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4.xml" ContentType="application/vnd.openxmlformats-officedocument.spreadsheetml.comments+xml"/>
  <Override PartName="/xl/drawings/drawing12.xml" ContentType="application/vnd.openxmlformats-officedocument.drawing+xml"/>
  <Override PartName="/xl/comments5.xml" ContentType="application/vnd.openxmlformats-officedocument.spreadsheetml.comments+xml"/>
  <Override PartName="/xl/drawings/drawing13.xml" ContentType="application/vnd.openxmlformats-officedocument.drawing+xml"/>
  <Override PartName="/xl/comments6.xml" ContentType="application/vnd.openxmlformats-officedocument.spreadsheetml.comments+xml"/>
  <Override PartName="/xl/drawings/drawing14.xml" ContentType="application/vnd.openxmlformats-officedocument.drawing+xml"/>
  <Override PartName="/xl/comments7.xml" ContentType="application/vnd.openxmlformats-officedocument.spreadsheetml.comments+xml"/>
  <Override PartName="/xl/drawings/drawing15.xml" ContentType="application/vnd.openxmlformats-officedocument.drawing+xml"/>
  <Override PartName="/xl/comments8.xml" ContentType="application/vnd.openxmlformats-officedocument.spreadsheetml.comments+xml"/>
  <Override PartName="/xl/drawings/drawing16.xml" ContentType="application/vnd.openxmlformats-officedocument.drawing+xml"/>
  <Override PartName="/xl/comments9.xml" ContentType="application/vnd.openxmlformats-officedocument.spreadsheetml.comments+xml"/>
  <Override PartName="/xl/drawings/drawing17.xml" ContentType="application/vnd.openxmlformats-officedocument.drawing+xml"/>
  <Override PartName="/xl/comments10.xml" ContentType="application/vnd.openxmlformats-officedocument.spreadsheetml.comments+xml"/>
  <Override PartName="/xl/drawings/drawing18.xml" ContentType="application/vnd.openxmlformats-officedocument.drawing+xml"/>
  <Override PartName="/xl/comments11.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comments12.xml" ContentType="application/vnd.openxmlformats-officedocument.spreadsheetml.comments+xml"/>
  <Override PartName="/xl/drawings/drawing21.xml" ContentType="application/vnd.openxmlformats-officedocument.drawing+xml"/>
  <Override PartName="/xl/comments13.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4.xml" ContentType="application/vnd.openxmlformats-officedocument.spreadsheetml.comments+xml"/>
  <Override PartName="/xl/drawings/drawing25.xml" ContentType="application/vnd.openxmlformats-officedocument.drawing+xml"/>
  <Override PartName="/xl/comments15.xml" ContentType="application/vnd.openxmlformats-officedocument.spreadsheetml.comments+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omments16.xml" ContentType="application/vnd.openxmlformats-officedocument.spreadsheetml.comments+xml"/>
  <Override PartName="/xl/drawings/drawing29.xml" ContentType="application/vnd.openxmlformats-officedocument.drawing+xml"/>
  <Override PartName="/xl/comments17.xml" ContentType="application/vnd.openxmlformats-officedocument.spreadsheetml.comments+xml"/>
  <Override PartName="/xl/drawings/drawing30.xml" ContentType="application/vnd.openxmlformats-officedocument.drawing+xml"/>
  <Override PartName="/xl/comments18.xml" ContentType="application/vnd.openxmlformats-officedocument.spreadsheetml.comments+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omments19.xml" ContentType="application/vnd.openxmlformats-officedocument.spreadsheetml.comments+xml"/>
  <Override PartName="/xl/drawings/drawing34.xml" ContentType="application/vnd.openxmlformats-officedocument.drawing+xml"/>
  <Override PartName="/xl/drawings/drawing35.xml" ContentType="application/vnd.openxmlformats-officedocument.drawing+xml"/>
  <Override PartName="/xl/comments20.xml" ContentType="application/vnd.openxmlformats-officedocument.spreadsheetml.comments+xml"/>
  <Override PartName="/xl/drawings/drawing36.xml" ContentType="application/vnd.openxmlformats-officedocument.drawing+xml"/>
  <Override PartName="/xl/drawings/drawing37.xml" ContentType="application/vnd.openxmlformats-officedocument.drawing+xml"/>
  <Override PartName="/xl/comments21.xml" ContentType="application/vnd.openxmlformats-officedocument.spreadsheetml.comments+xml"/>
  <Override PartName="/xl/drawings/drawing38.xml" ContentType="application/vnd.openxmlformats-officedocument.drawing+xml"/>
  <Override PartName="/xl/comments22.xml" ContentType="application/vnd.openxmlformats-officedocument.spreadsheetml.comments+xml"/>
  <Override PartName="/xl/drawings/drawing39.xml" ContentType="application/vnd.openxmlformats-officedocument.drawing+xml"/>
  <Override PartName="/xl/comments23.xml" ContentType="application/vnd.openxmlformats-officedocument.spreadsheetml.comments+xml"/>
  <Override PartName="/xl/drawings/drawing40.xml" ContentType="application/vnd.openxmlformats-officedocument.drawing+xml"/>
  <Override PartName="/xl/comments24.xml" ContentType="application/vnd.openxmlformats-officedocument.spreadsheetml.comments+xml"/>
  <Override PartName="/xl/drawings/drawing41.xml" ContentType="application/vnd.openxmlformats-officedocument.drawing+xml"/>
  <Override PartName="/xl/drawings/drawing42.xml" ContentType="application/vnd.openxmlformats-officedocument.drawing+xml"/>
  <Override PartName="/xl/comments25.xml" ContentType="application/vnd.openxmlformats-officedocument.spreadsheetml.comments+xml"/>
  <Override PartName="/xl/drawings/drawing43.xml" ContentType="application/vnd.openxmlformats-officedocument.drawing+xml"/>
  <Override PartName="/xl/comments26.xml" ContentType="application/vnd.openxmlformats-officedocument.spreadsheetml.comments+xml"/>
  <Override PartName="/xl/drawings/drawing44.xml" ContentType="application/vnd.openxmlformats-officedocument.drawing+xml"/>
  <Override PartName="/xl/comments27.xml" ContentType="application/vnd.openxmlformats-officedocument.spreadsheetml.comments+xml"/>
  <Override PartName="/xl/drawings/drawing45.xml" ContentType="application/vnd.openxmlformats-officedocument.drawing+xml"/>
  <Override PartName="/xl/comments28.xml" ContentType="application/vnd.openxmlformats-officedocument.spreadsheetml.comments+xml"/>
  <Override PartName="/xl/drawings/drawing46.xml" ContentType="application/vnd.openxmlformats-officedocument.drawing+xml"/>
  <Override PartName="/xl/comments29.xml" ContentType="application/vnd.openxmlformats-officedocument.spreadsheetml.comments+xml"/>
  <Override PartName="/xl/drawings/drawing47.xml" ContentType="application/vnd.openxmlformats-officedocument.drawing+xml"/>
  <Override PartName="/xl/comments30.xml" ContentType="application/vnd.openxmlformats-officedocument.spreadsheetml.comments+xml"/>
  <Override PartName="/xl/drawings/drawing48.xml" ContentType="application/vnd.openxmlformats-officedocument.drawing+xml"/>
  <Override PartName="/xl/drawings/drawing49.xml" ContentType="application/vnd.openxmlformats-officedocument.drawing+xml"/>
  <Override PartName="/xl/comments31.xml" ContentType="application/vnd.openxmlformats-officedocument.spreadsheetml.comments+xml"/>
  <Override PartName="/xl/drawings/drawing50.xml" ContentType="application/vnd.openxmlformats-officedocument.drawing+xml"/>
  <Override PartName="/xl/comments32.xml" ContentType="application/vnd.openxmlformats-officedocument.spreadsheetml.comment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d.docs.live.net/8be45a240bb402b9/Documentos/I.E. Jorge Eliecer Gaitan/2023/9. IEJEG-CE20-2023-09 Baterias sanitarias/"/>
    </mc:Choice>
  </mc:AlternateContent>
  <xr:revisionPtr revIDLastSave="4" documentId="13_ncr:1_{5294024F-C8BD-474D-8D5F-84C6D4B19A14}" xr6:coauthVersionLast="47" xr6:coauthVersionMax="47" xr10:uidLastSave="{C7DC2943-F382-4E4C-B188-41138BE37048}"/>
  <bookViews>
    <workbookView xWindow="-108" yWindow="-108" windowWidth="23256" windowHeight="12576" tabRatio="914" xr2:uid="{00000000-000D-0000-FFFF-FFFF00000000}"/>
  </bookViews>
  <sheets>
    <sheet name="PRESUPUESTO GENERAL" sheetId="114" r:id="rId1"/>
    <sheet name="MemoriaDeCant" sheetId="163" r:id="rId2"/>
    <sheet name="AIU" sheetId="215" r:id="rId3"/>
    <sheet name="PROGRAMACION F F" sheetId="162" r:id="rId4"/>
    <sheet name="CTO D " sheetId="165" r:id="rId5"/>
    <sheet name="MRO 14 " sheetId="164" r:id="rId6"/>
    <sheet name="1,1" sheetId="166" r:id="rId7"/>
    <sheet name="1,2 " sheetId="193" r:id="rId8"/>
    <sheet name="1,3" sheetId="168" r:id="rId9"/>
    <sheet name="2,1" sheetId="146" r:id="rId10"/>
    <sheet name="2,2" sheetId="147" r:id="rId11"/>
    <sheet name="3,1 " sheetId="194" r:id="rId12"/>
    <sheet name="3,2" sheetId="148" r:id="rId13"/>
    <sheet name="3,3 " sheetId="149" r:id="rId14"/>
    <sheet name="3,4 " sheetId="150" r:id="rId15"/>
    <sheet name=" 3,5" sheetId="195" r:id="rId16"/>
    <sheet name="3,6" sheetId="151" r:id="rId17"/>
    <sheet name="3,7" sheetId="170" r:id="rId18"/>
    <sheet name="4,1" sheetId="154" r:id="rId19"/>
    <sheet name="4,2" sheetId="196" r:id="rId20"/>
    <sheet name="5,1" sheetId="197" r:id="rId21"/>
    <sheet name="5,2 " sheetId="198" r:id="rId22"/>
    <sheet name="6,1 " sheetId="167" r:id="rId23"/>
    <sheet name="6,2 " sheetId="171" r:id="rId24"/>
    <sheet name="6,3 " sheetId="172" r:id="rId25"/>
    <sheet name="6,4 " sheetId="173" r:id="rId26"/>
    <sheet name="6,5 " sheetId="174" r:id="rId27"/>
    <sheet name="6,6 " sheetId="175" r:id="rId28"/>
    <sheet name="6,7 " sheetId="199" r:id="rId29"/>
    <sheet name="7,1 " sheetId="178" r:id="rId30"/>
    <sheet name="7,2 " sheetId="179" r:id="rId31"/>
    <sheet name="7,3 " sheetId="180" r:id="rId32"/>
    <sheet name="7,4 " sheetId="200" r:id="rId33"/>
    <sheet name="8,1 " sheetId="181" r:id="rId34"/>
    <sheet name="8,2 " sheetId="182" r:id="rId35"/>
    <sheet name="8,3 " sheetId="189" r:id="rId36"/>
    <sheet name="8,4 " sheetId="190" r:id="rId37"/>
    <sheet name="8,5 " sheetId="201" r:id="rId38"/>
    <sheet name="9,1" sheetId="202" r:id="rId39"/>
    <sheet name="9,2 " sheetId="203" r:id="rId40"/>
    <sheet name="9,3" sheetId="204" r:id="rId41"/>
    <sheet name="9,4" sheetId="205" r:id="rId42"/>
    <sheet name="10,1" sheetId="206" r:id="rId43"/>
    <sheet name="10,2" sheetId="207" r:id="rId44"/>
    <sheet name="10,3" sheetId="208" r:id="rId45"/>
    <sheet name="10,4" sheetId="209" r:id="rId46"/>
    <sheet name="10,5" sheetId="210" r:id="rId47"/>
    <sheet name="10,6" sheetId="211" r:id="rId48"/>
    <sheet name="10,7" sheetId="212" r:id="rId49"/>
    <sheet name="10,8" sheetId="213" r:id="rId50"/>
    <sheet name="10,9" sheetId="214" r:id="rId51"/>
    <sheet name="11,1" sheetId="183" r:id="rId52"/>
    <sheet name="11,2" sheetId="184" r:id="rId53"/>
    <sheet name="11,3" sheetId="185" r:id="rId54"/>
    <sheet name="11,4" sheetId="186" r:id="rId55"/>
    <sheet name="11,5" sheetId="187" r:id="rId56"/>
    <sheet name="11,6" sheetId="188" r:id="rId57"/>
  </sheets>
  <externalReferences>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s>
  <definedNames>
    <definedName name="\a" localSheetId="7">[1]PJ!#REF!</definedName>
    <definedName name="\a" localSheetId="11">[1]PJ!#REF!</definedName>
    <definedName name="\a" localSheetId="19">[1]PJ!#REF!</definedName>
    <definedName name="\a">[1]PJ!#REF!</definedName>
    <definedName name="\b" localSheetId="15">[2]INSUMOS!#REF!</definedName>
    <definedName name="\b" localSheetId="6">[2]INSUMOS!#REF!</definedName>
    <definedName name="\b" localSheetId="7">[2]INSUMOS!#REF!</definedName>
    <definedName name="\b" localSheetId="8">[2]INSUMOS!#REF!</definedName>
    <definedName name="\b" localSheetId="42">[2]INSUMOS!#REF!</definedName>
    <definedName name="\b" localSheetId="43">[2]INSUMOS!#REF!</definedName>
    <definedName name="\b" localSheetId="44">[2]INSUMOS!#REF!</definedName>
    <definedName name="\b" localSheetId="45">[2]INSUMOS!#REF!</definedName>
    <definedName name="\b" localSheetId="46">[2]INSUMOS!#REF!</definedName>
    <definedName name="\b" localSheetId="47">[2]INSUMOS!#REF!</definedName>
    <definedName name="\b" localSheetId="48">[2]INSUMOS!#REF!</definedName>
    <definedName name="\b" localSheetId="49">[2]INSUMOS!#REF!</definedName>
    <definedName name="\b" localSheetId="50">[2]INSUMOS!#REF!</definedName>
    <definedName name="\b" localSheetId="51">[2]INSUMOS!#REF!</definedName>
    <definedName name="\b" localSheetId="52">[2]INSUMOS!#REF!</definedName>
    <definedName name="\b" localSheetId="53">[2]INSUMOS!#REF!</definedName>
    <definedName name="\b" localSheetId="54">[2]INSUMOS!#REF!</definedName>
    <definedName name="\b" localSheetId="55">[2]INSUMOS!#REF!</definedName>
    <definedName name="\b" localSheetId="56">[2]INSUMOS!#REF!</definedName>
    <definedName name="\b" localSheetId="9">[2]INSUMOS!#REF!</definedName>
    <definedName name="\b" localSheetId="10">[2]INSUMOS!#REF!</definedName>
    <definedName name="\b" localSheetId="11">[2]INSUMOS!#REF!</definedName>
    <definedName name="\b" localSheetId="12">[2]INSUMOS!#REF!</definedName>
    <definedName name="\b" localSheetId="13">[2]INSUMOS!#REF!</definedName>
    <definedName name="\b" localSheetId="14">[2]INSUMOS!#REF!</definedName>
    <definedName name="\b" localSheetId="16">[2]INSUMOS!#REF!</definedName>
    <definedName name="\b" localSheetId="17">[2]INSUMOS!#REF!</definedName>
    <definedName name="\b" localSheetId="18">[2]INSUMOS!#REF!</definedName>
    <definedName name="\b" localSheetId="19">[2]INSUMOS!#REF!</definedName>
    <definedName name="\b" localSheetId="20">[2]INSUMOS!#REF!</definedName>
    <definedName name="\b" localSheetId="21">[2]INSUMOS!#REF!</definedName>
    <definedName name="\b" localSheetId="22">[2]INSUMOS!#REF!</definedName>
    <definedName name="\b" localSheetId="23">[2]INSUMOS!#REF!</definedName>
    <definedName name="\b" localSheetId="24">[2]INSUMOS!#REF!</definedName>
    <definedName name="\b" localSheetId="25">[2]INSUMOS!#REF!</definedName>
    <definedName name="\b" localSheetId="26">[2]INSUMOS!#REF!</definedName>
    <definedName name="\b" localSheetId="27">[2]INSUMOS!#REF!</definedName>
    <definedName name="\b" localSheetId="28">[2]INSUMOS!#REF!</definedName>
    <definedName name="\b" localSheetId="29">[2]INSUMOS!#REF!</definedName>
    <definedName name="\b" localSheetId="30">[2]INSUMOS!#REF!</definedName>
    <definedName name="\b" localSheetId="31">[2]INSUMOS!#REF!</definedName>
    <definedName name="\b" localSheetId="32">[2]INSUMOS!#REF!</definedName>
    <definedName name="\b" localSheetId="33">[2]INSUMOS!#REF!</definedName>
    <definedName name="\b" localSheetId="34">[2]INSUMOS!#REF!</definedName>
    <definedName name="\b" localSheetId="35">[2]INSUMOS!#REF!</definedName>
    <definedName name="\b" localSheetId="36">[2]INSUMOS!#REF!</definedName>
    <definedName name="\b" localSheetId="37">[2]INSUMOS!#REF!</definedName>
    <definedName name="\b" localSheetId="38">[2]INSUMOS!#REF!</definedName>
    <definedName name="\b" localSheetId="39">[2]INSUMOS!#REF!</definedName>
    <definedName name="\b" localSheetId="40">[2]INSUMOS!#REF!</definedName>
    <definedName name="\b" localSheetId="41">[2]INSUMOS!#REF!</definedName>
    <definedName name="\b">[2]INSUMOS!#REF!</definedName>
    <definedName name="\i" localSheetId="15">[2]INSUMOS!#REF!</definedName>
    <definedName name="\i" localSheetId="6">[2]INSUMOS!#REF!</definedName>
    <definedName name="\i" localSheetId="7">[2]INSUMOS!#REF!</definedName>
    <definedName name="\i" localSheetId="8">[2]INSUMOS!#REF!</definedName>
    <definedName name="\i" localSheetId="42">[2]INSUMOS!#REF!</definedName>
    <definedName name="\i" localSheetId="43">[2]INSUMOS!#REF!</definedName>
    <definedName name="\i" localSheetId="44">[2]INSUMOS!#REF!</definedName>
    <definedName name="\i" localSheetId="45">[2]INSUMOS!#REF!</definedName>
    <definedName name="\i" localSheetId="46">[2]INSUMOS!#REF!</definedName>
    <definedName name="\i" localSheetId="47">[2]INSUMOS!#REF!</definedName>
    <definedName name="\i" localSheetId="48">[2]INSUMOS!#REF!</definedName>
    <definedName name="\i" localSheetId="49">[2]INSUMOS!#REF!</definedName>
    <definedName name="\i" localSheetId="50">[2]INSUMOS!#REF!</definedName>
    <definedName name="\i" localSheetId="51">[2]INSUMOS!#REF!</definedName>
    <definedName name="\i" localSheetId="52">[2]INSUMOS!#REF!</definedName>
    <definedName name="\i" localSheetId="53">[2]INSUMOS!#REF!</definedName>
    <definedName name="\i" localSheetId="54">[2]INSUMOS!#REF!</definedName>
    <definedName name="\i" localSheetId="55">[2]INSUMOS!#REF!</definedName>
    <definedName name="\i" localSheetId="56">[2]INSUMOS!#REF!</definedName>
    <definedName name="\i" localSheetId="9">[2]INSUMOS!#REF!</definedName>
    <definedName name="\i" localSheetId="10">[2]INSUMOS!#REF!</definedName>
    <definedName name="\i" localSheetId="11">[2]INSUMOS!#REF!</definedName>
    <definedName name="\i" localSheetId="12">[2]INSUMOS!#REF!</definedName>
    <definedName name="\i" localSheetId="13">[2]INSUMOS!#REF!</definedName>
    <definedName name="\i" localSheetId="14">[2]INSUMOS!#REF!</definedName>
    <definedName name="\i" localSheetId="16">[2]INSUMOS!#REF!</definedName>
    <definedName name="\i" localSheetId="17">[2]INSUMOS!#REF!</definedName>
    <definedName name="\i" localSheetId="18">[2]INSUMOS!#REF!</definedName>
    <definedName name="\i" localSheetId="19">[2]INSUMOS!#REF!</definedName>
    <definedName name="\i" localSheetId="20">[2]INSUMOS!#REF!</definedName>
    <definedName name="\i" localSheetId="21">[2]INSUMOS!#REF!</definedName>
    <definedName name="\i" localSheetId="22">[2]INSUMOS!#REF!</definedName>
    <definedName name="\i" localSheetId="23">[2]INSUMOS!#REF!</definedName>
    <definedName name="\i" localSheetId="24">[2]INSUMOS!#REF!</definedName>
    <definedName name="\i" localSheetId="25">[2]INSUMOS!#REF!</definedName>
    <definedName name="\i" localSheetId="26">[2]INSUMOS!#REF!</definedName>
    <definedName name="\i" localSheetId="27">[2]INSUMOS!#REF!</definedName>
    <definedName name="\i" localSheetId="28">[2]INSUMOS!#REF!</definedName>
    <definedName name="\i" localSheetId="29">[2]INSUMOS!#REF!</definedName>
    <definedName name="\i" localSheetId="30">[2]INSUMOS!#REF!</definedName>
    <definedName name="\i" localSheetId="31">[2]INSUMOS!#REF!</definedName>
    <definedName name="\i" localSheetId="32">[2]INSUMOS!#REF!</definedName>
    <definedName name="\i" localSheetId="33">[2]INSUMOS!#REF!</definedName>
    <definedName name="\i" localSheetId="34">[2]INSUMOS!#REF!</definedName>
    <definedName name="\i" localSheetId="35">[2]INSUMOS!#REF!</definedName>
    <definedName name="\i" localSheetId="36">[2]INSUMOS!#REF!</definedName>
    <definedName name="\i" localSheetId="37">[2]INSUMOS!#REF!</definedName>
    <definedName name="\i" localSheetId="38">[2]INSUMOS!#REF!</definedName>
    <definedName name="\i" localSheetId="39">[2]INSUMOS!#REF!</definedName>
    <definedName name="\i" localSheetId="40">[2]INSUMOS!#REF!</definedName>
    <definedName name="\i" localSheetId="41">[2]INSUMOS!#REF!</definedName>
    <definedName name="\i">[2]INSUMOS!#REF!</definedName>
    <definedName name="\L" localSheetId="6">#REF!</definedName>
    <definedName name="\L" localSheetId="7">#REF!</definedName>
    <definedName name="\L" localSheetId="11">#REF!</definedName>
    <definedName name="\L" localSheetId="19">#REF!</definedName>
    <definedName name="\L">#REF!</definedName>
    <definedName name="\m" localSheetId="15">[2]INSUMOS!#REF!</definedName>
    <definedName name="\m" localSheetId="6">[2]INSUMOS!#REF!</definedName>
    <definedName name="\m" localSheetId="7">[2]INSUMOS!#REF!</definedName>
    <definedName name="\m" localSheetId="8">[2]INSUMOS!#REF!</definedName>
    <definedName name="\m" localSheetId="42">[2]INSUMOS!#REF!</definedName>
    <definedName name="\m" localSheetId="43">[2]INSUMOS!#REF!</definedName>
    <definedName name="\m" localSheetId="44">[2]INSUMOS!#REF!</definedName>
    <definedName name="\m" localSheetId="45">[2]INSUMOS!#REF!</definedName>
    <definedName name="\m" localSheetId="46">[2]INSUMOS!#REF!</definedName>
    <definedName name="\m" localSheetId="47">[2]INSUMOS!#REF!</definedName>
    <definedName name="\m" localSheetId="48">[2]INSUMOS!#REF!</definedName>
    <definedName name="\m" localSheetId="49">[2]INSUMOS!#REF!</definedName>
    <definedName name="\m" localSheetId="50">[2]INSUMOS!#REF!</definedName>
    <definedName name="\m" localSheetId="51">[2]INSUMOS!#REF!</definedName>
    <definedName name="\m" localSheetId="52">[2]INSUMOS!#REF!</definedName>
    <definedName name="\m" localSheetId="53">[2]INSUMOS!#REF!</definedName>
    <definedName name="\m" localSheetId="54">[2]INSUMOS!#REF!</definedName>
    <definedName name="\m" localSheetId="55">[2]INSUMOS!#REF!</definedName>
    <definedName name="\m" localSheetId="56">[2]INSUMOS!#REF!</definedName>
    <definedName name="\m" localSheetId="9">[2]INSUMOS!#REF!</definedName>
    <definedName name="\m" localSheetId="10">[2]INSUMOS!#REF!</definedName>
    <definedName name="\m" localSheetId="11">[2]INSUMOS!#REF!</definedName>
    <definedName name="\m" localSheetId="12">[2]INSUMOS!#REF!</definedName>
    <definedName name="\m" localSheetId="13">[2]INSUMOS!#REF!</definedName>
    <definedName name="\m" localSheetId="14">[2]INSUMOS!#REF!</definedName>
    <definedName name="\m" localSheetId="16">[2]INSUMOS!#REF!</definedName>
    <definedName name="\m" localSheetId="17">[2]INSUMOS!#REF!</definedName>
    <definedName name="\m" localSheetId="18">[2]INSUMOS!#REF!</definedName>
    <definedName name="\m" localSheetId="19">[2]INSUMOS!#REF!</definedName>
    <definedName name="\m" localSheetId="20">[2]INSUMOS!#REF!</definedName>
    <definedName name="\m" localSheetId="21">[2]INSUMOS!#REF!</definedName>
    <definedName name="\m" localSheetId="22">[2]INSUMOS!#REF!</definedName>
    <definedName name="\m" localSheetId="23">[2]INSUMOS!#REF!</definedName>
    <definedName name="\m" localSheetId="24">[2]INSUMOS!#REF!</definedName>
    <definedName name="\m" localSheetId="25">[2]INSUMOS!#REF!</definedName>
    <definedName name="\m" localSheetId="26">[2]INSUMOS!#REF!</definedName>
    <definedName name="\m" localSheetId="27">[2]INSUMOS!#REF!</definedName>
    <definedName name="\m" localSheetId="28">[2]INSUMOS!#REF!</definedName>
    <definedName name="\m" localSheetId="29">[2]INSUMOS!#REF!</definedName>
    <definedName name="\m" localSheetId="30">[2]INSUMOS!#REF!</definedName>
    <definedName name="\m" localSheetId="31">[2]INSUMOS!#REF!</definedName>
    <definedName name="\m" localSheetId="32">[2]INSUMOS!#REF!</definedName>
    <definedName name="\m" localSheetId="33">[2]INSUMOS!#REF!</definedName>
    <definedName name="\m" localSheetId="34">[2]INSUMOS!#REF!</definedName>
    <definedName name="\m" localSheetId="35">[2]INSUMOS!#REF!</definedName>
    <definedName name="\m" localSheetId="36">[2]INSUMOS!#REF!</definedName>
    <definedName name="\m" localSheetId="37">[2]INSUMOS!#REF!</definedName>
    <definedName name="\m" localSheetId="38">[2]INSUMOS!#REF!</definedName>
    <definedName name="\m" localSheetId="39">[2]INSUMOS!#REF!</definedName>
    <definedName name="\m" localSheetId="40">[2]INSUMOS!#REF!</definedName>
    <definedName name="\m" localSheetId="41">[2]INSUMOS!#REF!</definedName>
    <definedName name="\m">[2]INSUMOS!#REF!</definedName>
    <definedName name="\P" localSheetId="6">#REF!</definedName>
    <definedName name="\P" localSheetId="7">#REF!</definedName>
    <definedName name="\P" localSheetId="11">#REF!</definedName>
    <definedName name="\P" localSheetId="19">#REF!</definedName>
    <definedName name="\P">#REF!</definedName>
    <definedName name="\r" localSheetId="15">[2]INSUMOS!#REF!</definedName>
    <definedName name="\r" localSheetId="6">[2]INSUMOS!#REF!</definedName>
    <definedName name="\r" localSheetId="7">[2]INSUMOS!#REF!</definedName>
    <definedName name="\r" localSheetId="8">[2]INSUMOS!#REF!</definedName>
    <definedName name="\r" localSheetId="42">[2]INSUMOS!#REF!</definedName>
    <definedName name="\r" localSheetId="43">[2]INSUMOS!#REF!</definedName>
    <definedName name="\r" localSheetId="44">[2]INSUMOS!#REF!</definedName>
    <definedName name="\r" localSheetId="45">[2]INSUMOS!#REF!</definedName>
    <definedName name="\r" localSheetId="46">[2]INSUMOS!#REF!</definedName>
    <definedName name="\r" localSheetId="47">[2]INSUMOS!#REF!</definedName>
    <definedName name="\r" localSheetId="48">[2]INSUMOS!#REF!</definedName>
    <definedName name="\r" localSheetId="49">[2]INSUMOS!#REF!</definedName>
    <definedName name="\r" localSheetId="50">[2]INSUMOS!#REF!</definedName>
    <definedName name="\r" localSheetId="51">[2]INSUMOS!#REF!</definedName>
    <definedName name="\r" localSheetId="52">[2]INSUMOS!#REF!</definedName>
    <definedName name="\r" localSheetId="53">[2]INSUMOS!#REF!</definedName>
    <definedName name="\r" localSheetId="54">[2]INSUMOS!#REF!</definedName>
    <definedName name="\r" localSheetId="55">[2]INSUMOS!#REF!</definedName>
    <definedName name="\r" localSheetId="56">[2]INSUMOS!#REF!</definedName>
    <definedName name="\r" localSheetId="9">[2]INSUMOS!#REF!</definedName>
    <definedName name="\r" localSheetId="10">[2]INSUMOS!#REF!</definedName>
    <definedName name="\r" localSheetId="11">[2]INSUMOS!#REF!</definedName>
    <definedName name="\r" localSheetId="12">[2]INSUMOS!#REF!</definedName>
    <definedName name="\r" localSheetId="13">[2]INSUMOS!#REF!</definedName>
    <definedName name="\r" localSheetId="14">[2]INSUMOS!#REF!</definedName>
    <definedName name="\r" localSheetId="16">[2]INSUMOS!#REF!</definedName>
    <definedName name="\r" localSheetId="17">[2]INSUMOS!#REF!</definedName>
    <definedName name="\r" localSheetId="18">[2]INSUMOS!#REF!</definedName>
    <definedName name="\r" localSheetId="19">[2]INSUMOS!#REF!</definedName>
    <definedName name="\r" localSheetId="20">[2]INSUMOS!#REF!</definedName>
    <definedName name="\r" localSheetId="21">[2]INSUMOS!#REF!</definedName>
    <definedName name="\r" localSheetId="22">[2]INSUMOS!#REF!</definedName>
    <definedName name="\r" localSheetId="23">[2]INSUMOS!#REF!</definedName>
    <definedName name="\r" localSheetId="24">[2]INSUMOS!#REF!</definedName>
    <definedName name="\r" localSheetId="25">[2]INSUMOS!#REF!</definedName>
    <definedName name="\r" localSheetId="26">[2]INSUMOS!#REF!</definedName>
    <definedName name="\r" localSheetId="27">[2]INSUMOS!#REF!</definedName>
    <definedName name="\r" localSheetId="28">[2]INSUMOS!#REF!</definedName>
    <definedName name="\r" localSheetId="29">[2]INSUMOS!#REF!</definedName>
    <definedName name="\r" localSheetId="30">[2]INSUMOS!#REF!</definedName>
    <definedName name="\r" localSheetId="31">[2]INSUMOS!#REF!</definedName>
    <definedName name="\r" localSheetId="32">[2]INSUMOS!#REF!</definedName>
    <definedName name="\r" localSheetId="33">[2]INSUMOS!#REF!</definedName>
    <definedName name="\r" localSheetId="34">[2]INSUMOS!#REF!</definedName>
    <definedName name="\r" localSheetId="35">[2]INSUMOS!#REF!</definedName>
    <definedName name="\r" localSheetId="36">[2]INSUMOS!#REF!</definedName>
    <definedName name="\r" localSheetId="37">[2]INSUMOS!#REF!</definedName>
    <definedName name="\r" localSheetId="38">[2]INSUMOS!#REF!</definedName>
    <definedName name="\r" localSheetId="39">[2]INSUMOS!#REF!</definedName>
    <definedName name="\r" localSheetId="40">[2]INSUMOS!#REF!</definedName>
    <definedName name="\r" localSheetId="41">[2]INSUMOS!#REF!</definedName>
    <definedName name="\r">[2]INSUMOS!#REF!</definedName>
    <definedName name="\t" localSheetId="15">[2]INSUMOS!#REF!</definedName>
    <definedName name="\t" localSheetId="6">[2]INSUMOS!#REF!</definedName>
    <definedName name="\t" localSheetId="7">[2]INSUMOS!#REF!</definedName>
    <definedName name="\t" localSheetId="8">[2]INSUMOS!#REF!</definedName>
    <definedName name="\t" localSheetId="42">[2]INSUMOS!#REF!</definedName>
    <definedName name="\t" localSheetId="43">[2]INSUMOS!#REF!</definedName>
    <definedName name="\t" localSheetId="44">[2]INSUMOS!#REF!</definedName>
    <definedName name="\t" localSheetId="45">[2]INSUMOS!#REF!</definedName>
    <definedName name="\t" localSheetId="46">[2]INSUMOS!#REF!</definedName>
    <definedName name="\t" localSheetId="47">[2]INSUMOS!#REF!</definedName>
    <definedName name="\t" localSheetId="48">[2]INSUMOS!#REF!</definedName>
    <definedName name="\t" localSheetId="49">[2]INSUMOS!#REF!</definedName>
    <definedName name="\t" localSheetId="50">[2]INSUMOS!#REF!</definedName>
    <definedName name="\t" localSheetId="51">[2]INSUMOS!#REF!</definedName>
    <definedName name="\t" localSheetId="52">[2]INSUMOS!#REF!</definedName>
    <definedName name="\t" localSheetId="53">[2]INSUMOS!#REF!</definedName>
    <definedName name="\t" localSheetId="54">[2]INSUMOS!#REF!</definedName>
    <definedName name="\t" localSheetId="55">[2]INSUMOS!#REF!</definedName>
    <definedName name="\t" localSheetId="56">[2]INSUMOS!#REF!</definedName>
    <definedName name="\t" localSheetId="9">[2]INSUMOS!#REF!</definedName>
    <definedName name="\t" localSheetId="10">[2]INSUMOS!#REF!</definedName>
    <definedName name="\t" localSheetId="11">[2]INSUMOS!#REF!</definedName>
    <definedName name="\t" localSheetId="12">[2]INSUMOS!#REF!</definedName>
    <definedName name="\t" localSheetId="13">[2]INSUMOS!#REF!</definedName>
    <definedName name="\t" localSheetId="14">[2]INSUMOS!#REF!</definedName>
    <definedName name="\t" localSheetId="16">[2]INSUMOS!#REF!</definedName>
    <definedName name="\t" localSheetId="17">[2]INSUMOS!#REF!</definedName>
    <definedName name="\t" localSheetId="18">[2]INSUMOS!#REF!</definedName>
    <definedName name="\t" localSheetId="19">[2]INSUMOS!#REF!</definedName>
    <definedName name="\t" localSheetId="20">[2]INSUMOS!#REF!</definedName>
    <definedName name="\t" localSheetId="21">[2]INSUMOS!#REF!</definedName>
    <definedName name="\t" localSheetId="22">[2]INSUMOS!#REF!</definedName>
    <definedName name="\t" localSheetId="23">[2]INSUMOS!#REF!</definedName>
    <definedName name="\t" localSheetId="24">[2]INSUMOS!#REF!</definedName>
    <definedName name="\t" localSheetId="25">[2]INSUMOS!#REF!</definedName>
    <definedName name="\t" localSheetId="26">[2]INSUMOS!#REF!</definedName>
    <definedName name="\t" localSheetId="27">[2]INSUMOS!#REF!</definedName>
    <definedName name="\t" localSheetId="28">[2]INSUMOS!#REF!</definedName>
    <definedName name="\t" localSheetId="29">[2]INSUMOS!#REF!</definedName>
    <definedName name="\t" localSheetId="30">[2]INSUMOS!#REF!</definedName>
    <definedName name="\t" localSheetId="31">[2]INSUMOS!#REF!</definedName>
    <definedName name="\t" localSheetId="32">[2]INSUMOS!#REF!</definedName>
    <definedName name="\t" localSheetId="33">[2]INSUMOS!#REF!</definedName>
    <definedName name="\t" localSheetId="34">[2]INSUMOS!#REF!</definedName>
    <definedName name="\t" localSheetId="35">[2]INSUMOS!#REF!</definedName>
    <definedName name="\t" localSheetId="36">[2]INSUMOS!#REF!</definedName>
    <definedName name="\t" localSheetId="37">[2]INSUMOS!#REF!</definedName>
    <definedName name="\t" localSheetId="38">[2]INSUMOS!#REF!</definedName>
    <definedName name="\t" localSheetId="39">[2]INSUMOS!#REF!</definedName>
    <definedName name="\t" localSheetId="40">[2]INSUMOS!#REF!</definedName>
    <definedName name="\t" localSheetId="41">[2]INSUMOS!#REF!</definedName>
    <definedName name="\t">[2]INSUMOS!#REF!</definedName>
    <definedName name="\X" localSheetId="15">[3]!ERR</definedName>
    <definedName name="\X" localSheetId="6">[3]!ERR</definedName>
    <definedName name="\X" localSheetId="7">[3]!ERR</definedName>
    <definedName name="\X" localSheetId="8">[3]!ERR</definedName>
    <definedName name="\X" localSheetId="42">[3]!ERR</definedName>
    <definedName name="\X" localSheetId="43">[3]!ERR</definedName>
    <definedName name="\X" localSheetId="44">[3]!ERR</definedName>
    <definedName name="\X" localSheetId="45">[3]!ERR</definedName>
    <definedName name="\X" localSheetId="46">[3]!ERR</definedName>
    <definedName name="\X" localSheetId="47">[3]!ERR</definedName>
    <definedName name="\X" localSheetId="48">[3]!ERR</definedName>
    <definedName name="\X" localSheetId="49">[3]!ERR</definedName>
    <definedName name="\X" localSheetId="50">[3]!ERR</definedName>
    <definedName name="\X" localSheetId="51">[3]!ERR</definedName>
    <definedName name="\X" localSheetId="52">[3]!ERR</definedName>
    <definedName name="\X" localSheetId="53">[3]!ERR</definedName>
    <definedName name="\X" localSheetId="54">[3]!ERR</definedName>
    <definedName name="\X" localSheetId="55">[3]!ERR</definedName>
    <definedName name="\X" localSheetId="56">[3]!ERR</definedName>
    <definedName name="\X" localSheetId="9">[3]!ERR</definedName>
    <definedName name="\X" localSheetId="10">[3]!ERR</definedName>
    <definedName name="\X" localSheetId="11">[3]!ERR</definedName>
    <definedName name="\X" localSheetId="12">[3]!ERR</definedName>
    <definedName name="\X" localSheetId="13">[3]!ERR</definedName>
    <definedName name="\X" localSheetId="14">[3]!ERR</definedName>
    <definedName name="\X" localSheetId="16">[3]!ERR</definedName>
    <definedName name="\X" localSheetId="17">[3]!ERR</definedName>
    <definedName name="\X" localSheetId="22">[3]!ERR</definedName>
    <definedName name="\X" localSheetId="23">[3]!ERR</definedName>
    <definedName name="\X" localSheetId="24">[3]!ERR</definedName>
    <definedName name="\X" localSheetId="25">[3]!ERR</definedName>
    <definedName name="\X" localSheetId="26">[3]!ERR</definedName>
    <definedName name="\X" localSheetId="27">[3]!ERR</definedName>
    <definedName name="\X" localSheetId="28">[3]!ERR</definedName>
    <definedName name="\X" localSheetId="29">[3]!ERR</definedName>
    <definedName name="\X" localSheetId="30">[3]!ERR</definedName>
    <definedName name="\X" localSheetId="31">[3]!ERR</definedName>
    <definedName name="\X" localSheetId="32">[3]!ERR</definedName>
    <definedName name="\X" localSheetId="33">[3]!ERR</definedName>
    <definedName name="\X" localSheetId="34">[3]!ERR</definedName>
    <definedName name="\X" localSheetId="35">[3]!ERR</definedName>
    <definedName name="\X" localSheetId="36">[3]!ERR</definedName>
    <definedName name="\X" localSheetId="37">[3]!ERR</definedName>
    <definedName name="\X" localSheetId="38">[3]!ERR</definedName>
    <definedName name="\X" localSheetId="39">[3]!ERR</definedName>
    <definedName name="\X" localSheetId="40">[3]!ERR</definedName>
    <definedName name="\X" localSheetId="41">[3]!ERR</definedName>
    <definedName name="\X">[3]!ERR</definedName>
    <definedName name="\Z" localSheetId="15">[3]!ERR</definedName>
    <definedName name="\Z" localSheetId="6">[3]!ERR</definedName>
    <definedName name="\Z" localSheetId="7">[3]!ERR</definedName>
    <definedName name="\Z" localSheetId="8">[3]!ERR</definedName>
    <definedName name="\Z" localSheetId="42">[3]!ERR</definedName>
    <definedName name="\Z" localSheetId="43">[3]!ERR</definedName>
    <definedName name="\Z" localSheetId="44">[3]!ERR</definedName>
    <definedName name="\Z" localSheetId="45">[3]!ERR</definedName>
    <definedName name="\Z" localSheetId="46">[3]!ERR</definedName>
    <definedName name="\Z" localSheetId="47">[3]!ERR</definedName>
    <definedName name="\Z" localSheetId="48">[3]!ERR</definedName>
    <definedName name="\Z" localSheetId="49">[3]!ERR</definedName>
    <definedName name="\Z" localSheetId="50">[3]!ERR</definedName>
    <definedName name="\Z" localSheetId="51">[3]!ERR</definedName>
    <definedName name="\Z" localSheetId="52">[3]!ERR</definedName>
    <definedName name="\Z" localSheetId="53">[3]!ERR</definedName>
    <definedName name="\Z" localSheetId="54">[3]!ERR</definedName>
    <definedName name="\Z" localSheetId="55">[3]!ERR</definedName>
    <definedName name="\Z" localSheetId="56">[3]!ERR</definedName>
    <definedName name="\Z" localSheetId="9">[3]!ERR</definedName>
    <definedName name="\Z" localSheetId="10">[3]!ERR</definedName>
    <definedName name="\Z" localSheetId="11">[3]!ERR</definedName>
    <definedName name="\Z" localSheetId="12">[3]!ERR</definedName>
    <definedName name="\Z" localSheetId="13">[3]!ERR</definedName>
    <definedName name="\Z" localSheetId="14">[3]!ERR</definedName>
    <definedName name="\Z" localSheetId="16">[3]!ERR</definedName>
    <definedName name="\Z" localSheetId="17">[3]!ERR</definedName>
    <definedName name="\Z" localSheetId="22">[3]!ERR</definedName>
    <definedName name="\Z" localSheetId="23">[3]!ERR</definedName>
    <definedName name="\Z" localSheetId="24">[3]!ERR</definedName>
    <definedName name="\Z" localSheetId="25">[3]!ERR</definedName>
    <definedName name="\Z" localSheetId="26">[3]!ERR</definedName>
    <definedName name="\Z" localSheetId="27">[3]!ERR</definedName>
    <definedName name="\Z" localSheetId="28">[3]!ERR</definedName>
    <definedName name="\Z" localSheetId="29">[3]!ERR</definedName>
    <definedName name="\Z" localSheetId="30">[3]!ERR</definedName>
    <definedName name="\Z" localSheetId="31">[3]!ERR</definedName>
    <definedName name="\Z" localSheetId="32">[3]!ERR</definedName>
    <definedName name="\Z" localSheetId="33">[3]!ERR</definedName>
    <definedName name="\Z" localSheetId="34">[3]!ERR</definedName>
    <definedName name="\Z" localSheetId="35">[3]!ERR</definedName>
    <definedName name="\Z" localSheetId="36">[3]!ERR</definedName>
    <definedName name="\Z" localSheetId="37">[3]!ERR</definedName>
    <definedName name="\Z" localSheetId="38">[3]!ERR</definedName>
    <definedName name="\Z" localSheetId="39">[3]!ERR</definedName>
    <definedName name="\Z" localSheetId="40">[3]!ERR</definedName>
    <definedName name="\Z" localSheetId="41">[3]!ERR</definedName>
    <definedName name="\Z">[3]!ERR</definedName>
    <definedName name="___" localSheetId="15">#REF!</definedName>
    <definedName name="___" localSheetId="6">#REF!</definedName>
    <definedName name="___" localSheetId="7">#REF!</definedName>
    <definedName name="___" localSheetId="8">#REF!</definedName>
    <definedName name="___" localSheetId="42">#REF!</definedName>
    <definedName name="___" localSheetId="43">#REF!</definedName>
    <definedName name="___" localSheetId="44">#REF!</definedName>
    <definedName name="___" localSheetId="45">#REF!</definedName>
    <definedName name="___" localSheetId="46">#REF!</definedName>
    <definedName name="___" localSheetId="47">#REF!</definedName>
    <definedName name="___" localSheetId="48">#REF!</definedName>
    <definedName name="___" localSheetId="49">#REF!</definedName>
    <definedName name="___" localSheetId="50">#REF!</definedName>
    <definedName name="___" localSheetId="51">#REF!</definedName>
    <definedName name="___" localSheetId="52">#REF!</definedName>
    <definedName name="___" localSheetId="53">#REF!</definedName>
    <definedName name="___" localSheetId="54">#REF!</definedName>
    <definedName name="___" localSheetId="55">#REF!</definedName>
    <definedName name="___" localSheetId="56">#REF!</definedName>
    <definedName name="___" localSheetId="9">#REF!</definedName>
    <definedName name="___" localSheetId="10">#REF!</definedName>
    <definedName name="___" localSheetId="11">#REF!</definedName>
    <definedName name="___" localSheetId="12">#REF!</definedName>
    <definedName name="___" localSheetId="13">#REF!</definedName>
    <definedName name="___" localSheetId="14">#REF!</definedName>
    <definedName name="___" localSheetId="16">#REF!</definedName>
    <definedName name="___" localSheetId="17">#REF!</definedName>
    <definedName name="___" localSheetId="18">#REF!</definedName>
    <definedName name="___" localSheetId="19">#REF!</definedName>
    <definedName name="___" localSheetId="22">#REF!</definedName>
    <definedName name="___" localSheetId="23">#REF!</definedName>
    <definedName name="___" localSheetId="24">#REF!</definedName>
    <definedName name="___" localSheetId="25">#REF!</definedName>
    <definedName name="___" localSheetId="26">#REF!</definedName>
    <definedName name="___" localSheetId="27">#REF!</definedName>
    <definedName name="___" localSheetId="28">#REF!</definedName>
    <definedName name="___" localSheetId="29">#REF!</definedName>
    <definedName name="___" localSheetId="30">#REF!</definedName>
    <definedName name="___" localSheetId="31">#REF!</definedName>
    <definedName name="___" localSheetId="32">#REF!</definedName>
    <definedName name="___" localSheetId="33">#REF!</definedName>
    <definedName name="___" localSheetId="34">#REF!</definedName>
    <definedName name="___" localSheetId="35">#REF!</definedName>
    <definedName name="___" localSheetId="36">#REF!</definedName>
    <definedName name="___" localSheetId="37">#REF!</definedName>
    <definedName name="___" localSheetId="38">#REF!</definedName>
    <definedName name="___" localSheetId="39">#REF!</definedName>
    <definedName name="___" localSheetId="40">#REF!</definedName>
    <definedName name="___" localSheetId="41">#REF!</definedName>
    <definedName name="___">#REF!</definedName>
    <definedName name="______________________________________l9001" localSheetId="15">'[4]Plan auditoría'!#REF!</definedName>
    <definedName name="______________________________________l9001" localSheetId="6">'[4]Plan auditoría'!#REF!</definedName>
    <definedName name="______________________________________l9001" localSheetId="7">'[4]Plan auditoría'!#REF!</definedName>
    <definedName name="______________________________________l9001" localSheetId="8">'[4]Plan auditoría'!#REF!</definedName>
    <definedName name="______________________________________l9001" localSheetId="42">'[4]Plan auditoría'!#REF!</definedName>
    <definedName name="______________________________________l9001" localSheetId="43">'[4]Plan auditoría'!#REF!</definedName>
    <definedName name="______________________________________l9001" localSheetId="44">'[4]Plan auditoría'!#REF!</definedName>
    <definedName name="______________________________________l9001" localSheetId="45">'[4]Plan auditoría'!#REF!</definedName>
    <definedName name="______________________________________l9001" localSheetId="46">'[4]Plan auditoría'!#REF!</definedName>
    <definedName name="______________________________________l9001" localSheetId="47">'[4]Plan auditoría'!#REF!</definedName>
    <definedName name="______________________________________l9001" localSheetId="48">'[4]Plan auditoría'!#REF!</definedName>
    <definedName name="______________________________________l9001" localSheetId="49">'[4]Plan auditoría'!#REF!</definedName>
    <definedName name="______________________________________l9001" localSheetId="50">'[4]Plan auditoría'!#REF!</definedName>
    <definedName name="______________________________________l9001" localSheetId="51">'[4]Plan auditoría'!#REF!</definedName>
    <definedName name="______________________________________l9001" localSheetId="52">'[4]Plan auditoría'!#REF!</definedName>
    <definedName name="______________________________________l9001" localSheetId="53">'[4]Plan auditoría'!#REF!</definedName>
    <definedName name="______________________________________l9001" localSheetId="54">'[4]Plan auditoría'!#REF!</definedName>
    <definedName name="______________________________________l9001" localSheetId="55">'[4]Plan auditoría'!#REF!</definedName>
    <definedName name="______________________________________l9001" localSheetId="56">'[4]Plan auditoría'!#REF!</definedName>
    <definedName name="______________________________________l9001" localSheetId="9">'[4]Plan auditoría'!#REF!</definedName>
    <definedName name="______________________________________l9001" localSheetId="10">'[4]Plan auditoría'!#REF!</definedName>
    <definedName name="______________________________________l9001" localSheetId="11">'[4]Plan auditoría'!#REF!</definedName>
    <definedName name="______________________________________l9001" localSheetId="12">'[4]Plan auditoría'!#REF!</definedName>
    <definedName name="______________________________________l9001" localSheetId="13">'[4]Plan auditoría'!#REF!</definedName>
    <definedName name="______________________________________l9001" localSheetId="14">'[4]Plan auditoría'!#REF!</definedName>
    <definedName name="______________________________________l9001" localSheetId="16">'[4]Plan auditoría'!#REF!</definedName>
    <definedName name="______________________________________l9001" localSheetId="17">'[4]Plan auditoría'!#REF!</definedName>
    <definedName name="______________________________________l9001" localSheetId="18">'[4]Plan auditoría'!#REF!</definedName>
    <definedName name="______________________________________l9001" localSheetId="19">'[4]Plan auditoría'!#REF!</definedName>
    <definedName name="______________________________________l9001" localSheetId="22">'[4]Plan auditoría'!#REF!</definedName>
    <definedName name="______________________________________l9001" localSheetId="23">'[4]Plan auditoría'!#REF!</definedName>
    <definedName name="______________________________________l9001" localSheetId="24">'[4]Plan auditoría'!#REF!</definedName>
    <definedName name="______________________________________l9001" localSheetId="25">'[4]Plan auditoría'!#REF!</definedName>
    <definedName name="______________________________________l9001" localSheetId="26">'[4]Plan auditoría'!#REF!</definedName>
    <definedName name="______________________________________l9001" localSheetId="27">'[4]Plan auditoría'!#REF!</definedName>
    <definedName name="______________________________________l9001" localSheetId="28">'[4]Plan auditoría'!#REF!</definedName>
    <definedName name="______________________________________l9001" localSheetId="29">'[4]Plan auditoría'!#REF!</definedName>
    <definedName name="______________________________________l9001" localSheetId="30">'[4]Plan auditoría'!#REF!</definedName>
    <definedName name="______________________________________l9001" localSheetId="31">'[4]Plan auditoría'!#REF!</definedName>
    <definedName name="______________________________________l9001" localSheetId="32">'[4]Plan auditoría'!#REF!</definedName>
    <definedName name="______________________________________l9001" localSheetId="33">'[4]Plan auditoría'!#REF!</definedName>
    <definedName name="______________________________________l9001" localSheetId="34">'[4]Plan auditoría'!#REF!</definedName>
    <definedName name="______________________________________l9001" localSheetId="35">'[4]Plan auditoría'!#REF!</definedName>
    <definedName name="______________________________________l9001" localSheetId="36">'[4]Plan auditoría'!#REF!</definedName>
    <definedName name="______________________________________l9001" localSheetId="37">'[4]Plan auditoría'!#REF!</definedName>
    <definedName name="______________________________________l9001" localSheetId="38">'[4]Plan auditoría'!#REF!</definedName>
    <definedName name="______________________________________l9001" localSheetId="39">'[4]Plan auditoría'!#REF!</definedName>
    <definedName name="______________________________________l9001" localSheetId="40">'[4]Plan auditoría'!#REF!</definedName>
    <definedName name="______________________________________l9001" localSheetId="41">'[4]Plan auditoría'!#REF!</definedName>
    <definedName name="______________________________________l9001">'[4]Plan auditoría'!#REF!</definedName>
    <definedName name="____________________________________l9001" localSheetId="15">'[4]Plan auditoría'!#REF!</definedName>
    <definedName name="____________________________________l9001" localSheetId="6">'[4]Plan auditoría'!#REF!</definedName>
    <definedName name="____________________________________l9001" localSheetId="7">'[4]Plan auditoría'!#REF!</definedName>
    <definedName name="____________________________________l9001" localSheetId="8">'[4]Plan auditoría'!#REF!</definedName>
    <definedName name="____________________________________l9001" localSheetId="42">'[4]Plan auditoría'!#REF!</definedName>
    <definedName name="____________________________________l9001" localSheetId="43">'[4]Plan auditoría'!#REF!</definedName>
    <definedName name="____________________________________l9001" localSheetId="44">'[4]Plan auditoría'!#REF!</definedName>
    <definedName name="____________________________________l9001" localSheetId="45">'[4]Plan auditoría'!#REF!</definedName>
    <definedName name="____________________________________l9001" localSheetId="46">'[4]Plan auditoría'!#REF!</definedName>
    <definedName name="____________________________________l9001" localSheetId="47">'[4]Plan auditoría'!#REF!</definedName>
    <definedName name="____________________________________l9001" localSheetId="48">'[4]Plan auditoría'!#REF!</definedName>
    <definedName name="____________________________________l9001" localSheetId="49">'[4]Plan auditoría'!#REF!</definedName>
    <definedName name="____________________________________l9001" localSheetId="50">'[4]Plan auditoría'!#REF!</definedName>
    <definedName name="____________________________________l9001" localSheetId="51">'[4]Plan auditoría'!#REF!</definedName>
    <definedName name="____________________________________l9001" localSheetId="52">'[4]Plan auditoría'!#REF!</definedName>
    <definedName name="____________________________________l9001" localSheetId="53">'[4]Plan auditoría'!#REF!</definedName>
    <definedName name="____________________________________l9001" localSheetId="54">'[4]Plan auditoría'!#REF!</definedName>
    <definedName name="____________________________________l9001" localSheetId="55">'[4]Plan auditoría'!#REF!</definedName>
    <definedName name="____________________________________l9001" localSheetId="56">'[4]Plan auditoría'!#REF!</definedName>
    <definedName name="____________________________________l9001" localSheetId="9">'[4]Plan auditoría'!#REF!</definedName>
    <definedName name="____________________________________l9001" localSheetId="10">'[4]Plan auditoría'!#REF!</definedName>
    <definedName name="____________________________________l9001" localSheetId="11">'[4]Plan auditoría'!#REF!</definedName>
    <definedName name="____________________________________l9001" localSheetId="12">'[4]Plan auditoría'!#REF!</definedName>
    <definedName name="____________________________________l9001" localSheetId="13">'[4]Plan auditoría'!#REF!</definedName>
    <definedName name="____________________________________l9001" localSheetId="14">'[4]Plan auditoría'!#REF!</definedName>
    <definedName name="____________________________________l9001" localSheetId="16">'[4]Plan auditoría'!#REF!</definedName>
    <definedName name="____________________________________l9001" localSheetId="17">'[4]Plan auditoría'!#REF!</definedName>
    <definedName name="____________________________________l9001" localSheetId="18">'[4]Plan auditoría'!#REF!</definedName>
    <definedName name="____________________________________l9001" localSheetId="19">'[4]Plan auditoría'!#REF!</definedName>
    <definedName name="____________________________________l9001" localSheetId="22">'[4]Plan auditoría'!#REF!</definedName>
    <definedName name="____________________________________l9001" localSheetId="23">'[4]Plan auditoría'!#REF!</definedName>
    <definedName name="____________________________________l9001" localSheetId="24">'[4]Plan auditoría'!#REF!</definedName>
    <definedName name="____________________________________l9001" localSheetId="25">'[4]Plan auditoría'!#REF!</definedName>
    <definedName name="____________________________________l9001" localSheetId="26">'[4]Plan auditoría'!#REF!</definedName>
    <definedName name="____________________________________l9001" localSheetId="27">'[4]Plan auditoría'!#REF!</definedName>
    <definedName name="____________________________________l9001" localSheetId="28">'[4]Plan auditoría'!#REF!</definedName>
    <definedName name="____________________________________l9001" localSheetId="29">'[4]Plan auditoría'!#REF!</definedName>
    <definedName name="____________________________________l9001" localSheetId="30">'[4]Plan auditoría'!#REF!</definedName>
    <definedName name="____________________________________l9001" localSheetId="31">'[4]Plan auditoría'!#REF!</definedName>
    <definedName name="____________________________________l9001" localSheetId="32">'[4]Plan auditoría'!#REF!</definedName>
    <definedName name="____________________________________l9001" localSheetId="33">'[4]Plan auditoría'!#REF!</definedName>
    <definedName name="____________________________________l9001" localSheetId="34">'[4]Plan auditoría'!#REF!</definedName>
    <definedName name="____________________________________l9001" localSheetId="35">'[4]Plan auditoría'!#REF!</definedName>
    <definedName name="____________________________________l9001" localSheetId="36">'[4]Plan auditoría'!#REF!</definedName>
    <definedName name="____________________________________l9001" localSheetId="37">'[4]Plan auditoría'!#REF!</definedName>
    <definedName name="____________________________________l9001" localSheetId="38">'[4]Plan auditoría'!#REF!</definedName>
    <definedName name="____________________________________l9001" localSheetId="39">'[4]Plan auditoría'!#REF!</definedName>
    <definedName name="____________________________________l9001" localSheetId="40">'[4]Plan auditoría'!#REF!</definedName>
    <definedName name="____________________________________l9001" localSheetId="41">'[4]Plan auditoría'!#REF!</definedName>
    <definedName name="____________________________________l9001">'[4]Plan auditoría'!#REF!</definedName>
    <definedName name="___________________________________l9001" localSheetId="15">'[4]Plan auditoría'!#REF!</definedName>
    <definedName name="___________________________________l9001" localSheetId="6">'[4]Plan auditoría'!#REF!</definedName>
    <definedName name="___________________________________l9001" localSheetId="7">'[4]Plan auditoría'!#REF!</definedName>
    <definedName name="___________________________________l9001" localSheetId="8">'[4]Plan auditoría'!#REF!</definedName>
    <definedName name="___________________________________l9001" localSheetId="42">'[4]Plan auditoría'!#REF!</definedName>
    <definedName name="___________________________________l9001" localSheetId="43">'[4]Plan auditoría'!#REF!</definedName>
    <definedName name="___________________________________l9001" localSheetId="44">'[4]Plan auditoría'!#REF!</definedName>
    <definedName name="___________________________________l9001" localSheetId="45">'[4]Plan auditoría'!#REF!</definedName>
    <definedName name="___________________________________l9001" localSheetId="46">'[4]Plan auditoría'!#REF!</definedName>
    <definedName name="___________________________________l9001" localSheetId="47">'[4]Plan auditoría'!#REF!</definedName>
    <definedName name="___________________________________l9001" localSheetId="48">'[4]Plan auditoría'!#REF!</definedName>
    <definedName name="___________________________________l9001" localSheetId="49">'[4]Plan auditoría'!#REF!</definedName>
    <definedName name="___________________________________l9001" localSheetId="50">'[4]Plan auditoría'!#REF!</definedName>
    <definedName name="___________________________________l9001" localSheetId="51">'[4]Plan auditoría'!#REF!</definedName>
    <definedName name="___________________________________l9001" localSheetId="52">'[4]Plan auditoría'!#REF!</definedName>
    <definedName name="___________________________________l9001" localSheetId="53">'[4]Plan auditoría'!#REF!</definedName>
    <definedName name="___________________________________l9001" localSheetId="54">'[4]Plan auditoría'!#REF!</definedName>
    <definedName name="___________________________________l9001" localSheetId="55">'[4]Plan auditoría'!#REF!</definedName>
    <definedName name="___________________________________l9001" localSheetId="56">'[4]Plan auditoría'!#REF!</definedName>
    <definedName name="___________________________________l9001" localSheetId="9">'[4]Plan auditoría'!#REF!</definedName>
    <definedName name="___________________________________l9001" localSheetId="10">'[4]Plan auditoría'!#REF!</definedName>
    <definedName name="___________________________________l9001" localSheetId="11">'[4]Plan auditoría'!#REF!</definedName>
    <definedName name="___________________________________l9001" localSheetId="12">'[4]Plan auditoría'!#REF!</definedName>
    <definedName name="___________________________________l9001" localSheetId="13">'[4]Plan auditoría'!#REF!</definedName>
    <definedName name="___________________________________l9001" localSheetId="14">'[4]Plan auditoría'!#REF!</definedName>
    <definedName name="___________________________________l9001" localSheetId="16">'[4]Plan auditoría'!#REF!</definedName>
    <definedName name="___________________________________l9001" localSheetId="17">'[4]Plan auditoría'!#REF!</definedName>
    <definedName name="___________________________________l9001" localSheetId="18">'[4]Plan auditoría'!#REF!</definedName>
    <definedName name="___________________________________l9001" localSheetId="19">'[4]Plan auditoría'!#REF!</definedName>
    <definedName name="___________________________________l9001" localSheetId="22">'[4]Plan auditoría'!#REF!</definedName>
    <definedName name="___________________________________l9001" localSheetId="23">'[4]Plan auditoría'!#REF!</definedName>
    <definedName name="___________________________________l9001" localSheetId="24">'[4]Plan auditoría'!#REF!</definedName>
    <definedName name="___________________________________l9001" localSheetId="25">'[4]Plan auditoría'!#REF!</definedName>
    <definedName name="___________________________________l9001" localSheetId="26">'[4]Plan auditoría'!#REF!</definedName>
    <definedName name="___________________________________l9001" localSheetId="27">'[4]Plan auditoría'!#REF!</definedName>
    <definedName name="___________________________________l9001" localSheetId="28">'[4]Plan auditoría'!#REF!</definedName>
    <definedName name="___________________________________l9001" localSheetId="29">'[4]Plan auditoría'!#REF!</definedName>
    <definedName name="___________________________________l9001" localSheetId="30">'[4]Plan auditoría'!#REF!</definedName>
    <definedName name="___________________________________l9001" localSheetId="31">'[4]Plan auditoría'!#REF!</definedName>
    <definedName name="___________________________________l9001" localSheetId="32">'[4]Plan auditoría'!#REF!</definedName>
    <definedName name="___________________________________l9001" localSheetId="33">'[4]Plan auditoría'!#REF!</definedName>
    <definedName name="___________________________________l9001" localSheetId="34">'[4]Plan auditoría'!#REF!</definedName>
    <definedName name="___________________________________l9001" localSheetId="35">'[4]Plan auditoría'!#REF!</definedName>
    <definedName name="___________________________________l9001" localSheetId="36">'[4]Plan auditoría'!#REF!</definedName>
    <definedName name="___________________________________l9001" localSheetId="37">'[4]Plan auditoría'!#REF!</definedName>
    <definedName name="___________________________________l9001" localSheetId="38">'[4]Plan auditoría'!#REF!</definedName>
    <definedName name="___________________________________l9001" localSheetId="39">'[4]Plan auditoría'!#REF!</definedName>
    <definedName name="___________________________________l9001" localSheetId="40">'[4]Plan auditoría'!#REF!</definedName>
    <definedName name="___________________________________l9001" localSheetId="41">'[4]Plan auditoría'!#REF!</definedName>
    <definedName name="___________________________________l9001">'[4]Plan auditoría'!#REF!</definedName>
    <definedName name="__________________________________l9001" localSheetId="15">'[4]Plan auditoría'!#REF!</definedName>
    <definedName name="__________________________________l9001" localSheetId="6">'[4]Plan auditoría'!#REF!</definedName>
    <definedName name="__________________________________l9001" localSheetId="7">'[4]Plan auditoría'!#REF!</definedName>
    <definedName name="__________________________________l9001" localSheetId="8">'[4]Plan auditoría'!#REF!</definedName>
    <definedName name="__________________________________l9001" localSheetId="42">'[4]Plan auditoría'!#REF!</definedName>
    <definedName name="__________________________________l9001" localSheetId="43">'[4]Plan auditoría'!#REF!</definedName>
    <definedName name="__________________________________l9001" localSheetId="44">'[4]Plan auditoría'!#REF!</definedName>
    <definedName name="__________________________________l9001" localSheetId="45">'[4]Plan auditoría'!#REF!</definedName>
    <definedName name="__________________________________l9001" localSheetId="46">'[4]Plan auditoría'!#REF!</definedName>
    <definedName name="__________________________________l9001" localSheetId="47">'[4]Plan auditoría'!#REF!</definedName>
    <definedName name="__________________________________l9001" localSheetId="48">'[4]Plan auditoría'!#REF!</definedName>
    <definedName name="__________________________________l9001" localSheetId="49">'[4]Plan auditoría'!#REF!</definedName>
    <definedName name="__________________________________l9001" localSheetId="50">'[4]Plan auditoría'!#REF!</definedName>
    <definedName name="__________________________________l9001" localSheetId="51">'[4]Plan auditoría'!#REF!</definedName>
    <definedName name="__________________________________l9001" localSheetId="52">'[4]Plan auditoría'!#REF!</definedName>
    <definedName name="__________________________________l9001" localSheetId="53">'[4]Plan auditoría'!#REF!</definedName>
    <definedName name="__________________________________l9001" localSheetId="54">'[4]Plan auditoría'!#REF!</definedName>
    <definedName name="__________________________________l9001" localSheetId="55">'[4]Plan auditoría'!#REF!</definedName>
    <definedName name="__________________________________l9001" localSheetId="56">'[4]Plan auditoría'!#REF!</definedName>
    <definedName name="__________________________________l9001" localSheetId="9">'[4]Plan auditoría'!#REF!</definedName>
    <definedName name="__________________________________l9001" localSheetId="10">'[4]Plan auditoría'!#REF!</definedName>
    <definedName name="__________________________________l9001" localSheetId="11">'[4]Plan auditoría'!#REF!</definedName>
    <definedName name="__________________________________l9001" localSheetId="12">'[4]Plan auditoría'!#REF!</definedName>
    <definedName name="__________________________________l9001" localSheetId="13">'[4]Plan auditoría'!#REF!</definedName>
    <definedName name="__________________________________l9001" localSheetId="14">'[4]Plan auditoría'!#REF!</definedName>
    <definedName name="__________________________________l9001" localSheetId="16">'[4]Plan auditoría'!#REF!</definedName>
    <definedName name="__________________________________l9001" localSheetId="17">'[4]Plan auditoría'!#REF!</definedName>
    <definedName name="__________________________________l9001" localSheetId="18">'[4]Plan auditoría'!#REF!</definedName>
    <definedName name="__________________________________l9001" localSheetId="19">'[4]Plan auditoría'!#REF!</definedName>
    <definedName name="__________________________________l9001" localSheetId="22">'[4]Plan auditoría'!#REF!</definedName>
    <definedName name="__________________________________l9001" localSheetId="23">'[4]Plan auditoría'!#REF!</definedName>
    <definedName name="__________________________________l9001" localSheetId="24">'[4]Plan auditoría'!#REF!</definedName>
    <definedName name="__________________________________l9001" localSheetId="25">'[4]Plan auditoría'!#REF!</definedName>
    <definedName name="__________________________________l9001" localSheetId="26">'[4]Plan auditoría'!#REF!</definedName>
    <definedName name="__________________________________l9001" localSheetId="27">'[4]Plan auditoría'!#REF!</definedName>
    <definedName name="__________________________________l9001" localSheetId="28">'[4]Plan auditoría'!#REF!</definedName>
    <definedName name="__________________________________l9001" localSheetId="29">'[4]Plan auditoría'!#REF!</definedName>
    <definedName name="__________________________________l9001" localSheetId="30">'[4]Plan auditoría'!#REF!</definedName>
    <definedName name="__________________________________l9001" localSheetId="31">'[4]Plan auditoría'!#REF!</definedName>
    <definedName name="__________________________________l9001" localSheetId="32">'[4]Plan auditoría'!#REF!</definedName>
    <definedName name="__________________________________l9001" localSheetId="33">'[4]Plan auditoría'!#REF!</definedName>
    <definedName name="__________________________________l9001" localSheetId="34">'[4]Plan auditoría'!#REF!</definedName>
    <definedName name="__________________________________l9001" localSheetId="35">'[4]Plan auditoría'!#REF!</definedName>
    <definedName name="__________________________________l9001" localSheetId="36">'[4]Plan auditoría'!#REF!</definedName>
    <definedName name="__________________________________l9001" localSheetId="37">'[4]Plan auditoría'!#REF!</definedName>
    <definedName name="__________________________________l9001" localSheetId="38">'[4]Plan auditoría'!#REF!</definedName>
    <definedName name="__________________________________l9001" localSheetId="39">'[4]Plan auditoría'!#REF!</definedName>
    <definedName name="__________________________________l9001" localSheetId="40">'[4]Plan auditoría'!#REF!</definedName>
    <definedName name="__________________________________l9001" localSheetId="41">'[4]Plan auditoría'!#REF!</definedName>
    <definedName name="__________________________________l9001">'[4]Plan auditoría'!#REF!</definedName>
    <definedName name="_________________________________l9001" localSheetId="15">'[4]Plan auditoría'!#REF!</definedName>
    <definedName name="_________________________________l9001" localSheetId="6">'[4]Plan auditoría'!#REF!</definedName>
    <definedName name="_________________________________l9001" localSheetId="7">'[4]Plan auditoría'!#REF!</definedName>
    <definedName name="_________________________________l9001" localSheetId="8">'[4]Plan auditoría'!#REF!</definedName>
    <definedName name="_________________________________l9001" localSheetId="42">'[4]Plan auditoría'!#REF!</definedName>
    <definedName name="_________________________________l9001" localSheetId="43">'[4]Plan auditoría'!#REF!</definedName>
    <definedName name="_________________________________l9001" localSheetId="44">'[4]Plan auditoría'!#REF!</definedName>
    <definedName name="_________________________________l9001" localSheetId="45">'[4]Plan auditoría'!#REF!</definedName>
    <definedName name="_________________________________l9001" localSheetId="46">'[4]Plan auditoría'!#REF!</definedName>
    <definedName name="_________________________________l9001" localSheetId="47">'[4]Plan auditoría'!#REF!</definedName>
    <definedName name="_________________________________l9001" localSheetId="48">'[4]Plan auditoría'!#REF!</definedName>
    <definedName name="_________________________________l9001" localSheetId="49">'[4]Plan auditoría'!#REF!</definedName>
    <definedName name="_________________________________l9001" localSheetId="50">'[4]Plan auditoría'!#REF!</definedName>
    <definedName name="_________________________________l9001" localSheetId="51">'[4]Plan auditoría'!#REF!</definedName>
    <definedName name="_________________________________l9001" localSheetId="52">'[4]Plan auditoría'!#REF!</definedName>
    <definedName name="_________________________________l9001" localSheetId="53">'[4]Plan auditoría'!#REF!</definedName>
    <definedName name="_________________________________l9001" localSheetId="54">'[4]Plan auditoría'!#REF!</definedName>
    <definedName name="_________________________________l9001" localSheetId="55">'[4]Plan auditoría'!#REF!</definedName>
    <definedName name="_________________________________l9001" localSheetId="56">'[4]Plan auditoría'!#REF!</definedName>
    <definedName name="_________________________________l9001" localSheetId="9">'[4]Plan auditoría'!#REF!</definedName>
    <definedName name="_________________________________l9001" localSheetId="10">'[4]Plan auditoría'!#REF!</definedName>
    <definedName name="_________________________________l9001" localSheetId="11">'[4]Plan auditoría'!#REF!</definedName>
    <definedName name="_________________________________l9001" localSheetId="12">'[4]Plan auditoría'!#REF!</definedName>
    <definedName name="_________________________________l9001" localSheetId="13">'[4]Plan auditoría'!#REF!</definedName>
    <definedName name="_________________________________l9001" localSheetId="14">'[4]Plan auditoría'!#REF!</definedName>
    <definedName name="_________________________________l9001" localSheetId="16">'[4]Plan auditoría'!#REF!</definedName>
    <definedName name="_________________________________l9001" localSheetId="17">'[4]Plan auditoría'!#REF!</definedName>
    <definedName name="_________________________________l9001" localSheetId="18">'[4]Plan auditoría'!#REF!</definedName>
    <definedName name="_________________________________l9001" localSheetId="19">'[4]Plan auditoría'!#REF!</definedName>
    <definedName name="_________________________________l9001" localSheetId="22">'[4]Plan auditoría'!#REF!</definedName>
    <definedName name="_________________________________l9001" localSheetId="23">'[4]Plan auditoría'!#REF!</definedName>
    <definedName name="_________________________________l9001" localSheetId="24">'[4]Plan auditoría'!#REF!</definedName>
    <definedName name="_________________________________l9001" localSheetId="25">'[4]Plan auditoría'!#REF!</definedName>
    <definedName name="_________________________________l9001" localSheetId="26">'[4]Plan auditoría'!#REF!</definedName>
    <definedName name="_________________________________l9001" localSheetId="27">'[4]Plan auditoría'!#REF!</definedName>
    <definedName name="_________________________________l9001" localSheetId="28">'[4]Plan auditoría'!#REF!</definedName>
    <definedName name="_________________________________l9001" localSheetId="29">'[4]Plan auditoría'!#REF!</definedName>
    <definedName name="_________________________________l9001" localSheetId="30">'[4]Plan auditoría'!#REF!</definedName>
    <definedName name="_________________________________l9001" localSheetId="31">'[4]Plan auditoría'!#REF!</definedName>
    <definedName name="_________________________________l9001" localSheetId="32">'[4]Plan auditoría'!#REF!</definedName>
    <definedName name="_________________________________l9001" localSheetId="33">'[4]Plan auditoría'!#REF!</definedName>
    <definedName name="_________________________________l9001" localSheetId="34">'[4]Plan auditoría'!#REF!</definedName>
    <definedName name="_________________________________l9001" localSheetId="35">'[4]Plan auditoría'!#REF!</definedName>
    <definedName name="_________________________________l9001" localSheetId="36">'[4]Plan auditoría'!#REF!</definedName>
    <definedName name="_________________________________l9001" localSheetId="37">'[4]Plan auditoría'!#REF!</definedName>
    <definedName name="_________________________________l9001" localSheetId="38">'[4]Plan auditoría'!#REF!</definedName>
    <definedName name="_________________________________l9001" localSheetId="39">'[4]Plan auditoría'!#REF!</definedName>
    <definedName name="_________________________________l9001" localSheetId="40">'[4]Plan auditoría'!#REF!</definedName>
    <definedName name="_________________________________l9001" localSheetId="41">'[4]Plan auditoría'!#REF!</definedName>
    <definedName name="_________________________________l9001">'[4]Plan auditoría'!#REF!</definedName>
    <definedName name="________________________________l9001">'[4]Plan auditoría'!#REF!</definedName>
    <definedName name="_______________________________l9001">'[4]Plan auditoría'!#REF!</definedName>
    <definedName name="______________________________l9001">'[4]Plan auditoría'!#REF!</definedName>
    <definedName name="_____________________________l9001">'[4]Plan auditoría'!#REF!</definedName>
    <definedName name="____________________________l9001">'[4]Plan auditoría'!#REF!</definedName>
    <definedName name="___________________________l9001">'[4]Plan auditoría'!#REF!</definedName>
    <definedName name="__________________________l9001">'[4]Plan auditoría'!#REF!</definedName>
    <definedName name="_________________________l9001">'[4]Plan auditoría'!#REF!</definedName>
    <definedName name="________________________l9001">'[4]Plan auditoría'!#REF!</definedName>
    <definedName name="_______________________l9001">'[4]Plan auditoría'!#REF!</definedName>
    <definedName name="______________________l9001">'[4]Plan auditoría'!#REF!</definedName>
    <definedName name="_____________________l9001">'[4]Plan auditoría'!#REF!</definedName>
    <definedName name="____________________l9001">'[4]Plan auditoría'!#REF!</definedName>
    <definedName name="___________________l9001">'[4]Plan auditoría'!#REF!</definedName>
    <definedName name="__________________l9001">'[4]Plan auditoría'!#REF!</definedName>
    <definedName name="_________________l9001">'[4]Plan auditoría'!#REF!</definedName>
    <definedName name="________________l9001">'[4]Plan auditoría'!#REF!</definedName>
    <definedName name="_______________l9001">'[4]Plan auditoría'!#REF!</definedName>
    <definedName name="______________l9001">'[4]Plan auditoría'!#REF!</definedName>
    <definedName name="_____________l9001">'[4]Plan auditoría'!#REF!</definedName>
    <definedName name="____________l9001">'[4]Plan auditoría'!#REF!</definedName>
    <definedName name="___________l9001">'[4]Plan auditoría'!#REF!</definedName>
    <definedName name="__________l9001">'[4]Plan auditoría'!#REF!</definedName>
    <definedName name="_________l9001">'[4]Plan auditoría'!#REF!</definedName>
    <definedName name="________I9999">'[4]Plan auditoría'!#REF!</definedName>
    <definedName name="________l9001">'[4]Plan auditoría'!#REF!</definedName>
    <definedName name="_______cua1">'[5]ALCANTARILLADO RAS'!$A$4:$B$14</definedName>
    <definedName name="_______DMD1" localSheetId="6">#REF!</definedName>
    <definedName name="_______DMD1" localSheetId="7">#REF!</definedName>
    <definedName name="_______DMD1" localSheetId="11">#REF!</definedName>
    <definedName name="_______DMD1" localSheetId="19">#REF!</definedName>
    <definedName name="_______DMD1">#REF!</definedName>
    <definedName name="_______l9001" localSheetId="6">'[4]Plan auditoría'!#REF!</definedName>
    <definedName name="_______l9001" localSheetId="7">'[4]Plan auditoría'!#REF!</definedName>
    <definedName name="_______l9001" localSheetId="11">'[4]Plan auditoría'!#REF!</definedName>
    <definedName name="_______l9001" localSheetId="19">'[4]Plan auditoría'!#REF!</definedName>
    <definedName name="_______l9001">'[4]Plan auditoría'!#REF!</definedName>
    <definedName name="_______VPD1">[6]TARIFAS!$C$582</definedName>
    <definedName name="_______VPI1">[6]TARIFAS!$C$580</definedName>
    <definedName name="_______VRA1">[6]TARIFAS!$C$579</definedName>
    <definedName name="______cua1">'[5]ALCANTARILLADO RAS'!$A$4:$B$14</definedName>
    <definedName name="______DMD1" localSheetId="6">#REF!</definedName>
    <definedName name="______DMD1" localSheetId="7">#REF!</definedName>
    <definedName name="______DMD1" localSheetId="11">#REF!</definedName>
    <definedName name="______DMD1" localSheetId="19">#REF!</definedName>
    <definedName name="______DMD1">#REF!</definedName>
    <definedName name="______INF1" localSheetId="6">#REF!</definedName>
    <definedName name="______INF1" localSheetId="7">#REF!</definedName>
    <definedName name="______INF1" localSheetId="11">#REF!</definedName>
    <definedName name="______INF1" localSheetId="19">#REF!</definedName>
    <definedName name="______INF1">#REF!</definedName>
    <definedName name="______l9001" localSheetId="6">'[4]Plan auditoría'!#REF!</definedName>
    <definedName name="______l9001" localSheetId="7">'[4]Plan auditoría'!#REF!</definedName>
    <definedName name="______l9001" localSheetId="11">'[4]Plan auditoría'!#REF!</definedName>
    <definedName name="______l9001" localSheetId="19">'[4]Plan auditoría'!#REF!</definedName>
    <definedName name="______l9001">'[4]Plan auditoría'!#REF!</definedName>
    <definedName name="______VPD1">[6]TARIFAS!$C$582</definedName>
    <definedName name="______VPI1">[6]TARIFAS!$C$580</definedName>
    <definedName name="______VRA1">[6]TARIFAS!$C$579</definedName>
    <definedName name="_____cua1">'[5]ALCANTARILLADO RAS'!$A$4:$B$14</definedName>
    <definedName name="_____DMD1" localSheetId="6">#REF!</definedName>
    <definedName name="_____DMD1" localSheetId="7">#REF!</definedName>
    <definedName name="_____DMD1" localSheetId="11">#REF!</definedName>
    <definedName name="_____DMD1" localSheetId="19">#REF!</definedName>
    <definedName name="_____DMD1">#REF!</definedName>
    <definedName name="_____l9001" localSheetId="6">'[4]Plan auditoría'!#REF!</definedName>
    <definedName name="_____l9001" localSheetId="7">'[4]Plan auditoría'!#REF!</definedName>
    <definedName name="_____l9001" localSheetId="11">'[4]Plan auditoría'!#REF!</definedName>
    <definedName name="_____l9001" localSheetId="19">'[4]Plan auditoría'!#REF!</definedName>
    <definedName name="_____l9001">'[4]Plan auditoría'!#REF!</definedName>
    <definedName name="_____LEO1" localSheetId="15">#REF!</definedName>
    <definedName name="_____LEO1" localSheetId="6">#REF!</definedName>
    <definedName name="_____LEO1" localSheetId="7">#REF!</definedName>
    <definedName name="_____LEO1" localSheetId="8">#REF!</definedName>
    <definedName name="_____LEO1" localSheetId="42">#REF!</definedName>
    <definedName name="_____LEO1" localSheetId="43">#REF!</definedName>
    <definedName name="_____LEO1" localSheetId="44">#REF!</definedName>
    <definedName name="_____LEO1" localSheetId="45">#REF!</definedName>
    <definedName name="_____LEO1" localSheetId="46">#REF!</definedName>
    <definedName name="_____LEO1" localSheetId="47">#REF!</definedName>
    <definedName name="_____LEO1" localSheetId="48">#REF!</definedName>
    <definedName name="_____LEO1" localSheetId="49">#REF!</definedName>
    <definedName name="_____LEO1" localSheetId="50">#REF!</definedName>
    <definedName name="_____LEO1" localSheetId="51">#REF!</definedName>
    <definedName name="_____LEO1" localSheetId="52">#REF!</definedName>
    <definedName name="_____LEO1" localSheetId="53">#REF!</definedName>
    <definedName name="_____LEO1" localSheetId="54">#REF!</definedName>
    <definedName name="_____LEO1" localSheetId="55">#REF!</definedName>
    <definedName name="_____LEO1" localSheetId="56">#REF!</definedName>
    <definedName name="_____LEO1" localSheetId="9">#REF!</definedName>
    <definedName name="_____LEO1" localSheetId="10">#REF!</definedName>
    <definedName name="_____LEO1" localSheetId="11">#REF!</definedName>
    <definedName name="_____LEO1" localSheetId="12">#REF!</definedName>
    <definedName name="_____LEO1" localSheetId="13">#REF!</definedName>
    <definedName name="_____LEO1" localSheetId="14">#REF!</definedName>
    <definedName name="_____LEO1" localSheetId="16">#REF!</definedName>
    <definedName name="_____LEO1" localSheetId="17">#REF!</definedName>
    <definedName name="_____LEO1" localSheetId="18">#REF!</definedName>
    <definedName name="_____LEO1" localSheetId="19">#REF!</definedName>
    <definedName name="_____LEO1" localSheetId="22">#REF!</definedName>
    <definedName name="_____LEO1" localSheetId="23">#REF!</definedName>
    <definedName name="_____LEO1" localSheetId="24">#REF!</definedName>
    <definedName name="_____LEO1" localSheetId="25">#REF!</definedName>
    <definedName name="_____LEO1" localSheetId="26">#REF!</definedName>
    <definedName name="_____LEO1" localSheetId="27">#REF!</definedName>
    <definedName name="_____LEO1" localSheetId="28">#REF!</definedName>
    <definedName name="_____LEO1" localSheetId="29">#REF!</definedName>
    <definedName name="_____LEO1" localSheetId="30">#REF!</definedName>
    <definedName name="_____LEO1" localSheetId="31">#REF!</definedName>
    <definedName name="_____LEO1" localSheetId="32">#REF!</definedName>
    <definedName name="_____LEO1" localSheetId="33">#REF!</definedName>
    <definedName name="_____LEO1" localSheetId="34">#REF!</definedName>
    <definedName name="_____LEO1" localSheetId="35">#REF!</definedName>
    <definedName name="_____LEO1" localSheetId="36">#REF!</definedName>
    <definedName name="_____LEO1" localSheetId="37">#REF!</definedName>
    <definedName name="_____LEO1" localSheetId="38">#REF!</definedName>
    <definedName name="_____LEO1" localSheetId="39">#REF!</definedName>
    <definedName name="_____LEO1" localSheetId="40">#REF!</definedName>
    <definedName name="_____LEO1" localSheetId="41">#REF!</definedName>
    <definedName name="_____LEO1">#REF!</definedName>
    <definedName name="_____LEO11" localSheetId="15">#REF!</definedName>
    <definedName name="_____LEO11" localSheetId="6">#REF!</definedName>
    <definedName name="_____LEO11" localSheetId="7">#REF!</definedName>
    <definedName name="_____LEO11" localSheetId="8">#REF!</definedName>
    <definedName name="_____LEO11" localSheetId="42">#REF!</definedName>
    <definedName name="_____LEO11" localSheetId="43">#REF!</definedName>
    <definedName name="_____LEO11" localSheetId="44">#REF!</definedName>
    <definedName name="_____LEO11" localSheetId="45">#REF!</definedName>
    <definedName name="_____LEO11" localSheetId="46">#REF!</definedName>
    <definedName name="_____LEO11" localSheetId="47">#REF!</definedName>
    <definedName name="_____LEO11" localSheetId="48">#REF!</definedName>
    <definedName name="_____LEO11" localSheetId="49">#REF!</definedName>
    <definedName name="_____LEO11" localSheetId="50">#REF!</definedName>
    <definedName name="_____LEO11" localSheetId="51">#REF!</definedName>
    <definedName name="_____LEO11" localSheetId="52">#REF!</definedName>
    <definedName name="_____LEO11" localSheetId="53">#REF!</definedName>
    <definedName name="_____LEO11" localSheetId="54">#REF!</definedName>
    <definedName name="_____LEO11" localSheetId="55">#REF!</definedName>
    <definedName name="_____LEO11" localSheetId="56">#REF!</definedName>
    <definedName name="_____LEO11" localSheetId="9">#REF!</definedName>
    <definedName name="_____LEO11" localSheetId="10">#REF!</definedName>
    <definedName name="_____LEO11" localSheetId="11">#REF!</definedName>
    <definedName name="_____LEO11" localSheetId="12">#REF!</definedName>
    <definedName name="_____LEO11" localSheetId="13">#REF!</definedName>
    <definedName name="_____LEO11" localSheetId="14">#REF!</definedName>
    <definedName name="_____LEO11" localSheetId="16">#REF!</definedName>
    <definedName name="_____LEO11" localSheetId="17">#REF!</definedName>
    <definedName name="_____LEO11" localSheetId="18">#REF!</definedName>
    <definedName name="_____LEO11" localSheetId="19">#REF!</definedName>
    <definedName name="_____LEO11" localSheetId="22">#REF!</definedName>
    <definedName name="_____LEO11" localSheetId="23">#REF!</definedName>
    <definedName name="_____LEO11" localSheetId="24">#REF!</definedName>
    <definedName name="_____LEO11" localSheetId="25">#REF!</definedName>
    <definedName name="_____LEO11" localSheetId="26">#REF!</definedName>
    <definedName name="_____LEO11" localSheetId="27">#REF!</definedName>
    <definedName name="_____LEO11" localSheetId="28">#REF!</definedName>
    <definedName name="_____LEO11" localSheetId="29">#REF!</definedName>
    <definedName name="_____LEO11" localSheetId="30">#REF!</definedName>
    <definedName name="_____LEO11" localSheetId="31">#REF!</definedName>
    <definedName name="_____LEO11" localSheetId="32">#REF!</definedName>
    <definedName name="_____LEO11" localSheetId="33">#REF!</definedName>
    <definedName name="_____LEO11" localSheetId="34">#REF!</definedName>
    <definedName name="_____LEO11" localSheetId="35">#REF!</definedName>
    <definedName name="_____LEO11" localSheetId="36">#REF!</definedName>
    <definedName name="_____LEO11" localSheetId="37">#REF!</definedName>
    <definedName name="_____LEO11" localSheetId="38">#REF!</definedName>
    <definedName name="_____LEO11" localSheetId="39">#REF!</definedName>
    <definedName name="_____LEO11" localSheetId="40">#REF!</definedName>
    <definedName name="_____LEO11" localSheetId="41">#REF!</definedName>
    <definedName name="_____LEO11">#REF!</definedName>
    <definedName name="_____LEO12" localSheetId="15">#REF!</definedName>
    <definedName name="_____LEO12" localSheetId="6">#REF!</definedName>
    <definedName name="_____LEO12" localSheetId="7">#REF!</definedName>
    <definedName name="_____LEO12" localSheetId="8">#REF!</definedName>
    <definedName name="_____LEO12" localSheetId="42">#REF!</definedName>
    <definedName name="_____LEO12" localSheetId="43">#REF!</definedName>
    <definedName name="_____LEO12" localSheetId="44">#REF!</definedName>
    <definedName name="_____LEO12" localSheetId="45">#REF!</definedName>
    <definedName name="_____LEO12" localSheetId="46">#REF!</definedName>
    <definedName name="_____LEO12" localSheetId="47">#REF!</definedName>
    <definedName name="_____LEO12" localSheetId="48">#REF!</definedName>
    <definedName name="_____LEO12" localSheetId="49">#REF!</definedName>
    <definedName name="_____LEO12" localSheetId="50">#REF!</definedName>
    <definedName name="_____LEO12" localSheetId="51">#REF!</definedName>
    <definedName name="_____LEO12" localSheetId="52">#REF!</definedName>
    <definedName name="_____LEO12" localSheetId="53">#REF!</definedName>
    <definedName name="_____LEO12" localSheetId="54">#REF!</definedName>
    <definedName name="_____LEO12" localSheetId="55">#REF!</definedName>
    <definedName name="_____LEO12" localSheetId="56">#REF!</definedName>
    <definedName name="_____LEO12" localSheetId="9">#REF!</definedName>
    <definedName name="_____LEO12" localSheetId="10">#REF!</definedName>
    <definedName name="_____LEO12" localSheetId="11">#REF!</definedName>
    <definedName name="_____LEO12" localSheetId="12">#REF!</definedName>
    <definedName name="_____LEO12" localSheetId="13">#REF!</definedName>
    <definedName name="_____LEO12" localSheetId="14">#REF!</definedName>
    <definedName name="_____LEO12" localSheetId="16">#REF!</definedName>
    <definedName name="_____LEO12" localSheetId="17">#REF!</definedName>
    <definedName name="_____LEO12" localSheetId="18">#REF!</definedName>
    <definedName name="_____LEO12" localSheetId="19">#REF!</definedName>
    <definedName name="_____LEO12" localSheetId="22">#REF!</definedName>
    <definedName name="_____LEO12" localSheetId="23">#REF!</definedName>
    <definedName name="_____LEO12" localSheetId="24">#REF!</definedName>
    <definedName name="_____LEO12" localSheetId="25">#REF!</definedName>
    <definedName name="_____LEO12" localSheetId="26">#REF!</definedName>
    <definedName name="_____LEO12" localSheetId="27">#REF!</definedName>
    <definedName name="_____LEO12" localSheetId="28">#REF!</definedName>
    <definedName name="_____LEO12" localSheetId="29">#REF!</definedName>
    <definedName name="_____LEO12" localSheetId="30">#REF!</definedName>
    <definedName name="_____LEO12" localSheetId="31">#REF!</definedName>
    <definedName name="_____LEO12" localSheetId="32">#REF!</definedName>
    <definedName name="_____LEO12" localSheetId="33">#REF!</definedName>
    <definedName name="_____LEO12" localSheetId="34">#REF!</definedName>
    <definedName name="_____LEO12" localSheetId="35">#REF!</definedName>
    <definedName name="_____LEO12" localSheetId="36">#REF!</definedName>
    <definedName name="_____LEO12" localSheetId="37">#REF!</definedName>
    <definedName name="_____LEO12" localSheetId="38">#REF!</definedName>
    <definedName name="_____LEO12" localSheetId="39">#REF!</definedName>
    <definedName name="_____LEO12" localSheetId="40">#REF!</definedName>
    <definedName name="_____LEO12" localSheetId="41">#REF!</definedName>
    <definedName name="_____LEO12">#REF!</definedName>
    <definedName name="_____LEO13" localSheetId="15">'[4]Plan auditoría'!#REF!</definedName>
    <definedName name="_____LEO13" localSheetId="6">'[4]Plan auditoría'!#REF!</definedName>
    <definedName name="_____LEO13" localSheetId="7">'[4]Plan auditoría'!#REF!</definedName>
    <definedName name="_____LEO13" localSheetId="8">'[4]Plan auditoría'!#REF!</definedName>
    <definedName name="_____LEO13" localSheetId="42">'[4]Plan auditoría'!#REF!</definedName>
    <definedName name="_____LEO13" localSheetId="43">'[4]Plan auditoría'!#REF!</definedName>
    <definedName name="_____LEO13" localSheetId="44">'[4]Plan auditoría'!#REF!</definedName>
    <definedName name="_____LEO13" localSheetId="45">'[4]Plan auditoría'!#REF!</definedName>
    <definedName name="_____LEO13" localSheetId="46">'[4]Plan auditoría'!#REF!</definedName>
    <definedName name="_____LEO13" localSheetId="47">'[4]Plan auditoría'!#REF!</definedName>
    <definedName name="_____LEO13" localSheetId="48">'[4]Plan auditoría'!#REF!</definedName>
    <definedName name="_____LEO13" localSheetId="49">'[4]Plan auditoría'!#REF!</definedName>
    <definedName name="_____LEO13" localSheetId="50">'[4]Plan auditoría'!#REF!</definedName>
    <definedName name="_____LEO13" localSheetId="51">'[4]Plan auditoría'!#REF!</definedName>
    <definedName name="_____LEO13" localSheetId="52">'[4]Plan auditoría'!#REF!</definedName>
    <definedName name="_____LEO13" localSheetId="53">'[4]Plan auditoría'!#REF!</definedName>
    <definedName name="_____LEO13" localSheetId="54">'[4]Plan auditoría'!#REF!</definedName>
    <definedName name="_____LEO13" localSheetId="55">'[4]Plan auditoría'!#REF!</definedName>
    <definedName name="_____LEO13" localSheetId="56">'[4]Plan auditoría'!#REF!</definedName>
    <definedName name="_____LEO13" localSheetId="9">'[4]Plan auditoría'!#REF!</definedName>
    <definedName name="_____LEO13" localSheetId="10">'[4]Plan auditoría'!#REF!</definedName>
    <definedName name="_____LEO13" localSheetId="11">'[4]Plan auditoría'!#REF!</definedName>
    <definedName name="_____LEO13" localSheetId="12">'[4]Plan auditoría'!#REF!</definedName>
    <definedName name="_____LEO13" localSheetId="13">'[4]Plan auditoría'!#REF!</definedName>
    <definedName name="_____LEO13" localSheetId="14">'[4]Plan auditoría'!#REF!</definedName>
    <definedName name="_____LEO13" localSheetId="16">'[4]Plan auditoría'!#REF!</definedName>
    <definedName name="_____LEO13" localSheetId="17">'[4]Plan auditoría'!#REF!</definedName>
    <definedName name="_____LEO13" localSheetId="18">'[4]Plan auditoría'!#REF!</definedName>
    <definedName name="_____LEO13" localSheetId="19">'[4]Plan auditoría'!#REF!</definedName>
    <definedName name="_____LEO13" localSheetId="22">'[4]Plan auditoría'!#REF!</definedName>
    <definedName name="_____LEO13" localSheetId="23">'[4]Plan auditoría'!#REF!</definedName>
    <definedName name="_____LEO13" localSheetId="24">'[4]Plan auditoría'!#REF!</definedName>
    <definedName name="_____LEO13" localSheetId="25">'[4]Plan auditoría'!#REF!</definedName>
    <definedName name="_____LEO13" localSheetId="26">'[4]Plan auditoría'!#REF!</definedName>
    <definedName name="_____LEO13" localSheetId="27">'[4]Plan auditoría'!#REF!</definedName>
    <definedName name="_____LEO13" localSheetId="28">'[4]Plan auditoría'!#REF!</definedName>
    <definedName name="_____LEO13" localSheetId="29">'[4]Plan auditoría'!#REF!</definedName>
    <definedName name="_____LEO13" localSheetId="30">'[4]Plan auditoría'!#REF!</definedName>
    <definedName name="_____LEO13" localSheetId="31">'[4]Plan auditoría'!#REF!</definedName>
    <definedName name="_____LEO13" localSheetId="32">'[4]Plan auditoría'!#REF!</definedName>
    <definedName name="_____LEO13" localSheetId="33">'[4]Plan auditoría'!#REF!</definedName>
    <definedName name="_____LEO13" localSheetId="34">'[4]Plan auditoría'!#REF!</definedName>
    <definedName name="_____LEO13" localSheetId="35">'[4]Plan auditoría'!#REF!</definedName>
    <definedName name="_____LEO13" localSheetId="36">'[4]Plan auditoría'!#REF!</definedName>
    <definedName name="_____LEO13" localSheetId="37">'[4]Plan auditoría'!#REF!</definedName>
    <definedName name="_____LEO13" localSheetId="38">'[4]Plan auditoría'!#REF!</definedName>
    <definedName name="_____LEO13" localSheetId="39">'[4]Plan auditoría'!#REF!</definedName>
    <definedName name="_____LEO13" localSheetId="40">'[4]Plan auditoría'!#REF!</definedName>
    <definedName name="_____LEO13" localSheetId="41">'[4]Plan auditoría'!#REF!</definedName>
    <definedName name="_____LEO13">'[4]Plan auditoría'!#REF!</definedName>
    <definedName name="_____LEO14" localSheetId="15">#REF!</definedName>
    <definedName name="_____LEO14" localSheetId="6">#REF!</definedName>
    <definedName name="_____LEO14" localSheetId="7">#REF!</definedName>
    <definedName name="_____LEO14" localSheetId="8">#REF!</definedName>
    <definedName name="_____LEO14" localSheetId="42">#REF!</definedName>
    <definedName name="_____LEO14" localSheetId="43">#REF!</definedName>
    <definedName name="_____LEO14" localSheetId="44">#REF!</definedName>
    <definedName name="_____LEO14" localSheetId="45">#REF!</definedName>
    <definedName name="_____LEO14" localSheetId="46">#REF!</definedName>
    <definedName name="_____LEO14" localSheetId="47">#REF!</definedName>
    <definedName name="_____LEO14" localSheetId="48">#REF!</definedName>
    <definedName name="_____LEO14" localSheetId="49">#REF!</definedName>
    <definedName name="_____LEO14" localSheetId="50">#REF!</definedName>
    <definedName name="_____LEO14" localSheetId="51">#REF!</definedName>
    <definedName name="_____LEO14" localSheetId="52">#REF!</definedName>
    <definedName name="_____LEO14" localSheetId="53">#REF!</definedName>
    <definedName name="_____LEO14" localSheetId="54">#REF!</definedName>
    <definedName name="_____LEO14" localSheetId="55">#REF!</definedName>
    <definedName name="_____LEO14" localSheetId="56">#REF!</definedName>
    <definedName name="_____LEO14" localSheetId="9">#REF!</definedName>
    <definedName name="_____LEO14" localSheetId="10">#REF!</definedName>
    <definedName name="_____LEO14" localSheetId="11">#REF!</definedName>
    <definedName name="_____LEO14" localSheetId="12">#REF!</definedName>
    <definedName name="_____LEO14" localSheetId="13">#REF!</definedName>
    <definedName name="_____LEO14" localSheetId="14">#REF!</definedName>
    <definedName name="_____LEO14" localSheetId="16">#REF!</definedName>
    <definedName name="_____LEO14" localSheetId="17">#REF!</definedName>
    <definedName name="_____LEO14" localSheetId="18">#REF!</definedName>
    <definedName name="_____LEO14" localSheetId="19">#REF!</definedName>
    <definedName name="_____LEO14" localSheetId="22">#REF!</definedName>
    <definedName name="_____LEO14" localSheetId="23">#REF!</definedName>
    <definedName name="_____LEO14" localSheetId="24">#REF!</definedName>
    <definedName name="_____LEO14" localSheetId="25">#REF!</definedName>
    <definedName name="_____LEO14" localSheetId="26">#REF!</definedName>
    <definedName name="_____LEO14" localSheetId="27">#REF!</definedName>
    <definedName name="_____LEO14" localSheetId="28">#REF!</definedName>
    <definedName name="_____LEO14" localSheetId="29">#REF!</definedName>
    <definedName name="_____LEO14" localSheetId="30">#REF!</definedName>
    <definedName name="_____LEO14" localSheetId="31">#REF!</definedName>
    <definedName name="_____LEO14" localSheetId="32">#REF!</definedName>
    <definedName name="_____LEO14" localSheetId="33">#REF!</definedName>
    <definedName name="_____LEO14" localSheetId="34">#REF!</definedName>
    <definedName name="_____LEO14" localSheetId="35">#REF!</definedName>
    <definedName name="_____LEO14" localSheetId="36">#REF!</definedName>
    <definedName name="_____LEO14" localSheetId="37">#REF!</definedName>
    <definedName name="_____LEO14" localSheetId="38">#REF!</definedName>
    <definedName name="_____LEO14" localSheetId="39">#REF!</definedName>
    <definedName name="_____LEO14" localSheetId="40">#REF!</definedName>
    <definedName name="_____LEO14" localSheetId="41">#REF!</definedName>
    <definedName name="_____LEO14">#REF!</definedName>
    <definedName name="_____LEO15" localSheetId="15">#REF!</definedName>
    <definedName name="_____LEO15" localSheetId="6">#REF!</definedName>
    <definedName name="_____LEO15" localSheetId="7">#REF!</definedName>
    <definedName name="_____LEO15" localSheetId="8">#REF!</definedName>
    <definedName name="_____LEO15" localSheetId="42">#REF!</definedName>
    <definedName name="_____LEO15" localSheetId="43">#REF!</definedName>
    <definedName name="_____LEO15" localSheetId="44">#REF!</definedName>
    <definedName name="_____LEO15" localSheetId="45">#REF!</definedName>
    <definedName name="_____LEO15" localSheetId="46">#REF!</definedName>
    <definedName name="_____LEO15" localSheetId="47">#REF!</definedName>
    <definedName name="_____LEO15" localSheetId="48">#REF!</definedName>
    <definedName name="_____LEO15" localSheetId="49">#REF!</definedName>
    <definedName name="_____LEO15" localSheetId="50">#REF!</definedName>
    <definedName name="_____LEO15" localSheetId="51">#REF!</definedName>
    <definedName name="_____LEO15" localSheetId="52">#REF!</definedName>
    <definedName name="_____LEO15" localSheetId="53">#REF!</definedName>
    <definedName name="_____LEO15" localSheetId="54">#REF!</definedName>
    <definedName name="_____LEO15" localSheetId="55">#REF!</definedName>
    <definedName name="_____LEO15" localSheetId="56">#REF!</definedName>
    <definedName name="_____LEO15" localSheetId="9">#REF!</definedName>
    <definedName name="_____LEO15" localSheetId="10">#REF!</definedName>
    <definedName name="_____LEO15" localSheetId="11">#REF!</definedName>
    <definedName name="_____LEO15" localSheetId="12">#REF!</definedName>
    <definedName name="_____LEO15" localSheetId="13">#REF!</definedName>
    <definedName name="_____LEO15" localSheetId="14">#REF!</definedName>
    <definedName name="_____LEO15" localSheetId="16">#REF!</definedName>
    <definedName name="_____LEO15" localSheetId="17">#REF!</definedName>
    <definedName name="_____LEO15" localSheetId="18">#REF!</definedName>
    <definedName name="_____LEO15" localSheetId="19">#REF!</definedName>
    <definedName name="_____LEO15" localSheetId="22">#REF!</definedName>
    <definedName name="_____LEO15" localSheetId="23">#REF!</definedName>
    <definedName name="_____LEO15" localSheetId="24">#REF!</definedName>
    <definedName name="_____LEO15" localSheetId="25">#REF!</definedName>
    <definedName name="_____LEO15" localSheetId="26">#REF!</definedName>
    <definedName name="_____LEO15" localSheetId="27">#REF!</definedName>
    <definedName name="_____LEO15" localSheetId="28">#REF!</definedName>
    <definedName name="_____LEO15" localSheetId="29">#REF!</definedName>
    <definedName name="_____LEO15" localSheetId="30">#REF!</definedName>
    <definedName name="_____LEO15" localSheetId="31">#REF!</definedName>
    <definedName name="_____LEO15" localSheetId="32">#REF!</definedName>
    <definedName name="_____LEO15" localSheetId="33">#REF!</definedName>
    <definedName name="_____LEO15" localSheetId="34">#REF!</definedName>
    <definedName name="_____LEO15" localSheetId="35">#REF!</definedName>
    <definedName name="_____LEO15" localSheetId="36">#REF!</definedName>
    <definedName name="_____LEO15" localSheetId="37">#REF!</definedName>
    <definedName name="_____LEO15" localSheetId="38">#REF!</definedName>
    <definedName name="_____LEO15" localSheetId="39">#REF!</definedName>
    <definedName name="_____LEO15" localSheetId="40">#REF!</definedName>
    <definedName name="_____LEO15" localSheetId="41">#REF!</definedName>
    <definedName name="_____LEO15">#REF!</definedName>
    <definedName name="_____LEO16" localSheetId="15">#REF!</definedName>
    <definedName name="_____LEO16" localSheetId="6">#REF!</definedName>
    <definedName name="_____LEO16" localSheetId="7">#REF!</definedName>
    <definedName name="_____LEO16" localSheetId="8">#REF!</definedName>
    <definedName name="_____LEO16" localSheetId="42">#REF!</definedName>
    <definedName name="_____LEO16" localSheetId="43">#REF!</definedName>
    <definedName name="_____LEO16" localSheetId="44">#REF!</definedName>
    <definedName name="_____LEO16" localSheetId="45">#REF!</definedName>
    <definedName name="_____LEO16" localSheetId="46">#REF!</definedName>
    <definedName name="_____LEO16" localSheetId="47">#REF!</definedName>
    <definedName name="_____LEO16" localSheetId="48">#REF!</definedName>
    <definedName name="_____LEO16" localSheetId="49">#REF!</definedName>
    <definedName name="_____LEO16" localSheetId="50">#REF!</definedName>
    <definedName name="_____LEO16" localSheetId="51">#REF!</definedName>
    <definedName name="_____LEO16" localSheetId="52">#REF!</definedName>
    <definedName name="_____LEO16" localSheetId="53">#REF!</definedName>
    <definedName name="_____LEO16" localSheetId="54">#REF!</definedName>
    <definedName name="_____LEO16" localSheetId="55">#REF!</definedName>
    <definedName name="_____LEO16" localSheetId="56">#REF!</definedName>
    <definedName name="_____LEO16" localSheetId="9">#REF!</definedName>
    <definedName name="_____LEO16" localSheetId="10">#REF!</definedName>
    <definedName name="_____LEO16" localSheetId="11">#REF!</definedName>
    <definedName name="_____LEO16" localSheetId="12">#REF!</definedName>
    <definedName name="_____LEO16" localSheetId="13">#REF!</definedName>
    <definedName name="_____LEO16" localSheetId="14">#REF!</definedName>
    <definedName name="_____LEO16" localSheetId="16">#REF!</definedName>
    <definedName name="_____LEO16" localSheetId="17">#REF!</definedName>
    <definedName name="_____LEO16" localSheetId="18">#REF!</definedName>
    <definedName name="_____LEO16" localSheetId="19">#REF!</definedName>
    <definedName name="_____LEO16" localSheetId="22">#REF!</definedName>
    <definedName name="_____LEO16" localSheetId="23">#REF!</definedName>
    <definedName name="_____LEO16" localSheetId="24">#REF!</definedName>
    <definedName name="_____LEO16" localSheetId="25">#REF!</definedName>
    <definedName name="_____LEO16" localSheetId="26">#REF!</definedName>
    <definedName name="_____LEO16" localSheetId="27">#REF!</definedName>
    <definedName name="_____LEO16" localSheetId="28">#REF!</definedName>
    <definedName name="_____LEO16" localSheetId="29">#REF!</definedName>
    <definedName name="_____LEO16" localSheetId="30">#REF!</definedName>
    <definedName name="_____LEO16" localSheetId="31">#REF!</definedName>
    <definedName name="_____LEO16" localSheetId="32">#REF!</definedName>
    <definedName name="_____LEO16" localSheetId="33">#REF!</definedName>
    <definedName name="_____LEO16" localSheetId="34">#REF!</definedName>
    <definedName name="_____LEO16" localSheetId="35">#REF!</definedName>
    <definedName name="_____LEO16" localSheetId="36">#REF!</definedName>
    <definedName name="_____LEO16" localSheetId="37">#REF!</definedName>
    <definedName name="_____LEO16" localSheetId="38">#REF!</definedName>
    <definedName name="_____LEO16" localSheetId="39">#REF!</definedName>
    <definedName name="_____LEO16" localSheetId="40">#REF!</definedName>
    <definedName name="_____LEO16" localSheetId="41">#REF!</definedName>
    <definedName name="_____LEO16">#REF!</definedName>
    <definedName name="_____LEO17" localSheetId="6">#REF!</definedName>
    <definedName name="_____LEO17">#REF!</definedName>
    <definedName name="_____LEO2" localSheetId="6">#REF!</definedName>
    <definedName name="_____LEO2">#REF!</definedName>
    <definedName name="_____LEO3" localSheetId="6">#REF!</definedName>
    <definedName name="_____LEO3">#REF!</definedName>
    <definedName name="_____LEO4" localSheetId="15">[7]FORMUL!#REF!</definedName>
    <definedName name="_____LEO4" localSheetId="6">[7]FORMUL!#REF!</definedName>
    <definedName name="_____LEO4" localSheetId="7">[7]FORMUL!#REF!</definedName>
    <definedName name="_____LEO4" localSheetId="8">[7]FORMUL!#REF!</definedName>
    <definedName name="_____LEO4" localSheetId="42">[7]FORMUL!#REF!</definedName>
    <definedName name="_____LEO4" localSheetId="43">[7]FORMUL!#REF!</definedName>
    <definedName name="_____LEO4" localSheetId="44">[7]FORMUL!#REF!</definedName>
    <definedName name="_____LEO4" localSheetId="45">[7]FORMUL!#REF!</definedName>
    <definedName name="_____LEO4" localSheetId="46">[7]FORMUL!#REF!</definedName>
    <definedName name="_____LEO4" localSheetId="47">[7]FORMUL!#REF!</definedName>
    <definedName name="_____LEO4" localSheetId="48">[7]FORMUL!#REF!</definedName>
    <definedName name="_____LEO4" localSheetId="49">[7]FORMUL!#REF!</definedName>
    <definedName name="_____LEO4" localSheetId="50">[7]FORMUL!#REF!</definedName>
    <definedName name="_____LEO4" localSheetId="51">[7]FORMUL!#REF!</definedName>
    <definedName name="_____LEO4" localSheetId="52">[7]FORMUL!#REF!</definedName>
    <definedName name="_____LEO4" localSheetId="53">[7]FORMUL!#REF!</definedName>
    <definedName name="_____LEO4" localSheetId="54">[7]FORMUL!#REF!</definedName>
    <definedName name="_____LEO4" localSheetId="55">[7]FORMUL!#REF!</definedName>
    <definedName name="_____LEO4" localSheetId="56">[7]FORMUL!#REF!</definedName>
    <definedName name="_____LEO4" localSheetId="9">[7]FORMUL!#REF!</definedName>
    <definedName name="_____LEO4" localSheetId="10">[7]FORMUL!#REF!</definedName>
    <definedName name="_____LEO4" localSheetId="11">[7]FORMUL!#REF!</definedName>
    <definedName name="_____LEO4" localSheetId="12">[7]FORMUL!#REF!</definedName>
    <definedName name="_____LEO4" localSheetId="13">[7]FORMUL!#REF!</definedName>
    <definedName name="_____LEO4" localSheetId="14">[7]FORMUL!#REF!</definedName>
    <definedName name="_____LEO4" localSheetId="16">[7]FORMUL!#REF!</definedName>
    <definedName name="_____LEO4" localSheetId="17">[7]FORMUL!#REF!</definedName>
    <definedName name="_____LEO4" localSheetId="18">[7]FORMUL!#REF!</definedName>
    <definedName name="_____LEO4" localSheetId="19">[7]FORMUL!#REF!</definedName>
    <definedName name="_____LEO4" localSheetId="22">[7]FORMUL!#REF!</definedName>
    <definedName name="_____LEO4" localSheetId="23">[7]FORMUL!#REF!</definedName>
    <definedName name="_____LEO4" localSheetId="24">[7]FORMUL!#REF!</definedName>
    <definedName name="_____LEO4" localSheetId="25">[7]FORMUL!#REF!</definedName>
    <definedName name="_____LEO4" localSheetId="26">[7]FORMUL!#REF!</definedName>
    <definedName name="_____LEO4" localSheetId="27">[7]FORMUL!#REF!</definedName>
    <definedName name="_____LEO4" localSheetId="28">[7]FORMUL!#REF!</definedName>
    <definedName name="_____LEO4" localSheetId="29">[7]FORMUL!#REF!</definedName>
    <definedName name="_____LEO4" localSheetId="30">[7]FORMUL!#REF!</definedName>
    <definedName name="_____LEO4" localSheetId="31">[7]FORMUL!#REF!</definedName>
    <definedName name="_____LEO4" localSheetId="32">[7]FORMUL!#REF!</definedName>
    <definedName name="_____LEO4" localSheetId="33">[7]FORMUL!#REF!</definedName>
    <definedName name="_____LEO4" localSheetId="34">[7]FORMUL!#REF!</definedName>
    <definedName name="_____LEO4" localSheetId="35">[7]FORMUL!#REF!</definedName>
    <definedName name="_____LEO4" localSheetId="36">[7]FORMUL!#REF!</definedName>
    <definedName name="_____LEO4" localSheetId="37">[7]FORMUL!#REF!</definedName>
    <definedName name="_____LEO4" localSheetId="38">[7]FORMUL!#REF!</definedName>
    <definedName name="_____LEO4" localSheetId="39">[7]FORMUL!#REF!</definedName>
    <definedName name="_____LEO4" localSheetId="40">[7]FORMUL!#REF!</definedName>
    <definedName name="_____LEO4" localSheetId="41">[7]FORMUL!#REF!</definedName>
    <definedName name="_____LEO4">[7]FORMUL!#REF!</definedName>
    <definedName name="_____LEO5" localSheetId="15">#REF!</definedName>
    <definedName name="_____LEO5" localSheetId="6">#REF!</definedName>
    <definedName name="_____LEO5" localSheetId="7">#REF!</definedName>
    <definedName name="_____LEO5" localSheetId="8">#REF!</definedName>
    <definedName name="_____LEO5" localSheetId="42">#REF!</definedName>
    <definedName name="_____LEO5" localSheetId="43">#REF!</definedName>
    <definedName name="_____LEO5" localSheetId="44">#REF!</definedName>
    <definedName name="_____LEO5" localSheetId="45">#REF!</definedName>
    <definedName name="_____LEO5" localSheetId="46">#REF!</definedName>
    <definedName name="_____LEO5" localSheetId="47">#REF!</definedName>
    <definedName name="_____LEO5" localSheetId="48">#REF!</definedName>
    <definedName name="_____LEO5" localSheetId="49">#REF!</definedName>
    <definedName name="_____LEO5" localSheetId="50">#REF!</definedName>
    <definedName name="_____LEO5" localSheetId="51">#REF!</definedName>
    <definedName name="_____LEO5" localSheetId="52">#REF!</definedName>
    <definedName name="_____LEO5" localSheetId="53">#REF!</definedName>
    <definedName name="_____LEO5" localSheetId="54">#REF!</definedName>
    <definedName name="_____LEO5" localSheetId="55">#REF!</definedName>
    <definedName name="_____LEO5" localSheetId="56">#REF!</definedName>
    <definedName name="_____LEO5" localSheetId="9">#REF!</definedName>
    <definedName name="_____LEO5" localSheetId="10">#REF!</definedName>
    <definedName name="_____LEO5" localSheetId="11">#REF!</definedName>
    <definedName name="_____LEO5" localSheetId="12">#REF!</definedName>
    <definedName name="_____LEO5" localSheetId="13">#REF!</definedName>
    <definedName name="_____LEO5" localSheetId="14">#REF!</definedName>
    <definedName name="_____LEO5" localSheetId="16">#REF!</definedName>
    <definedName name="_____LEO5" localSheetId="17">#REF!</definedName>
    <definedName name="_____LEO5" localSheetId="18">#REF!</definedName>
    <definedName name="_____LEO5" localSheetId="19">#REF!</definedName>
    <definedName name="_____LEO5" localSheetId="22">#REF!</definedName>
    <definedName name="_____LEO5" localSheetId="23">#REF!</definedName>
    <definedName name="_____LEO5" localSheetId="24">#REF!</definedName>
    <definedName name="_____LEO5" localSheetId="25">#REF!</definedName>
    <definedName name="_____LEO5" localSheetId="26">#REF!</definedName>
    <definedName name="_____LEO5" localSheetId="27">#REF!</definedName>
    <definedName name="_____LEO5" localSheetId="28">#REF!</definedName>
    <definedName name="_____LEO5" localSheetId="29">#REF!</definedName>
    <definedName name="_____LEO5" localSheetId="30">#REF!</definedName>
    <definedName name="_____LEO5" localSheetId="31">#REF!</definedName>
    <definedName name="_____LEO5" localSheetId="32">#REF!</definedName>
    <definedName name="_____LEO5" localSheetId="33">#REF!</definedName>
    <definedName name="_____LEO5" localSheetId="34">#REF!</definedName>
    <definedName name="_____LEO5" localSheetId="35">#REF!</definedName>
    <definedName name="_____LEO5" localSheetId="36">#REF!</definedName>
    <definedName name="_____LEO5" localSheetId="37">#REF!</definedName>
    <definedName name="_____LEO5" localSheetId="38">#REF!</definedName>
    <definedName name="_____LEO5" localSheetId="39">#REF!</definedName>
    <definedName name="_____LEO5" localSheetId="40">#REF!</definedName>
    <definedName name="_____LEO5" localSheetId="41">#REF!</definedName>
    <definedName name="_____LEO5">#REF!</definedName>
    <definedName name="_____LEO7" localSheetId="15">#REF!</definedName>
    <definedName name="_____LEO7" localSheetId="6">#REF!</definedName>
    <definedName name="_____LEO7" localSheetId="7">#REF!</definedName>
    <definedName name="_____LEO7" localSheetId="8">#REF!</definedName>
    <definedName name="_____LEO7" localSheetId="42">#REF!</definedName>
    <definedName name="_____LEO7" localSheetId="43">#REF!</definedName>
    <definedName name="_____LEO7" localSheetId="44">#REF!</definedName>
    <definedName name="_____LEO7" localSheetId="45">#REF!</definedName>
    <definedName name="_____LEO7" localSheetId="46">#REF!</definedName>
    <definedName name="_____LEO7" localSheetId="47">#REF!</definedName>
    <definedName name="_____LEO7" localSheetId="48">#REF!</definedName>
    <definedName name="_____LEO7" localSheetId="49">#REF!</definedName>
    <definedName name="_____LEO7" localSheetId="50">#REF!</definedName>
    <definedName name="_____LEO7" localSheetId="51">#REF!</definedName>
    <definedName name="_____LEO7" localSheetId="52">#REF!</definedName>
    <definedName name="_____LEO7" localSheetId="53">#REF!</definedName>
    <definedName name="_____LEO7" localSheetId="54">#REF!</definedName>
    <definedName name="_____LEO7" localSheetId="55">#REF!</definedName>
    <definedName name="_____LEO7" localSheetId="56">#REF!</definedName>
    <definedName name="_____LEO7" localSheetId="9">#REF!</definedName>
    <definedName name="_____LEO7" localSheetId="10">#REF!</definedName>
    <definedName name="_____LEO7" localSheetId="11">#REF!</definedName>
    <definedName name="_____LEO7" localSheetId="12">#REF!</definedName>
    <definedName name="_____LEO7" localSheetId="13">#REF!</definedName>
    <definedName name="_____LEO7" localSheetId="14">#REF!</definedName>
    <definedName name="_____LEO7" localSheetId="16">#REF!</definedName>
    <definedName name="_____LEO7" localSheetId="17">#REF!</definedName>
    <definedName name="_____LEO7" localSheetId="18">#REF!</definedName>
    <definedName name="_____LEO7" localSheetId="19">#REF!</definedName>
    <definedName name="_____LEO7" localSheetId="22">#REF!</definedName>
    <definedName name="_____LEO7" localSheetId="23">#REF!</definedName>
    <definedName name="_____LEO7" localSheetId="24">#REF!</definedName>
    <definedName name="_____LEO7" localSheetId="25">#REF!</definedName>
    <definedName name="_____LEO7" localSheetId="26">#REF!</definedName>
    <definedName name="_____LEO7" localSheetId="27">#REF!</definedName>
    <definedName name="_____LEO7" localSheetId="28">#REF!</definedName>
    <definedName name="_____LEO7" localSheetId="29">#REF!</definedName>
    <definedName name="_____LEO7" localSheetId="30">#REF!</definedName>
    <definedName name="_____LEO7" localSheetId="31">#REF!</definedName>
    <definedName name="_____LEO7" localSheetId="32">#REF!</definedName>
    <definedName name="_____LEO7" localSheetId="33">#REF!</definedName>
    <definedName name="_____LEO7" localSheetId="34">#REF!</definedName>
    <definedName name="_____LEO7" localSheetId="35">#REF!</definedName>
    <definedName name="_____LEO7" localSheetId="36">#REF!</definedName>
    <definedName name="_____LEO7" localSheetId="37">#REF!</definedName>
    <definedName name="_____LEO7" localSheetId="38">#REF!</definedName>
    <definedName name="_____LEO7" localSheetId="39">#REF!</definedName>
    <definedName name="_____LEO7" localSheetId="40">#REF!</definedName>
    <definedName name="_____LEO7" localSheetId="41">#REF!</definedName>
    <definedName name="_____LEO7">#REF!</definedName>
    <definedName name="_____LEO8" localSheetId="15">#REF!</definedName>
    <definedName name="_____LEO8" localSheetId="6">#REF!</definedName>
    <definedName name="_____LEO8" localSheetId="7">#REF!</definedName>
    <definedName name="_____LEO8" localSheetId="8">#REF!</definedName>
    <definedName name="_____LEO8" localSheetId="42">#REF!</definedName>
    <definedName name="_____LEO8" localSheetId="43">#REF!</definedName>
    <definedName name="_____LEO8" localSheetId="44">#REF!</definedName>
    <definedName name="_____LEO8" localSheetId="45">#REF!</definedName>
    <definedName name="_____LEO8" localSheetId="46">#REF!</definedName>
    <definedName name="_____LEO8" localSheetId="47">#REF!</definedName>
    <definedName name="_____LEO8" localSheetId="48">#REF!</definedName>
    <definedName name="_____LEO8" localSheetId="49">#REF!</definedName>
    <definedName name="_____LEO8" localSheetId="50">#REF!</definedName>
    <definedName name="_____LEO8" localSheetId="51">#REF!</definedName>
    <definedName name="_____LEO8" localSheetId="52">#REF!</definedName>
    <definedName name="_____LEO8" localSheetId="53">#REF!</definedName>
    <definedName name="_____LEO8" localSheetId="54">#REF!</definedName>
    <definedName name="_____LEO8" localSheetId="55">#REF!</definedName>
    <definedName name="_____LEO8" localSheetId="56">#REF!</definedName>
    <definedName name="_____LEO8" localSheetId="9">#REF!</definedName>
    <definedName name="_____LEO8" localSheetId="10">#REF!</definedName>
    <definedName name="_____LEO8" localSheetId="11">#REF!</definedName>
    <definedName name="_____LEO8" localSheetId="12">#REF!</definedName>
    <definedName name="_____LEO8" localSheetId="13">#REF!</definedName>
    <definedName name="_____LEO8" localSheetId="14">#REF!</definedName>
    <definedName name="_____LEO8" localSheetId="16">#REF!</definedName>
    <definedName name="_____LEO8" localSheetId="17">#REF!</definedName>
    <definedName name="_____LEO8" localSheetId="18">#REF!</definedName>
    <definedName name="_____LEO8" localSheetId="19">#REF!</definedName>
    <definedName name="_____LEO8" localSheetId="22">#REF!</definedName>
    <definedName name="_____LEO8" localSheetId="23">#REF!</definedName>
    <definedName name="_____LEO8" localSheetId="24">#REF!</definedName>
    <definedName name="_____LEO8" localSheetId="25">#REF!</definedName>
    <definedName name="_____LEO8" localSheetId="26">#REF!</definedName>
    <definedName name="_____LEO8" localSheetId="27">#REF!</definedName>
    <definedName name="_____LEO8" localSheetId="28">#REF!</definedName>
    <definedName name="_____LEO8" localSheetId="29">#REF!</definedName>
    <definedName name="_____LEO8" localSheetId="30">#REF!</definedName>
    <definedName name="_____LEO8" localSheetId="31">#REF!</definedName>
    <definedName name="_____LEO8" localSheetId="32">#REF!</definedName>
    <definedName name="_____LEO8" localSheetId="33">#REF!</definedName>
    <definedName name="_____LEO8" localSheetId="34">#REF!</definedName>
    <definedName name="_____LEO8" localSheetId="35">#REF!</definedName>
    <definedName name="_____LEO8" localSheetId="36">#REF!</definedName>
    <definedName name="_____LEO8" localSheetId="37">#REF!</definedName>
    <definedName name="_____LEO8" localSheetId="38">#REF!</definedName>
    <definedName name="_____LEO8" localSheetId="39">#REF!</definedName>
    <definedName name="_____LEO8" localSheetId="40">#REF!</definedName>
    <definedName name="_____LEO8" localSheetId="41">#REF!</definedName>
    <definedName name="_____LEO8">#REF!</definedName>
    <definedName name="_____LEO9" localSheetId="6">#REF!</definedName>
    <definedName name="_____LEO9">#REF!</definedName>
    <definedName name="_____PJ50" localSheetId="6">#REF!</definedName>
    <definedName name="_____PJ50">#REF!</definedName>
    <definedName name="_____pj51" localSheetId="6">#REF!</definedName>
    <definedName name="_____pj51">#REF!</definedName>
    <definedName name="_____PR1">[8]PRECIOS!$A:$E</definedName>
    <definedName name="_____VPD1">[6]TARIFAS!$C$582</definedName>
    <definedName name="_____VPI1">[6]TARIFAS!$C$580</definedName>
    <definedName name="_____VRA1">[6]TARIFAS!$C$579</definedName>
    <definedName name="____cua1">'[5]ALCANTARILLADO RAS'!$A$4:$B$14</definedName>
    <definedName name="____DMD1" localSheetId="6">#REF!</definedName>
    <definedName name="____DMD1" localSheetId="7">#REF!</definedName>
    <definedName name="____DMD1" localSheetId="11">#REF!</definedName>
    <definedName name="____DMD1" localSheetId="19">#REF!</definedName>
    <definedName name="____DMD1">#REF!</definedName>
    <definedName name="____l9001" localSheetId="15">'[4]Plan auditoría'!#REF!</definedName>
    <definedName name="____l9001" localSheetId="6">'[4]Plan auditoría'!#REF!</definedName>
    <definedName name="____l9001" localSheetId="7">'[4]Plan auditoría'!#REF!</definedName>
    <definedName name="____l9001" localSheetId="8">'[4]Plan auditoría'!#REF!</definedName>
    <definedName name="____l9001" localSheetId="42">'[4]Plan auditoría'!#REF!</definedName>
    <definedName name="____l9001" localSheetId="43">'[4]Plan auditoría'!#REF!</definedName>
    <definedName name="____l9001" localSheetId="44">'[4]Plan auditoría'!#REF!</definedName>
    <definedName name="____l9001" localSheetId="45">'[4]Plan auditoría'!#REF!</definedName>
    <definedName name="____l9001" localSheetId="46">'[4]Plan auditoría'!#REF!</definedName>
    <definedName name="____l9001" localSheetId="47">'[4]Plan auditoría'!#REF!</definedName>
    <definedName name="____l9001" localSheetId="48">'[4]Plan auditoría'!#REF!</definedName>
    <definedName name="____l9001" localSheetId="49">'[4]Plan auditoría'!#REF!</definedName>
    <definedName name="____l9001" localSheetId="50">'[4]Plan auditoría'!#REF!</definedName>
    <definedName name="____l9001" localSheetId="51">'[4]Plan auditoría'!#REF!</definedName>
    <definedName name="____l9001" localSheetId="52">'[4]Plan auditoría'!#REF!</definedName>
    <definedName name="____l9001" localSheetId="53">'[4]Plan auditoría'!#REF!</definedName>
    <definedName name="____l9001" localSheetId="54">'[4]Plan auditoría'!#REF!</definedName>
    <definedName name="____l9001" localSheetId="55">'[4]Plan auditoría'!#REF!</definedName>
    <definedName name="____l9001" localSheetId="56">'[4]Plan auditoría'!#REF!</definedName>
    <definedName name="____l9001" localSheetId="9">'[4]Plan auditoría'!#REF!</definedName>
    <definedName name="____l9001" localSheetId="10">'[4]Plan auditoría'!#REF!</definedName>
    <definedName name="____l9001" localSheetId="11">'[4]Plan auditoría'!#REF!</definedName>
    <definedName name="____l9001" localSheetId="12">'[4]Plan auditoría'!#REF!</definedName>
    <definedName name="____l9001" localSheetId="13">'[4]Plan auditoría'!#REF!</definedName>
    <definedName name="____l9001" localSheetId="14">'[4]Plan auditoría'!#REF!</definedName>
    <definedName name="____l9001" localSheetId="16">'[4]Plan auditoría'!#REF!</definedName>
    <definedName name="____l9001" localSheetId="17">'[4]Plan auditoría'!#REF!</definedName>
    <definedName name="____l9001" localSheetId="18">'[4]Plan auditoría'!#REF!</definedName>
    <definedName name="____l9001" localSheetId="19">'[4]Plan auditoría'!#REF!</definedName>
    <definedName name="____l9001" localSheetId="22">'[4]Plan auditoría'!#REF!</definedName>
    <definedName name="____l9001" localSheetId="23">'[4]Plan auditoría'!#REF!</definedName>
    <definedName name="____l9001" localSheetId="24">'[4]Plan auditoría'!#REF!</definedName>
    <definedName name="____l9001" localSheetId="25">'[4]Plan auditoría'!#REF!</definedName>
    <definedName name="____l9001" localSheetId="26">'[4]Plan auditoría'!#REF!</definedName>
    <definedName name="____l9001" localSheetId="27">'[4]Plan auditoría'!#REF!</definedName>
    <definedName name="____l9001" localSheetId="28">'[4]Plan auditoría'!#REF!</definedName>
    <definedName name="____l9001" localSheetId="29">'[4]Plan auditoría'!#REF!</definedName>
    <definedName name="____l9001" localSheetId="30">'[4]Plan auditoría'!#REF!</definedName>
    <definedName name="____l9001" localSheetId="31">'[4]Plan auditoría'!#REF!</definedName>
    <definedName name="____l9001" localSheetId="32">'[4]Plan auditoría'!#REF!</definedName>
    <definedName name="____l9001" localSheetId="33">'[4]Plan auditoría'!#REF!</definedName>
    <definedName name="____l9001" localSheetId="34">'[4]Plan auditoría'!#REF!</definedName>
    <definedName name="____l9001" localSheetId="35">'[4]Plan auditoría'!#REF!</definedName>
    <definedName name="____l9001" localSheetId="36">'[4]Plan auditoría'!#REF!</definedName>
    <definedName name="____l9001" localSheetId="37">'[4]Plan auditoría'!#REF!</definedName>
    <definedName name="____l9001" localSheetId="38">'[4]Plan auditoría'!#REF!</definedName>
    <definedName name="____l9001" localSheetId="39">'[4]Plan auditoría'!#REF!</definedName>
    <definedName name="____l9001" localSheetId="40">'[4]Plan auditoría'!#REF!</definedName>
    <definedName name="____l9001" localSheetId="41">'[4]Plan auditoría'!#REF!</definedName>
    <definedName name="____l9001">'[4]Plan auditoría'!#REF!</definedName>
    <definedName name="____PJ50" localSheetId="15">#REF!</definedName>
    <definedName name="____PJ50" localSheetId="6">#REF!</definedName>
    <definedName name="____PJ50" localSheetId="7">#REF!</definedName>
    <definedName name="____PJ50" localSheetId="8">#REF!</definedName>
    <definedName name="____PJ50" localSheetId="42">#REF!</definedName>
    <definedName name="____PJ50" localSheetId="43">#REF!</definedName>
    <definedName name="____PJ50" localSheetId="44">#REF!</definedName>
    <definedName name="____PJ50" localSheetId="45">#REF!</definedName>
    <definedName name="____PJ50" localSheetId="46">#REF!</definedName>
    <definedName name="____PJ50" localSheetId="47">#REF!</definedName>
    <definedName name="____PJ50" localSheetId="48">#REF!</definedName>
    <definedName name="____PJ50" localSheetId="49">#REF!</definedName>
    <definedName name="____PJ50" localSheetId="50">#REF!</definedName>
    <definedName name="____PJ50" localSheetId="51">#REF!</definedName>
    <definedName name="____PJ50" localSheetId="52">#REF!</definedName>
    <definedName name="____PJ50" localSheetId="53">#REF!</definedName>
    <definedName name="____PJ50" localSheetId="54">#REF!</definedName>
    <definedName name="____PJ50" localSheetId="55">#REF!</definedName>
    <definedName name="____PJ50" localSheetId="56">#REF!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6">#REF!</definedName>
    <definedName name="____PJ50" localSheetId="17">#REF!</definedName>
    <definedName name="____PJ50" localSheetId="18">#REF!</definedName>
    <definedName name="____PJ50" localSheetId="19">#REF!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#REF!</definedName>
    <definedName name="____pj51" localSheetId="15">#REF!</definedName>
    <definedName name="____pj51" localSheetId="6">#REF!</definedName>
    <definedName name="____pj51" localSheetId="7">#REF!</definedName>
    <definedName name="____pj51" localSheetId="8">#REF!</definedName>
    <definedName name="____pj51" localSheetId="42">#REF!</definedName>
    <definedName name="____pj51" localSheetId="43">#REF!</definedName>
    <definedName name="____pj51" localSheetId="44">#REF!</definedName>
    <definedName name="____pj51" localSheetId="45">#REF!</definedName>
    <definedName name="____pj51" localSheetId="46">#REF!</definedName>
    <definedName name="____pj51" localSheetId="47">#REF!</definedName>
    <definedName name="____pj51" localSheetId="48">#REF!</definedName>
    <definedName name="____pj51" localSheetId="49">#REF!</definedName>
    <definedName name="____pj51" localSheetId="50">#REF!</definedName>
    <definedName name="____pj51" localSheetId="51">#REF!</definedName>
    <definedName name="____pj51" localSheetId="52">#REF!</definedName>
    <definedName name="____pj51" localSheetId="53">#REF!</definedName>
    <definedName name="____pj51" localSheetId="54">#REF!</definedName>
    <definedName name="____pj51" localSheetId="55">#REF!</definedName>
    <definedName name="____pj51" localSheetId="56">#REF!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6">#REF!</definedName>
    <definedName name="____pj51" localSheetId="17">#REF!</definedName>
    <definedName name="____pj51" localSheetId="18">#REF!</definedName>
    <definedName name="____pj51" localSheetId="19">#REF!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38">#REF!</definedName>
    <definedName name="____pj51" localSheetId="39">#REF!</definedName>
    <definedName name="____pj51" localSheetId="40">#REF!</definedName>
    <definedName name="____pj51" localSheetId="41">#REF!</definedName>
    <definedName name="____pj51">#REF!</definedName>
    <definedName name="____PR1">[9]PRECIOS!$A:$E</definedName>
    <definedName name="____VPD1">[6]TARIFAS!$C$582</definedName>
    <definedName name="____VPI1">[6]TARIFAS!$C$580</definedName>
    <definedName name="____VRA1">[6]TARIFAS!$C$579</definedName>
    <definedName name="___AFC1">[10]INV!$A$25:$D$28</definedName>
    <definedName name="___AFC3">[10]INV!$F$25:$I$28</definedName>
    <definedName name="___AFC5">[10]INV!$K$25:$N$28</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d1" localSheetId="6">#REF!</definedName>
    <definedName name="___Cod1" localSheetId="7">#REF!</definedName>
    <definedName name="___Cod1" localSheetId="11">#REF!</definedName>
    <definedName name="___Cod1" localSheetId="19">#REF!</definedName>
    <definedName name="___Cod1">#REF!</definedName>
    <definedName name="___cua1">'[5]ALCANTARILLADO RAS'!$A$4:$B$14</definedName>
    <definedName name="___DMD1" localSheetId="6">#REF!</definedName>
    <definedName name="___DMD1" localSheetId="7">#REF!</definedName>
    <definedName name="___DMD1" localSheetId="11">#REF!</definedName>
    <definedName name="___DMD1" localSheetId="19">#REF!</definedName>
    <definedName name="___DMD1">#REF!</definedName>
    <definedName name="___EST12" localSheetId="15">#REF!</definedName>
    <definedName name="___EST12" localSheetId="6">#REF!</definedName>
    <definedName name="___EST12" localSheetId="7">#REF!</definedName>
    <definedName name="___EST12" localSheetId="8">#REF!</definedName>
    <definedName name="___EST12" localSheetId="42">#REF!</definedName>
    <definedName name="___EST12" localSheetId="43">#REF!</definedName>
    <definedName name="___EST12" localSheetId="44">#REF!</definedName>
    <definedName name="___EST12" localSheetId="45">#REF!</definedName>
    <definedName name="___EST12" localSheetId="46">#REF!</definedName>
    <definedName name="___EST12" localSheetId="47">#REF!</definedName>
    <definedName name="___EST12" localSheetId="48">#REF!</definedName>
    <definedName name="___EST12" localSheetId="49">#REF!</definedName>
    <definedName name="___EST12" localSheetId="50">#REF!</definedName>
    <definedName name="___EST12" localSheetId="51">#REF!</definedName>
    <definedName name="___EST12" localSheetId="52">#REF!</definedName>
    <definedName name="___EST12" localSheetId="53">#REF!</definedName>
    <definedName name="___EST12" localSheetId="54">#REF!</definedName>
    <definedName name="___EST12" localSheetId="55">#REF!</definedName>
    <definedName name="___EST12" localSheetId="56">#REF!</definedName>
    <definedName name="___EST12" localSheetId="9">#REF!</definedName>
    <definedName name="___EST12" localSheetId="10">#REF!</definedName>
    <definedName name="___EST12" localSheetId="11">#REF!</definedName>
    <definedName name="___EST12" localSheetId="12">#REF!</definedName>
    <definedName name="___EST12" localSheetId="13">#REF!</definedName>
    <definedName name="___EST12" localSheetId="14">#REF!</definedName>
    <definedName name="___EST12" localSheetId="16">#REF!</definedName>
    <definedName name="___EST12" localSheetId="17">#REF!</definedName>
    <definedName name="___EST12" localSheetId="18">#REF!</definedName>
    <definedName name="___EST12" localSheetId="19">#REF!</definedName>
    <definedName name="___EST12" localSheetId="22">#REF!</definedName>
    <definedName name="___EST12" localSheetId="23">#REF!</definedName>
    <definedName name="___EST12" localSheetId="24">#REF!</definedName>
    <definedName name="___EST12" localSheetId="25">#REF!</definedName>
    <definedName name="___EST12" localSheetId="26">#REF!</definedName>
    <definedName name="___EST12" localSheetId="27">#REF!</definedName>
    <definedName name="___EST12" localSheetId="28">#REF!</definedName>
    <definedName name="___EST12" localSheetId="29">#REF!</definedName>
    <definedName name="___EST12" localSheetId="30">#REF!</definedName>
    <definedName name="___EST12" localSheetId="31">#REF!</definedName>
    <definedName name="___EST12" localSheetId="32">#REF!</definedName>
    <definedName name="___EST12" localSheetId="33">#REF!</definedName>
    <definedName name="___EST12" localSheetId="34">#REF!</definedName>
    <definedName name="___EST12" localSheetId="35">#REF!</definedName>
    <definedName name="___EST12" localSheetId="36">#REF!</definedName>
    <definedName name="___EST12" localSheetId="37">#REF!</definedName>
    <definedName name="___EST12" localSheetId="38">#REF!</definedName>
    <definedName name="___EST12" localSheetId="39">#REF!</definedName>
    <definedName name="___EST12" localSheetId="40">#REF!</definedName>
    <definedName name="___EST12" localSheetId="41">#REF!</definedName>
    <definedName name="___EST12">#REF!</definedName>
    <definedName name="___f">[11]Cálculo!$B$67</definedName>
    <definedName name="___INF1" localSheetId="6">#REF!</definedName>
    <definedName name="___INF1" localSheetId="7">#REF!</definedName>
    <definedName name="___INF1" localSheetId="11">#REF!</definedName>
    <definedName name="___INF1" localSheetId="19">#REF!</definedName>
    <definedName name="___INF1">#REF!</definedName>
    <definedName name="___juan" localSheetId="15">#REF!</definedName>
    <definedName name="___juan" localSheetId="6">#REF!</definedName>
    <definedName name="___juan" localSheetId="7">#REF!</definedName>
    <definedName name="___juan" localSheetId="8">#REF!</definedName>
    <definedName name="___juan" localSheetId="42">#REF!</definedName>
    <definedName name="___juan" localSheetId="43">#REF!</definedName>
    <definedName name="___juan" localSheetId="44">#REF!</definedName>
    <definedName name="___juan" localSheetId="45">#REF!</definedName>
    <definedName name="___juan" localSheetId="46">#REF!</definedName>
    <definedName name="___juan" localSheetId="47">#REF!</definedName>
    <definedName name="___juan" localSheetId="48">#REF!</definedName>
    <definedName name="___juan" localSheetId="49">#REF!</definedName>
    <definedName name="___juan" localSheetId="50">#REF!</definedName>
    <definedName name="___juan" localSheetId="51">#REF!</definedName>
    <definedName name="___juan" localSheetId="52">#REF!</definedName>
    <definedName name="___juan" localSheetId="53">#REF!</definedName>
    <definedName name="___juan" localSheetId="54">#REF!</definedName>
    <definedName name="___juan" localSheetId="55">#REF!</definedName>
    <definedName name="___juan" localSheetId="56">#REF!</definedName>
    <definedName name="___juan" localSheetId="9">#REF!</definedName>
    <definedName name="___juan" localSheetId="10">#REF!</definedName>
    <definedName name="___juan" localSheetId="11">#REF!</definedName>
    <definedName name="___juan" localSheetId="12">#REF!</definedName>
    <definedName name="___juan" localSheetId="13">#REF!</definedName>
    <definedName name="___juan" localSheetId="14">#REF!</definedName>
    <definedName name="___juan" localSheetId="16">#REF!</definedName>
    <definedName name="___juan" localSheetId="17">#REF!</definedName>
    <definedName name="___juan" localSheetId="18">#REF!</definedName>
    <definedName name="___juan" localSheetId="19">#REF!</definedName>
    <definedName name="___juan" localSheetId="22">#REF!</definedName>
    <definedName name="___juan" localSheetId="23">#REF!</definedName>
    <definedName name="___juan" localSheetId="24">#REF!</definedName>
    <definedName name="___juan" localSheetId="25">#REF!</definedName>
    <definedName name="___juan" localSheetId="26">#REF!</definedName>
    <definedName name="___juan" localSheetId="27">#REF!</definedName>
    <definedName name="___juan" localSheetId="28">#REF!</definedName>
    <definedName name="___juan" localSheetId="29">#REF!</definedName>
    <definedName name="___juan" localSheetId="30">#REF!</definedName>
    <definedName name="___juan" localSheetId="31">#REF!</definedName>
    <definedName name="___juan" localSheetId="32">#REF!</definedName>
    <definedName name="___juan" localSheetId="33">#REF!</definedName>
    <definedName name="___juan" localSheetId="34">#REF!</definedName>
    <definedName name="___juan" localSheetId="35">#REF!</definedName>
    <definedName name="___juan" localSheetId="36">#REF!</definedName>
    <definedName name="___juan" localSheetId="37">#REF!</definedName>
    <definedName name="___juan" localSheetId="38">#REF!</definedName>
    <definedName name="___juan" localSheetId="39">#REF!</definedName>
    <definedName name="___juan" localSheetId="40">#REF!</definedName>
    <definedName name="___juan" localSheetId="41">#REF!</definedName>
    <definedName name="___juan">#REF!</definedName>
    <definedName name="___l9001" localSheetId="15">'[4]Plan auditoría'!#REF!</definedName>
    <definedName name="___l9001" localSheetId="6">'[4]Plan auditoría'!#REF!</definedName>
    <definedName name="___l9001" localSheetId="7">'[4]Plan auditoría'!#REF!</definedName>
    <definedName name="___l9001" localSheetId="8">'[4]Plan auditoría'!#REF!</definedName>
    <definedName name="___l9001" localSheetId="42">'[4]Plan auditoría'!#REF!</definedName>
    <definedName name="___l9001" localSheetId="43">'[4]Plan auditoría'!#REF!</definedName>
    <definedName name="___l9001" localSheetId="44">'[4]Plan auditoría'!#REF!</definedName>
    <definedName name="___l9001" localSheetId="45">'[4]Plan auditoría'!#REF!</definedName>
    <definedName name="___l9001" localSheetId="46">'[4]Plan auditoría'!#REF!</definedName>
    <definedName name="___l9001" localSheetId="47">'[4]Plan auditoría'!#REF!</definedName>
    <definedName name="___l9001" localSheetId="48">'[4]Plan auditoría'!#REF!</definedName>
    <definedName name="___l9001" localSheetId="49">'[4]Plan auditoría'!#REF!</definedName>
    <definedName name="___l9001" localSheetId="50">'[4]Plan auditoría'!#REF!</definedName>
    <definedName name="___l9001" localSheetId="51">'[4]Plan auditoría'!#REF!</definedName>
    <definedName name="___l9001" localSheetId="52">'[4]Plan auditoría'!#REF!</definedName>
    <definedName name="___l9001" localSheetId="53">'[4]Plan auditoría'!#REF!</definedName>
    <definedName name="___l9001" localSheetId="54">'[4]Plan auditoría'!#REF!</definedName>
    <definedName name="___l9001" localSheetId="55">'[4]Plan auditoría'!#REF!</definedName>
    <definedName name="___l9001" localSheetId="56">'[4]Plan auditoría'!#REF!</definedName>
    <definedName name="___l9001" localSheetId="9">'[4]Plan auditoría'!#REF!</definedName>
    <definedName name="___l9001" localSheetId="10">'[4]Plan auditoría'!#REF!</definedName>
    <definedName name="___l9001" localSheetId="11">'[4]Plan auditoría'!#REF!</definedName>
    <definedName name="___l9001" localSheetId="12">'[4]Plan auditoría'!#REF!</definedName>
    <definedName name="___l9001" localSheetId="13">'[4]Plan auditoría'!#REF!</definedName>
    <definedName name="___l9001" localSheetId="14">'[4]Plan auditoría'!#REF!</definedName>
    <definedName name="___l9001" localSheetId="16">'[4]Plan auditoría'!#REF!</definedName>
    <definedName name="___l9001" localSheetId="17">'[4]Plan auditoría'!#REF!</definedName>
    <definedName name="___l9001" localSheetId="18">'[4]Plan auditoría'!#REF!</definedName>
    <definedName name="___l9001" localSheetId="19">'[4]Plan auditoría'!#REF!</definedName>
    <definedName name="___l9001" localSheetId="22">'[4]Plan auditoría'!#REF!</definedName>
    <definedName name="___l9001" localSheetId="23">'[4]Plan auditoría'!#REF!</definedName>
    <definedName name="___l9001" localSheetId="24">'[4]Plan auditoría'!#REF!</definedName>
    <definedName name="___l9001" localSheetId="25">'[4]Plan auditoría'!#REF!</definedName>
    <definedName name="___l9001" localSheetId="26">'[4]Plan auditoría'!#REF!</definedName>
    <definedName name="___l9001" localSheetId="27">'[4]Plan auditoría'!#REF!</definedName>
    <definedName name="___l9001" localSheetId="28">'[4]Plan auditoría'!#REF!</definedName>
    <definedName name="___l9001" localSheetId="29">'[4]Plan auditoría'!#REF!</definedName>
    <definedName name="___l9001" localSheetId="30">'[4]Plan auditoría'!#REF!</definedName>
    <definedName name="___l9001" localSheetId="31">'[4]Plan auditoría'!#REF!</definedName>
    <definedName name="___l9001" localSheetId="32">'[4]Plan auditoría'!#REF!</definedName>
    <definedName name="___l9001" localSheetId="33">'[4]Plan auditoría'!#REF!</definedName>
    <definedName name="___l9001" localSheetId="34">'[4]Plan auditoría'!#REF!</definedName>
    <definedName name="___l9001" localSheetId="35">'[4]Plan auditoría'!#REF!</definedName>
    <definedName name="___l9001" localSheetId="36">'[4]Plan auditoría'!#REF!</definedName>
    <definedName name="___l9001" localSheetId="37">'[4]Plan auditoría'!#REF!</definedName>
    <definedName name="___l9001" localSheetId="38">'[4]Plan auditoría'!#REF!</definedName>
    <definedName name="___l9001" localSheetId="39">'[4]Plan auditoría'!#REF!</definedName>
    <definedName name="___l9001" localSheetId="40">'[4]Plan auditoría'!#REF!</definedName>
    <definedName name="___l9001" localSheetId="41">'[4]Plan auditoría'!#REF!</definedName>
    <definedName name="___l9001">'[4]Plan auditoría'!#REF!</definedName>
    <definedName name="___LEO1" localSheetId="15">#REF!</definedName>
    <definedName name="___LEO1" localSheetId="6">#REF!</definedName>
    <definedName name="___LEO1" localSheetId="7">#REF!</definedName>
    <definedName name="___LEO1" localSheetId="8">#REF!</definedName>
    <definedName name="___LEO1" localSheetId="42">#REF!</definedName>
    <definedName name="___LEO1" localSheetId="43">#REF!</definedName>
    <definedName name="___LEO1" localSheetId="44">#REF!</definedName>
    <definedName name="___LEO1" localSheetId="45">#REF!</definedName>
    <definedName name="___LEO1" localSheetId="46">#REF!</definedName>
    <definedName name="___LEO1" localSheetId="47">#REF!</definedName>
    <definedName name="___LEO1" localSheetId="48">#REF!</definedName>
    <definedName name="___LEO1" localSheetId="49">#REF!</definedName>
    <definedName name="___LEO1" localSheetId="50">#REF!</definedName>
    <definedName name="___LEO1" localSheetId="51">#REF!</definedName>
    <definedName name="___LEO1" localSheetId="52">#REF!</definedName>
    <definedName name="___LEO1" localSheetId="53">#REF!</definedName>
    <definedName name="___LEO1" localSheetId="54">#REF!</definedName>
    <definedName name="___LEO1" localSheetId="55">#REF!</definedName>
    <definedName name="___LEO1" localSheetId="56">#REF!</definedName>
    <definedName name="___LEO1" localSheetId="9">#REF!</definedName>
    <definedName name="___LEO1" localSheetId="10">#REF!</definedName>
    <definedName name="___LEO1" localSheetId="11">#REF!</definedName>
    <definedName name="___LEO1" localSheetId="12">#REF!</definedName>
    <definedName name="___LEO1" localSheetId="13">#REF!</definedName>
    <definedName name="___LEO1" localSheetId="14">#REF!</definedName>
    <definedName name="___LEO1" localSheetId="16">#REF!</definedName>
    <definedName name="___LEO1" localSheetId="17">#REF!</definedName>
    <definedName name="___LEO1" localSheetId="18">#REF!</definedName>
    <definedName name="___LEO1" localSheetId="19">#REF!</definedName>
    <definedName name="___LEO1" localSheetId="22">#REF!</definedName>
    <definedName name="___LEO1" localSheetId="23">#REF!</definedName>
    <definedName name="___LEO1" localSheetId="24">#REF!</definedName>
    <definedName name="___LEO1" localSheetId="25">#REF!</definedName>
    <definedName name="___LEO1" localSheetId="26">#REF!</definedName>
    <definedName name="___LEO1" localSheetId="27">#REF!</definedName>
    <definedName name="___LEO1" localSheetId="28">#REF!</definedName>
    <definedName name="___LEO1" localSheetId="29">#REF!</definedName>
    <definedName name="___LEO1" localSheetId="30">#REF!</definedName>
    <definedName name="___LEO1" localSheetId="31">#REF!</definedName>
    <definedName name="___LEO1" localSheetId="32">#REF!</definedName>
    <definedName name="___LEO1" localSheetId="33">#REF!</definedName>
    <definedName name="___LEO1" localSheetId="34">#REF!</definedName>
    <definedName name="___LEO1" localSheetId="35">#REF!</definedName>
    <definedName name="___LEO1" localSheetId="36">#REF!</definedName>
    <definedName name="___LEO1" localSheetId="37">#REF!</definedName>
    <definedName name="___LEO1" localSheetId="38">#REF!</definedName>
    <definedName name="___LEO1" localSheetId="39">#REF!</definedName>
    <definedName name="___LEO1" localSheetId="40">#REF!</definedName>
    <definedName name="___LEO1" localSheetId="41">#REF!</definedName>
    <definedName name="___LEO1">#REF!</definedName>
    <definedName name="___LEO11" localSheetId="15">#REF!</definedName>
    <definedName name="___LEO11" localSheetId="6">#REF!</definedName>
    <definedName name="___LEO11" localSheetId="7">#REF!</definedName>
    <definedName name="___LEO11" localSheetId="8">#REF!</definedName>
    <definedName name="___LEO11" localSheetId="42">#REF!</definedName>
    <definedName name="___LEO11" localSheetId="43">#REF!</definedName>
    <definedName name="___LEO11" localSheetId="44">#REF!</definedName>
    <definedName name="___LEO11" localSheetId="45">#REF!</definedName>
    <definedName name="___LEO11" localSheetId="46">#REF!</definedName>
    <definedName name="___LEO11" localSheetId="47">#REF!</definedName>
    <definedName name="___LEO11" localSheetId="48">#REF!</definedName>
    <definedName name="___LEO11" localSheetId="49">#REF!</definedName>
    <definedName name="___LEO11" localSheetId="50">#REF!</definedName>
    <definedName name="___LEO11" localSheetId="51">#REF!</definedName>
    <definedName name="___LEO11" localSheetId="52">#REF!</definedName>
    <definedName name="___LEO11" localSheetId="53">#REF!</definedName>
    <definedName name="___LEO11" localSheetId="54">#REF!</definedName>
    <definedName name="___LEO11" localSheetId="55">#REF!</definedName>
    <definedName name="___LEO11" localSheetId="56">#REF!</definedName>
    <definedName name="___LEO11" localSheetId="9">#REF!</definedName>
    <definedName name="___LEO11" localSheetId="10">#REF!</definedName>
    <definedName name="___LEO11" localSheetId="11">#REF!</definedName>
    <definedName name="___LEO11" localSheetId="12">#REF!</definedName>
    <definedName name="___LEO11" localSheetId="13">#REF!</definedName>
    <definedName name="___LEO11" localSheetId="14">#REF!</definedName>
    <definedName name="___LEO11" localSheetId="16">#REF!</definedName>
    <definedName name="___LEO11" localSheetId="17">#REF!</definedName>
    <definedName name="___LEO11" localSheetId="18">#REF!</definedName>
    <definedName name="___LEO11" localSheetId="19">#REF!</definedName>
    <definedName name="___LEO11" localSheetId="22">#REF!</definedName>
    <definedName name="___LEO11" localSheetId="23">#REF!</definedName>
    <definedName name="___LEO11" localSheetId="24">#REF!</definedName>
    <definedName name="___LEO11" localSheetId="25">#REF!</definedName>
    <definedName name="___LEO11" localSheetId="26">#REF!</definedName>
    <definedName name="___LEO11" localSheetId="27">#REF!</definedName>
    <definedName name="___LEO11" localSheetId="28">#REF!</definedName>
    <definedName name="___LEO11" localSheetId="29">#REF!</definedName>
    <definedName name="___LEO11" localSheetId="30">#REF!</definedName>
    <definedName name="___LEO11" localSheetId="31">#REF!</definedName>
    <definedName name="___LEO11" localSheetId="32">#REF!</definedName>
    <definedName name="___LEO11" localSheetId="33">#REF!</definedName>
    <definedName name="___LEO11" localSheetId="34">#REF!</definedName>
    <definedName name="___LEO11" localSheetId="35">#REF!</definedName>
    <definedName name="___LEO11" localSheetId="36">#REF!</definedName>
    <definedName name="___LEO11" localSheetId="37">#REF!</definedName>
    <definedName name="___LEO11" localSheetId="38">#REF!</definedName>
    <definedName name="___LEO11" localSheetId="39">#REF!</definedName>
    <definedName name="___LEO11" localSheetId="40">#REF!</definedName>
    <definedName name="___LEO11" localSheetId="41">#REF!</definedName>
    <definedName name="___LEO11">#REF!</definedName>
    <definedName name="___LEO12" localSheetId="15">#REF!</definedName>
    <definedName name="___LEO12" localSheetId="6">#REF!</definedName>
    <definedName name="___LEO12" localSheetId="7">#REF!</definedName>
    <definedName name="___LEO12" localSheetId="8">#REF!</definedName>
    <definedName name="___LEO12" localSheetId="42">#REF!</definedName>
    <definedName name="___LEO12" localSheetId="43">#REF!</definedName>
    <definedName name="___LEO12" localSheetId="44">#REF!</definedName>
    <definedName name="___LEO12" localSheetId="45">#REF!</definedName>
    <definedName name="___LEO12" localSheetId="46">#REF!</definedName>
    <definedName name="___LEO12" localSheetId="47">#REF!</definedName>
    <definedName name="___LEO12" localSheetId="48">#REF!</definedName>
    <definedName name="___LEO12" localSheetId="49">#REF!</definedName>
    <definedName name="___LEO12" localSheetId="50">#REF!</definedName>
    <definedName name="___LEO12" localSheetId="51">#REF!</definedName>
    <definedName name="___LEO12" localSheetId="52">#REF!</definedName>
    <definedName name="___LEO12" localSheetId="53">#REF!</definedName>
    <definedName name="___LEO12" localSheetId="54">#REF!</definedName>
    <definedName name="___LEO12" localSheetId="55">#REF!</definedName>
    <definedName name="___LEO12" localSheetId="56">#REF!</definedName>
    <definedName name="___LEO12" localSheetId="9">#REF!</definedName>
    <definedName name="___LEO12" localSheetId="10">#REF!</definedName>
    <definedName name="___LEO12" localSheetId="11">#REF!</definedName>
    <definedName name="___LEO12" localSheetId="12">#REF!</definedName>
    <definedName name="___LEO12" localSheetId="13">#REF!</definedName>
    <definedName name="___LEO12" localSheetId="14">#REF!</definedName>
    <definedName name="___LEO12" localSheetId="16">#REF!</definedName>
    <definedName name="___LEO12" localSheetId="17">#REF!</definedName>
    <definedName name="___LEO12" localSheetId="18">#REF!</definedName>
    <definedName name="___LEO12" localSheetId="19">#REF!</definedName>
    <definedName name="___LEO12" localSheetId="22">#REF!</definedName>
    <definedName name="___LEO12" localSheetId="23">#REF!</definedName>
    <definedName name="___LEO12" localSheetId="24">#REF!</definedName>
    <definedName name="___LEO12" localSheetId="25">#REF!</definedName>
    <definedName name="___LEO12" localSheetId="26">#REF!</definedName>
    <definedName name="___LEO12" localSheetId="27">#REF!</definedName>
    <definedName name="___LEO12" localSheetId="28">#REF!</definedName>
    <definedName name="___LEO12" localSheetId="29">#REF!</definedName>
    <definedName name="___LEO12" localSheetId="30">#REF!</definedName>
    <definedName name="___LEO12" localSheetId="31">#REF!</definedName>
    <definedName name="___LEO12" localSheetId="32">#REF!</definedName>
    <definedName name="___LEO12" localSheetId="33">#REF!</definedName>
    <definedName name="___LEO12" localSheetId="34">#REF!</definedName>
    <definedName name="___LEO12" localSheetId="35">#REF!</definedName>
    <definedName name="___LEO12" localSheetId="36">#REF!</definedName>
    <definedName name="___LEO12" localSheetId="37">#REF!</definedName>
    <definedName name="___LEO12" localSheetId="38">#REF!</definedName>
    <definedName name="___LEO12" localSheetId="39">#REF!</definedName>
    <definedName name="___LEO12" localSheetId="40">#REF!</definedName>
    <definedName name="___LEO12" localSheetId="41">#REF!</definedName>
    <definedName name="___LEO12">#REF!</definedName>
    <definedName name="___LEO13" localSheetId="15">'[4]Plan auditoría'!#REF!</definedName>
    <definedName name="___LEO13" localSheetId="6">'[4]Plan auditoría'!#REF!</definedName>
    <definedName name="___LEO13" localSheetId="7">'[4]Plan auditoría'!#REF!</definedName>
    <definedName name="___LEO13" localSheetId="8">'[4]Plan auditoría'!#REF!</definedName>
    <definedName name="___LEO13" localSheetId="42">'[4]Plan auditoría'!#REF!</definedName>
    <definedName name="___LEO13" localSheetId="43">'[4]Plan auditoría'!#REF!</definedName>
    <definedName name="___LEO13" localSheetId="44">'[4]Plan auditoría'!#REF!</definedName>
    <definedName name="___LEO13" localSheetId="45">'[4]Plan auditoría'!#REF!</definedName>
    <definedName name="___LEO13" localSheetId="46">'[4]Plan auditoría'!#REF!</definedName>
    <definedName name="___LEO13" localSheetId="47">'[4]Plan auditoría'!#REF!</definedName>
    <definedName name="___LEO13" localSheetId="48">'[4]Plan auditoría'!#REF!</definedName>
    <definedName name="___LEO13" localSheetId="49">'[4]Plan auditoría'!#REF!</definedName>
    <definedName name="___LEO13" localSheetId="50">'[4]Plan auditoría'!#REF!</definedName>
    <definedName name="___LEO13" localSheetId="51">'[4]Plan auditoría'!#REF!</definedName>
    <definedName name="___LEO13" localSheetId="52">'[4]Plan auditoría'!#REF!</definedName>
    <definedName name="___LEO13" localSheetId="53">'[4]Plan auditoría'!#REF!</definedName>
    <definedName name="___LEO13" localSheetId="54">'[4]Plan auditoría'!#REF!</definedName>
    <definedName name="___LEO13" localSheetId="55">'[4]Plan auditoría'!#REF!</definedName>
    <definedName name="___LEO13" localSheetId="56">'[4]Plan auditoría'!#REF!</definedName>
    <definedName name="___LEO13" localSheetId="9">'[4]Plan auditoría'!#REF!</definedName>
    <definedName name="___LEO13" localSheetId="10">'[4]Plan auditoría'!#REF!</definedName>
    <definedName name="___LEO13" localSheetId="11">'[4]Plan auditoría'!#REF!</definedName>
    <definedName name="___LEO13" localSheetId="12">'[4]Plan auditoría'!#REF!</definedName>
    <definedName name="___LEO13" localSheetId="13">'[4]Plan auditoría'!#REF!</definedName>
    <definedName name="___LEO13" localSheetId="14">'[4]Plan auditoría'!#REF!</definedName>
    <definedName name="___LEO13" localSheetId="16">'[4]Plan auditoría'!#REF!</definedName>
    <definedName name="___LEO13" localSheetId="17">'[4]Plan auditoría'!#REF!</definedName>
    <definedName name="___LEO13" localSheetId="18">'[4]Plan auditoría'!#REF!</definedName>
    <definedName name="___LEO13" localSheetId="19">'[4]Plan auditoría'!#REF!</definedName>
    <definedName name="___LEO13" localSheetId="22">'[4]Plan auditoría'!#REF!</definedName>
    <definedName name="___LEO13" localSheetId="23">'[4]Plan auditoría'!#REF!</definedName>
    <definedName name="___LEO13" localSheetId="24">'[4]Plan auditoría'!#REF!</definedName>
    <definedName name="___LEO13" localSheetId="25">'[4]Plan auditoría'!#REF!</definedName>
    <definedName name="___LEO13" localSheetId="26">'[4]Plan auditoría'!#REF!</definedName>
    <definedName name="___LEO13" localSheetId="27">'[4]Plan auditoría'!#REF!</definedName>
    <definedName name="___LEO13" localSheetId="28">'[4]Plan auditoría'!#REF!</definedName>
    <definedName name="___LEO13" localSheetId="29">'[4]Plan auditoría'!#REF!</definedName>
    <definedName name="___LEO13" localSheetId="30">'[4]Plan auditoría'!#REF!</definedName>
    <definedName name="___LEO13" localSheetId="31">'[4]Plan auditoría'!#REF!</definedName>
    <definedName name="___LEO13" localSheetId="32">'[4]Plan auditoría'!#REF!</definedName>
    <definedName name="___LEO13" localSheetId="33">'[4]Plan auditoría'!#REF!</definedName>
    <definedName name="___LEO13" localSheetId="34">'[4]Plan auditoría'!#REF!</definedName>
    <definedName name="___LEO13" localSheetId="35">'[4]Plan auditoría'!#REF!</definedName>
    <definedName name="___LEO13" localSheetId="36">'[4]Plan auditoría'!#REF!</definedName>
    <definedName name="___LEO13" localSheetId="37">'[4]Plan auditoría'!#REF!</definedName>
    <definedName name="___LEO13" localSheetId="38">'[4]Plan auditoría'!#REF!</definedName>
    <definedName name="___LEO13" localSheetId="39">'[4]Plan auditoría'!#REF!</definedName>
    <definedName name="___LEO13" localSheetId="40">'[4]Plan auditoría'!#REF!</definedName>
    <definedName name="___LEO13" localSheetId="41">'[4]Plan auditoría'!#REF!</definedName>
    <definedName name="___LEO13">'[4]Plan auditoría'!#REF!</definedName>
    <definedName name="___LEO14" localSheetId="15">#REF!</definedName>
    <definedName name="___LEO14" localSheetId="6">#REF!</definedName>
    <definedName name="___LEO14" localSheetId="7">#REF!</definedName>
    <definedName name="___LEO14" localSheetId="8">#REF!</definedName>
    <definedName name="___LEO14" localSheetId="42">#REF!</definedName>
    <definedName name="___LEO14" localSheetId="43">#REF!</definedName>
    <definedName name="___LEO14" localSheetId="44">#REF!</definedName>
    <definedName name="___LEO14" localSheetId="45">#REF!</definedName>
    <definedName name="___LEO14" localSheetId="46">#REF!</definedName>
    <definedName name="___LEO14" localSheetId="47">#REF!</definedName>
    <definedName name="___LEO14" localSheetId="48">#REF!</definedName>
    <definedName name="___LEO14" localSheetId="49">#REF!</definedName>
    <definedName name="___LEO14" localSheetId="50">#REF!</definedName>
    <definedName name="___LEO14" localSheetId="51">#REF!</definedName>
    <definedName name="___LEO14" localSheetId="52">#REF!</definedName>
    <definedName name="___LEO14" localSheetId="53">#REF!</definedName>
    <definedName name="___LEO14" localSheetId="54">#REF!</definedName>
    <definedName name="___LEO14" localSheetId="55">#REF!</definedName>
    <definedName name="___LEO14" localSheetId="56">#REF!</definedName>
    <definedName name="___LEO14" localSheetId="9">#REF!</definedName>
    <definedName name="___LEO14" localSheetId="10">#REF!</definedName>
    <definedName name="___LEO14" localSheetId="11">#REF!</definedName>
    <definedName name="___LEO14" localSheetId="12">#REF!</definedName>
    <definedName name="___LEO14" localSheetId="13">#REF!</definedName>
    <definedName name="___LEO14" localSheetId="14">#REF!</definedName>
    <definedName name="___LEO14" localSheetId="16">#REF!</definedName>
    <definedName name="___LEO14" localSheetId="17">#REF!</definedName>
    <definedName name="___LEO14" localSheetId="18">#REF!</definedName>
    <definedName name="___LEO14" localSheetId="19">#REF!</definedName>
    <definedName name="___LEO14" localSheetId="22">#REF!</definedName>
    <definedName name="___LEO14" localSheetId="23">#REF!</definedName>
    <definedName name="___LEO14" localSheetId="24">#REF!</definedName>
    <definedName name="___LEO14" localSheetId="25">#REF!</definedName>
    <definedName name="___LEO14" localSheetId="26">#REF!</definedName>
    <definedName name="___LEO14" localSheetId="27">#REF!</definedName>
    <definedName name="___LEO14" localSheetId="28">#REF!</definedName>
    <definedName name="___LEO14" localSheetId="29">#REF!</definedName>
    <definedName name="___LEO14" localSheetId="30">#REF!</definedName>
    <definedName name="___LEO14" localSheetId="31">#REF!</definedName>
    <definedName name="___LEO14" localSheetId="32">#REF!</definedName>
    <definedName name="___LEO14" localSheetId="33">#REF!</definedName>
    <definedName name="___LEO14" localSheetId="34">#REF!</definedName>
    <definedName name="___LEO14" localSheetId="35">#REF!</definedName>
    <definedName name="___LEO14" localSheetId="36">#REF!</definedName>
    <definedName name="___LEO14" localSheetId="37">#REF!</definedName>
    <definedName name="___LEO14" localSheetId="38">#REF!</definedName>
    <definedName name="___LEO14" localSheetId="39">#REF!</definedName>
    <definedName name="___LEO14" localSheetId="40">#REF!</definedName>
    <definedName name="___LEO14" localSheetId="41">#REF!</definedName>
    <definedName name="___LEO14">#REF!</definedName>
    <definedName name="___LEO15" localSheetId="15">#REF!</definedName>
    <definedName name="___LEO15" localSheetId="6">#REF!</definedName>
    <definedName name="___LEO15" localSheetId="7">#REF!</definedName>
    <definedName name="___LEO15" localSheetId="8">#REF!</definedName>
    <definedName name="___LEO15" localSheetId="42">#REF!</definedName>
    <definedName name="___LEO15" localSheetId="43">#REF!</definedName>
    <definedName name="___LEO15" localSheetId="44">#REF!</definedName>
    <definedName name="___LEO15" localSheetId="45">#REF!</definedName>
    <definedName name="___LEO15" localSheetId="46">#REF!</definedName>
    <definedName name="___LEO15" localSheetId="47">#REF!</definedName>
    <definedName name="___LEO15" localSheetId="48">#REF!</definedName>
    <definedName name="___LEO15" localSheetId="49">#REF!</definedName>
    <definedName name="___LEO15" localSheetId="50">#REF!</definedName>
    <definedName name="___LEO15" localSheetId="51">#REF!</definedName>
    <definedName name="___LEO15" localSheetId="52">#REF!</definedName>
    <definedName name="___LEO15" localSheetId="53">#REF!</definedName>
    <definedName name="___LEO15" localSheetId="54">#REF!</definedName>
    <definedName name="___LEO15" localSheetId="55">#REF!</definedName>
    <definedName name="___LEO15" localSheetId="56">#REF!</definedName>
    <definedName name="___LEO15" localSheetId="9">#REF!</definedName>
    <definedName name="___LEO15" localSheetId="10">#REF!</definedName>
    <definedName name="___LEO15" localSheetId="11">#REF!</definedName>
    <definedName name="___LEO15" localSheetId="12">#REF!</definedName>
    <definedName name="___LEO15" localSheetId="13">#REF!</definedName>
    <definedName name="___LEO15" localSheetId="14">#REF!</definedName>
    <definedName name="___LEO15" localSheetId="16">#REF!</definedName>
    <definedName name="___LEO15" localSheetId="17">#REF!</definedName>
    <definedName name="___LEO15" localSheetId="18">#REF!</definedName>
    <definedName name="___LEO15" localSheetId="19">#REF!</definedName>
    <definedName name="___LEO15" localSheetId="22">#REF!</definedName>
    <definedName name="___LEO15" localSheetId="23">#REF!</definedName>
    <definedName name="___LEO15" localSheetId="24">#REF!</definedName>
    <definedName name="___LEO15" localSheetId="25">#REF!</definedName>
    <definedName name="___LEO15" localSheetId="26">#REF!</definedName>
    <definedName name="___LEO15" localSheetId="27">#REF!</definedName>
    <definedName name="___LEO15" localSheetId="28">#REF!</definedName>
    <definedName name="___LEO15" localSheetId="29">#REF!</definedName>
    <definedName name="___LEO15" localSheetId="30">#REF!</definedName>
    <definedName name="___LEO15" localSheetId="31">#REF!</definedName>
    <definedName name="___LEO15" localSheetId="32">#REF!</definedName>
    <definedName name="___LEO15" localSheetId="33">#REF!</definedName>
    <definedName name="___LEO15" localSheetId="34">#REF!</definedName>
    <definedName name="___LEO15" localSheetId="35">#REF!</definedName>
    <definedName name="___LEO15" localSheetId="36">#REF!</definedName>
    <definedName name="___LEO15" localSheetId="37">#REF!</definedName>
    <definedName name="___LEO15" localSheetId="38">#REF!</definedName>
    <definedName name="___LEO15" localSheetId="39">#REF!</definedName>
    <definedName name="___LEO15" localSheetId="40">#REF!</definedName>
    <definedName name="___LEO15" localSheetId="41">#REF!</definedName>
    <definedName name="___LEO15">#REF!</definedName>
    <definedName name="___LEO16" localSheetId="15">#REF!</definedName>
    <definedName name="___LEO16" localSheetId="6">#REF!</definedName>
    <definedName name="___LEO16" localSheetId="7">#REF!</definedName>
    <definedName name="___LEO16" localSheetId="8">#REF!</definedName>
    <definedName name="___LEO16" localSheetId="42">#REF!</definedName>
    <definedName name="___LEO16" localSheetId="43">#REF!</definedName>
    <definedName name="___LEO16" localSheetId="44">#REF!</definedName>
    <definedName name="___LEO16" localSheetId="45">#REF!</definedName>
    <definedName name="___LEO16" localSheetId="46">#REF!</definedName>
    <definedName name="___LEO16" localSheetId="47">#REF!</definedName>
    <definedName name="___LEO16" localSheetId="48">#REF!</definedName>
    <definedName name="___LEO16" localSheetId="49">#REF!</definedName>
    <definedName name="___LEO16" localSheetId="50">#REF!</definedName>
    <definedName name="___LEO16" localSheetId="51">#REF!</definedName>
    <definedName name="___LEO16" localSheetId="52">#REF!</definedName>
    <definedName name="___LEO16" localSheetId="53">#REF!</definedName>
    <definedName name="___LEO16" localSheetId="54">#REF!</definedName>
    <definedName name="___LEO16" localSheetId="55">#REF!</definedName>
    <definedName name="___LEO16" localSheetId="56">#REF!</definedName>
    <definedName name="___LEO16" localSheetId="9">#REF!</definedName>
    <definedName name="___LEO16" localSheetId="10">#REF!</definedName>
    <definedName name="___LEO16" localSheetId="11">#REF!</definedName>
    <definedName name="___LEO16" localSheetId="12">#REF!</definedName>
    <definedName name="___LEO16" localSheetId="13">#REF!</definedName>
    <definedName name="___LEO16" localSheetId="14">#REF!</definedName>
    <definedName name="___LEO16" localSheetId="16">#REF!</definedName>
    <definedName name="___LEO16" localSheetId="17">#REF!</definedName>
    <definedName name="___LEO16" localSheetId="18">#REF!</definedName>
    <definedName name="___LEO16" localSheetId="19">#REF!</definedName>
    <definedName name="___LEO16" localSheetId="22">#REF!</definedName>
    <definedName name="___LEO16" localSheetId="23">#REF!</definedName>
    <definedName name="___LEO16" localSheetId="24">#REF!</definedName>
    <definedName name="___LEO16" localSheetId="25">#REF!</definedName>
    <definedName name="___LEO16" localSheetId="26">#REF!</definedName>
    <definedName name="___LEO16" localSheetId="27">#REF!</definedName>
    <definedName name="___LEO16" localSheetId="28">#REF!</definedName>
    <definedName name="___LEO16" localSheetId="29">#REF!</definedName>
    <definedName name="___LEO16" localSheetId="30">#REF!</definedName>
    <definedName name="___LEO16" localSheetId="31">#REF!</definedName>
    <definedName name="___LEO16" localSheetId="32">#REF!</definedName>
    <definedName name="___LEO16" localSheetId="33">#REF!</definedName>
    <definedName name="___LEO16" localSheetId="34">#REF!</definedName>
    <definedName name="___LEO16" localSheetId="35">#REF!</definedName>
    <definedName name="___LEO16" localSheetId="36">#REF!</definedName>
    <definedName name="___LEO16" localSheetId="37">#REF!</definedName>
    <definedName name="___LEO16" localSheetId="38">#REF!</definedName>
    <definedName name="___LEO16" localSheetId="39">#REF!</definedName>
    <definedName name="___LEO16" localSheetId="40">#REF!</definedName>
    <definedName name="___LEO16" localSheetId="41">#REF!</definedName>
    <definedName name="___LEO16">#REF!</definedName>
    <definedName name="___LEO17" localSheetId="6">#REF!</definedName>
    <definedName name="___LEO17">#REF!</definedName>
    <definedName name="___LEO2" localSheetId="6">#REF!</definedName>
    <definedName name="___LEO2">#REF!</definedName>
    <definedName name="___LEO3" localSheetId="6">#REF!</definedName>
    <definedName name="___LEO3">#REF!</definedName>
    <definedName name="___LEO4" localSheetId="15">[12]FORMUL!#REF!</definedName>
    <definedName name="___LEO4" localSheetId="6">[12]FORMUL!#REF!</definedName>
    <definedName name="___LEO4" localSheetId="7">[12]FORMUL!#REF!</definedName>
    <definedName name="___LEO4" localSheetId="8">[12]FORMUL!#REF!</definedName>
    <definedName name="___LEO4" localSheetId="42">[12]FORMUL!#REF!</definedName>
    <definedName name="___LEO4" localSheetId="43">[12]FORMUL!#REF!</definedName>
    <definedName name="___LEO4" localSheetId="44">[12]FORMUL!#REF!</definedName>
    <definedName name="___LEO4" localSheetId="45">[12]FORMUL!#REF!</definedName>
    <definedName name="___LEO4" localSheetId="46">[12]FORMUL!#REF!</definedName>
    <definedName name="___LEO4" localSheetId="47">[12]FORMUL!#REF!</definedName>
    <definedName name="___LEO4" localSheetId="48">[12]FORMUL!#REF!</definedName>
    <definedName name="___LEO4" localSheetId="49">[12]FORMUL!#REF!</definedName>
    <definedName name="___LEO4" localSheetId="50">[12]FORMUL!#REF!</definedName>
    <definedName name="___LEO4" localSheetId="51">[12]FORMUL!#REF!</definedName>
    <definedName name="___LEO4" localSheetId="52">[12]FORMUL!#REF!</definedName>
    <definedName name="___LEO4" localSheetId="53">[12]FORMUL!#REF!</definedName>
    <definedName name="___LEO4" localSheetId="54">[12]FORMUL!#REF!</definedName>
    <definedName name="___LEO4" localSheetId="55">[12]FORMUL!#REF!</definedName>
    <definedName name="___LEO4" localSheetId="56">[12]FORMUL!#REF!</definedName>
    <definedName name="___LEO4" localSheetId="9">[12]FORMUL!#REF!</definedName>
    <definedName name="___LEO4" localSheetId="10">[12]FORMUL!#REF!</definedName>
    <definedName name="___LEO4" localSheetId="11">[12]FORMUL!#REF!</definedName>
    <definedName name="___LEO4" localSheetId="12">[12]FORMUL!#REF!</definedName>
    <definedName name="___LEO4" localSheetId="13">[12]FORMUL!#REF!</definedName>
    <definedName name="___LEO4" localSheetId="14">[12]FORMUL!#REF!</definedName>
    <definedName name="___LEO4" localSheetId="16">[12]FORMUL!#REF!</definedName>
    <definedName name="___LEO4" localSheetId="17">[12]FORMUL!#REF!</definedName>
    <definedName name="___LEO4" localSheetId="18">[12]FORMUL!#REF!</definedName>
    <definedName name="___LEO4" localSheetId="19">[12]FORMUL!#REF!</definedName>
    <definedName name="___LEO4" localSheetId="22">[12]FORMUL!#REF!</definedName>
    <definedName name="___LEO4" localSheetId="23">[12]FORMUL!#REF!</definedName>
    <definedName name="___LEO4" localSheetId="24">[12]FORMUL!#REF!</definedName>
    <definedName name="___LEO4" localSheetId="25">[12]FORMUL!#REF!</definedName>
    <definedName name="___LEO4" localSheetId="26">[12]FORMUL!#REF!</definedName>
    <definedName name="___LEO4" localSheetId="27">[12]FORMUL!#REF!</definedName>
    <definedName name="___LEO4" localSheetId="28">[12]FORMUL!#REF!</definedName>
    <definedName name="___LEO4" localSheetId="29">[12]FORMUL!#REF!</definedName>
    <definedName name="___LEO4" localSheetId="30">[12]FORMUL!#REF!</definedName>
    <definedName name="___LEO4" localSheetId="31">[12]FORMUL!#REF!</definedName>
    <definedName name="___LEO4" localSheetId="32">[12]FORMUL!#REF!</definedName>
    <definedName name="___LEO4" localSheetId="33">[12]FORMUL!#REF!</definedName>
    <definedName name="___LEO4" localSheetId="34">[12]FORMUL!#REF!</definedName>
    <definedName name="___LEO4" localSheetId="35">[12]FORMUL!#REF!</definedName>
    <definedName name="___LEO4" localSheetId="36">[12]FORMUL!#REF!</definedName>
    <definedName name="___LEO4" localSheetId="37">[12]FORMUL!#REF!</definedName>
    <definedName name="___LEO4" localSheetId="38">[12]FORMUL!#REF!</definedName>
    <definedName name="___LEO4" localSheetId="39">[12]FORMUL!#REF!</definedName>
    <definedName name="___LEO4" localSheetId="40">[12]FORMUL!#REF!</definedName>
    <definedName name="___LEO4" localSheetId="41">[12]FORMUL!#REF!</definedName>
    <definedName name="___LEO4">[12]FORMUL!#REF!</definedName>
    <definedName name="___LEO5" localSheetId="15">#REF!</definedName>
    <definedName name="___LEO5" localSheetId="6">#REF!</definedName>
    <definedName name="___LEO5" localSheetId="7">#REF!</definedName>
    <definedName name="___LEO5" localSheetId="8">#REF!</definedName>
    <definedName name="___LEO5" localSheetId="42">#REF!</definedName>
    <definedName name="___LEO5" localSheetId="43">#REF!</definedName>
    <definedName name="___LEO5" localSheetId="44">#REF!</definedName>
    <definedName name="___LEO5" localSheetId="45">#REF!</definedName>
    <definedName name="___LEO5" localSheetId="46">#REF!</definedName>
    <definedName name="___LEO5" localSheetId="47">#REF!</definedName>
    <definedName name="___LEO5" localSheetId="48">#REF!</definedName>
    <definedName name="___LEO5" localSheetId="49">#REF!</definedName>
    <definedName name="___LEO5" localSheetId="50">#REF!</definedName>
    <definedName name="___LEO5" localSheetId="51">#REF!</definedName>
    <definedName name="___LEO5" localSheetId="52">#REF!</definedName>
    <definedName name="___LEO5" localSheetId="53">#REF!</definedName>
    <definedName name="___LEO5" localSheetId="54">#REF!</definedName>
    <definedName name="___LEO5" localSheetId="55">#REF!</definedName>
    <definedName name="___LEO5" localSheetId="56">#REF!</definedName>
    <definedName name="___LEO5" localSheetId="9">#REF!</definedName>
    <definedName name="___LEO5" localSheetId="10">#REF!</definedName>
    <definedName name="___LEO5" localSheetId="11">#REF!</definedName>
    <definedName name="___LEO5" localSheetId="12">#REF!</definedName>
    <definedName name="___LEO5" localSheetId="13">#REF!</definedName>
    <definedName name="___LEO5" localSheetId="14">#REF!</definedName>
    <definedName name="___LEO5" localSheetId="16">#REF!</definedName>
    <definedName name="___LEO5" localSheetId="17">#REF!</definedName>
    <definedName name="___LEO5" localSheetId="18">#REF!</definedName>
    <definedName name="___LEO5" localSheetId="19">#REF!</definedName>
    <definedName name="___LEO5" localSheetId="22">#REF!</definedName>
    <definedName name="___LEO5" localSheetId="23">#REF!</definedName>
    <definedName name="___LEO5" localSheetId="24">#REF!</definedName>
    <definedName name="___LEO5" localSheetId="25">#REF!</definedName>
    <definedName name="___LEO5" localSheetId="26">#REF!</definedName>
    <definedName name="___LEO5" localSheetId="27">#REF!</definedName>
    <definedName name="___LEO5" localSheetId="28">#REF!</definedName>
    <definedName name="___LEO5" localSheetId="29">#REF!</definedName>
    <definedName name="___LEO5" localSheetId="30">#REF!</definedName>
    <definedName name="___LEO5" localSheetId="31">#REF!</definedName>
    <definedName name="___LEO5" localSheetId="32">#REF!</definedName>
    <definedName name="___LEO5" localSheetId="33">#REF!</definedName>
    <definedName name="___LEO5" localSheetId="34">#REF!</definedName>
    <definedName name="___LEO5" localSheetId="35">#REF!</definedName>
    <definedName name="___LEO5" localSheetId="36">#REF!</definedName>
    <definedName name="___LEO5" localSheetId="37">#REF!</definedName>
    <definedName name="___LEO5" localSheetId="38">#REF!</definedName>
    <definedName name="___LEO5" localSheetId="39">#REF!</definedName>
    <definedName name="___LEO5" localSheetId="40">#REF!</definedName>
    <definedName name="___LEO5" localSheetId="41">#REF!</definedName>
    <definedName name="___LEO5">#REF!</definedName>
    <definedName name="___LEO7" localSheetId="15">#REF!</definedName>
    <definedName name="___LEO7" localSheetId="6">#REF!</definedName>
    <definedName name="___LEO7" localSheetId="7">#REF!</definedName>
    <definedName name="___LEO7" localSheetId="8">#REF!</definedName>
    <definedName name="___LEO7" localSheetId="42">#REF!</definedName>
    <definedName name="___LEO7" localSheetId="43">#REF!</definedName>
    <definedName name="___LEO7" localSheetId="44">#REF!</definedName>
    <definedName name="___LEO7" localSheetId="45">#REF!</definedName>
    <definedName name="___LEO7" localSheetId="46">#REF!</definedName>
    <definedName name="___LEO7" localSheetId="47">#REF!</definedName>
    <definedName name="___LEO7" localSheetId="48">#REF!</definedName>
    <definedName name="___LEO7" localSheetId="49">#REF!</definedName>
    <definedName name="___LEO7" localSheetId="50">#REF!</definedName>
    <definedName name="___LEO7" localSheetId="51">#REF!</definedName>
    <definedName name="___LEO7" localSheetId="52">#REF!</definedName>
    <definedName name="___LEO7" localSheetId="53">#REF!</definedName>
    <definedName name="___LEO7" localSheetId="54">#REF!</definedName>
    <definedName name="___LEO7" localSheetId="55">#REF!</definedName>
    <definedName name="___LEO7" localSheetId="56">#REF!</definedName>
    <definedName name="___LEO7" localSheetId="9">#REF!</definedName>
    <definedName name="___LEO7" localSheetId="10">#REF!</definedName>
    <definedName name="___LEO7" localSheetId="11">#REF!</definedName>
    <definedName name="___LEO7" localSheetId="12">#REF!</definedName>
    <definedName name="___LEO7" localSheetId="13">#REF!</definedName>
    <definedName name="___LEO7" localSheetId="14">#REF!</definedName>
    <definedName name="___LEO7" localSheetId="16">#REF!</definedName>
    <definedName name="___LEO7" localSheetId="17">#REF!</definedName>
    <definedName name="___LEO7" localSheetId="18">#REF!</definedName>
    <definedName name="___LEO7" localSheetId="19">#REF!</definedName>
    <definedName name="___LEO7" localSheetId="22">#REF!</definedName>
    <definedName name="___LEO7" localSheetId="23">#REF!</definedName>
    <definedName name="___LEO7" localSheetId="24">#REF!</definedName>
    <definedName name="___LEO7" localSheetId="25">#REF!</definedName>
    <definedName name="___LEO7" localSheetId="26">#REF!</definedName>
    <definedName name="___LEO7" localSheetId="27">#REF!</definedName>
    <definedName name="___LEO7" localSheetId="28">#REF!</definedName>
    <definedName name="___LEO7" localSheetId="29">#REF!</definedName>
    <definedName name="___LEO7" localSheetId="30">#REF!</definedName>
    <definedName name="___LEO7" localSheetId="31">#REF!</definedName>
    <definedName name="___LEO7" localSheetId="32">#REF!</definedName>
    <definedName name="___LEO7" localSheetId="33">#REF!</definedName>
    <definedName name="___LEO7" localSheetId="34">#REF!</definedName>
    <definedName name="___LEO7" localSheetId="35">#REF!</definedName>
    <definedName name="___LEO7" localSheetId="36">#REF!</definedName>
    <definedName name="___LEO7" localSheetId="37">#REF!</definedName>
    <definedName name="___LEO7" localSheetId="38">#REF!</definedName>
    <definedName name="___LEO7" localSheetId="39">#REF!</definedName>
    <definedName name="___LEO7" localSheetId="40">#REF!</definedName>
    <definedName name="___LEO7" localSheetId="41">#REF!</definedName>
    <definedName name="___LEO7">#REF!</definedName>
    <definedName name="___LEO8" localSheetId="15">#REF!</definedName>
    <definedName name="___LEO8" localSheetId="6">#REF!</definedName>
    <definedName name="___LEO8" localSheetId="7">#REF!</definedName>
    <definedName name="___LEO8" localSheetId="8">#REF!</definedName>
    <definedName name="___LEO8" localSheetId="42">#REF!</definedName>
    <definedName name="___LEO8" localSheetId="43">#REF!</definedName>
    <definedName name="___LEO8" localSheetId="44">#REF!</definedName>
    <definedName name="___LEO8" localSheetId="45">#REF!</definedName>
    <definedName name="___LEO8" localSheetId="46">#REF!</definedName>
    <definedName name="___LEO8" localSheetId="47">#REF!</definedName>
    <definedName name="___LEO8" localSheetId="48">#REF!</definedName>
    <definedName name="___LEO8" localSheetId="49">#REF!</definedName>
    <definedName name="___LEO8" localSheetId="50">#REF!</definedName>
    <definedName name="___LEO8" localSheetId="51">#REF!</definedName>
    <definedName name="___LEO8" localSheetId="52">#REF!</definedName>
    <definedName name="___LEO8" localSheetId="53">#REF!</definedName>
    <definedName name="___LEO8" localSheetId="54">#REF!</definedName>
    <definedName name="___LEO8" localSheetId="55">#REF!</definedName>
    <definedName name="___LEO8" localSheetId="56">#REF!</definedName>
    <definedName name="___LEO8" localSheetId="9">#REF!</definedName>
    <definedName name="___LEO8" localSheetId="10">#REF!</definedName>
    <definedName name="___LEO8" localSheetId="11">#REF!</definedName>
    <definedName name="___LEO8" localSheetId="12">#REF!</definedName>
    <definedName name="___LEO8" localSheetId="13">#REF!</definedName>
    <definedName name="___LEO8" localSheetId="14">#REF!</definedName>
    <definedName name="___LEO8" localSheetId="16">#REF!</definedName>
    <definedName name="___LEO8" localSheetId="17">#REF!</definedName>
    <definedName name="___LEO8" localSheetId="18">#REF!</definedName>
    <definedName name="___LEO8" localSheetId="19">#REF!</definedName>
    <definedName name="___LEO8" localSheetId="22">#REF!</definedName>
    <definedName name="___LEO8" localSheetId="23">#REF!</definedName>
    <definedName name="___LEO8" localSheetId="24">#REF!</definedName>
    <definedName name="___LEO8" localSheetId="25">#REF!</definedName>
    <definedName name="___LEO8" localSheetId="26">#REF!</definedName>
    <definedName name="___LEO8" localSheetId="27">#REF!</definedName>
    <definedName name="___LEO8" localSheetId="28">#REF!</definedName>
    <definedName name="___LEO8" localSheetId="29">#REF!</definedName>
    <definedName name="___LEO8" localSheetId="30">#REF!</definedName>
    <definedName name="___LEO8" localSheetId="31">#REF!</definedName>
    <definedName name="___LEO8" localSheetId="32">#REF!</definedName>
    <definedName name="___LEO8" localSheetId="33">#REF!</definedName>
    <definedName name="___LEO8" localSheetId="34">#REF!</definedName>
    <definedName name="___LEO8" localSheetId="35">#REF!</definedName>
    <definedName name="___LEO8" localSheetId="36">#REF!</definedName>
    <definedName name="___LEO8" localSheetId="37">#REF!</definedName>
    <definedName name="___LEO8" localSheetId="38">#REF!</definedName>
    <definedName name="___LEO8" localSheetId="39">#REF!</definedName>
    <definedName name="___LEO8" localSheetId="40">#REF!</definedName>
    <definedName name="___LEO8" localSheetId="41">#REF!</definedName>
    <definedName name="___LEO8">#REF!</definedName>
    <definedName name="___LEO9" localSheetId="6">#REF!</definedName>
    <definedName name="___LEO9">#REF!</definedName>
    <definedName name="___MA2" localSheetId="6">#REF!</definedName>
    <definedName name="___MA2">#REF!</definedName>
    <definedName name="___MSC1" localSheetId="6">#REF!</definedName>
    <definedName name="___MSC1">#REF!</definedName>
    <definedName name="___PJ50" localSheetId="6">#REF!</definedName>
    <definedName name="___PJ50">#REF!</definedName>
    <definedName name="___pj51" localSheetId="6">#REF!</definedName>
    <definedName name="___pj51">#REF!</definedName>
    <definedName name="___PR1">[13]PRECIOS!$A:$E</definedName>
    <definedName name="___SBC1">[10]INV!$A$12:$D$15</definedName>
    <definedName name="___SBC3">[10]INV!$F$12:$I$15</definedName>
    <definedName name="___SBC5">[10]INV!$K$12:$N$15</definedName>
    <definedName name="___VPD1">[6]TARIFAS!$C$582</definedName>
    <definedName name="___VPI1">[6]TARIFAS!$C$580</definedName>
    <definedName name="___VRA1">[6]TARIFAS!$C$579</definedName>
    <definedName name="__2008_Database" localSheetId="2">'[14]2008_Database Pate In'!#REF!</definedName>
    <definedName name="__2008_Database">'[14]2008_Database Pate In'!#REF!</definedName>
    <definedName name="__A17000" localSheetId="15">#REF!</definedName>
    <definedName name="__A17000" localSheetId="6">#REF!</definedName>
    <definedName name="__A17000" localSheetId="7">#REF!</definedName>
    <definedName name="__A17000" localSheetId="8">#REF!</definedName>
    <definedName name="__A17000" localSheetId="42">#REF!</definedName>
    <definedName name="__A17000" localSheetId="43">#REF!</definedName>
    <definedName name="__A17000" localSheetId="44">#REF!</definedName>
    <definedName name="__A17000" localSheetId="45">#REF!</definedName>
    <definedName name="__A17000" localSheetId="46">#REF!</definedName>
    <definedName name="__A17000" localSheetId="47">#REF!</definedName>
    <definedName name="__A17000" localSheetId="48">#REF!</definedName>
    <definedName name="__A17000" localSheetId="49">#REF!</definedName>
    <definedName name="__A17000" localSheetId="50">#REF!</definedName>
    <definedName name="__A17000" localSheetId="51">#REF!</definedName>
    <definedName name="__A17000" localSheetId="52">#REF!</definedName>
    <definedName name="__A17000" localSheetId="53">#REF!</definedName>
    <definedName name="__A17000" localSheetId="54">#REF!</definedName>
    <definedName name="__A17000" localSheetId="55">#REF!</definedName>
    <definedName name="__A17000" localSheetId="56">#REF!</definedName>
    <definedName name="__A17000" localSheetId="9">#REF!</definedName>
    <definedName name="__A17000" localSheetId="10">#REF!</definedName>
    <definedName name="__A17000" localSheetId="11">#REF!</definedName>
    <definedName name="__A17000" localSheetId="12">#REF!</definedName>
    <definedName name="__A17000" localSheetId="13">#REF!</definedName>
    <definedName name="__A17000" localSheetId="14">#REF!</definedName>
    <definedName name="__A17000" localSheetId="16">#REF!</definedName>
    <definedName name="__A17000" localSheetId="17">#REF!</definedName>
    <definedName name="__A17000" localSheetId="18">#REF!</definedName>
    <definedName name="__A17000" localSheetId="19">#REF!</definedName>
    <definedName name="__A17000" localSheetId="22">#REF!</definedName>
    <definedName name="__A17000" localSheetId="23">#REF!</definedName>
    <definedName name="__A17000" localSheetId="24">#REF!</definedName>
    <definedName name="__A17000" localSheetId="25">#REF!</definedName>
    <definedName name="__A17000" localSheetId="26">#REF!</definedName>
    <definedName name="__A17000" localSheetId="27">#REF!</definedName>
    <definedName name="__A17000" localSheetId="28">#REF!</definedName>
    <definedName name="__A17000" localSheetId="29">#REF!</definedName>
    <definedName name="__A17000" localSheetId="30">#REF!</definedName>
    <definedName name="__A17000" localSheetId="31">#REF!</definedName>
    <definedName name="__A17000" localSheetId="32">#REF!</definedName>
    <definedName name="__A17000" localSheetId="33">#REF!</definedName>
    <definedName name="__A17000" localSheetId="34">#REF!</definedName>
    <definedName name="__A17000" localSheetId="35">#REF!</definedName>
    <definedName name="__A17000" localSheetId="36">#REF!</definedName>
    <definedName name="__A17000" localSheetId="37">#REF!</definedName>
    <definedName name="__A17000" localSheetId="38">#REF!</definedName>
    <definedName name="__A17000" localSheetId="39">#REF!</definedName>
    <definedName name="__A17000" localSheetId="40">#REF!</definedName>
    <definedName name="__A17000" localSheetId="41">#REF!</definedName>
    <definedName name="__A17000" localSheetId="3">#REF!</definedName>
    <definedName name="__A17000">#REF!</definedName>
    <definedName name="__A20000" localSheetId="15">#REF!</definedName>
    <definedName name="__A20000" localSheetId="6">#REF!</definedName>
    <definedName name="__A20000" localSheetId="7">#REF!</definedName>
    <definedName name="__A20000" localSheetId="8">#REF!</definedName>
    <definedName name="__A20000" localSheetId="42">#REF!</definedName>
    <definedName name="__A20000" localSheetId="43">#REF!</definedName>
    <definedName name="__A20000" localSheetId="44">#REF!</definedName>
    <definedName name="__A20000" localSheetId="45">#REF!</definedName>
    <definedName name="__A20000" localSheetId="46">#REF!</definedName>
    <definedName name="__A20000" localSheetId="47">#REF!</definedName>
    <definedName name="__A20000" localSheetId="48">#REF!</definedName>
    <definedName name="__A20000" localSheetId="49">#REF!</definedName>
    <definedName name="__A20000" localSheetId="50">#REF!</definedName>
    <definedName name="__A20000" localSheetId="51">#REF!</definedName>
    <definedName name="__A20000" localSheetId="52">#REF!</definedName>
    <definedName name="__A20000" localSheetId="53">#REF!</definedName>
    <definedName name="__A20000" localSheetId="54">#REF!</definedName>
    <definedName name="__A20000" localSheetId="55">#REF!</definedName>
    <definedName name="__A20000" localSheetId="56">#REF!</definedName>
    <definedName name="__A20000" localSheetId="9">#REF!</definedName>
    <definedName name="__A20000" localSheetId="10">#REF!</definedName>
    <definedName name="__A20000" localSheetId="11">#REF!</definedName>
    <definedName name="__A20000" localSheetId="12">#REF!</definedName>
    <definedName name="__A20000" localSheetId="13">#REF!</definedName>
    <definedName name="__A20000" localSheetId="14">#REF!</definedName>
    <definedName name="__A20000" localSheetId="16">#REF!</definedName>
    <definedName name="__A20000" localSheetId="17">#REF!</definedName>
    <definedName name="__A20000" localSheetId="18">#REF!</definedName>
    <definedName name="__A20000" localSheetId="19">#REF!</definedName>
    <definedName name="__A20000" localSheetId="22">#REF!</definedName>
    <definedName name="__A20000" localSheetId="23">#REF!</definedName>
    <definedName name="__A20000" localSheetId="24">#REF!</definedName>
    <definedName name="__A20000" localSheetId="25">#REF!</definedName>
    <definedName name="__A20000" localSheetId="26">#REF!</definedName>
    <definedName name="__A20000" localSheetId="27">#REF!</definedName>
    <definedName name="__A20000" localSheetId="28">#REF!</definedName>
    <definedName name="__A20000" localSheetId="29">#REF!</definedName>
    <definedName name="__A20000" localSheetId="30">#REF!</definedName>
    <definedName name="__A20000" localSheetId="31">#REF!</definedName>
    <definedName name="__A20000" localSheetId="32">#REF!</definedName>
    <definedName name="__A20000" localSheetId="33">#REF!</definedName>
    <definedName name="__A20000" localSheetId="34">#REF!</definedName>
    <definedName name="__A20000" localSheetId="35">#REF!</definedName>
    <definedName name="__A20000" localSheetId="36">#REF!</definedName>
    <definedName name="__A20000" localSheetId="37">#REF!</definedName>
    <definedName name="__A20000" localSheetId="38">#REF!</definedName>
    <definedName name="__A20000" localSheetId="39">#REF!</definedName>
    <definedName name="__A20000" localSheetId="40">#REF!</definedName>
    <definedName name="__A20000" localSheetId="41">#REF!</definedName>
    <definedName name="__A20000" localSheetId="3">#REF!</definedName>
    <definedName name="__A20000">#REF!</definedName>
    <definedName name="__A30000" localSheetId="15">#REF!</definedName>
    <definedName name="__A30000" localSheetId="6">#REF!</definedName>
    <definedName name="__A30000" localSheetId="7">#REF!</definedName>
    <definedName name="__A30000" localSheetId="8">#REF!</definedName>
    <definedName name="__A30000" localSheetId="42">#REF!</definedName>
    <definedName name="__A30000" localSheetId="43">#REF!</definedName>
    <definedName name="__A30000" localSheetId="44">#REF!</definedName>
    <definedName name="__A30000" localSheetId="45">#REF!</definedName>
    <definedName name="__A30000" localSheetId="46">#REF!</definedName>
    <definedName name="__A30000" localSheetId="47">#REF!</definedName>
    <definedName name="__A30000" localSheetId="48">#REF!</definedName>
    <definedName name="__A30000" localSheetId="49">#REF!</definedName>
    <definedName name="__A30000" localSheetId="50">#REF!</definedName>
    <definedName name="__A30000" localSheetId="51">#REF!</definedName>
    <definedName name="__A30000" localSheetId="52">#REF!</definedName>
    <definedName name="__A30000" localSheetId="53">#REF!</definedName>
    <definedName name="__A30000" localSheetId="54">#REF!</definedName>
    <definedName name="__A30000" localSheetId="55">#REF!</definedName>
    <definedName name="__A30000" localSheetId="56">#REF!</definedName>
    <definedName name="__A30000" localSheetId="9">#REF!</definedName>
    <definedName name="__A30000" localSheetId="10">#REF!</definedName>
    <definedName name="__A30000" localSheetId="11">#REF!</definedName>
    <definedName name="__A30000" localSheetId="12">#REF!</definedName>
    <definedName name="__A30000" localSheetId="13">#REF!</definedName>
    <definedName name="__A30000" localSheetId="14">#REF!</definedName>
    <definedName name="__A30000" localSheetId="16">#REF!</definedName>
    <definedName name="__A30000" localSheetId="17">#REF!</definedName>
    <definedName name="__A30000" localSheetId="18">#REF!</definedName>
    <definedName name="__A30000" localSheetId="19">#REF!</definedName>
    <definedName name="__A30000" localSheetId="22">#REF!</definedName>
    <definedName name="__A30000" localSheetId="23">#REF!</definedName>
    <definedName name="__A30000" localSheetId="24">#REF!</definedName>
    <definedName name="__A30000" localSheetId="25">#REF!</definedName>
    <definedName name="__A30000" localSheetId="26">#REF!</definedName>
    <definedName name="__A30000" localSheetId="27">#REF!</definedName>
    <definedName name="__A30000" localSheetId="28">#REF!</definedName>
    <definedName name="__A30000" localSheetId="29">#REF!</definedName>
    <definedName name="__A30000" localSheetId="30">#REF!</definedName>
    <definedName name="__A30000" localSheetId="31">#REF!</definedName>
    <definedName name="__A30000" localSheetId="32">#REF!</definedName>
    <definedName name="__A30000" localSheetId="33">#REF!</definedName>
    <definedName name="__A30000" localSheetId="34">#REF!</definedName>
    <definedName name="__A30000" localSheetId="35">#REF!</definedName>
    <definedName name="__A30000" localSheetId="36">#REF!</definedName>
    <definedName name="__A30000" localSheetId="37">#REF!</definedName>
    <definedName name="__A30000" localSheetId="38">#REF!</definedName>
    <definedName name="__A30000" localSheetId="39">#REF!</definedName>
    <definedName name="__A30000" localSheetId="40">#REF!</definedName>
    <definedName name="__A30000" localSheetId="41">#REF!</definedName>
    <definedName name="__A30000" localSheetId="3">#REF!</definedName>
    <definedName name="__A30000">#REF!</definedName>
    <definedName name="__abr01" localSheetId="6">[15]Dólar!#REF!</definedName>
    <definedName name="__abr01" localSheetId="7">[15]Dólar!#REF!</definedName>
    <definedName name="__abr01" localSheetId="11">[15]Dólar!#REF!</definedName>
    <definedName name="__abr01" localSheetId="19">[15]Dólar!#REF!</definedName>
    <definedName name="__abr01">[15]Dólar!#REF!</definedName>
    <definedName name="__abr06" localSheetId="6">[15]Dólar!#REF!</definedName>
    <definedName name="__abr06" localSheetId="7">[15]Dólar!#REF!</definedName>
    <definedName name="__abr06" localSheetId="11">[15]Dólar!#REF!</definedName>
    <definedName name="__abr06" localSheetId="19">[15]Dólar!#REF!</definedName>
    <definedName name="__abr06">[15]Dólar!#REF!</definedName>
    <definedName name="__abr97" localSheetId="6">[15]Dólar!#REF!</definedName>
    <definedName name="__abr97" localSheetId="7">[15]Dólar!#REF!</definedName>
    <definedName name="__abr97" localSheetId="11">[15]Dólar!#REF!</definedName>
    <definedName name="__abr97" localSheetId="19">[15]Dólar!#REF!</definedName>
    <definedName name="__abr97">[15]Dólar!#REF!</definedName>
    <definedName name="__abr98" localSheetId="6">[15]Dólar!#REF!</definedName>
    <definedName name="__abr98" localSheetId="7">[15]Dólar!#REF!</definedName>
    <definedName name="__abr98" localSheetId="11">[15]Dólar!#REF!</definedName>
    <definedName name="__abr98" localSheetId="19">[15]Dólar!#REF!</definedName>
    <definedName name="__abr98">[15]Dólar!#REF!</definedName>
    <definedName name="__abr99" localSheetId="6">[15]Dólar!#REF!</definedName>
    <definedName name="__abr99">[15]Dólar!#REF!</definedName>
    <definedName name="__AFC1">[10]INV!$A$25:$D$28</definedName>
    <definedName name="__AFC3">[10]INV!$F$25:$I$28</definedName>
    <definedName name="__AFC5">[10]INV!$K$25:$N$28</definedName>
    <definedName name="__Afe1">'[14]2008 Database'!$D$2:$D$42,'[14]2008 Database'!$D$43:$D$43</definedName>
    <definedName name="__ago01" localSheetId="6">[15]Dólar!#REF!</definedName>
    <definedName name="__ago01" localSheetId="7">[15]Dólar!#REF!</definedName>
    <definedName name="__ago01" localSheetId="11">[15]Dólar!#REF!</definedName>
    <definedName name="__ago01" localSheetId="19">[15]Dólar!#REF!</definedName>
    <definedName name="__ago01">[15]Dólar!#REF!</definedName>
    <definedName name="__ago06" localSheetId="6">[15]Dólar!#REF!</definedName>
    <definedName name="__ago06" localSheetId="7">[15]Dólar!#REF!</definedName>
    <definedName name="__ago06" localSheetId="11">[15]Dólar!#REF!</definedName>
    <definedName name="__ago06" localSheetId="19">[15]Dólar!#REF!</definedName>
    <definedName name="__ago06">[15]Dólar!#REF!</definedName>
    <definedName name="__ago97" localSheetId="7">[15]Dólar!#REF!</definedName>
    <definedName name="__ago97" localSheetId="11">[15]Dólar!#REF!</definedName>
    <definedName name="__ago97" localSheetId="19">[15]Dólar!#REF!</definedName>
    <definedName name="__ago97">[15]Dólar!#REF!</definedName>
    <definedName name="__ago98">[15]Dólar!#REF!</definedName>
    <definedName name="__ago99">[15]Dólar!#REF!</definedName>
    <definedName name="__aiu2">[16]AIU!$J$105</definedName>
    <definedName name="__ALL4" localSheetId="6">#REF!</definedName>
    <definedName name="__ALL4" localSheetId="7">#REF!</definedName>
    <definedName name="__ALL4" localSheetId="11">#REF!</definedName>
    <definedName name="__ALL4" localSheetId="19">#REF!</definedName>
    <definedName name="__ALL4">#REF!</definedName>
    <definedName name="__BGC1">[10]INV!$A$5:$D$8</definedName>
    <definedName name="__BGC3">[10]INV!$F$5:$I$8</definedName>
    <definedName name="__BGC5">[10]INV!$K$5:$N$8</definedName>
    <definedName name="__Bid1" localSheetId="6">#REF!</definedName>
    <definedName name="__Bid1" localSheetId="7">#REF!</definedName>
    <definedName name="__Bid1" localSheetId="11">#REF!</definedName>
    <definedName name="__Bid1" localSheetId="19">#REF!</definedName>
    <definedName name="__Bid1">#REF!</definedName>
    <definedName name="__Bid2" localSheetId="6">#REF!</definedName>
    <definedName name="__Bid2" localSheetId="7">#REF!</definedName>
    <definedName name="__Bid2" localSheetId="11">#REF!</definedName>
    <definedName name="__Bid2" localSheetId="19">#REF!</definedName>
    <definedName name="__Bid2">#REF!</definedName>
    <definedName name="__Bid3" localSheetId="6">#REF!</definedName>
    <definedName name="__Bid3" localSheetId="7">#REF!</definedName>
    <definedName name="__Bid3" localSheetId="11">#REF!</definedName>
    <definedName name="__Bid3" localSheetId="19">#REF!</definedName>
    <definedName name="__Bid3">#REF!</definedName>
    <definedName name="__Bid4" localSheetId="6">#REF!</definedName>
    <definedName name="__Bid4">#REF!</definedName>
    <definedName name="__CAC1">[10]INV!$A$19:$D$22</definedName>
    <definedName name="__CAC3">[10]INV!$F$19:$I$22</definedName>
    <definedName name="__CAC5">[10]INV!$K$19:$N$22</definedName>
    <definedName name="__CMU005" localSheetId="6" hidden="1">#REF!</definedName>
    <definedName name="__CMU005" localSheetId="7" hidden="1">#REF!</definedName>
    <definedName name="__CMU005" localSheetId="11" hidden="1">#REF!</definedName>
    <definedName name="__CMU005" localSheetId="19" hidden="1">#REF!</definedName>
    <definedName name="__CMU005" localSheetId="2" hidden="1">#REF!</definedName>
    <definedName name="__CMU005" localSheetId="1" hidden="1">#REF!</definedName>
    <definedName name="__CMU005" hidden="1">#REF!</definedName>
    <definedName name="__cmu05" localSheetId="6">#REF!</definedName>
    <definedName name="__cmu05" localSheetId="7">#REF!</definedName>
    <definedName name="__cmu05" localSheetId="11">#REF!</definedName>
    <definedName name="__cmu05" localSheetId="19">#REF!</definedName>
    <definedName name="__cmu05" localSheetId="2">#REF!</definedName>
    <definedName name="__cmu05" localSheetId="1">#REF!</definedName>
    <definedName name="__cmu05">#REF!</definedName>
    <definedName name="__Cod1" localSheetId="6">#REF!</definedName>
    <definedName name="__Cod1" localSheetId="11">#REF!</definedName>
    <definedName name="__Cod1" localSheetId="19">#REF!</definedName>
    <definedName name="__Cod1" localSheetId="1">#REF!</definedName>
    <definedName name="__Cod1">#REF!</definedName>
    <definedName name="__com06" localSheetId="6">[15]Gastos!#REF!</definedName>
    <definedName name="__com06" localSheetId="7">[15]Gastos!#REF!</definedName>
    <definedName name="__com06" localSheetId="11">[15]Gastos!#REF!</definedName>
    <definedName name="__com06" localSheetId="19">[15]Gastos!#REF!</definedName>
    <definedName name="__com06" localSheetId="1">[15]Gastos!#REF!</definedName>
    <definedName name="__com06">[15]Gastos!#REF!</definedName>
    <definedName name="__CON2200" localSheetId="6">#REF!</definedName>
    <definedName name="__CON2200" localSheetId="7">#REF!</definedName>
    <definedName name="__CON2200" localSheetId="11">#REF!</definedName>
    <definedName name="__CON2200" localSheetId="19">#REF!</definedName>
    <definedName name="__CON2200" localSheetId="1">#REF!</definedName>
    <definedName name="__CON2200">#REF!</definedName>
    <definedName name="__CON2500" localSheetId="6">#REF!</definedName>
    <definedName name="__CON2500" localSheetId="7">#REF!</definedName>
    <definedName name="__CON2500" localSheetId="11">#REF!</definedName>
    <definedName name="__CON2500" localSheetId="19">#REF!</definedName>
    <definedName name="__CON2500">#REF!</definedName>
    <definedName name="__con3000" localSheetId="6">#REF!</definedName>
    <definedName name="__con3000" localSheetId="7">#REF!</definedName>
    <definedName name="__con3000" localSheetId="11">#REF!</definedName>
    <definedName name="__con3000" localSheetId="19">#REF!</definedName>
    <definedName name="__con3000">#REF!</definedName>
    <definedName name="__cua1">'[5]ALCANTARILLADO RAS'!$A$4:$B$14</definedName>
    <definedName name="__dic01" localSheetId="2">[15]Dólar!#REF!</definedName>
    <definedName name="__dic01">[15]Dólar!#REF!</definedName>
    <definedName name="__dic06" localSheetId="2">[15]Dólar!#REF!</definedName>
    <definedName name="__dic06">[15]Dólar!#REF!</definedName>
    <definedName name="__dic97" localSheetId="2">[15]Dólar!#REF!</definedName>
    <definedName name="__dic97">[15]Dólar!#REF!</definedName>
    <definedName name="__dic98" localSheetId="2">[15]Dólar!#REF!</definedName>
    <definedName name="__dic98">[15]Dólar!#REF!</definedName>
    <definedName name="__dic99">[15]Dólar!#REF!</definedName>
    <definedName name="__DMD1" localSheetId="6">#REF!</definedName>
    <definedName name="__DMD1" localSheetId="7">#REF!</definedName>
    <definedName name="__DMD1" localSheetId="11">#REF!</definedName>
    <definedName name="__DMD1" localSheetId="19">#REF!</definedName>
    <definedName name="__DMD1">#REF!</definedName>
    <definedName name="__ene01" localSheetId="6">[15]Dólar!#REF!</definedName>
    <definedName name="__ene01" localSheetId="7">[15]Dólar!#REF!</definedName>
    <definedName name="__ene01" localSheetId="11">[15]Dólar!#REF!</definedName>
    <definedName name="__ene01" localSheetId="19">[15]Dólar!#REF!</definedName>
    <definedName name="__ene01">[15]Dólar!#REF!</definedName>
    <definedName name="__ene03">[15]Dólar!#REF!</definedName>
    <definedName name="__ene06">[15]Dólar!#REF!</definedName>
    <definedName name="__ene97">[15]Dólar!#REF!</definedName>
    <definedName name="__ene98">[15]Dólar!#REF!</definedName>
    <definedName name="__ene99">[15]Dólar!#REF!</definedName>
    <definedName name="__EST1" localSheetId="15">#REF!</definedName>
    <definedName name="__EST1" localSheetId="6">#REF!</definedName>
    <definedName name="__EST1" localSheetId="7">#REF!</definedName>
    <definedName name="__EST1" localSheetId="8">#REF!</definedName>
    <definedName name="__EST1" localSheetId="42">#REF!</definedName>
    <definedName name="__EST1" localSheetId="43">#REF!</definedName>
    <definedName name="__EST1" localSheetId="44">#REF!</definedName>
    <definedName name="__EST1" localSheetId="45">#REF!</definedName>
    <definedName name="__EST1" localSheetId="46">#REF!</definedName>
    <definedName name="__EST1" localSheetId="47">#REF!</definedName>
    <definedName name="__EST1" localSheetId="48">#REF!</definedName>
    <definedName name="__EST1" localSheetId="49">#REF!</definedName>
    <definedName name="__EST1" localSheetId="50">#REF!</definedName>
    <definedName name="__EST1" localSheetId="51">#REF!</definedName>
    <definedName name="__EST1" localSheetId="52">#REF!</definedName>
    <definedName name="__EST1" localSheetId="53">#REF!</definedName>
    <definedName name="__EST1" localSheetId="54">#REF!</definedName>
    <definedName name="__EST1" localSheetId="55">#REF!</definedName>
    <definedName name="__EST1" localSheetId="56">#REF!</definedName>
    <definedName name="__EST1" localSheetId="9">#REF!</definedName>
    <definedName name="__EST1" localSheetId="10">#REF!</definedName>
    <definedName name="__EST1" localSheetId="11">#REF!</definedName>
    <definedName name="__EST1" localSheetId="12">#REF!</definedName>
    <definedName name="__EST1" localSheetId="13">#REF!</definedName>
    <definedName name="__EST1" localSheetId="14">#REF!</definedName>
    <definedName name="__EST1" localSheetId="16">#REF!</definedName>
    <definedName name="__EST1" localSheetId="17">#REF!</definedName>
    <definedName name="__EST1" localSheetId="18">#REF!</definedName>
    <definedName name="__EST1" localSheetId="19">#REF!</definedName>
    <definedName name="__EST1" localSheetId="22">#REF!</definedName>
    <definedName name="__EST1" localSheetId="23">#REF!</definedName>
    <definedName name="__EST1" localSheetId="24">#REF!</definedName>
    <definedName name="__EST1" localSheetId="25">#REF!</definedName>
    <definedName name="__EST1" localSheetId="26">#REF!</definedName>
    <definedName name="__EST1" localSheetId="27">#REF!</definedName>
    <definedName name="__EST1" localSheetId="28">#REF!</definedName>
    <definedName name="__EST1" localSheetId="29">#REF!</definedName>
    <definedName name="__EST1" localSheetId="30">#REF!</definedName>
    <definedName name="__EST1" localSheetId="31">#REF!</definedName>
    <definedName name="__EST1" localSheetId="32">#REF!</definedName>
    <definedName name="__EST1" localSheetId="33">#REF!</definedName>
    <definedName name="__EST1" localSheetId="34">#REF!</definedName>
    <definedName name="__EST1" localSheetId="35">#REF!</definedName>
    <definedName name="__EST1" localSheetId="36">#REF!</definedName>
    <definedName name="__EST1" localSheetId="37">#REF!</definedName>
    <definedName name="__EST1" localSheetId="38">#REF!</definedName>
    <definedName name="__EST1" localSheetId="39">#REF!</definedName>
    <definedName name="__EST1" localSheetId="40">#REF!</definedName>
    <definedName name="__EST1" localSheetId="41">#REF!</definedName>
    <definedName name="__EST1">#REF!</definedName>
    <definedName name="__EST10" localSheetId="15">#REF!</definedName>
    <definedName name="__EST10" localSheetId="6">#REF!</definedName>
    <definedName name="__EST10" localSheetId="7">#REF!</definedName>
    <definedName name="__EST10" localSheetId="8">#REF!</definedName>
    <definedName name="__EST10" localSheetId="42">#REF!</definedName>
    <definedName name="__EST10" localSheetId="43">#REF!</definedName>
    <definedName name="__EST10" localSheetId="44">#REF!</definedName>
    <definedName name="__EST10" localSheetId="45">#REF!</definedName>
    <definedName name="__EST10" localSheetId="46">#REF!</definedName>
    <definedName name="__EST10" localSheetId="47">#REF!</definedName>
    <definedName name="__EST10" localSheetId="48">#REF!</definedName>
    <definedName name="__EST10" localSheetId="49">#REF!</definedName>
    <definedName name="__EST10" localSheetId="50">#REF!</definedName>
    <definedName name="__EST10" localSheetId="51">#REF!</definedName>
    <definedName name="__EST10" localSheetId="52">#REF!</definedName>
    <definedName name="__EST10" localSheetId="53">#REF!</definedName>
    <definedName name="__EST10" localSheetId="54">#REF!</definedName>
    <definedName name="__EST10" localSheetId="55">#REF!</definedName>
    <definedName name="__EST10" localSheetId="56">#REF!</definedName>
    <definedName name="__EST10" localSheetId="9">#REF!</definedName>
    <definedName name="__EST10" localSheetId="10">#REF!</definedName>
    <definedName name="__EST10" localSheetId="11">#REF!</definedName>
    <definedName name="__EST10" localSheetId="12">#REF!</definedName>
    <definedName name="__EST10" localSheetId="13">#REF!</definedName>
    <definedName name="__EST10" localSheetId="14">#REF!</definedName>
    <definedName name="__EST10" localSheetId="16">#REF!</definedName>
    <definedName name="__EST10" localSheetId="17">#REF!</definedName>
    <definedName name="__EST10" localSheetId="18">#REF!</definedName>
    <definedName name="__EST10" localSheetId="19">#REF!</definedName>
    <definedName name="__EST10" localSheetId="22">#REF!</definedName>
    <definedName name="__EST10" localSheetId="23">#REF!</definedName>
    <definedName name="__EST10" localSheetId="24">#REF!</definedName>
    <definedName name="__EST10" localSheetId="25">#REF!</definedName>
    <definedName name="__EST10" localSheetId="26">#REF!</definedName>
    <definedName name="__EST10" localSheetId="27">#REF!</definedName>
    <definedName name="__EST10" localSheetId="28">#REF!</definedName>
    <definedName name="__EST10" localSheetId="29">#REF!</definedName>
    <definedName name="__EST10" localSheetId="30">#REF!</definedName>
    <definedName name="__EST10" localSheetId="31">#REF!</definedName>
    <definedName name="__EST10" localSheetId="32">#REF!</definedName>
    <definedName name="__EST10" localSheetId="33">#REF!</definedName>
    <definedName name="__EST10" localSheetId="34">#REF!</definedName>
    <definedName name="__EST10" localSheetId="35">#REF!</definedName>
    <definedName name="__EST10" localSheetId="36">#REF!</definedName>
    <definedName name="__EST10" localSheetId="37">#REF!</definedName>
    <definedName name="__EST10" localSheetId="38">#REF!</definedName>
    <definedName name="__EST10" localSheetId="39">#REF!</definedName>
    <definedName name="__EST10" localSheetId="40">#REF!</definedName>
    <definedName name="__EST10" localSheetId="41">#REF!</definedName>
    <definedName name="__EST10">#REF!</definedName>
    <definedName name="__EST11" localSheetId="15">#REF!</definedName>
    <definedName name="__EST11" localSheetId="6">#REF!</definedName>
    <definedName name="__EST11" localSheetId="7">#REF!</definedName>
    <definedName name="__EST11" localSheetId="8">#REF!</definedName>
    <definedName name="__EST11" localSheetId="42">#REF!</definedName>
    <definedName name="__EST11" localSheetId="43">#REF!</definedName>
    <definedName name="__EST11" localSheetId="44">#REF!</definedName>
    <definedName name="__EST11" localSheetId="45">#REF!</definedName>
    <definedName name="__EST11" localSheetId="46">#REF!</definedName>
    <definedName name="__EST11" localSheetId="47">#REF!</definedName>
    <definedName name="__EST11" localSheetId="48">#REF!</definedName>
    <definedName name="__EST11" localSheetId="49">#REF!</definedName>
    <definedName name="__EST11" localSheetId="50">#REF!</definedName>
    <definedName name="__EST11" localSheetId="51">#REF!</definedName>
    <definedName name="__EST11" localSheetId="52">#REF!</definedName>
    <definedName name="__EST11" localSheetId="53">#REF!</definedName>
    <definedName name="__EST11" localSheetId="54">#REF!</definedName>
    <definedName name="__EST11" localSheetId="55">#REF!</definedName>
    <definedName name="__EST11" localSheetId="56">#REF!</definedName>
    <definedName name="__EST11" localSheetId="9">#REF!</definedName>
    <definedName name="__EST11" localSheetId="10">#REF!</definedName>
    <definedName name="__EST11" localSheetId="11">#REF!</definedName>
    <definedName name="__EST11" localSheetId="12">#REF!</definedName>
    <definedName name="__EST11" localSheetId="13">#REF!</definedName>
    <definedName name="__EST11" localSheetId="14">#REF!</definedName>
    <definedName name="__EST11" localSheetId="16">#REF!</definedName>
    <definedName name="__EST11" localSheetId="17">#REF!</definedName>
    <definedName name="__EST11" localSheetId="18">#REF!</definedName>
    <definedName name="__EST11" localSheetId="19">#REF!</definedName>
    <definedName name="__EST11" localSheetId="22">#REF!</definedName>
    <definedName name="__EST11" localSheetId="23">#REF!</definedName>
    <definedName name="__EST11" localSheetId="24">#REF!</definedName>
    <definedName name="__EST11" localSheetId="25">#REF!</definedName>
    <definedName name="__EST11" localSheetId="26">#REF!</definedName>
    <definedName name="__EST11" localSheetId="27">#REF!</definedName>
    <definedName name="__EST11" localSheetId="28">#REF!</definedName>
    <definedName name="__EST11" localSheetId="29">#REF!</definedName>
    <definedName name="__EST11" localSheetId="30">#REF!</definedName>
    <definedName name="__EST11" localSheetId="31">#REF!</definedName>
    <definedName name="__EST11" localSheetId="32">#REF!</definedName>
    <definedName name="__EST11" localSheetId="33">#REF!</definedName>
    <definedName name="__EST11" localSheetId="34">#REF!</definedName>
    <definedName name="__EST11" localSheetId="35">#REF!</definedName>
    <definedName name="__EST11" localSheetId="36">#REF!</definedName>
    <definedName name="__EST11" localSheetId="37">#REF!</definedName>
    <definedName name="__EST11" localSheetId="38">#REF!</definedName>
    <definedName name="__EST11" localSheetId="39">#REF!</definedName>
    <definedName name="__EST11" localSheetId="40">#REF!</definedName>
    <definedName name="__EST11" localSheetId="41">#REF!</definedName>
    <definedName name="__EST11">#REF!</definedName>
    <definedName name="__EST12" localSheetId="6">#REF!</definedName>
    <definedName name="__EST12">#REF!</definedName>
    <definedName name="__EST13" localSheetId="6">#REF!</definedName>
    <definedName name="__EST13">#REF!</definedName>
    <definedName name="__EST14" localSheetId="6">#REF!</definedName>
    <definedName name="__EST14">#REF!</definedName>
    <definedName name="__EST15" localSheetId="6">#REF!</definedName>
    <definedName name="__EST15">#REF!</definedName>
    <definedName name="__EST16" localSheetId="6">#REF!</definedName>
    <definedName name="__EST16">#REF!</definedName>
    <definedName name="__EST17" localSheetId="6">#REF!</definedName>
    <definedName name="__EST17">#REF!</definedName>
    <definedName name="__EST18" localSheetId="6">#REF!</definedName>
    <definedName name="__EST18">#REF!</definedName>
    <definedName name="__EST19" localSheetId="6">#REF!</definedName>
    <definedName name="__EST19">#REF!</definedName>
    <definedName name="__EST2" localSheetId="6">#REF!</definedName>
    <definedName name="__EST2">#REF!</definedName>
    <definedName name="__EST23" localSheetId="6">#REF!</definedName>
    <definedName name="__EST23">#REF!</definedName>
    <definedName name="__EST3" localSheetId="6">#REF!</definedName>
    <definedName name="__EST3">#REF!</definedName>
    <definedName name="__EST4" localSheetId="6">#REF!</definedName>
    <definedName name="__EST4">#REF!</definedName>
    <definedName name="__EST5" localSheetId="6">#REF!</definedName>
    <definedName name="__EST5">#REF!</definedName>
    <definedName name="__EST6" localSheetId="6">#REF!</definedName>
    <definedName name="__EST6">#REF!</definedName>
    <definedName name="__EST7" localSheetId="6">#REF!</definedName>
    <definedName name="__EST7">#REF!</definedName>
    <definedName name="__EST8" localSheetId="6">#REF!</definedName>
    <definedName name="__EST8">#REF!</definedName>
    <definedName name="__EST9" localSheetId="6">#REF!</definedName>
    <definedName name="__EST9">#REF!</definedName>
    <definedName name="__EXC1" localSheetId="6">#REF!</definedName>
    <definedName name="__EXC1">#REF!</definedName>
    <definedName name="__EXC10" localSheetId="6">#REF!</definedName>
    <definedName name="__EXC10">#REF!</definedName>
    <definedName name="__EXC11" localSheetId="6">#REF!</definedName>
    <definedName name="__EXC11">#REF!</definedName>
    <definedName name="__EXC12" localSheetId="6">#REF!</definedName>
    <definedName name="__EXC12">#REF!</definedName>
    <definedName name="__EXC2" localSheetId="6">#REF!</definedName>
    <definedName name="__EXC2">#REF!</definedName>
    <definedName name="__EXC3" localSheetId="6">#REF!</definedName>
    <definedName name="__EXC3">#REF!</definedName>
    <definedName name="__EXC4" localSheetId="6">#REF!</definedName>
    <definedName name="__EXC4">#REF!</definedName>
    <definedName name="__EXC5" localSheetId="6">#REF!</definedName>
    <definedName name="__EXC5">#REF!</definedName>
    <definedName name="__EXC6" localSheetId="6">#REF!</definedName>
    <definedName name="__EXC6">#REF!</definedName>
    <definedName name="__EXC7" localSheetId="6">#REF!</definedName>
    <definedName name="__EXC7">#REF!</definedName>
    <definedName name="__EXC8" localSheetId="6">#REF!</definedName>
    <definedName name="__EXC8">#REF!</definedName>
    <definedName name="__EXC9" localSheetId="6">#REF!</definedName>
    <definedName name="__EXC9">#REF!</definedName>
    <definedName name="__exp06" localSheetId="6">[15]Gastos!#REF!</definedName>
    <definedName name="__exp06" localSheetId="7">[15]Gastos!#REF!</definedName>
    <definedName name="__exp06" localSheetId="11">[15]Gastos!#REF!</definedName>
    <definedName name="__exp06" localSheetId="19">[15]Gastos!#REF!</definedName>
    <definedName name="__exp06">[15]Gastos!#REF!</definedName>
    <definedName name="__f">[11]Cálculo!$B$67</definedName>
    <definedName name="__feb01" localSheetId="2">[15]Dólar!#REF!</definedName>
    <definedName name="__feb01">[15]Dólar!#REF!</definedName>
    <definedName name="__feb06" localSheetId="2">[15]Dólar!#REF!</definedName>
    <definedName name="__feb06">[15]Dólar!#REF!</definedName>
    <definedName name="__feb97" localSheetId="2">[15]Dólar!#REF!</definedName>
    <definedName name="__feb97">[15]Dólar!#REF!</definedName>
    <definedName name="__feb98" localSheetId="2">[15]Dólar!#REF!</definedName>
    <definedName name="__feb98">[15]Dólar!#REF!</definedName>
    <definedName name="__feb99">[15]Dólar!#REF!</definedName>
    <definedName name="__jul01">[15]Dólar!#REF!</definedName>
    <definedName name="__jul06">[15]Dólar!#REF!</definedName>
    <definedName name="__jul97">[15]Dólar!#REF!</definedName>
    <definedName name="__jul98">[15]Dólar!#REF!</definedName>
    <definedName name="__jul99">[15]Dólar!#REF!</definedName>
    <definedName name="__jun01">[15]Dólar!#REF!</definedName>
    <definedName name="__jun06">[15]Dólar!#REF!</definedName>
    <definedName name="__jun97">[15]Dólar!#REF!</definedName>
    <definedName name="__jun98">[15]Dólar!#REF!</definedName>
    <definedName name="__jun99">[15]Dólar!#REF!</definedName>
    <definedName name="__l9001" localSheetId="15">'[4]Plan auditoría'!#REF!</definedName>
    <definedName name="__l9001" localSheetId="6">'[4]Plan auditoría'!#REF!</definedName>
    <definedName name="__l9001" localSheetId="7">'[4]Plan auditoría'!#REF!</definedName>
    <definedName name="__l9001" localSheetId="8">'[4]Plan auditoría'!#REF!</definedName>
    <definedName name="__l9001" localSheetId="42">'[4]Plan auditoría'!#REF!</definedName>
    <definedName name="__l9001" localSheetId="43">'[4]Plan auditoría'!#REF!</definedName>
    <definedName name="__l9001" localSheetId="44">'[4]Plan auditoría'!#REF!</definedName>
    <definedName name="__l9001" localSheetId="45">'[4]Plan auditoría'!#REF!</definedName>
    <definedName name="__l9001" localSheetId="46">'[4]Plan auditoría'!#REF!</definedName>
    <definedName name="__l9001" localSheetId="47">'[4]Plan auditoría'!#REF!</definedName>
    <definedName name="__l9001" localSheetId="48">'[4]Plan auditoría'!#REF!</definedName>
    <definedName name="__l9001" localSheetId="49">'[4]Plan auditoría'!#REF!</definedName>
    <definedName name="__l9001" localSheetId="50">'[4]Plan auditoría'!#REF!</definedName>
    <definedName name="__l9001" localSheetId="51">'[4]Plan auditoría'!#REF!</definedName>
    <definedName name="__l9001" localSheetId="52">'[4]Plan auditoría'!#REF!</definedName>
    <definedName name="__l9001" localSheetId="53">'[4]Plan auditoría'!#REF!</definedName>
    <definedName name="__l9001" localSheetId="54">'[4]Plan auditoría'!#REF!</definedName>
    <definedName name="__l9001" localSheetId="55">'[4]Plan auditoría'!#REF!</definedName>
    <definedName name="__l9001" localSheetId="56">'[4]Plan auditoría'!#REF!</definedName>
    <definedName name="__l9001" localSheetId="9">'[4]Plan auditoría'!#REF!</definedName>
    <definedName name="__l9001" localSheetId="10">'[4]Plan auditoría'!#REF!</definedName>
    <definedName name="__l9001" localSheetId="11">'[4]Plan auditoría'!#REF!</definedName>
    <definedName name="__l9001" localSheetId="12">'[4]Plan auditoría'!#REF!</definedName>
    <definedName name="__l9001" localSheetId="13">'[4]Plan auditoría'!#REF!</definedName>
    <definedName name="__l9001" localSheetId="14">'[4]Plan auditoría'!#REF!</definedName>
    <definedName name="__l9001" localSheetId="16">'[4]Plan auditoría'!#REF!</definedName>
    <definedName name="__l9001" localSheetId="17">'[4]Plan auditoría'!#REF!</definedName>
    <definedName name="__l9001" localSheetId="18">'[4]Plan auditoría'!#REF!</definedName>
    <definedName name="__l9001" localSheetId="19">'[4]Plan auditoría'!#REF!</definedName>
    <definedName name="__l9001" localSheetId="22">'[4]Plan auditoría'!#REF!</definedName>
    <definedName name="__l9001" localSheetId="23">'[4]Plan auditoría'!#REF!</definedName>
    <definedName name="__l9001" localSheetId="24">'[4]Plan auditoría'!#REF!</definedName>
    <definedName name="__l9001" localSheetId="25">'[4]Plan auditoría'!#REF!</definedName>
    <definedName name="__l9001" localSheetId="26">'[4]Plan auditoría'!#REF!</definedName>
    <definedName name="__l9001" localSheetId="27">'[4]Plan auditoría'!#REF!</definedName>
    <definedName name="__l9001" localSheetId="28">'[4]Plan auditoría'!#REF!</definedName>
    <definedName name="__l9001" localSheetId="29">'[4]Plan auditoría'!#REF!</definedName>
    <definedName name="__l9001" localSheetId="30">'[4]Plan auditoría'!#REF!</definedName>
    <definedName name="__l9001" localSheetId="31">'[4]Plan auditoría'!#REF!</definedName>
    <definedName name="__l9001" localSheetId="32">'[4]Plan auditoría'!#REF!</definedName>
    <definedName name="__l9001" localSheetId="33">'[4]Plan auditoría'!#REF!</definedName>
    <definedName name="__l9001" localSheetId="34">'[4]Plan auditoría'!#REF!</definedName>
    <definedName name="__l9001" localSheetId="35">'[4]Plan auditoría'!#REF!</definedName>
    <definedName name="__l9001" localSheetId="36">'[4]Plan auditoría'!#REF!</definedName>
    <definedName name="__l9001" localSheetId="37">'[4]Plan auditoría'!#REF!</definedName>
    <definedName name="__l9001" localSheetId="38">'[4]Plan auditoría'!#REF!</definedName>
    <definedName name="__l9001" localSheetId="39">'[4]Plan auditoría'!#REF!</definedName>
    <definedName name="__l9001" localSheetId="40">'[4]Plan auditoría'!#REF!</definedName>
    <definedName name="__l9001" localSheetId="41">'[4]Plan auditoría'!#REF!</definedName>
    <definedName name="__l9001">'[4]Plan auditoría'!#REF!</definedName>
    <definedName name="__l9001_1" localSheetId="15">'[4]Plan auditoría'!#REF!</definedName>
    <definedName name="__l9001_1" localSheetId="6">'[4]Plan auditoría'!#REF!</definedName>
    <definedName name="__l9001_1" localSheetId="7">'[4]Plan auditoría'!#REF!</definedName>
    <definedName name="__l9001_1" localSheetId="8">'[4]Plan auditoría'!#REF!</definedName>
    <definedName name="__l9001_1" localSheetId="42">'[4]Plan auditoría'!#REF!</definedName>
    <definedName name="__l9001_1" localSheetId="43">'[4]Plan auditoría'!#REF!</definedName>
    <definedName name="__l9001_1" localSheetId="44">'[4]Plan auditoría'!#REF!</definedName>
    <definedName name="__l9001_1" localSheetId="45">'[4]Plan auditoría'!#REF!</definedName>
    <definedName name="__l9001_1" localSheetId="46">'[4]Plan auditoría'!#REF!</definedName>
    <definedName name="__l9001_1" localSheetId="47">'[4]Plan auditoría'!#REF!</definedName>
    <definedName name="__l9001_1" localSheetId="48">'[4]Plan auditoría'!#REF!</definedName>
    <definedName name="__l9001_1" localSheetId="49">'[4]Plan auditoría'!#REF!</definedName>
    <definedName name="__l9001_1" localSheetId="50">'[4]Plan auditoría'!#REF!</definedName>
    <definedName name="__l9001_1" localSheetId="51">'[4]Plan auditoría'!#REF!</definedName>
    <definedName name="__l9001_1" localSheetId="52">'[4]Plan auditoría'!#REF!</definedName>
    <definedName name="__l9001_1" localSheetId="53">'[4]Plan auditoría'!#REF!</definedName>
    <definedName name="__l9001_1" localSheetId="54">'[4]Plan auditoría'!#REF!</definedName>
    <definedName name="__l9001_1" localSheetId="55">'[4]Plan auditoría'!#REF!</definedName>
    <definedName name="__l9001_1" localSheetId="56">'[4]Plan auditoría'!#REF!</definedName>
    <definedName name="__l9001_1" localSheetId="9">'[4]Plan auditoría'!#REF!</definedName>
    <definedName name="__l9001_1" localSheetId="10">'[4]Plan auditoría'!#REF!</definedName>
    <definedName name="__l9001_1" localSheetId="11">'[4]Plan auditoría'!#REF!</definedName>
    <definedName name="__l9001_1" localSheetId="12">'[4]Plan auditoría'!#REF!</definedName>
    <definedName name="__l9001_1" localSheetId="13">'[4]Plan auditoría'!#REF!</definedName>
    <definedName name="__l9001_1" localSheetId="14">'[4]Plan auditoría'!#REF!</definedName>
    <definedName name="__l9001_1" localSheetId="16">'[4]Plan auditoría'!#REF!</definedName>
    <definedName name="__l9001_1" localSheetId="17">'[4]Plan auditoría'!#REF!</definedName>
    <definedName name="__l9001_1" localSheetId="18">'[4]Plan auditoría'!#REF!</definedName>
    <definedName name="__l9001_1" localSheetId="19">'[4]Plan auditoría'!#REF!</definedName>
    <definedName name="__l9001_1" localSheetId="22">'[4]Plan auditoría'!#REF!</definedName>
    <definedName name="__l9001_1" localSheetId="23">'[4]Plan auditoría'!#REF!</definedName>
    <definedName name="__l9001_1" localSheetId="24">'[4]Plan auditoría'!#REF!</definedName>
    <definedName name="__l9001_1" localSheetId="25">'[4]Plan auditoría'!#REF!</definedName>
    <definedName name="__l9001_1" localSheetId="26">'[4]Plan auditoría'!#REF!</definedName>
    <definedName name="__l9001_1" localSheetId="27">'[4]Plan auditoría'!#REF!</definedName>
    <definedName name="__l9001_1" localSheetId="28">'[4]Plan auditoría'!#REF!</definedName>
    <definedName name="__l9001_1" localSheetId="29">'[4]Plan auditoría'!#REF!</definedName>
    <definedName name="__l9001_1" localSheetId="30">'[4]Plan auditoría'!#REF!</definedName>
    <definedName name="__l9001_1" localSheetId="31">'[4]Plan auditoría'!#REF!</definedName>
    <definedName name="__l9001_1" localSheetId="32">'[4]Plan auditoría'!#REF!</definedName>
    <definedName name="__l9001_1" localSheetId="33">'[4]Plan auditoría'!#REF!</definedName>
    <definedName name="__l9001_1" localSheetId="34">'[4]Plan auditoría'!#REF!</definedName>
    <definedName name="__l9001_1" localSheetId="35">'[4]Plan auditoría'!#REF!</definedName>
    <definedName name="__l9001_1" localSheetId="36">'[4]Plan auditoría'!#REF!</definedName>
    <definedName name="__l9001_1" localSheetId="37">'[4]Plan auditoría'!#REF!</definedName>
    <definedName name="__l9001_1" localSheetId="38">'[4]Plan auditoría'!#REF!</definedName>
    <definedName name="__l9001_1" localSheetId="39">'[4]Plan auditoría'!#REF!</definedName>
    <definedName name="__l9001_1" localSheetId="40">'[4]Plan auditoría'!#REF!</definedName>
    <definedName name="__l9001_1" localSheetId="41">'[4]Plan auditoría'!#REF!</definedName>
    <definedName name="__l9001_1">'[4]Plan auditoría'!#REF!</definedName>
    <definedName name="__l9001_2" localSheetId="15">'[4]Plan auditoría'!#REF!</definedName>
    <definedName name="__l9001_2" localSheetId="6">'[4]Plan auditoría'!#REF!</definedName>
    <definedName name="__l9001_2" localSheetId="7">'[4]Plan auditoría'!#REF!</definedName>
    <definedName name="__l9001_2" localSheetId="8">'[4]Plan auditoría'!#REF!</definedName>
    <definedName name="__l9001_2" localSheetId="42">'[4]Plan auditoría'!#REF!</definedName>
    <definedName name="__l9001_2" localSheetId="43">'[4]Plan auditoría'!#REF!</definedName>
    <definedName name="__l9001_2" localSheetId="44">'[4]Plan auditoría'!#REF!</definedName>
    <definedName name="__l9001_2" localSheetId="45">'[4]Plan auditoría'!#REF!</definedName>
    <definedName name="__l9001_2" localSheetId="46">'[4]Plan auditoría'!#REF!</definedName>
    <definedName name="__l9001_2" localSheetId="47">'[4]Plan auditoría'!#REF!</definedName>
    <definedName name="__l9001_2" localSheetId="48">'[4]Plan auditoría'!#REF!</definedName>
    <definedName name="__l9001_2" localSheetId="49">'[4]Plan auditoría'!#REF!</definedName>
    <definedName name="__l9001_2" localSheetId="50">'[4]Plan auditoría'!#REF!</definedName>
    <definedName name="__l9001_2" localSheetId="51">'[4]Plan auditoría'!#REF!</definedName>
    <definedName name="__l9001_2" localSheetId="52">'[4]Plan auditoría'!#REF!</definedName>
    <definedName name="__l9001_2" localSheetId="53">'[4]Plan auditoría'!#REF!</definedName>
    <definedName name="__l9001_2" localSheetId="54">'[4]Plan auditoría'!#REF!</definedName>
    <definedName name="__l9001_2" localSheetId="55">'[4]Plan auditoría'!#REF!</definedName>
    <definedName name="__l9001_2" localSheetId="56">'[4]Plan auditoría'!#REF!</definedName>
    <definedName name="__l9001_2" localSheetId="9">'[4]Plan auditoría'!#REF!</definedName>
    <definedName name="__l9001_2" localSheetId="10">'[4]Plan auditoría'!#REF!</definedName>
    <definedName name="__l9001_2" localSheetId="11">'[4]Plan auditoría'!#REF!</definedName>
    <definedName name="__l9001_2" localSheetId="12">'[4]Plan auditoría'!#REF!</definedName>
    <definedName name="__l9001_2" localSheetId="13">'[4]Plan auditoría'!#REF!</definedName>
    <definedName name="__l9001_2" localSheetId="14">'[4]Plan auditoría'!#REF!</definedName>
    <definedName name="__l9001_2" localSheetId="16">'[4]Plan auditoría'!#REF!</definedName>
    <definedName name="__l9001_2" localSheetId="17">'[4]Plan auditoría'!#REF!</definedName>
    <definedName name="__l9001_2" localSheetId="18">'[4]Plan auditoría'!#REF!</definedName>
    <definedName name="__l9001_2" localSheetId="19">'[4]Plan auditoría'!#REF!</definedName>
    <definedName name="__l9001_2" localSheetId="22">'[4]Plan auditoría'!#REF!</definedName>
    <definedName name="__l9001_2" localSheetId="23">'[4]Plan auditoría'!#REF!</definedName>
    <definedName name="__l9001_2" localSheetId="24">'[4]Plan auditoría'!#REF!</definedName>
    <definedName name="__l9001_2" localSheetId="25">'[4]Plan auditoría'!#REF!</definedName>
    <definedName name="__l9001_2" localSheetId="26">'[4]Plan auditoría'!#REF!</definedName>
    <definedName name="__l9001_2" localSheetId="27">'[4]Plan auditoría'!#REF!</definedName>
    <definedName name="__l9001_2" localSheetId="28">'[4]Plan auditoría'!#REF!</definedName>
    <definedName name="__l9001_2" localSheetId="29">'[4]Plan auditoría'!#REF!</definedName>
    <definedName name="__l9001_2" localSheetId="30">'[4]Plan auditoría'!#REF!</definedName>
    <definedName name="__l9001_2" localSheetId="31">'[4]Plan auditoría'!#REF!</definedName>
    <definedName name="__l9001_2" localSheetId="32">'[4]Plan auditoría'!#REF!</definedName>
    <definedName name="__l9001_2" localSheetId="33">'[4]Plan auditoría'!#REF!</definedName>
    <definedName name="__l9001_2" localSheetId="34">'[4]Plan auditoría'!#REF!</definedName>
    <definedName name="__l9001_2" localSheetId="35">'[4]Plan auditoría'!#REF!</definedName>
    <definedName name="__l9001_2" localSheetId="36">'[4]Plan auditoría'!#REF!</definedName>
    <definedName name="__l9001_2" localSheetId="37">'[4]Plan auditoría'!#REF!</definedName>
    <definedName name="__l9001_2" localSheetId="38">'[4]Plan auditoría'!#REF!</definedName>
    <definedName name="__l9001_2" localSheetId="39">'[4]Plan auditoría'!#REF!</definedName>
    <definedName name="__l9001_2" localSheetId="40">'[4]Plan auditoría'!#REF!</definedName>
    <definedName name="__l9001_2" localSheetId="41">'[4]Plan auditoría'!#REF!</definedName>
    <definedName name="__l9001_2">'[4]Plan auditoría'!#REF!</definedName>
    <definedName name="__l9001_4" localSheetId="15">'[4]Plan auditoría'!#REF!</definedName>
    <definedName name="__l9001_4" localSheetId="6">'[4]Plan auditoría'!#REF!</definedName>
    <definedName name="__l9001_4" localSheetId="7">'[4]Plan auditoría'!#REF!</definedName>
    <definedName name="__l9001_4" localSheetId="8">'[4]Plan auditoría'!#REF!</definedName>
    <definedName name="__l9001_4" localSheetId="42">'[4]Plan auditoría'!#REF!</definedName>
    <definedName name="__l9001_4" localSheetId="43">'[4]Plan auditoría'!#REF!</definedName>
    <definedName name="__l9001_4" localSheetId="44">'[4]Plan auditoría'!#REF!</definedName>
    <definedName name="__l9001_4" localSheetId="45">'[4]Plan auditoría'!#REF!</definedName>
    <definedName name="__l9001_4" localSheetId="46">'[4]Plan auditoría'!#REF!</definedName>
    <definedName name="__l9001_4" localSheetId="47">'[4]Plan auditoría'!#REF!</definedName>
    <definedName name="__l9001_4" localSheetId="48">'[4]Plan auditoría'!#REF!</definedName>
    <definedName name="__l9001_4" localSheetId="49">'[4]Plan auditoría'!#REF!</definedName>
    <definedName name="__l9001_4" localSheetId="50">'[4]Plan auditoría'!#REF!</definedName>
    <definedName name="__l9001_4" localSheetId="51">'[4]Plan auditoría'!#REF!</definedName>
    <definedName name="__l9001_4" localSheetId="52">'[4]Plan auditoría'!#REF!</definedName>
    <definedName name="__l9001_4" localSheetId="53">'[4]Plan auditoría'!#REF!</definedName>
    <definedName name="__l9001_4" localSheetId="54">'[4]Plan auditoría'!#REF!</definedName>
    <definedName name="__l9001_4" localSheetId="55">'[4]Plan auditoría'!#REF!</definedName>
    <definedName name="__l9001_4" localSheetId="56">'[4]Plan auditoría'!#REF!</definedName>
    <definedName name="__l9001_4" localSheetId="9">'[4]Plan auditoría'!#REF!</definedName>
    <definedName name="__l9001_4" localSheetId="10">'[4]Plan auditoría'!#REF!</definedName>
    <definedName name="__l9001_4" localSheetId="11">'[4]Plan auditoría'!#REF!</definedName>
    <definedName name="__l9001_4" localSheetId="12">'[4]Plan auditoría'!#REF!</definedName>
    <definedName name="__l9001_4" localSheetId="13">'[4]Plan auditoría'!#REF!</definedName>
    <definedName name="__l9001_4" localSheetId="14">'[4]Plan auditoría'!#REF!</definedName>
    <definedName name="__l9001_4" localSheetId="16">'[4]Plan auditoría'!#REF!</definedName>
    <definedName name="__l9001_4" localSheetId="17">'[4]Plan auditoría'!#REF!</definedName>
    <definedName name="__l9001_4" localSheetId="18">'[4]Plan auditoría'!#REF!</definedName>
    <definedName name="__l9001_4" localSheetId="19">'[4]Plan auditoría'!#REF!</definedName>
    <definedName name="__l9001_4" localSheetId="22">'[4]Plan auditoría'!#REF!</definedName>
    <definedName name="__l9001_4" localSheetId="23">'[4]Plan auditoría'!#REF!</definedName>
    <definedName name="__l9001_4" localSheetId="24">'[4]Plan auditoría'!#REF!</definedName>
    <definedName name="__l9001_4" localSheetId="25">'[4]Plan auditoría'!#REF!</definedName>
    <definedName name="__l9001_4" localSheetId="26">'[4]Plan auditoría'!#REF!</definedName>
    <definedName name="__l9001_4" localSheetId="27">'[4]Plan auditoría'!#REF!</definedName>
    <definedName name="__l9001_4" localSheetId="28">'[4]Plan auditoría'!#REF!</definedName>
    <definedName name="__l9001_4" localSheetId="29">'[4]Plan auditoría'!#REF!</definedName>
    <definedName name="__l9001_4" localSheetId="30">'[4]Plan auditoría'!#REF!</definedName>
    <definedName name="__l9001_4" localSheetId="31">'[4]Plan auditoría'!#REF!</definedName>
    <definedName name="__l9001_4" localSheetId="32">'[4]Plan auditoría'!#REF!</definedName>
    <definedName name="__l9001_4" localSheetId="33">'[4]Plan auditoría'!#REF!</definedName>
    <definedName name="__l9001_4" localSheetId="34">'[4]Plan auditoría'!#REF!</definedName>
    <definedName name="__l9001_4" localSheetId="35">'[4]Plan auditoría'!#REF!</definedName>
    <definedName name="__l9001_4" localSheetId="36">'[4]Plan auditoría'!#REF!</definedName>
    <definedName name="__l9001_4" localSheetId="37">'[4]Plan auditoría'!#REF!</definedName>
    <definedName name="__l9001_4" localSheetId="38">'[4]Plan auditoría'!#REF!</definedName>
    <definedName name="__l9001_4" localSheetId="39">'[4]Plan auditoría'!#REF!</definedName>
    <definedName name="__l9001_4" localSheetId="40">'[4]Plan auditoría'!#REF!</definedName>
    <definedName name="__l9001_4" localSheetId="41">'[4]Plan auditoría'!#REF!</definedName>
    <definedName name="__l9001_4">'[4]Plan auditoría'!#REF!</definedName>
    <definedName name="__LEO1" localSheetId="15">#REF!</definedName>
    <definedName name="__LEO1" localSheetId="6">#REF!</definedName>
    <definedName name="__LEO1" localSheetId="7">#REF!</definedName>
    <definedName name="__LEO1" localSheetId="8">#REF!</definedName>
    <definedName name="__LEO1" localSheetId="42">#REF!</definedName>
    <definedName name="__LEO1" localSheetId="43">#REF!</definedName>
    <definedName name="__LEO1" localSheetId="44">#REF!</definedName>
    <definedName name="__LEO1" localSheetId="45">#REF!</definedName>
    <definedName name="__LEO1" localSheetId="46">#REF!</definedName>
    <definedName name="__LEO1" localSheetId="47">#REF!</definedName>
    <definedName name="__LEO1" localSheetId="48">#REF!</definedName>
    <definedName name="__LEO1" localSheetId="49">#REF!</definedName>
    <definedName name="__LEO1" localSheetId="50">#REF!</definedName>
    <definedName name="__LEO1" localSheetId="51">#REF!</definedName>
    <definedName name="__LEO1" localSheetId="52">#REF!</definedName>
    <definedName name="__LEO1" localSheetId="53">#REF!</definedName>
    <definedName name="__LEO1" localSheetId="54">#REF!</definedName>
    <definedName name="__LEO1" localSheetId="55">#REF!</definedName>
    <definedName name="__LEO1" localSheetId="56">#REF!</definedName>
    <definedName name="__LEO1" localSheetId="9">#REF!</definedName>
    <definedName name="__LEO1" localSheetId="10">#REF!</definedName>
    <definedName name="__LEO1" localSheetId="11">#REF!</definedName>
    <definedName name="__LEO1" localSheetId="12">#REF!</definedName>
    <definedName name="__LEO1" localSheetId="13">#REF!</definedName>
    <definedName name="__LEO1" localSheetId="14">#REF!</definedName>
    <definedName name="__LEO1" localSheetId="16">#REF!</definedName>
    <definedName name="__LEO1" localSheetId="17">#REF!</definedName>
    <definedName name="__LEO1" localSheetId="18">#REF!</definedName>
    <definedName name="__LEO1" localSheetId="19">#REF!</definedName>
    <definedName name="__LEO1" localSheetId="22">#REF!</definedName>
    <definedName name="__LEO1" localSheetId="23">#REF!</definedName>
    <definedName name="__LEO1" localSheetId="24">#REF!</definedName>
    <definedName name="__LEO1" localSheetId="25">#REF!</definedName>
    <definedName name="__LEO1" localSheetId="26">#REF!</definedName>
    <definedName name="__LEO1" localSheetId="27">#REF!</definedName>
    <definedName name="__LEO1" localSheetId="28">#REF!</definedName>
    <definedName name="__LEO1" localSheetId="29">#REF!</definedName>
    <definedName name="__LEO1" localSheetId="30">#REF!</definedName>
    <definedName name="__LEO1" localSheetId="31">#REF!</definedName>
    <definedName name="__LEO1" localSheetId="32">#REF!</definedName>
    <definedName name="__LEO1" localSheetId="33">#REF!</definedName>
    <definedName name="__LEO1" localSheetId="34">#REF!</definedName>
    <definedName name="__LEO1" localSheetId="35">#REF!</definedName>
    <definedName name="__LEO1" localSheetId="36">#REF!</definedName>
    <definedName name="__LEO1" localSheetId="37">#REF!</definedName>
    <definedName name="__LEO1" localSheetId="38">#REF!</definedName>
    <definedName name="__LEO1" localSheetId="39">#REF!</definedName>
    <definedName name="__LEO1" localSheetId="40">#REF!</definedName>
    <definedName name="__LEO1" localSheetId="41">#REF!</definedName>
    <definedName name="__LEO1">#REF!</definedName>
    <definedName name="__LEO11" localSheetId="15">#REF!</definedName>
    <definedName name="__LEO11" localSheetId="6">#REF!</definedName>
    <definedName name="__LEO11" localSheetId="7">#REF!</definedName>
    <definedName name="__LEO11" localSheetId="8">#REF!</definedName>
    <definedName name="__LEO11" localSheetId="42">#REF!</definedName>
    <definedName name="__LEO11" localSheetId="43">#REF!</definedName>
    <definedName name="__LEO11" localSheetId="44">#REF!</definedName>
    <definedName name="__LEO11" localSheetId="45">#REF!</definedName>
    <definedName name="__LEO11" localSheetId="46">#REF!</definedName>
    <definedName name="__LEO11" localSheetId="47">#REF!</definedName>
    <definedName name="__LEO11" localSheetId="48">#REF!</definedName>
    <definedName name="__LEO11" localSheetId="49">#REF!</definedName>
    <definedName name="__LEO11" localSheetId="50">#REF!</definedName>
    <definedName name="__LEO11" localSheetId="51">#REF!</definedName>
    <definedName name="__LEO11" localSheetId="52">#REF!</definedName>
    <definedName name="__LEO11" localSheetId="53">#REF!</definedName>
    <definedName name="__LEO11" localSheetId="54">#REF!</definedName>
    <definedName name="__LEO11" localSheetId="55">#REF!</definedName>
    <definedName name="__LEO11" localSheetId="56">#REF!</definedName>
    <definedName name="__LEO11" localSheetId="9">#REF!</definedName>
    <definedName name="__LEO11" localSheetId="10">#REF!</definedName>
    <definedName name="__LEO11" localSheetId="11">#REF!</definedName>
    <definedName name="__LEO11" localSheetId="12">#REF!</definedName>
    <definedName name="__LEO11" localSheetId="13">#REF!</definedName>
    <definedName name="__LEO11" localSheetId="14">#REF!</definedName>
    <definedName name="__LEO11" localSheetId="16">#REF!</definedName>
    <definedName name="__LEO11" localSheetId="17">#REF!</definedName>
    <definedName name="__LEO11" localSheetId="18">#REF!</definedName>
    <definedName name="__LEO11" localSheetId="19">#REF!</definedName>
    <definedName name="__LEO11" localSheetId="22">#REF!</definedName>
    <definedName name="__LEO11" localSheetId="23">#REF!</definedName>
    <definedName name="__LEO11" localSheetId="24">#REF!</definedName>
    <definedName name="__LEO11" localSheetId="25">#REF!</definedName>
    <definedName name="__LEO11" localSheetId="26">#REF!</definedName>
    <definedName name="__LEO11" localSheetId="27">#REF!</definedName>
    <definedName name="__LEO11" localSheetId="28">#REF!</definedName>
    <definedName name="__LEO11" localSheetId="29">#REF!</definedName>
    <definedName name="__LEO11" localSheetId="30">#REF!</definedName>
    <definedName name="__LEO11" localSheetId="31">#REF!</definedName>
    <definedName name="__LEO11" localSheetId="32">#REF!</definedName>
    <definedName name="__LEO11" localSheetId="33">#REF!</definedName>
    <definedName name="__LEO11" localSheetId="34">#REF!</definedName>
    <definedName name="__LEO11" localSheetId="35">#REF!</definedName>
    <definedName name="__LEO11" localSheetId="36">#REF!</definedName>
    <definedName name="__LEO11" localSheetId="37">#REF!</definedName>
    <definedName name="__LEO11" localSheetId="38">#REF!</definedName>
    <definedName name="__LEO11" localSheetId="39">#REF!</definedName>
    <definedName name="__LEO11" localSheetId="40">#REF!</definedName>
    <definedName name="__LEO11" localSheetId="41">#REF!</definedName>
    <definedName name="__LEO11">#REF!</definedName>
    <definedName name="__LEO12" localSheetId="15">#REF!</definedName>
    <definedName name="__LEO12" localSheetId="6">#REF!</definedName>
    <definedName name="__LEO12" localSheetId="7">#REF!</definedName>
    <definedName name="__LEO12" localSheetId="8">#REF!</definedName>
    <definedName name="__LEO12" localSheetId="42">#REF!</definedName>
    <definedName name="__LEO12" localSheetId="43">#REF!</definedName>
    <definedName name="__LEO12" localSheetId="44">#REF!</definedName>
    <definedName name="__LEO12" localSheetId="45">#REF!</definedName>
    <definedName name="__LEO12" localSheetId="46">#REF!</definedName>
    <definedName name="__LEO12" localSheetId="47">#REF!</definedName>
    <definedName name="__LEO12" localSheetId="48">#REF!</definedName>
    <definedName name="__LEO12" localSheetId="49">#REF!</definedName>
    <definedName name="__LEO12" localSheetId="50">#REF!</definedName>
    <definedName name="__LEO12" localSheetId="51">#REF!</definedName>
    <definedName name="__LEO12" localSheetId="52">#REF!</definedName>
    <definedName name="__LEO12" localSheetId="53">#REF!</definedName>
    <definedName name="__LEO12" localSheetId="54">#REF!</definedName>
    <definedName name="__LEO12" localSheetId="55">#REF!</definedName>
    <definedName name="__LEO12" localSheetId="56">#REF!</definedName>
    <definedName name="__LEO12" localSheetId="9">#REF!</definedName>
    <definedName name="__LEO12" localSheetId="10">#REF!</definedName>
    <definedName name="__LEO12" localSheetId="11">#REF!</definedName>
    <definedName name="__LEO12" localSheetId="12">#REF!</definedName>
    <definedName name="__LEO12" localSheetId="13">#REF!</definedName>
    <definedName name="__LEO12" localSheetId="14">#REF!</definedName>
    <definedName name="__LEO12" localSheetId="16">#REF!</definedName>
    <definedName name="__LEO12" localSheetId="17">#REF!</definedName>
    <definedName name="__LEO12" localSheetId="18">#REF!</definedName>
    <definedName name="__LEO12" localSheetId="19">#REF!</definedName>
    <definedName name="__LEO12" localSheetId="22">#REF!</definedName>
    <definedName name="__LEO12" localSheetId="23">#REF!</definedName>
    <definedName name="__LEO12" localSheetId="24">#REF!</definedName>
    <definedName name="__LEO12" localSheetId="25">#REF!</definedName>
    <definedName name="__LEO12" localSheetId="26">#REF!</definedName>
    <definedName name="__LEO12" localSheetId="27">#REF!</definedName>
    <definedName name="__LEO12" localSheetId="28">#REF!</definedName>
    <definedName name="__LEO12" localSheetId="29">#REF!</definedName>
    <definedName name="__LEO12" localSheetId="30">#REF!</definedName>
    <definedName name="__LEO12" localSheetId="31">#REF!</definedName>
    <definedName name="__LEO12" localSheetId="32">#REF!</definedName>
    <definedName name="__LEO12" localSheetId="33">#REF!</definedName>
    <definedName name="__LEO12" localSheetId="34">#REF!</definedName>
    <definedName name="__LEO12" localSheetId="35">#REF!</definedName>
    <definedName name="__LEO12" localSheetId="36">#REF!</definedName>
    <definedName name="__LEO12" localSheetId="37">#REF!</definedName>
    <definedName name="__LEO12" localSheetId="38">#REF!</definedName>
    <definedName name="__LEO12" localSheetId="39">#REF!</definedName>
    <definedName name="__LEO12" localSheetId="40">#REF!</definedName>
    <definedName name="__LEO12" localSheetId="41">#REF!</definedName>
    <definedName name="__LEO12">#REF!</definedName>
    <definedName name="__LEO13" localSheetId="15">'[4]Plan auditoría'!#REF!</definedName>
    <definedName name="__LEO13" localSheetId="6">'[4]Plan auditoría'!#REF!</definedName>
    <definedName name="__LEO13" localSheetId="7">'[4]Plan auditoría'!#REF!</definedName>
    <definedName name="__LEO13" localSheetId="8">'[4]Plan auditoría'!#REF!</definedName>
    <definedName name="__LEO13" localSheetId="42">'[4]Plan auditoría'!#REF!</definedName>
    <definedName name="__LEO13" localSheetId="43">'[4]Plan auditoría'!#REF!</definedName>
    <definedName name="__LEO13" localSheetId="44">'[4]Plan auditoría'!#REF!</definedName>
    <definedName name="__LEO13" localSheetId="45">'[4]Plan auditoría'!#REF!</definedName>
    <definedName name="__LEO13" localSheetId="46">'[4]Plan auditoría'!#REF!</definedName>
    <definedName name="__LEO13" localSheetId="47">'[4]Plan auditoría'!#REF!</definedName>
    <definedName name="__LEO13" localSheetId="48">'[4]Plan auditoría'!#REF!</definedName>
    <definedName name="__LEO13" localSheetId="49">'[4]Plan auditoría'!#REF!</definedName>
    <definedName name="__LEO13" localSheetId="50">'[4]Plan auditoría'!#REF!</definedName>
    <definedName name="__LEO13" localSheetId="51">'[4]Plan auditoría'!#REF!</definedName>
    <definedName name="__LEO13" localSheetId="52">'[4]Plan auditoría'!#REF!</definedName>
    <definedName name="__LEO13" localSheetId="53">'[4]Plan auditoría'!#REF!</definedName>
    <definedName name="__LEO13" localSheetId="54">'[4]Plan auditoría'!#REF!</definedName>
    <definedName name="__LEO13" localSheetId="55">'[4]Plan auditoría'!#REF!</definedName>
    <definedName name="__LEO13" localSheetId="56">'[4]Plan auditoría'!#REF!</definedName>
    <definedName name="__LEO13" localSheetId="9">'[4]Plan auditoría'!#REF!</definedName>
    <definedName name="__LEO13" localSheetId="10">'[4]Plan auditoría'!#REF!</definedName>
    <definedName name="__LEO13" localSheetId="11">'[4]Plan auditoría'!#REF!</definedName>
    <definedName name="__LEO13" localSheetId="12">'[4]Plan auditoría'!#REF!</definedName>
    <definedName name="__LEO13" localSheetId="13">'[4]Plan auditoría'!#REF!</definedName>
    <definedName name="__LEO13" localSheetId="14">'[4]Plan auditoría'!#REF!</definedName>
    <definedName name="__LEO13" localSheetId="16">'[4]Plan auditoría'!#REF!</definedName>
    <definedName name="__LEO13" localSheetId="17">'[4]Plan auditoría'!#REF!</definedName>
    <definedName name="__LEO13" localSheetId="18">'[4]Plan auditoría'!#REF!</definedName>
    <definedName name="__LEO13" localSheetId="19">'[4]Plan auditoría'!#REF!</definedName>
    <definedName name="__LEO13" localSheetId="22">'[4]Plan auditoría'!#REF!</definedName>
    <definedName name="__LEO13" localSheetId="23">'[4]Plan auditoría'!#REF!</definedName>
    <definedName name="__LEO13" localSheetId="24">'[4]Plan auditoría'!#REF!</definedName>
    <definedName name="__LEO13" localSheetId="25">'[4]Plan auditoría'!#REF!</definedName>
    <definedName name="__LEO13" localSheetId="26">'[4]Plan auditoría'!#REF!</definedName>
    <definedName name="__LEO13" localSheetId="27">'[4]Plan auditoría'!#REF!</definedName>
    <definedName name="__LEO13" localSheetId="28">'[4]Plan auditoría'!#REF!</definedName>
    <definedName name="__LEO13" localSheetId="29">'[4]Plan auditoría'!#REF!</definedName>
    <definedName name="__LEO13" localSheetId="30">'[4]Plan auditoría'!#REF!</definedName>
    <definedName name="__LEO13" localSheetId="31">'[4]Plan auditoría'!#REF!</definedName>
    <definedName name="__LEO13" localSheetId="32">'[4]Plan auditoría'!#REF!</definedName>
    <definedName name="__LEO13" localSheetId="33">'[4]Plan auditoría'!#REF!</definedName>
    <definedName name="__LEO13" localSheetId="34">'[4]Plan auditoría'!#REF!</definedName>
    <definedName name="__LEO13" localSheetId="35">'[4]Plan auditoría'!#REF!</definedName>
    <definedName name="__LEO13" localSheetId="36">'[4]Plan auditoría'!#REF!</definedName>
    <definedName name="__LEO13" localSheetId="37">'[4]Plan auditoría'!#REF!</definedName>
    <definedName name="__LEO13" localSheetId="38">'[4]Plan auditoría'!#REF!</definedName>
    <definedName name="__LEO13" localSheetId="39">'[4]Plan auditoría'!#REF!</definedName>
    <definedName name="__LEO13" localSheetId="40">'[4]Plan auditoría'!#REF!</definedName>
    <definedName name="__LEO13" localSheetId="41">'[4]Plan auditoría'!#REF!</definedName>
    <definedName name="__LEO13">'[4]Plan auditoría'!#REF!</definedName>
    <definedName name="__LEO14" localSheetId="15">#REF!</definedName>
    <definedName name="__LEO14" localSheetId="6">#REF!</definedName>
    <definedName name="__LEO14" localSheetId="7">#REF!</definedName>
    <definedName name="__LEO14" localSheetId="8">#REF!</definedName>
    <definedName name="__LEO14" localSheetId="42">#REF!</definedName>
    <definedName name="__LEO14" localSheetId="43">#REF!</definedName>
    <definedName name="__LEO14" localSheetId="44">#REF!</definedName>
    <definedName name="__LEO14" localSheetId="45">#REF!</definedName>
    <definedName name="__LEO14" localSheetId="46">#REF!</definedName>
    <definedName name="__LEO14" localSheetId="47">#REF!</definedName>
    <definedName name="__LEO14" localSheetId="48">#REF!</definedName>
    <definedName name="__LEO14" localSheetId="49">#REF!</definedName>
    <definedName name="__LEO14" localSheetId="50">#REF!</definedName>
    <definedName name="__LEO14" localSheetId="51">#REF!</definedName>
    <definedName name="__LEO14" localSheetId="52">#REF!</definedName>
    <definedName name="__LEO14" localSheetId="53">#REF!</definedName>
    <definedName name="__LEO14" localSheetId="54">#REF!</definedName>
    <definedName name="__LEO14" localSheetId="55">#REF!</definedName>
    <definedName name="__LEO14" localSheetId="56">#REF!</definedName>
    <definedName name="__LEO14" localSheetId="9">#REF!</definedName>
    <definedName name="__LEO14" localSheetId="10">#REF!</definedName>
    <definedName name="__LEO14" localSheetId="11">#REF!</definedName>
    <definedName name="__LEO14" localSheetId="12">#REF!</definedName>
    <definedName name="__LEO14" localSheetId="13">#REF!</definedName>
    <definedName name="__LEO14" localSheetId="14">#REF!</definedName>
    <definedName name="__LEO14" localSheetId="16">#REF!</definedName>
    <definedName name="__LEO14" localSheetId="17">#REF!</definedName>
    <definedName name="__LEO14" localSheetId="18">#REF!</definedName>
    <definedName name="__LEO14" localSheetId="19">#REF!</definedName>
    <definedName name="__LEO14" localSheetId="22">#REF!</definedName>
    <definedName name="__LEO14" localSheetId="23">#REF!</definedName>
    <definedName name="__LEO14" localSheetId="24">#REF!</definedName>
    <definedName name="__LEO14" localSheetId="25">#REF!</definedName>
    <definedName name="__LEO14" localSheetId="26">#REF!</definedName>
    <definedName name="__LEO14" localSheetId="27">#REF!</definedName>
    <definedName name="__LEO14" localSheetId="28">#REF!</definedName>
    <definedName name="__LEO14" localSheetId="29">#REF!</definedName>
    <definedName name="__LEO14" localSheetId="30">#REF!</definedName>
    <definedName name="__LEO14" localSheetId="31">#REF!</definedName>
    <definedName name="__LEO14" localSheetId="32">#REF!</definedName>
    <definedName name="__LEO14" localSheetId="33">#REF!</definedName>
    <definedName name="__LEO14" localSheetId="34">#REF!</definedName>
    <definedName name="__LEO14" localSheetId="35">#REF!</definedName>
    <definedName name="__LEO14" localSheetId="36">#REF!</definedName>
    <definedName name="__LEO14" localSheetId="37">#REF!</definedName>
    <definedName name="__LEO14" localSheetId="38">#REF!</definedName>
    <definedName name="__LEO14" localSheetId="39">#REF!</definedName>
    <definedName name="__LEO14" localSheetId="40">#REF!</definedName>
    <definedName name="__LEO14" localSheetId="41">#REF!</definedName>
    <definedName name="__LEO14">#REF!</definedName>
    <definedName name="__LEO15" localSheetId="15">#REF!</definedName>
    <definedName name="__LEO15" localSheetId="6">#REF!</definedName>
    <definedName name="__LEO15" localSheetId="7">#REF!</definedName>
    <definedName name="__LEO15" localSheetId="8">#REF!</definedName>
    <definedName name="__LEO15" localSheetId="42">#REF!</definedName>
    <definedName name="__LEO15" localSheetId="43">#REF!</definedName>
    <definedName name="__LEO15" localSheetId="44">#REF!</definedName>
    <definedName name="__LEO15" localSheetId="45">#REF!</definedName>
    <definedName name="__LEO15" localSheetId="46">#REF!</definedName>
    <definedName name="__LEO15" localSheetId="47">#REF!</definedName>
    <definedName name="__LEO15" localSheetId="48">#REF!</definedName>
    <definedName name="__LEO15" localSheetId="49">#REF!</definedName>
    <definedName name="__LEO15" localSheetId="50">#REF!</definedName>
    <definedName name="__LEO15" localSheetId="51">#REF!</definedName>
    <definedName name="__LEO15" localSheetId="52">#REF!</definedName>
    <definedName name="__LEO15" localSheetId="53">#REF!</definedName>
    <definedName name="__LEO15" localSheetId="54">#REF!</definedName>
    <definedName name="__LEO15" localSheetId="55">#REF!</definedName>
    <definedName name="__LEO15" localSheetId="56">#REF!</definedName>
    <definedName name="__LEO15" localSheetId="9">#REF!</definedName>
    <definedName name="__LEO15" localSheetId="10">#REF!</definedName>
    <definedName name="__LEO15" localSheetId="11">#REF!</definedName>
    <definedName name="__LEO15" localSheetId="12">#REF!</definedName>
    <definedName name="__LEO15" localSheetId="13">#REF!</definedName>
    <definedName name="__LEO15" localSheetId="14">#REF!</definedName>
    <definedName name="__LEO15" localSheetId="16">#REF!</definedName>
    <definedName name="__LEO15" localSheetId="17">#REF!</definedName>
    <definedName name="__LEO15" localSheetId="18">#REF!</definedName>
    <definedName name="__LEO15" localSheetId="19">#REF!</definedName>
    <definedName name="__LEO15" localSheetId="22">#REF!</definedName>
    <definedName name="__LEO15" localSheetId="23">#REF!</definedName>
    <definedName name="__LEO15" localSheetId="24">#REF!</definedName>
    <definedName name="__LEO15" localSheetId="25">#REF!</definedName>
    <definedName name="__LEO15" localSheetId="26">#REF!</definedName>
    <definedName name="__LEO15" localSheetId="27">#REF!</definedName>
    <definedName name="__LEO15" localSheetId="28">#REF!</definedName>
    <definedName name="__LEO15" localSheetId="29">#REF!</definedName>
    <definedName name="__LEO15" localSheetId="30">#REF!</definedName>
    <definedName name="__LEO15" localSheetId="31">#REF!</definedName>
    <definedName name="__LEO15" localSheetId="32">#REF!</definedName>
    <definedName name="__LEO15" localSheetId="33">#REF!</definedName>
    <definedName name="__LEO15" localSheetId="34">#REF!</definedName>
    <definedName name="__LEO15" localSheetId="35">#REF!</definedName>
    <definedName name="__LEO15" localSheetId="36">#REF!</definedName>
    <definedName name="__LEO15" localSheetId="37">#REF!</definedName>
    <definedName name="__LEO15" localSheetId="38">#REF!</definedName>
    <definedName name="__LEO15" localSheetId="39">#REF!</definedName>
    <definedName name="__LEO15" localSheetId="40">#REF!</definedName>
    <definedName name="__LEO15" localSheetId="41">#REF!</definedName>
    <definedName name="__LEO15">#REF!</definedName>
    <definedName name="__LEO16" localSheetId="15">#REF!</definedName>
    <definedName name="__LEO16" localSheetId="6">#REF!</definedName>
    <definedName name="__LEO16" localSheetId="7">#REF!</definedName>
    <definedName name="__LEO16" localSheetId="8">#REF!</definedName>
    <definedName name="__LEO16" localSheetId="42">#REF!</definedName>
    <definedName name="__LEO16" localSheetId="43">#REF!</definedName>
    <definedName name="__LEO16" localSheetId="44">#REF!</definedName>
    <definedName name="__LEO16" localSheetId="45">#REF!</definedName>
    <definedName name="__LEO16" localSheetId="46">#REF!</definedName>
    <definedName name="__LEO16" localSheetId="47">#REF!</definedName>
    <definedName name="__LEO16" localSheetId="48">#REF!</definedName>
    <definedName name="__LEO16" localSheetId="49">#REF!</definedName>
    <definedName name="__LEO16" localSheetId="50">#REF!</definedName>
    <definedName name="__LEO16" localSheetId="51">#REF!</definedName>
    <definedName name="__LEO16" localSheetId="52">#REF!</definedName>
    <definedName name="__LEO16" localSheetId="53">#REF!</definedName>
    <definedName name="__LEO16" localSheetId="54">#REF!</definedName>
    <definedName name="__LEO16" localSheetId="55">#REF!</definedName>
    <definedName name="__LEO16" localSheetId="56">#REF!</definedName>
    <definedName name="__LEO16" localSheetId="9">#REF!</definedName>
    <definedName name="__LEO16" localSheetId="10">#REF!</definedName>
    <definedName name="__LEO16" localSheetId="11">#REF!</definedName>
    <definedName name="__LEO16" localSheetId="12">#REF!</definedName>
    <definedName name="__LEO16" localSheetId="13">#REF!</definedName>
    <definedName name="__LEO16" localSheetId="14">#REF!</definedName>
    <definedName name="__LEO16" localSheetId="16">#REF!</definedName>
    <definedName name="__LEO16" localSheetId="17">#REF!</definedName>
    <definedName name="__LEO16" localSheetId="18">#REF!</definedName>
    <definedName name="__LEO16" localSheetId="19">#REF!</definedName>
    <definedName name="__LEO16" localSheetId="22">#REF!</definedName>
    <definedName name="__LEO16" localSheetId="23">#REF!</definedName>
    <definedName name="__LEO16" localSheetId="24">#REF!</definedName>
    <definedName name="__LEO16" localSheetId="25">#REF!</definedName>
    <definedName name="__LEO16" localSheetId="26">#REF!</definedName>
    <definedName name="__LEO16" localSheetId="27">#REF!</definedName>
    <definedName name="__LEO16" localSheetId="28">#REF!</definedName>
    <definedName name="__LEO16" localSheetId="29">#REF!</definedName>
    <definedName name="__LEO16" localSheetId="30">#REF!</definedName>
    <definedName name="__LEO16" localSheetId="31">#REF!</definedName>
    <definedName name="__LEO16" localSheetId="32">#REF!</definedName>
    <definedName name="__LEO16" localSheetId="33">#REF!</definedName>
    <definedName name="__LEO16" localSheetId="34">#REF!</definedName>
    <definedName name="__LEO16" localSheetId="35">#REF!</definedName>
    <definedName name="__LEO16" localSheetId="36">#REF!</definedName>
    <definedName name="__LEO16" localSheetId="37">#REF!</definedName>
    <definedName name="__LEO16" localSheetId="38">#REF!</definedName>
    <definedName name="__LEO16" localSheetId="39">#REF!</definedName>
    <definedName name="__LEO16" localSheetId="40">#REF!</definedName>
    <definedName name="__LEO16" localSheetId="41">#REF!</definedName>
    <definedName name="__LEO16">#REF!</definedName>
    <definedName name="__LEO17" localSheetId="6">#REF!</definedName>
    <definedName name="__LEO17">#REF!</definedName>
    <definedName name="__LEO2" localSheetId="6">#REF!</definedName>
    <definedName name="__LEO2">#REF!</definedName>
    <definedName name="__LEO3" localSheetId="6">#REF!</definedName>
    <definedName name="__LEO3">#REF!</definedName>
    <definedName name="__LEO4" localSheetId="15">[7]FORMUL!#REF!</definedName>
    <definedName name="__LEO4" localSheetId="6">[7]FORMUL!#REF!</definedName>
    <definedName name="__LEO4" localSheetId="7">[7]FORMUL!#REF!</definedName>
    <definedName name="__LEO4" localSheetId="8">[7]FORMUL!#REF!</definedName>
    <definedName name="__LEO4" localSheetId="42">[7]FORMUL!#REF!</definedName>
    <definedName name="__LEO4" localSheetId="43">[7]FORMUL!#REF!</definedName>
    <definedName name="__LEO4" localSheetId="44">[7]FORMUL!#REF!</definedName>
    <definedName name="__LEO4" localSheetId="45">[7]FORMUL!#REF!</definedName>
    <definedName name="__LEO4" localSheetId="46">[7]FORMUL!#REF!</definedName>
    <definedName name="__LEO4" localSheetId="47">[7]FORMUL!#REF!</definedName>
    <definedName name="__LEO4" localSheetId="48">[7]FORMUL!#REF!</definedName>
    <definedName name="__LEO4" localSheetId="49">[7]FORMUL!#REF!</definedName>
    <definedName name="__LEO4" localSheetId="50">[7]FORMUL!#REF!</definedName>
    <definedName name="__LEO4" localSheetId="51">[7]FORMUL!#REF!</definedName>
    <definedName name="__LEO4" localSheetId="52">[7]FORMUL!#REF!</definedName>
    <definedName name="__LEO4" localSheetId="53">[7]FORMUL!#REF!</definedName>
    <definedName name="__LEO4" localSheetId="54">[7]FORMUL!#REF!</definedName>
    <definedName name="__LEO4" localSheetId="55">[7]FORMUL!#REF!</definedName>
    <definedName name="__LEO4" localSheetId="56">[7]FORMUL!#REF!</definedName>
    <definedName name="__LEO4" localSheetId="9">[7]FORMUL!#REF!</definedName>
    <definedName name="__LEO4" localSheetId="10">[7]FORMUL!#REF!</definedName>
    <definedName name="__LEO4" localSheetId="11">[7]FORMUL!#REF!</definedName>
    <definedName name="__LEO4" localSheetId="12">[7]FORMUL!#REF!</definedName>
    <definedName name="__LEO4" localSheetId="13">[7]FORMUL!#REF!</definedName>
    <definedName name="__LEO4" localSheetId="14">[7]FORMUL!#REF!</definedName>
    <definedName name="__LEO4" localSheetId="16">[7]FORMUL!#REF!</definedName>
    <definedName name="__LEO4" localSheetId="17">[7]FORMUL!#REF!</definedName>
    <definedName name="__LEO4" localSheetId="18">[7]FORMUL!#REF!</definedName>
    <definedName name="__LEO4" localSheetId="19">[7]FORMUL!#REF!</definedName>
    <definedName name="__LEO4" localSheetId="22">[7]FORMUL!#REF!</definedName>
    <definedName name="__LEO4" localSheetId="23">[7]FORMUL!#REF!</definedName>
    <definedName name="__LEO4" localSheetId="24">[7]FORMUL!#REF!</definedName>
    <definedName name="__LEO4" localSheetId="25">[7]FORMUL!#REF!</definedName>
    <definedName name="__LEO4" localSheetId="26">[7]FORMUL!#REF!</definedName>
    <definedName name="__LEO4" localSheetId="27">[7]FORMUL!#REF!</definedName>
    <definedName name="__LEO4" localSheetId="28">[7]FORMUL!#REF!</definedName>
    <definedName name="__LEO4" localSheetId="29">[7]FORMUL!#REF!</definedName>
    <definedName name="__LEO4" localSheetId="30">[7]FORMUL!#REF!</definedName>
    <definedName name="__LEO4" localSheetId="31">[7]FORMUL!#REF!</definedName>
    <definedName name="__LEO4" localSheetId="32">[7]FORMUL!#REF!</definedName>
    <definedName name="__LEO4" localSheetId="33">[7]FORMUL!#REF!</definedName>
    <definedName name="__LEO4" localSheetId="34">[7]FORMUL!#REF!</definedName>
    <definedName name="__LEO4" localSheetId="35">[7]FORMUL!#REF!</definedName>
    <definedName name="__LEO4" localSheetId="36">[7]FORMUL!#REF!</definedName>
    <definedName name="__LEO4" localSheetId="37">[7]FORMUL!#REF!</definedName>
    <definedName name="__LEO4" localSheetId="38">[7]FORMUL!#REF!</definedName>
    <definedName name="__LEO4" localSheetId="39">[7]FORMUL!#REF!</definedName>
    <definedName name="__LEO4" localSheetId="40">[7]FORMUL!#REF!</definedName>
    <definedName name="__LEO4" localSheetId="41">[7]FORMUL!#REF!</definedName>
    <definedName name="__LEO4">[7]FORMUL!#REF!</definedName>
    <definedName name="__LEO5" localSheetId="15">#REF!</definedName>
    <definedName name="__LEO5" localSheetId="6">#REF!</definedName>
    <definedName name="__LEO5" localSheetId="7">#REF!</definedName>
    <definedName name="__LEO5" localSheetId="8">#REF!</definedName>
    <definedName name="__LEO5" localSheetId="42">#REF!</definedName>
    <definedName name="__LEO5" localSheetId="43">#REF!</definedName>
    <definedName name="__LEO5" localSheetId="44">#REF!</definedName>
    <definedName name="__LEO5" localSheetId="45">#REF!</definedName>
    <definedName name="__LEO5" localSheetId="46">#REF!</definedName>
    <definedName name="__LEO5" localSheetId="47">#REF!</definedName>
    <definedName name="__LEO5" localSheetId="48">#REF!</definedName>
    <definedName name="__LEO5" localSheetId="49">#REF!</definedName>
    <definedName name="__LEO5" localSheetId="50">#REF!</definedName>
    <definedName name="__LEO5" localSheetId="51">#REF!</definedName>
    <definedName name="__LEO5" localSheetId="52">#REF!</definedName>
    <definedName name="__LEO5" localSheetId="53">#REF!</definedName>
    <definedName name="__LEO5" localSheetId="54">#REF!</definedName>
    <definedName name="__LEO5" localSheetId="55">#REF!</definedName>
    <definedName name="__LEO5" localSheetId="56">#REF!</definedName>
    <definedName name="__LEO5" localSheetId="9">#REF!</definedName>
    <definedName name="__LEO5" localSheetId="10">#REF!</definedName>
    <definedName name="__LEO5" localSheetId="11">#REF!</definedName>
    <definedName name="__LEO5" localSheetId="12">#REF!</definedName>
    <definedName name="__LEO5" localSheetId="13">#REF!</definedName>
    <definedName name="__LEO5" localSheetId="14">#REF!</definedName>
    <definedName name="__LEO5" localSheetId="16">#REF!</definedName>
    <definedName name="__LEO5" localSheetId="17">#REF!</definedName>
    <definedName name="__LEO5" localSheetId="18">#REF!</definedName>
    <definedName name="__LEO5" localSheetId="19">#REF!</definedName>
    <definedName name="__LEO5" localSheetId="22">#REF!</definedName>
    <definedName name="__LEO5" localSheetId="23">#REF!</definedName>
    <definedName name="__LEO5" localSheetId="24">#REF!</definedName>
    <definedName name="__LEO5" localSheetId="25">#REF!</definedName>
    <definedName name="__LEO5" localSheetId="26">#REF!</definedName>
    <definedName name="__LEO5" localSheetId="27">#REF!</definedName>
    <definedName name="__LEO5" localSheetId="28">#REF!</definedName>
    <definedName name="__LEO5" localSheetId="29">#REF!</definedName>
    <definedName name="__LEO5" localSheetId="30">#REF!</definedName>
    <definedName name="__LEO5" localSheetId="31">#REF!</definedName>
    <definedName name="__LEO5" localSheetId="32">#REF!</definedName>
    <definedName name="__LEO5" localSheetId="33">#REF!</definedName>
    <definedName name="__LEO5" localSheetId="34">#REF!</definedName>
    <definedName name="__LEO5" localSheetId="35">#REF!</definedName>
    <definedName name="__LEO5" localSheetId="36">#REF!</definedName>
    <definedName name="__LEO5" localSheetId="37">#REF!</definedName>
    <definedName name="__LEO5" localSheetId="38">#REF!</definedName>
    <definedName name="__LEO5" localSheetId="39">#REF!</definedName>
    <definedName name="__LEO5" localSheetId="40">#REF!</definedName>
    <definedName name="__LEO5" localSheetId="41">#REF!</definedName>
    <definedName name="__LEO5">#REF!</definedName>
    <definedName name="__LEO7" localSheetId="15">#REF!</definedName>
    <definedName name="__LEO7" localSheetId="6">#REF!</definedName>
    <definedName name="__LEO7" localSheetId="7">#REF!</definedName>
    <definedName name="__LEO7" localSheetId="8">#REF!</definedName>
    <definedName name="__LEO7" localSheetId="42">#REF!</definedName>
    <definedName name="__LEO7" localSheetId="43">#REF!</definedName>
    <definedName name="__LEO7" localSheetId="44">#REF!</definedName>
    <definedName name="__LEO7" localSheetId="45">#REF!</definedName>
    <definedName name="__LEO7" localSheetId="46">#REF!</definedName>
    <definedName name="__LEO7" localSheetId="47">#REF!</definedName>
    <definedName name="__LEO7" localSheetId="48">#REF!</definedName>
    <definedName name="__LEO7" localSheetId="49">#REF!</definedName>
    <definedName name="__LEO7" localSheetId="50">#REF!</definedName>
    <definedName name="__LEO7" localSheetId="51">#REF!</definedName>
    <definedName name="__LEO7" localSheetId="52">#REF!</definedName>
    <definedName name="__LEO7" localSheetId="53">#REF!</definedName>
    <definedName name="__LEO7" localSheetId="54">#REF!</definedName>
    <definedName name="__LEO7" localSheetId="55">#REF!</definedName>
    <definedName name="__LEO7" localSheetId="56">#REF!</definedName>
    <definedName name="__LEO7" localSheetId="9">#REF!</definedName>
    <definedName name="__LEO7" localSheetId="10">#REF!</definedName>
    <definedName name="__LEO7" localSheetId="11">#REF!</definedName>
    <definedName name="__LEO7" localSheetId="12">#REF!</definedName>
    <definedName name="__LEO7" localSheetId="13">#REF!</definedName>
    <definedName name="__LEO7" localSheetId="14">#REF!</definedName>
    <definedName name="__LEO7" localSheetId="16">#REF!</definedName>
    <definedName name="__LEO7" localSheetId="17">#REF!</definedName>
    <definedName name="__LEO7" localSheetId="18">#REF!</definedName>
    <definedName name="__LEO7" localSheetId="19">#REF!</definedName>
    <definedName name="__LEO7" localSheetId="22">#REF!</definedName>
    <definedName name="__LEO7" localSheetId="23">#REF!</definedName>
    <definedName name="__LEO7" localSheetId="24">#REF!</definedName>
    <definedName name="__LEO7" localSheetId="25">#REF!</definedName>
    <definedName name="__LEO7" localSheetId="26">#REF!</definedName>
    <definedName name="__LEO7" localSheetId="27">#REF!</definedName>
    <definedName name="__LEO7" localSheetId="28">#REF!</definedName>
    <definedName name="__LEO7" localSheetId="29">#REF!</definedName>
    <definedName name="__LEO7" localSheetId="30">#REF!</definedName>
    <definedName name="__LEO7" localSheetId="31">#REF!</definedName>
    <definedName name="__LEO7" localSheetId="32">#REF!</definedName>
    <definedName name="__LEO7" localSheetId="33">#REF!</definedName>
    <definedName name="__LEO7" localSheetId="34">#REF!</definedName>
    <definedName name="__LEO7" localSheetId="35">#REF!</definedName>
    <definedName name="__LEO7" localSheetId="36">#REF!</definedName>
    <definedName name="__LEO7" localSheetId="37">#REF!</definedName>
    <definedName name="__LEO7" localSheetId="38">#REF!</definedName>
    <definedName name="__LEO7" localSheetId="39">#REF!</definedName>
    <definedName name="__LEO7" localSheetId="40">#REF!</definedName>
    <definedName name="__LEO7" localSheetId="41">#REF!</definedName>
    <definedName name="__LEO7">#REF!</definedName>
    <definedName name="__LEO8" localSheetId="15">#REF!</definedName>
    <definedName name="__LEO8" localSheetId="6">#REF!</definedName>
    <definedName name="__LEO8" localSheetId="7">#REF!</definedName>
    <definedName name="__LEO8" localSheetId="8">#REF!</definedName>
    <definedName name="__LEO8" localSheetId="42">#REF!</definedName>
    <definedName name="__LEO8" localSheetId="43">#REF!</definedName>
    <definedName name="__LEO8" localSheetId="44">#REF!</definedName>
    <definedName name="__LEO8" localSheetId="45">#REF!</definedName>
    <definedName name="__LEO8" localSheetId="46">#REF!</definedName>
    <definedName name="__LEO8" localSheetId="47">#REF!</definedName>
    <definedName name="__LEO8" localSheetId="48">#REF!</definedName>
    <definedName name="__LEO8" localSheetId="49">#REF!</definedName>
    <definedName name="__LEO8" localSheetId="50">#REF!</definedName>
    <definedName name="__LEO8" localSheetId="51">#REF!</definedName>
    <definedName name="__LEO8" localSheetId="52">#REF!</definedName>
    <definedName name="__LEO8" localSheetId="53">#REF!</definedName>
    <definedName name="__LEO8" localSheetId="54">#REF!</definedName>
    <definedName name="__LEO8" localSheetId="55">#REF!</definedName>
    <definedName name="__LEO8" localSheetId="56">#REF!</definedName>
    <definedName name="__LEO8" localSheetId="9">#REF!</definedName>
    <definedName name="__LEO8" localSheetId="10">#REF!</definedName>
    <definedName name="__LEO8" localSheetId="11">#REF!</definedName>
    <definedName name="__LEO8" localSheetId="12">#REF!</definedName>
    <definedName name="__LEO8" localSheetId="13">#REF!</definedName>
    <definedName name="__LEO8" localSheetId="14">#REF!</definedName>
    <definedName name="__LEO8" localSheetId="16">#REF!</definedName>
    <definedName name="__LEO8" localSheetId="17">#REF!</definedName>
    <definedName name="__LEO8" localSheetId="18">#REF!</definedName>
    <definedName name="__LEO8" localSheetId="19">#REF!</definedName>
    <definedName name="__LEO8" localSheetId="22">#REF!</definedName>
    <definedName name="__LEO8" localSheetId="23">#REF!</definedName>
    <definedName name="__LEO8" localSheetId="24">#REF!</definedName>
    <definedName name="__LEO8" localSheetId="25">#REF!</definedName>
    <definedName name="__LEO8" localSheetId="26">#REF!</definedName>
    <definedName name="__LEO8" localSheetId="27">#REF!</definedName>
    <definedName name="__LEO8" localSheetId="28">#REF!</definedName>
    <definedName name="__LEO8" localSheetId="29">#REF!</definedName>
    <definedName name="__LEO8" localSheetId="30">#REF!</definedName>
    <definedName name="__LEO8" localSheetId="31">#REF!</definedName>
    <definedName name="__LEO8" localSheetId="32">#REF!</definedName>
    <definedName name="__LEO8" localSheetId="33">#REF!</definedName>
    <definedName name="__LEO8" localSheetId="34">#REF!</definedName>
    <definedName name="__LEO8" localSheetId="35">#REF!</definedName>
    <definedName name="__LEO8" localSheetId="36">#REF!</definedName>
    <definedName name="__LEO8" localSheetId="37">#REF!</definedName>
    <definedName name="__LEO8" localSheetId="38">#REF!</definedName>
    <definedName name="__LEO8" localSheetId="39">#REF!</definedName>
    <definedName name="__LEO8" localSheetId="40">#REF!</definedName>
    <definedName name="__LEO8" localSheetId="41">#REF!</definedName>
    <definedName name="__LEO8">#REF!</definedName>
    <definedName name="__LEO9" localSheetId="6">#REF!</definedName>
    <definedName name="__LEO9">#REF!</definedName>
    <definedName name="__lgc1" localSheetId="6">[15]Gastos!#REF!</definedName>
    <definedName name="__lgc1" localSheetId="7">[15]Gastos!#REF!</definedName>
    <definedName name="__lgc1" localSheetId="11">[15]Gastos!#REF!</definedName>
    <definedName name="__lgc1" localSheetId="19">[15]Gastos!#REF!</definedName>
    <definedName name="__lgc1">[15]Gastos!#REF!</definedName>
    <definedName name="__lgc2" localSheetId="6">[15]Gastos!#REF!</definedName>
    <definedName name="__lgc2" localSheetId="7">[15]Gastos!#REF!</definedName>
    <definedName name="__lgc2" localSheetId="11">[15]Gastos!#REF!</definedName>
    <definedName name="__lgc2" localSheetId="19">[15]Gastos!#REF!</definedName>
    <definedName name="__lgc2">[15]Gastos!#REF!</definedName>
    <definedName name="__lgc3" localSheetId="6">[15]Gastos!#REF!</definedName>
    <definedName name="__lgc3" localSheetId="7">[15]Gastos!#REF!</definedName>
    <definedName name="__lgc3" localSheetId="11">[15]Gastos!#REF!</definedName>
    <definedName name="__lgc3" localSheetId="19">[15]Gastos!#REF!</definedName>
    <definedName name="__lgc3">[15]Gastos!#REF!</definedName>
    <definedName name="__LMO1">[17]MO!$A$2:$A$188</definedName>
    <definedName name="__MA2" localSheetId="6">#REF!</definedName>
    <definedName name="__MA2" localSheetId="7">#REF!</definedName>
    <definedName name="__MA2" localSheetId="11">#REF!</definedName>
    <definedName name="__MA2" localSheetId="19">#REF!</definedName>
    <definedName name="__MA2">#REF!</definedName>
    <definedName name="__mar01" localSheetId="6">[15]Dólar!#REF!</definedName>
    <definedName name="__mar01" localSheetId="7">[15]Dólar!#REF!</definedName>
    <definedName name="__mar01" localSheetId="11">[15]Dólar!#REF!</definedName>
    <definedName name="__mar01" localSheetId="19">[15]Dólar!#REF!</definedName>
    <definedName name="__mar01">[15]Dólar!#REF!</definedName>
    <definedName name="__mar06" localSheetId="7">[15]Dólar!#REF!</definedName>
    <definedName name="__mar06" localSheetId="11">[15]Dólar!#REF!</definedName>
    <definedName name="__mar06" localSheetId="19">[15]Dólar!#REF!</definedName>
    <definedName name="__mar06">[15]Dólar!#REF!</definedName>
    <definedName name="__mar97" localSheetId="7">[15]Dólar!#REF!</definedName>
    <definedName name="__mar97" localSheetId="11">[15]Dólar!#REF!</definedName>
    <definedName name="__mar97" localSheetId="19">[15]Dólar!#REF!</definedName>
    <definedName name="__mar97">[15]Dólar!#REF!</definedName>
    <definedName name="__mar98">[15]Dólar!#REF!</definedName>
    <definedName name="__mar99">[15]Dólar!#REF!</definedName>
    <definedName name="__may01">[15]Dólar!#REF!</definedName>
    <definedName name="__may06">[15]Dólar!#REF!</definedName>
    <definedName name="__may97">[15]Dólar!#REF!</definedName>
    <definedName name="__may98">[15]Dólar!#REF!</definedName>
    <definedName name="__may99">[15]Dólar!#REF!</definedName>
    <definedName name="__mor15" localSheetId="6">#REF!</definedName>
    <definedName name="__mor15" localSheetId="7">#REF!</definedName>
    <definedName name="__mor15" localSheetId="11">#REF!</definedName>
    <definedName name="__mor15" localSheetId="19">#REF!</definedName>
    <definedName name="__mor15">#REF!</definedName>
    <definedName name="__Mux1">[18]CALCULO!$B$19</definedName>
    <definedName name="__Mux2">[18]CALCULO!$E$19</definedName>
    <definedName name="__Mux3">[18]CALCULO!$H$19</definedName>
    <definedName name="__Muy1">[18]CALCULO!$B$20</definedName>
    <definedName name="__Muy2">[18]CALCULO!$E$20</definedName>
    <definedName name="__Muy3">[18]CALCULO!$H$20</definedName>
    <definedName name="__nov01" localSheetId="2">[15]Dólar!#REF!</definedName>
    <definedName name="__nov01">[15]Dólar!#REF!</definedName>
    <definedName name="__nov06" localSheetId="2">[15]Dólar!#REF!</definedName>
    <definedName name="__nov06">[15]Dólar!#REF!</definedName>
    <definedName name="__nov97" localSheetId="2">[15]Dólar!#REF!</definedName>
    <definedName name="__nov97">[15]Dólar!#REF!</definedName>
    <definedName name="__nov98" localSheetId="2">[15]Dólar!#REF!</definedName>
    <definedName name="__nov98">[15]Dólar!#REF!</definedName>
    <definedName name="__nov99">[15]Dólar!#REF!</definedName>
    <definedName name="__occ1">[15]Gastos!#REF!</definedName>
    <definedName name="__occ2">[15]Gastos!#REF!</definedName>
    <definedName name="__oct01">[15]Dólar!#REF!</definedName>
    <definedName name="__oct06">[15]Dólar!#REF!</definedName>
    <definedName name="__oct97">[15]Dólar!#REF!</definedName>
    <definedName name="__oct98">[15]Dólar!#REF!</definedName>
    <definedName name="__oct99">[15]Dólar!#REF!</definedName>
    <definedName name="__OP107" localSheetId="15">Scheduled_Payment+Extra_Payment</definedName>
    <definedName name="__OP107" localSheetId="6">Scheduled_Payment+Extra_Payment</definedName>
    <definedName name="__OP107" localSheetId="7">Scheduled_Payment+Extra_Payment</definedName>
    <definedName name="__OP107" localSheetId="8">Scheduled_Payment+Extra_Payment</definedName>
    <definedName name="__OP107" localSheetId="42">Scheduled_Payment+Extra_Payment</definedName>
    <definedName name="__OP107" localSheetId="43">Scheduled_Payment+Extra_Payment</definedName>
    <definedName name="__OP107" localSheetId="44">Scheduled_Payment+Extra_Payment</definedName>
    <definedName name="__OP107" localSheetId="45">Scheduled_Payment+Extra_Payment</definedName>
    <definedName name="__OP107" localSheetId="46">Scheduled_Payment+Extra_Payment</definedName>
    <definedName name="__OP107" localSheetId="47">Scheduled_Payment+Extra_Payment</definedName>
    <definedName name="__OP107" localSheetId="48">Scheduled_Payment+Extra_Payment</definedName>
    <definedName name="__OP107" localSheetId="49">Scheduled_Payment+Extra_Payment</definedName>
    <definedName name="__OP107" localSheetId="50">Scheduled_Payment+Extra_Payment</definedName>
    <definedName name="__OP107" localSheetId="51">Scheduled_Payment+Extra_Payment</definedName>
    <definedName name="__OP107" localSheetId="52">Scheduled_Payment+Extra_Payment</definedName>
    <definedName name="__OP107" localSheetId="53">Scheduled_Payment+Extra_Payment</definedName>
    <definedName name="__OP107" localSheetId="54">Scheduled_Payment+Extra_Payment</definedName>
    <definedName name="__OP107" localSheetId="55">Scheduled_Payment+Extra_Payment</definedName>
    <definedName name="__OP107" localSheetId="56">Scheduled_Payment+Extra_Payment</definedName>
    <definedName name="__OP107" localSheetId="9">Scheduled_Payment+Extra_Payment</definedName>
    <definedName name="__OP107" localSheetId="10">Scheduled_Payment+Extra_Payment</definedName>
    <definedName name="__OP107" localSheetId="11">Scheduled_Payment+Extra_Payment</definedName>
    <definedName name="__OP107" localSheetId="12">Scheduled_Payment+Extra_Payment</definedName>
    <definedName name="__OP107" localSheetId="13">Scheduled_Payment+Extra_Payment</definedName>
    <definedName name="__OP107" localSheetId="14">Scheduled_Payment+Extra_Payment</definedName>
    <definedName name="__OP107" localSheetId="16">Scheduled_Payment+Extra_Payment</definedName>
    <definedName name="__OP107" localSheetId="17">Scheduled_Payment+Extra_Payment</definedName>
    <definedName name="__OP107" localSheetId="18">Scheduled_Payment+Extra_Payment</definedName>
    <definedName name="__OP107" localSheetId="19">Scheduled_Payment+Extra_Payment</definedName>
    <definedName name="__OP107" localSheetId="20">Scheduled_Payment+Extra_Payment</definedName>
    <definedName name="__OP107" localSheetId="21">Scheduled_Payment+Extra_Payment</definedName>
    <definedName name="__OP107" localSheetId="22">Scheduled_Payment+Extra_Payment</definedName>
    <definedName name="__OP107" localSheetId="23">Scheduled_Payment+Extra_Payment</definedName>
    <definedName name="__OP107" localSheetId="24">Scheduled_Payment+Extra_Payment</definedName>
    <definedName name="__OP107" localSheetId="25">Scheduled_Payment+Extra_Payment</definedName>
    <definedName name="__OP107" localSheetId="26">Scheduled_Payment+Extra_Payment</definedName>
    <definedName name="__OP107" localSheetId="27">Scheduled_Payment+Extra_Payment</definedName>
    <definedName name="__OP107" localSheetId="28">Scheduled_Payment+Extra_Payment</definedName>
    <definedName name="__OP107" localSheetId="29">Scheduled_Payment+Extra_Payment</definedName>
    <definedName name="__OP107" localSheetId="30">Scheduled_Payment+Extra_Payment</definedName>
    <definedName name="__OP107" localSheetId="31">Scheduled_Payment+Extra_Payment</definedName>
    <definedName name="__OP107" localSheetId="32">Scheduled_Payment+Extra_Payment</definedName>
    <definedName name="__OP107" localSheetId="33">Scheduled_Payment+Extra_Payment</definedName>
    <definedName name="__OP107" localSheetId="34">Scheduled_Payment+Extra_Payment</definedName>
    <definedName name="__OP107" localSheetId="35">Scheduled_Payment+Extra_Payment</definedName>
    <definedName name="__OP107" localSheetId="36">Scheduled_Payment+Extra_Payment</definedName>
    <definedName name="__OP107" localSheetId="37">Scheduled_Payment+Extra_Payment</definedName>
    <definedName name="__OP107" localSheetId="38">Scheduled_Payment+Extra_Payment</definedName>
    <definedName name="__OP107" localSheetId="39">Scheduled_Payment+Extra_Payment</definedName>
    <definedName name="__OP107" localSheetId="40">Scheduled_Payment+Extra_Payment</definedName>
    <definedName name="__OP107" localSheetId="41">Scheduled_Payment+Extra_Payment</definedName>
    <definedName name="__OP107" localSheetId="2">Scheduled_Payment+Extra_Payment</definedName>
    <definedName name="__OP107" localSheetId="1">Scheduled_Payment+Extra_Payment</definedName>
    <definedName name="__OP107">Scheduled_Payment+Extra_Payment</definedName>
    <definedName name="__OP107_1">#NAME?+#NAME?</definedName>
    <definedName name="__OP107_2">#NAME?+#NAME?</definedName>
    <definedName name="__OP108" localSheetId="15">Scheduled_Payment+Extra_Payment</definedName>
    <definedName name="__OP108" localSheetId="6">Scheduled_Payment+Extra_Payment</definedName>
    <definedName name="__OP108" localSheetId="7">Scheduled_Payment+Extra_Payment</definedName>
    <definedName name="__OP108" localSheetId="8">Scheduled_Payment+Extra_Payment</definedName>
    <definedName name="__OP108" localSheetId="42">Scheduled_Payment+Extra_Payment</definedName>
    <definedName name="__OP108" localSheetId="43">Scheduled_Payment+Extra_Payment</definedName>
    <definedName name="__OP108" localSheetId="44">Scheduled_Payment+Extra_Payment</definedName>
    <definedName name="__OP108" localSheetId="45">Scheduled_Payment+Extra_Payment</definedName>
    <definedName name="__OP108" localSheetId="46">Scheduled_Payment+Extra_Payment</definedName>
    <definedName name="__OP108" localSheetId="47">Scheduled_Payment+Extra_Payment</definedName>
    <definedName name="__OP108" localSheetId="48">Scheduled_Payment+Extra_Payment</definedName>
    <definedName name="__OP108" localSheetId="49">Scheduled_Payment+Extra_Payment</definedName>
    <definedName name="__OP108" localSheetId="50">Scheduled_Payment+Extra_Payment</definedName>
    <definedName name="__OP108" localSheetId="51">Scheduled_Payment+Extra_Payment</definedName>
    <definedName name="__OP108" localSheetId="52">Scheduled_Payment+Extra_Payment</definedName>
    <definedName name="__OP108" localSheetId="53">Scheduled_Payment+Extra_Payment</definedName>
    <definedName name="__OP108" localSheetId="54">Scheduled_Payment+Extra_Payment</definedName>
    <definedName name="__OP108" localSheetId="55">Scheduled_Payment+Extra_Payment</definedName>
    <definedName name="__OP108" localSheetId="56">Scheduled_Payment+Extra_Payment</definedName>
    <definedName name="__OP108" localSheetId="9">Scheduled_Payment+Extra_Payment</definedName>
    <definedName name="__OP108" localSheetId="10">Scheduled_Payment+Extra_Payment</definedName>
    <definedName name="__OP108" localSheetId="11">Scheduled_Payment+Extra_Payment</definedName>
    <definedName name="__OP108" localSheetId="12">Scheduled_Payment+Extra_Payment</definedName>
    <definedName name="__OP108" localSheetId="13">Scheduled_Payment+Extra_Payment</definedName>
    <definedName name="__OP108" localSheetId="14">Scheduled_Payment+Extra_Payment</definedName>
    <definedName name="__OP108" localSheetId="16">Scheduled_Payment+Extra_Payment</definedName>
    <definedName name="__OP108" localSheetId="17">Scheduled_Payment+Extra_Payment</definedName>
    <definedName name="__OP108" localSheetId="18">Scheduled_Payment+Extra_Payment</definedName>
    <definedName name="__OP108" localSheetId="19">Scheduled_Payment+Extra_Payment</definedName>
    <definedName name="__OP108" localSheetId="20">Scheduled_Payment+Extra_Payment</definedName>
    <definedName name="__OP108" localSheetId="21">Scheduled_Payment+Extra_Payment</definedName>
    <definedName name="__OP108" localSheetId="22">Scheduled_Payment+Extra_Payment</definedName>
    <definedName name="__OP108" localSheetId="23">Scheduled_Payment+Extra_Payment</definedName>
    <definedName name="__OP108" localSheetId="24">Scheduled_Payment+Extra_Payment</definedName>
    <definedName name="__OP108" localSheetId="25">Scheduled_Payment+Extra_Payment</definedName>
    <definedName name="__OP108" localSheetId="26">Scheduled_Payment+Extra_Payment</definedName>
    <definedName name="__OP108" localSheetId="27">Scheduled_Payment+Extra_Payment</definedName>
    <definedName name="__OP108" localSheetId="28">Scheduled_Payment+Extra_Payment</definedName>
    <definedName name="__OP108" localSheetId="29">Scheduled_Payment+Extra_Payment</definedName>
    <definedName name="__OP108" localSheetId="30">Scheduled_Payment+Extra_Payment</definedName>
    <definedName name="__OP108" localSheetId="31">Scheduled_Payment+Extra_Payment</definedName>
    <definedName name="__OP108" localSheetId="32">Scheduled_Payment+Extra_Payment</definedName>
    <definedName name="__OP108" localSheetId="33">Scheduled_Payment+Extra_Payment</definedName>
    <definedName name="__OP108" localSheetId="34">Scheduled_Payment+Extra_Payment</definedName>
    <definedName name="__OP108" localSheetId="35">Scheduled_Payment+Extra_Payment</definedName>
    <definedName name="__OP108" localSheetId="36">Scheduled_Payment+Extra_Payment</definedName>
    <definedName name="__OP108" localSheetId="37">Scheduled_Payment+Extra_Payment</definedName>
    <definedName name="__OP108" localSheetId="38">Scheduled_Payment+Extra_Payment</definedName>
    <definedName name="__OP108" localSheetId="39">Scheduled_Payment+Extra_Payment</definedName>
    <definedName name="__OP108" localSheetId="40">Scheduled_Payment+Extra_Payment</definedName>
    <definedName name="__OP108" localSheetId="41">Scheduled_Payment+Extra_Payment</definedName>
    <definedName name="__OP108" localSheetId="2">Scheduled_Payment+Extra_Payment</definedName>
    <definedName name="__OP108" localSheetId="1">Scheduled_Payment+Extra_Payment</definedName>
    <definedName name="__OP108">Scheduled_Payment+Extra_Payment</definedName>
    <definedName name="__OP108_1">#NAME?+#NAME?</definedName>
    <definedName name="__OP108_2">#NAME?+#NAME?</definedName>
    <definedName name="__PJ50" localSheetId="15">#REF!</definedName>
    <definedName name="__PJ50" localSheetId="6">#REF!</definedName>
    <definedName name="__PJ50" localSheetId="7">#REF!</definedName>
    <definedName name="__PJ50" localSheetId="8">#REF!</definedName>
    <definedName name="__PJ50" localSheetId="42">#REF!</definedName>
    <definedName name="__PJ50" localSheetId="43">#REF!</definedName>
    <definedName name="__PJ50" localSheetId="44">#REF!</definedName>
    <definedName name="__PJ50" localSheetId="45">#REF!</definedName>
    <definedName name="__PJ50" localSheetId="46">#REF!</definedName>
    <definedName name="__PJ50" localSheetId="47">#REF!</definedName>
    <definedName name="__PJ50" localSheetId="48">#REF!</definedName>
    <definedName name="__PJ50" localSheetId="49">#REF!</definedName>
    <definedName name="__PJ50" localSheetId="50">#REF!</definedName>
    <definedName name="__PJ50" localSheetId="51">#REF!</definedName>
    <definedName name="__PJ50" localSheetId="52">#REF!</definedName>
    <definedName name="__PJ50" localSheetId="53">#REF!</definedName>
    <definedName name="__PJ50" localSheetId="54">#REF!</definedName>
    <definedName name="__PJ50" localSheetId="55">#REF!</definedName>
    <definedName name="__PJ50" localSheetId="56">#REF!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6">#REF!</definedName>
    <definedName name="__PJ50" localSheetId="17">#REF!</definedName>
    <definedName name="__PJ50" localSheetId="18">#REF!</definedName>
    <definedName name="__PJ50" localSheetId="19">#REF!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#REF!</definedName>
    <definedName name="__pj51" localSheetId="15">#REF!</definedName>
    <definedName name="__pj51" localSheetId="6">#REF!</definedName>
    <definedName name="__pj51" localSheetId="7">#REF!</definedName>
    <definedName name="__pj51" localSheetId="8">#REF!</definedName>
    <definedName name="__pj51" localSheetId="42">#REF!</definedName>
    <definedName name="__pj51" localSheetId="43">#REF!</definedName>
    <definedName name="__pj51" localSheetId="44">#REF!</definedName>
    <definedName name="__pj51" localSheetId="45">#REF!</definedName>
    <definedName name="__pj51" localSheetId="46">#REF!</definedName>
    <definedName name="__pj51" localSheetId="47">#REF!</definedName>
    <definedName name="__pj51" localSheetId="48">#REF!</definedName>
    <definedName name="__pj51" localSheetId="49">#REF!</definedName>
    <definedName name="__pj51" localSheetId="50">#REF!</definedName>
    <definedName name="__pj51" localSheetId="51">#REF!</definedName>
    <definedName name="__pj51" localSheetId="52">#REF!</definedName>
    <definedName name="__pj51" localSheetId="53">#REF!</definedName>
    <definedName name="__pj51" localSheetId="54">#REF!</definedName>
    <definedName name="__pj51" localSheetId="55">#REF!</definedName>
    <definedName name="__pj51" localSheetId="56">#REF!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6">#REF!</definedName>
    <definedName name="__pj51" localSheetId="17">#REF!</definedName>
    <definedName name="__pj51" localSheetId="18">#REF!</definedName>
    <definedName name="__pj51" localSheetId="19">#REF!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38">#REF!</definedName>
    <definedName name="__pj51" localSheetId="39">#REF!</definedName>
    <definedName name="__pj51" localSheetId="40">#REF!</definedName>
    <definedName name="__pj51" localSheetId="41">#REF!</definedName>
    <definedName name="__pj51">#REF!</definedName>
    <definedName name="__PR1">[19]PRECIOS!$A:$E</definedName>
    <definedName name="__PRE12" localSheetId="6">#REF!</definedName>
    <definedName name="__PRE12" localSheetId="7">#REF!</definedName>
    <definedName name="__PRE12" localSheetId="11">#REF!</definedName>
    <definedName name="__PRE12" localSheetId="19">#REF!</definedName>
    <definedName name="__PRE12">#REF!</definedName>
    <definedName name="__Pu1">[18]CALCULO!$B$18</definedName>
    <definedName name="__Pu2">[18]CALCULO!$E$18</definedName>
    <definedName name="__Pu3">[18]CALCULO!$H$18</definedName>
    <definedName name="__rc" localSheetId="15">#REF!</definedName>
    <definedName name="__rc" localSheetId="6">#REF!</definedName>
    <definedName name="__rc" localSheetId="7">#REF!</definedName>
    <definedName name="__rc" localSheetId="8">#REF!</definedName>
    <definedName name="__rc" localSheetId="42">#REF!</definedName>
    <definedName name="__rc" localSheetId="43">#REF!</definedName>
    <definedName name="__rc" localSheetId="44">#REF!</definedName>
    <definedName name="__rc" localSheetId="45">#REF!</definedName>
    <definedName name="__rc" localSheetId="46">#REF!</definedName>
    <definedName name="__rc" localSheetId="47">#REF!</definedName>
    <definedName name="__rc" localSheetId="48">#REF!</definedName>
    <definedName name="__rc" localSheetId="49">#REF!</definedName>
    <definedName name="__rc" localSheetId="50">#REF!</definedName>
    <definedName name="__rc" localSheetId="51">#REF!</definedName>
    <definedName name="__rc" localSheetId="52">#REF!</definedName>
    <definedName name="__rc" localSheetId="53">#REF!</definedName>
    <definedName name="__rc" localSheetId="54">#REF!</definedName>
    <definedName name="__rc" localSheetId="55">#REF!</definedName>
    <definedName name="__rc" localSheetId="56">#REF!</definedName>
    <definedName name="__rc" localSheetId="9">#REF!</definedName>
    <definedName name="__rc" localSheetId="10">#REF!</definedName>
    <definedName name="__rc" localSheetId="11">#REF!</definedName>
    <definedName name="__rc" localSheetId="12">#REF!</definedName>
    <definedName name="__rc" localSheetId="13">#REF!</definedName>
    <definedName name="__rc" localSheetId="14">#REF!</definedName>
    <definedName name="__rc" localSheetId="16">#REF!</definedName>
    <definedName name="__rc" localSheetId="17">#REF!</definedName>
    <definedName name="__rc" localSheetId="18">#REF!</definedName>
    <definedName name="__rc" localSheetId="19">#REF!</definedName>
    <definedName name="__rc" localSheetId="22">#REF!</definedName>
    <definedName name="__rc" localSheetId="23">#REF!</definedName>
    <definedName name="__rc" localSheetId="24">#REF!</definedName>
    <definedName name="__rc" localSheetId="25">#REF!</definedName>
    <definedName name="__rc" localSheetId="26">#REF!</definedName>
    <definedName name="__rc" localSheetId="27">#REF!</definedName>
    <definedName name="__rc" localSheetId="28">#REF!</definedName>
    <definedName name="__rc" localSheetId="29">#REF!</definedName>
    <definedName name="__rc" localSheetId="30">#REF!</definedName>
    <definedName name="__rc" localSheetId="31">#REF!</definedName>
    <definedName name="__rc" localSheetId="32">#REF!</definedName>
    <definedName name="__rc" localSheetId="33">#REF!</definedName>
    <definedName name="__rc" localSheetId="34">#REF!</definedName>
    <definedName name="__rc" localSheetId="35">#REF!</definedName>
    <definedName name="__rc" localSheetId="36">#REF!</definedName>
    <definedName name="__rc" localSheetId="37">#REF!</definedName>
    <definedName name="__rc" localSheetId="38">#REF!</definedName>
    <definedName name="__rc" localSheetId="39">#REF!</definedName>
    <definedName name="__rc" localSheetId="40">#REF!</definedName>
    <definedName name="__rc" localSheetId="41">#REF!</definedName>
    <definedName name="__Rc" localSheetId="3">#REF!</definedName>
    <definedName name="__rc">#REF!</definedName>
    <definedName name="__SBC1">[10]INV!$A$12:$D$15</definedName>
    <definedName name="__SBC3">[10]INV!$F$12:$I$15</definedName>
    <definedName name="__SBC5">[10]INV!$K$12:$N$15</definedName>
    <definedName name="__sep01" localSheetId="2">[15]Dólar!#REF!</definedName>
    <definedName name="__sep01">[15]Dólar!#REF!</definedName>
    <definedName name="__sep06" localSheetId="2">[15]Dólar!#REF!</definedName>
    <definedName name="__sep06">[15]Dólar!#REF!</definedName>
    <definedName name="__sep97" localSheetId="2">[15]Dólar!#REF!</definedName>
    <definedName name="__sep97">[15]Dólar!#REF!</definedName>
    <definedName name="__sep98" localSheetId="2">[15]Dólar!#REF!</definedName>
    <definedName name="__sep98">[15]Dólar!#REF!</definedName>
    <definedName name="__sep99">[15]Dólar!#REF!</definedName>
    <definedName name="__tf3813" localSheetId="6">#REF!</definedName>
    <definedName name="__tf3813" localSheetId="7">#REF!</definedName>
    <definedName name="__tf3813" localSheetId="11">#REF!</definedName>
    <definedName name="__tf3813" localSheetId="19">#REF!</definedName>
    <definedName name="__tf3813">#REF!</definedName>
    <definedName name="__VPD1">[6]TARIFAS!$C$582</definedName>
    <definedName name="__VPI1">[6]TARIFAS!$C$580</definedName>
    <definedName name="__VRA1">[6]TARIFAS!$C$579</definedName>
    <definedName name="__Vu1">[18]CALCULO!$B$23</definedName>
    <definedName name="__Vu2">[18]CALCULO!$E$23</definedName>
    <definedName name="__Vu3">[18]CALCULO!$H$23</definedName>
    <definedName name="__xlfn.BAHTTEXT" hidden="1">#NAME?</definedName>
    <definedName name="_01" localSheetId="6">#REF!</definedName>
    <definedName name="_01" localSheetId="7">#REF!</definedName>
    <definedName name="_01" localSheetId="11">#REF!</definedName>
    <definedName name="_01" localSheetId="19">#REF!</definedName>
    <definedName name="_01">#REF!</definedName>
    <definedName name="_1.10" localSheetId="6">[20]UNIT081!#REF!</definedName>
    <definedName name="_1.10" localSheetId="7">[20]UNIT081!#REF!</definedName>
    <definedName name="_1.10" localSheetId="11">[20]UNIT081!#REF!</definedName>
    <definedName name="_1.10" localSheetId="19">[20]UNIT081!#REF!</definedName>
    <definedName name="_1.10">[20]UNIT081!#REF!</definedName>
    <definedName name="_1.11" localSheetId="7">[20]UNIT081!#REF!</definedName>
    <definedName name="_1.11" localSheetId="11">[20]UNIT081!#REF!</definedName>
    <definedName name="_1.11" localSheetId="19">[20]UNIT081!#REF!</definedName>
    <definedName name="_1.11">[20]UNIT081!#REF!</definedName>
    <definedName name="_1.12" localSheetId="7">[20]UNIT081!#REF!</definedName>
    <definedName name="_1.12" localSheetId="11">[20]UNIT081!#REF!</definedName>
    <definedName name="_1.12" localSheetId="19">[20]UNIT081!#REF!</definedName>
    <definedName name="_1.12">[20]UNIT081!#REF!</definedName>
    <definedName name="_1.13">[20]UNIT081!#REF!</definedName>
    <definedName name="_1.14">[20]UNIT081!#REF!</definedName>
    <definedName name="_1.15">[20]UNIT081!#REF!</definedName>
    <definedName name="_1.16">[20]UNIT081!#REF!</definedName>
    <definedName name="_1.17">[20]UNIT081!#REF!</definedName>
    <definedName name="_1.18">[20]UNIT081!#REF!</definedName>
    <definedName name="_1.19">[20]UNIT081!#REF!</definedName>
    <definedName name="_1.20">[20]UNIT081!#REF!</definedName>
    <definedName name="_17" localSheetId="15">[21]FORMUL!#REF!</definedName>
    <definedName name="_17" localSheetId="6">[21]FORMUL!#REF!</definedName>
    <definedName name="_17" localSheetId="7">[21]FORMUL!#REF!</definedName>
    <definedName name="_17" localSheetId="8">[21]FORMUL!#REF!</definedName>
    <definedName name="_17" localSheetId="42">[21]FORMUL!#REF!</definedName>
    <definedName name="_17" localSheetId="43">[21]FORMUL!#REF!</definedName>
    <definedName name="_17" localSheetId="44">[21]FORMUL!#REF!</definedName>
    <definedName name="_17" localSheetId="45">[21]FORMUL!#REF!</definedName>
    <definedName name="_17" localSheetId="46">[21]FORMUL!#REF!</definedName>
    <definedName name="_17" localSheetId="47">[21]FORMUL!#REF!</definedName>
    <definedName name="_17" localSheetId="48">[21]FORMUL!#REF!</definedName>
    <definedName name="_17" localSheetId="49">[21]FORMUL!#REF!</definedName>
    <definedName name="_17" localSheetId="50">[21]FORMUL!#REF!</definedName>
    <definedName name="_17" localSheetId="51">[21]FORMUL!#REF!</definedName>
    <definedName name="_17" localSheetId="52">[21]FORMUL!#REF!</definedName>
    <definedName name="_17" localSheetId="53">[21]FORMUL!#REF!</definedName>
    <definedName name="_17" localSheetId="54">[21]FORMUL!#REF!</definedName>
    <definedName name="_17" localSheetId="55">[21]FORMUL!#REF!</definedName>
    <definedName name="_17" localSheetId="56">[21]FORMUL!#REF!</definedName>
    <definedName name="_17" localSheetId="9">[21]FORMUL!#REF!</definedName>
    <definedName name="_17" localSheetId="10">[21]FORMUL!#REF!</definedName>
    <definedName name="_17" localSheetId="11">[21]FORMUL!#REF!</definedName>
    <definedName name="_17" localSheetId="12">[21]FORMUL!#REF!</definedName>
    <definedName name="_17" localSheetId="13">[21]FORMUL!#REF!</definedName>
    <definedName name="_17" localSheetId="14">[21]FORMUL!#REF!</definedName>
    <definedName name="_17" localSheetId="16">[21]FORMUL!#REF!</definedName>
    <definedName name="_17" localSheetId="17">[21]FORMUL!#REF!</definedName>
    <definedName name="_17" localSheetId="18">[21]FORMUL!#REF!</definedName>
    <definedName name="_17" localSheetId="19">[21]FORMUL!#REF!</definedName>
    <definedName name="_17" localSheetId="22">[21]FORMUL!#REF!</definedName>
    <definedName name="_17" localSheetId="23">[21]FORMUL!#REF!</definedName>
    <definedName name="_17" localSheetId="24">[21]FORMUL!#REF!</definedName>
    <definedName name="_17" localSheetId="25">[21]FORMUL!#REF!</definedName>
    <definedName name="_17" localSheetId="26">[21]FORMUL!#REF!</definedName>
    <definedName name="_17" localSheetId="27">[21]FORMUL!#REF!</definedName>
    <definedName name="_17" localSheetId="28">[21]FORMUL!#REF!</definedName>
    <definedName name="_17" localSheetId="29">[21]FORMUL!#REF!</definedName>
    <definedName name="_17" localSheetId="30">[21]FORMUL!#REF!</definedName>
    <definedName name="_17" localSheetId="31">[21]FORMUL!#REF!</definedName>
    <definedName name="_17" localSheetId="32">[21]FORMUL!#REF!</definedName>
    <definedName name="_17" localSheetId="33">[21]FORMUL!#REF!</definedName>
    <definedName name="_17" localSheetId="34">[21]FORMUL!#REF!</definedName>
    <definedName name="_17" localSheetId="35">[21]FORMUL!#REF!</definedName>
    <definedName name="_17" localSheetId="36">[21]FORMUL!#REF!</definedName>
    <definedName name="_17" localSheetId="37">[21]FORMUL!#REF!</definedName>
    <definedName name="_17" localSheetId="38">[21]FORMUL!#REF!</definedName>
    <definedName name="_17" localSheetId="39">[21]FORMUL!#REF!</definedName>
    <definedName name="_17" localSheetId="40">[21]FORMUL!#REF!</definedName>
    <definedName name="_17" localSheetId="41">[21]FORMUL!#REF!</definedName>
    <definedName name="_17">[21]FORMUL!#REF!</definedName>
    <definedName name="_2_10">[20]UNIT081!#REF!</definedName>
    <definedName name="_2_11">[20]UNIT081!#REF!</definedName>
    <definedName name="_2_12">[20]UNIT081!#REF!</definedName>
    <definedName name="_2_13">[20]UNIT081!#REF!</definedName>
    <definedName name="_2_14">[20]UNIT081!#REF!</definedName>
    <definedName name="_2_15">[20]UNIT081!#REF!</definedName>
    <definedName name="_2_16">[20]UNIT081!#REF!</definedName>
    <definedName name="_2_17">[20]UNIT081!#REF!</definedName>
    <definedName name="_2_18">[20]UNIT081!#REF!</definedName>
    <definedName name="_3_10_1">[20]UNIT081!#REF!</definedName>
    <definedName name="_3_10_2">[20]UNIT081!#REF!</definedName>
    <definedName name="_3_10_3">[20]UNIT081!#REF!</definedName>
    <definedName name="_3_10_4">[20]UNIT081!#REF!</definedName>
    <definedName name="_3_10_5">[20]UNIT081!#REF!</definedName>
    <definedName name="_3_11">[20]UNIT081!#REF!</definedName>
    <definedName name="_4_10">[20]UNIT081!#REF!</definedName>
    <definedName name="_4_11">[20]UNIT081!#REF!</definedName>
    <definedName name="_4_12">[20]UNIT081!#REF!</definedName>
    <definedName name="_5">[20]UNIT081!#REF!</definedName>
    <definedName name="_5_10">[20]UNIT081!#REF!</definedName>
    <definedName name="_5_11">[20]UNIT081!#REF!</definedName>
    <definedName name="_5_12">[20]UNIT081!#REF!</definedName>
    <definedName name="_5_13">[20]UNIT081!#REF!</definedName>
    <definedName name="_5_14">[20]UNIT081!#REF!</definedName>
    <definedName name="_5_15">[20]UNIT081!#REF!</definedName>
    <definedName name="_5_16">[20]UNIT081!#REF!</definedName>
    <definedName name="_5_17">[20]UNIT081!#REF!</definedName>
    <definedName name="_5_18">[20]UNIT081!#REF!</definedName>
    <definedName name="_5_19">[20]UNIT081!#REF!</definedName>
    <definedName name="_5_20">[20]UNIT081!#REF!</definedName>
    <definedName name="_5_21">[20]UNIT081!#REF!</definedName>
    <definedName name="_5_22">[20]UNIT081!#REF!</definedName>
    <definedName name="_A17000" localSheetId="15">#REF!</definedName>
    <definedName name="_A17000" localSheetId="6">#REF!</definedName>
    <definedName name="_A17000" localSheetId="7">#REF!</definedName>
    <definedName name="_A17000" localSheetId="8">#REF!</definedName>
    <definedName name="_A17000" localSheetId="42">#REF!</definedName>
    <definedName name="_A17000" localSheetId="43">#REF!</definedName>
    <definedName name="_A17000" localSheetId="44">#REF!</definedName>
    <definedName name="_A17000" localSheetId="45">#REF!</definedName>
    <definedName name="_A17000" localSheetId="46">#REF!</definedName>
    <definedName name="_A17000" localSheetId="47">#REF!</definedName>
    <definedName name="_A17000" localSheetId="48">#REF!</definedName>
    <definedName name="_A17000" localSheetId="49">#REF!</definedName>
    <definedName name="_A17000" localSheetId="50">#REF!</definedName>
    <definedName name="_A17000" localSheetId="51">#REF!</definedName>
    <definedName name="_A17000" localSheetId="52">#REF!</definedName>
    <definedName name="_A17000" localSheetId="53">#REF!</definedName>
    <definedName name="_A17000" localSheetId="54">#REF!</definedName>
    <definedName name="_A17000" localSheetId="55">#REF!</definedName>
    <definedName name="_A17000" localSheetId="56">#REF!</definedName>
    <definedName name="_A17000" localSheetId="9">#REF!</definedName>
    <definedName name="_A17000" localSheetId="10">#REF!</definedName>
    <definedName name="_A17000" localSheetId="11">#REF!</definedName>
    <definedName name="_A17000" localSheetId="12">#REF!</definedName>
    <definedName name="_A17000" localSheetId="13">#REF!</definedName>
    <definedName name="_A17000" localSheetId="14">#REF!</definedName>
    <definedName name="_A17000" localSheetId="16">#REF!</definedName>
    <definedName name="_A17000" localSheetId="17">#REF!</definedName>
    <definedName name="_A17000" localSheetId="18">#REF!</definedName>
    <definedName name="_A17000" localSheetId="19">#REF!</definedName>
    <definedName name="_A17000" localSheetId="22">#REF!</definedName>
    <definedName name="_A17000" localSheetId="23">#REF!</definedName>
    <definedName name="_A17000" localSheetId="24">#REF!</definedName>
    <definedName name="_A17000" localSheetId="25">#REF!</definedName>
    <definedName name="_A17000" localSheetId="26">#REF!</definedName>
    <definedName name="_A17000" localSheetId="27">#REF!</definedName>
    <definedName name="_A17000" localSheetId="28">#REF!</definedName>
    <definedName name="_A17000" localSheetId="29">#REF!</definedName>
    <definedName name="_A17000" localSheetId="30">#REF!</definedName>
    <definedName name="_A17000" localSheetId="31">#REF!</definedName>
    <definedName name="_A17000" localSheetId="32">#REF!</definedName>
    <definedName name="_A17000" localSheetId="33">#REF!</definedName>
    <definedName name="_A17000" localSheetId="34">#REF!</definedName>
    <definedName name="_A17000" localSheetId="35">#REF!</definedName>
    <definedName name="_A17000" localSheetId="36">#REF!</definedName>
    <definedName name="_A17000" localSheetId="37">#REF!</definedName>
    <definedName name="_A17000" localSheetId="38">#REF!</definedName>
    <definedName name="_A17000" localSheetId="39">#REF!</definedName>
    <definedName name="_A17000" localSheetId="40">#REF!</definedName>
    <definedName name="_A17000" localSheetId="41">#REF!</definedName>
    <definedName name="_A17000" localSheetId="3">#REF!</definedName>
    <definedName name="_A17000">#REF!</definedName>
    <definedName name="_A20000" localSheetId="15">#REF!</definedName>
    <definedName name="_A20000" localSheetId="6">#REF!</definedName>
    <definedName name="_A20000" localSheetId="7">#REF!</definedName>
    <definedName name="_A20000" localSheetId="8">#REF!</definedName>
    <definedName name="_A20000" localSheetId="42">#REF!</definedName>
    <definedName name="_A20000" localSheetId="43">#REF!</definedName>
    <definedName name="_A20000" localSheetId="44">#REF!</definedName>
    <definedName name="_A20000" localSheetId="45">#REF!</definedName>
    <definedName name="_A20000" localSheetId="46">#REF!</definedName>
    <definedName name="_A20000" localSheetId="47">#REF!</definedName>
    <definedName name="_A20000" localSheetId="48">#REF!</definedName>
    <definedName name="_A20000" localSheetId="49">#REF!</definedName>
    <definedName name="_A20000" localSheetId="50">#REF!</definedName>
    <definedName name="_A20000" localSheetId="51">#REF!</definedName>
    <definedName name="_A20000" localSheetId="52">#REF!</definedName>
    <definedName name="_A20000" localSheetId="53">#REF!</definedName>
    <definedName name="_A20000" localSheetId="54">#REF!</definedName>
    <definedName name="_A20000" localSheetId="55">#REF!</definedName>
    <definedName name="_A20000" localSheetId="56">#REF!</definedName>
    <definedName name="_A20000" localSheetId="9">#REF!</definedName>
    <definedName name="_A20000" localSheetId="10">#REF!</definedName>
    <definedName name="_A20000" localSheetId="11">#REF!</definedName>
    <definedName name="_A20000" localSheetId="12">#REF!</definedName>
    <definedName name="_A20000" localSheetId="13">#REF!</definedName>
    <definedName name="_A20000" localSheetId="14">#REF!</definedName>
    <definedName name="_A20000" localSheetId="16">#REF!</definedName>
    <definedName name="_A20000" localSheetId="17">#REF!</definedName>
    <definedName name="_A20000" localSheetId="18">#REF!</definedName>
    <definedName name="_A20000" localSheetId="19">#REF!</definedName>
    <definedName name="_A20000" localSheetId="22">#REF!</definedName>
    <definedName name="_A20000" localSheetId="23">#REF!</definedName>
    <definedName name="_A20000" localSheetId="24">#REF!</definedName>
    <definedName name="_A20000" localSheetId="25">#REF!</definedName>
    <definedName name="_A20000" localSheetId="26">#REF!</definedName>
    <definedName name="_A20000" localSheetId="27">#REF!</definedName>
    <definedName name="_A20000" localSheetId="28">#REF!</definedName>
    <definedName name="_A20000" localSheetId="29">#REF!</definedName>
    <definedName name="_A20000" localSheetId="30">#REF!</definedName>
    <definedName name="_A20000" localSheetId="31">#REF!</definedName>
    <definedName name="_A20000" localSheetId="32">#REF!</definedName>
    <definedName name="_A20000" localSheetId="33">#REF!</definedName>
    <definedName name="_A20000" localSheetId="34">#REF!</definedName>
    <definedName name="_A20000" localSheetId="35">#REF!</definedName>
    <definedName name="_A20000" localSheetId="36">#REF!</definedName>
    <definedName name="_A20000" localSheetId="37">#REF!</definedName>
    <definedName name="_A20000" localSheetId="38">#REF!</definedName>
    <definedName name="_A20000" localSheetId="39">#REF!</definedName>
    <definedName name="_A20000" localSheetId="40">#REF!</definedName>
    <definedName name="_A20000" localSheetId="41">#REF!</definedName>
    <definedName name="_A20000" localSheetId="3">#REF!</definedName>
    <definedName name="_A20000">#REF!</definedName>
    <definedName name="_A30000" localSheetId="15">#REF!</definedName>
    <definedName name="_A30000" localSheetId="6">#REF!</definedName>
    <definedName name="_A30000" localSheetId="7">#REF!</definedName>
    <definedName name="_A30000" localSheetId="8">#REF!</definedName>
    <definedName name="_A30000" localSheetId="42">#REF!</definedName>
    <definedName name="_A30000" localSheetId="43">#REF!</definedName>
    <definedName name="_A30000" localSheetId="44">#REF!</definedName>
    <definedName name="_A30000" localSheetId="45">#REF!</definedName>
    <definedName name="_A30000" localSheetId="46">#REF!</definedName>
    <definedName name="_A30000" localSheetId="47">#REF!</definedName>
    <definedName name="_A30000" localSheetId="48">#REF!</definedName>
    <definedName name="_A30000" localSheetId="49">#REF!</definedName>
    <definedName name="_A30000" localSheetId="50">#REF!</definedName>
    <definedName name="_A30000" localSheetId="51">#REF!</definedName>
    <definedName name="_A30000" localSheetId="52">#REF!</definedName>
    <definedName name="_A30000" localSheetId="53">#REF!</definedName>
    <definedName name="_A30000" localSheetId="54">#REF!</definedName>
    <definedName name="_A30000" localSheetId="55">#REF!</definedName>
    <definedName name="_A30000" localSheetId="56">#REF!</definedName>
    <definedName name="_A30000" localSheetId="9">#REF!</definedName>
    <definedName name="_A30000" localSheetId="10">#REF!</definedName>
    <definedName name="_A30000" localSheetId="11">#REF!</definedName>
    <definedName name="_A30000" localSheetId="12">#REF!</definedName>
    <definedName name="_A30000" localSheetId="13">#REF!</definedName>
    <definedName name="_A30000" localSheetId="14">#REF!</definedName>
    <definedName name="_A30000" localSheetId="16">#REF!</definedName>
    <definedName name="_A30000" localSheetId="17">#REF!</definedName>
    <definedName name="_A30000" localSheetId="18">#REF!</definedName>
    <definedName name="_A30000" localSheetId="19">#REF!</definedName>
    <definedName name="_A30000" localSheetId="22">#REF!</definedName>
    <definedName name="_A30000" localSheetId="23">#REF!</definedName>
    <definedName name="_A30000" localSheetId="24">#REF!</definedName>
    <definedName name="_A30000" localSheetId="25">#REF!</definedName>
    <definedName name="_A30000" localSheetId="26">#REF!</definedName>
    <definedName name="_A30000" localSheetId="27">#REF!</definedName>
    <definedName name="_A30000" localSheetId="28">#REF!</definedName>
    <definedName name="_A30000" localSheetId="29">#REF!</definedName>
    <definedName name="_A30000" localSheetId="30">#REF!</definedName>
    <definedName name="_A30000" localSheetId="31">#REF!</definedName>
    <definedName name="_A30000" localSheetId="32">#REF!</definedName>
    <definedName name="_A30000" localSheetId="33">#REF!</definedName>
    <definedName name="_A30000" localSheetId="34">#REF!</definedName>
    <definedName name="_A30000" localSheetId="35">#REF!</definedName>
    <definedName name="_A30000" localSheetId="36">#REF!</definedName>
    <definedName name="_A30000" localSheetId="37">#REF!</definedName>
    <definedName name="_A30000" localSheetId="38">#REF!</definedName>
    <definedName name="_A30000" localSheetId="39">#REF!</definedName>
    <definedName name="_A30000" localSheetId="40">#REF!</definedName>
    <definedName name="_A30000" localSheetId="41">#REF!</definedName>
    <definedName name="_A30000" localSheetId="3">#REF!</definedName>
    <definedName name="_A30000">#REF!</definedName>
    <definedName name="_AFC1">[10]INV!$A$25:$D$28</definedName>
    <definedName name="_AFC3">[10]INV!$F$25:$I$28</definedName>
    <definedName name="_AFC5">[10]INV!$K$25:$N$28</definedName>
    <definedName name="_Afe1">'[22]2007 Database'!$E$2:$E$171,'[22]2007 Database'!$E$171:$E$172</definedName>
    <definedName name="_aiu2">[16]AIU!$J$105</definedName>
    <definedName name="_ALL4" localSheetId="6">#REF!</definedName>
    <definedName name="_ALL4" localSheetId="7">#REF!</definedName>
    <definedName name="_ALL4" localSheetId="11">#REF!</definedName>
    <definedName name="_ALL4" localSheetId="19">#REF!</definedName>
    <definedName name="_ALL4">#REF!</definedName>
    <definedName name="_APU221" localSheetId="15">#REF!</definedName>
    <definedName name="_APU221" localSheetId="6">#REF!</definedName>
    <definedName name="_APU221" localSheetId="7">#REF!</definedName>
    <definedName name="_APU221" localSheetId="8">#REF!</definedName>
    <definedName name="_APU221" localSheetId="42">#REF!</definedName>
    <definedName name="_APU221" localSheetId="43">#REF!</definedName>
    <definedName name="_APU221" localSheetId="44">#REF!</definedName>
    <definedName name="_APU221" localSheetId="45">#REF!</definedName>
    <definedName name="_APU221" localSheetId="46">#REF!</definedName>
    <definedName name="_APU221" localSheetId="47">#REF!</definedName>
    <definedName name="_APU221" localSheetId="48">#REF!</definedName>
    <definedName name="_APU221" localSheetId="49">#REF!</definedName>
    <definedName name="_APU221" localSheetId="50">#REF!</definedName>
    <definedName name="_APU221" localSheetId="51">#REF!</definedName>
    <definedName name="_APU221" localSheetId="52">#REF!</definedName>
    <definedName name="_APU221" localSheetId="53">#REF!</definedName>
    <definedName name="_APU221" localSheetId="54">#REF!</definedName>
    <definedName name="_APU221" localSheetId="55">#REF!</definedName>
    <definedName name="_APU221" localSheetId="56">#REF!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6">#REF!</definedName>
    <definedName name="_APU221" localSheetId="17">#REF!</definedName>
    <definedName name="_APU221" localSheetId="18">#REF!</definedName>
    <definedName name="_APU221" localSheetId="19">#REF!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38">#REF!</definedName>
    <definedName name="_APU221" localSheetId="39">#REF!</definedName>
    <definedName name="_APU221" localSheetId="40">#REF!</definedName>
    <definedName name="_APU221" localSheetId="41">#REF!</definedName>
    <definedName name="_APU221">#REF!</definedName>
    <definedName name="_APU465" localSheetId="15">[23]!absc</definedName>
    <definedName name="_APU465" localSheetId="6">[23]!absc</definedName>
    <definedName name="_APU465" localSheetId="7">[23]!absc</definedName>
    <definedName name="_APU465" localSheetId="8">[23]!absc</definedName>
    <definedName name="_APU465" localSheetId="42">[23]!absc</definedName>
    <definedName name="_APU465" localSheetId="43">[23]!absc</definedName>
    <definedName name="_APU465" localSheetId="44">[23]!absc</definedName>
    <definedName name="_APU465" localSheetId="45">[23]!absc</definedName>
    <definedName name="_APU465" localSheetId="46">[23]!absc</definedName>
    <definedName name="_APU465" localSheetId="47">[23]!absc</definedName>
    <definedName name="_APU465" localSheetId="48">[23]!absc</definedName>
    <definedName name="_APU465" localSheetId="49">[23]!absc</definedName>
    <definedName name="_APU465" localSheetId="50">[23]!absc</definedName>
    <definedName name="_APU465" localSheetId="51">[23]!absc</definedName>
    <definedName name="_APU465" localSheetId="52">[23]!absc</definedName>
    <definedName name="_APU465" localSheetId="53">[23]!absc</definedName>
    <definedName name="_APU465" localSheetId="54">[23]!absc</definedName>
    <definedName name="_APU465" localSheetId="55">[23]!absc</definedName>
    <definedName name="_APU465" localSheetId="56">[23]!absc</definedName>
    <definedName name="_APU465" localSheetId="9">[23]!absc</definedName>
    <definedName name="_APU465" localSheetId="10">[23]!absc</definedName>
    <definedName name="_APU465" localSheetId="11">[23]!absc</definedName>
    <definedName name="_APU465" localSheetId="12">[23]!absc</definedName>
    <definedName name="_APU465" localSheetId="13">[23]!absc</definedName>
    <definedName name="_APU465" localSheetId="14">[23]!absc</definedName>
    <definedName name="_APU465" localSheetId="16">[23]!absc</definedName>
    <definedName name="_APU465" localSheetId="17">[23]!absc</definedName>
    <definedName name="_APU465" localSheetId="22">[23]!absc</definedName>
    <definedName name="_APU465" localSheetId="23">[23]!absc</definedName>
    <definedName name="_APU465" localSheetId="24">[23]!absc</definedName>
    <definedName name="_APU465" localSheetId="25">[23]!absc</definedName>
    <definedName name="_APU465" localSheetId="26">[23]!absc</definedName>
    <definedName name="_APU465" localSheetId="27">[23]!absc</definedName>
    <definedName name="_APU465" localSheetId="28">[23]!absc</definedName>
    <definedName name="_APU465" localSheetId="29">[23]!absc</definedName>
    <definedName name="_APU465" localSheetId="30">[23]!absc</definedName>
    <definedName name="_APU465" localSheetId="31">[23]!absc</definedName>
    <definedName name="_APU465" localSheetId="32">[23]!absc</definedName>
    <definedName name="_APU465" localSheetId="33">[23]!absc</definedName>
    <definedName name="_APU465" localSheetId="34">[23]!absc</definedName>
    <definedName name="_APU465" localSheetId="35">[23]!absc</definedName>
    <definedName name="_APU465" localSheetId="36">[23]!absc</definedName>
    <definedName name="_APU465" localSheetId="37">[23]!absc</definedName>
    <definedName name="_APU465" localSheetId="38">[23]!absc</definedName>
    <definedName name="_APU465" localSheetId="39">[23]!absc</definedName>
    <definedName name="_APU465" localSheetId="40">[23]!absc</definedName>
    <definedName name="_APU465" localSheetId="41">[23]!absc</definedName>
    <definedName name="_APU465">[23]!absc</definedName>
    <definedName name="_BGC1">[10]INV!$A$5:$D$8</definedName>
    <definedName name="_BGC3">[10]INV!$F$5:$I$8</definedName>
    <definedName name="_BGC5">[10]INV!$K$5:$N$8</definedName>
    <definedName name="_CAC1">[10]INV!$A$19:$D$22</definedName>
    <definedName name="_CAC3">[10]INV!$F$19:$I$22</definedName>
    <definedName name="_CAC5">[10]INV!$K$19:$N$22</definedName>
    <definedName name="_CAP1" localSheetId="15">#REF!</definedName>
    <definedName name="_CAP1" localSheetId="6">#REF!</definedName>
    <definedName name="_CAP1" localSheetId="7">#REF!</definedName>
    <definedName name="_CAP1" localSheetId="8">#REF!</definedName>
    <definedName name="_CAP1" localSheetId="42">#REF!</definedName>
    <definedName name="_CAP1" localSheetId="43">#REF!</definedName>
    <definedName name="_CAP1" localSheetId="44">#REF!</definedName>
    <definedName name="_CAP1" localSheetId="45">#REF!</definedName>
    <definedName name="_CAP1" localSheetId="46">#REF!</definedName>
    <definedName name="_CAP1" localSheetId="47">#REF!</definedName>
    <definedName name="_CAP1" localSheetId="48">#REF!</definedName>
    <definedName name="_CAP1" localSheetId="49">#REF!</definedName>
    <definedName name="_CAP1" localSheetId="50">#REF!</definedName>
    <definedName name="_CAP1" localSheetId="51">#REF!</definedName>
    <definedName name="_CAP1" localSheetId="52">#REF!</definedName>
    <definedName name="_CAP1" localSheetId="53">#REF!</definedName>
    <definedName name="_CAP1" localSheetId="54">#REF!</definedName>
    <definedName name="_CAP1" localSheetId="55">#REF!</definedName>
    <definedName name="_CAP1" localSheetId="56">#REF!</definedName>
    <definedName name="_CAP1" localSheetId="9">#REF!</definedName>
    <definedName name="_CAP1" localSheetId="10">#REF!</definedName>
    <definedName name="_CAP1" localSheetId="11">#REF!</definedName>
    <definedName name="_CAP1" localSheetId="12">#REF!</definedName>
    <definedName name="_CAP1" localSheetId="13">#REF!</definedName>
    <definedName name="_CAP1" localSheetId="14">#REF!</definedName>
    <definedName name="_CAP1" localSheetId="16">#REF!</definedName>
    <definedName name="_CAP1" localSheetId="17">#REF!</definedName>
    <definedName name="_CAP1" localSheetId="18">#REF!</definedName>
    <definedName name="_CAP1" localSheetId="19">#REF!</definedName>
    <definedName name="_CAP1" localSheetId="22">#REF!</definedName>
    <definedName name="_CAP1" localSheetId="23">#REF!</definedName>
    <definedName name="_CAP1" localSheetId="24">#REF!</definedName>
    <definedName name="_CAP1" localSheetId="25">#REF!</definedName>
    <definedName name="_CAP1" localSheetId="26">#REF!</definedName>
    <definedName name="_CAP1" localSheetId="27">#REF!</definedName>
    <definedName name="_CAP1" localSheetId="28">#REF!</definedName>
    <definedName name="_CAP1" localSheetId="29">#REF!</definedName>
    <definedName name="_CAP1" localSheetId="30">#REF!</definedName>
    <definedName name="_CAP1" localSheetId="31">#REF!</definedName>
    <definedName name="_CAP1" localSheetId="32">#REF!</definedName>
    <definedName name="_CAP1" localSheetId="33">#REF!</definedName>
    <definedName name="_CAP1" localSheetId="34">#REF!</definedName>
    <definedName name="_CAP1" localSheetId="35">#REF!</definedName>
    <definedName name="_CAP1" localSheetId="36">#REF!</definedName>
    <definedName name="_CAP1" localSheetId="37">#REF!</definedName>
    <definedName name="_CAP1" localSheetId="38">#REF!</definedName>
    <definedName name="_CAP1" localSheetId="39">#REF!</definedName>
    <definedName name="_CAP1" localSheetId="40">#REF!</definedName>
    <definedName name="_CAP1" localSheetId="41">#REF!</definedName>
    <definedName name="_CAP1">#REF!</definedName>
    <definedName name="_CMU005" localSheetId="6" hidden="1">#REF!</definedName>
    <definedName name="_CMU005" localSheetId="2" hidden="1">#REF!</definedName>
    <definedName name="_CMU005" localSheetId="1" hidden="1">#REF!</definedName>
    <definedName name="_CMU005" hidden="1">#REF!</definedName>
    <definedName name="_cmu05" localSheetId="6">#REF!</definedName>
    <definedName name="_cmu05">#REF!</definedName>
    <definedName name="_Cod1" localSheetId="6">#REF!</definedName>
    <definedName name="_Cod1">#REF!</definedName>
    <definedName name="_CON2200" localSheetId="6">#REF!</definedName>
    <definedName name="_CON2200">#REF!</definedName>
    <definedName name="_CON2500" localSheetId="6">#REF!</definedName>
    <definedName name="_CON2500">#REF!</definedName>
    <definedName name="_con3000" localSheetId="6">#REF!</definedName>
    <definedName name="_con3000">#REF!</definedName>
    <definedName name="_cua1">'[5]ALCANTARILLADO RAS'!$A$4:$B$14</definedName>
    <definedName name="_DMD1" localSheetId="6">#REF!</definedName>
    <definedName name="_DMD1" localSheetId="7">#REF!</definedName>
    <definedName name="_DMD1" localSheetId="11">#REF!</definedName>
    <definedName name="_DMD1" localSheetId="19">#REF!</definedName>
    <definedName name="_DMD1">#REF!</definedName>
    <definedName name="_EST1" localSheetId="15">#REF!</definedName>
    <definedName name="_EST1" localSheetId="6">#REF!</definedName>
    <definedName name="_EST1" localSheetId="7">#REF!</definedName>
    <definedName name="_EST1" localSheetId="8">#REF!</definedName>
    <definedName name="_EST1" localSheetId="42">#REF!</definedName>
    <definedName name="_EST1" localSheetId="43">#REF!</definedName>
    <definedName name="_EST1" localSheetId="44">#REF!</definedName>
    <definedName name="_EST1" localSheetId="45">#REF!</definedName>
    <definedName name="_EST1" localSheetId="46">#REF!</definedName>
    <definedName name="_EST1" localSheetId="47">#REF!</definedName>
    <definedName name="_EST1" localSheetId="48">#REF!</definedName>
    <definedName name="_EST1" localSheetId="49">#REF!</definedName>
    <definedName name="_EST1" localSheetId="50">#REF!</definedName>
    <definedName name="_EST1" localSheetId="51">#REF!</definedName>
    <definedName name="_EST1" localSheetId="52">#REF!</definedName>
    <definedName name="_EST1" localSheetId="53">#REF!</definedName>
    <definedName name="_EST1" localSheetId="54">#REF!</definedName>
    <definedName name="_EST1" localSheetId="55">#REF!</definedName>
    <definedName name="_EST1" localSheetId="56">#REF!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6">#REF!</definedName>
    <definedName name="_EST1" localSheetId="17">#REF!</definedName>
    <definedName name="_EST1" localSheetId="18">#REF!</definedName>
    <definedName name="_EST1" localSheetId="19">#REF!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38">#REF!</definedName>
    <definedName name="_EST1" localSheetId="39">#REF!</definedName>
    <definedName name="_EST1" localSheetId="40">#REF!</definedName>
    <definedName name="_EST1" localSheetId="41">#REF!</definedName>
    <definedName name="_EST1" localSheetId="3">#REF!</definedName>
    <definedName name="_EST1">#REF!</definedName>
    <definedName name="_EST10" localSheetId="15">#REF!</definedName>
    <definedName name="_EST10" localSheetId="6">#REF!</definedName>
    <definedName name="_EST10" localSheetId="7">#REF!</definedName>
    <definedName name="_EST10" localSheetId="8">#REF!</definedName>
    <definedName name="_EST10" localSheetId="42">#REF!</definedName>
    <definedName name="_EST10" localSheetId="43">#REF!</definedName>
    <definedName name="_EST10" localSheetId="44">#REF!</definedName>
    <definedName name="_EST10" localSheetId="45">#REF!</definedName>
    <definedName name="_EST10" localSheetId="46">#REF!</definedName>
    <definedName name="_EST10" localSheetId="47">#REF!</definedName>
    <definedName name="_EST10" localSheetId="48">#REF!</definedName>
    <definedName name="_EST10" localSheetId="49">#REF!</definedName>
    <definedName name="_EST10" localSheetId="50">#REF!</definedName>
    <definedName name="_EST10" localSheetId="51">#REF!</definedName>
    <definedName name="_EST10" localSheetId="52">#REF!</definedName>
    <definedName name="_EST10" localSheetId="53">#REF!</definedName>
    <definedName name="_EST10" localSheetId="54">#REF!</definedName>
    <definedName name="_EST10" localSheetId="55">#REF!</definedName>
    <definedName name="_EST10" localSheetId="56">#REF!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6">#REF!</definedName>
    <definedName name="_EST10" localSheetId="17">#REF!</definedName>
    <definedName name="_EST10" localSheetId="18">#REF!</definedName>
    <definedName name="_EST10" localSheetId="19">#REF!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38">#REF!</definedName>
    <definedName name="_EST10" localSheetId="39">#REF!</definedName>
    <definedName name="_EST10" localSheetId="40">#REF!</definedName>
    <definedName name="_EST10" localSheetId="41">#REF!</definedName>
    <definedName name="_EST10" localSheetId="3">#REF!</definedName>
    <definedName name="_EST10">#REF!</definedName>
    <definedName name="_EST11" localSheetId="6">#REF!</definedName>
    <definedName name="_EST11" localSheetId="3">#REF!</definedName>
    <definedName name="_EST11">#REF!</definedName>
    <definedName name="_EST12" localSheetId="6">#REF!</definedName>
    <definedName name="_EST12" localSheetId="3">#REF!</definedName>
    <definedName name="_EST12">#REF!</definedName>
    <definedName name="_EST13" localSheetId="6">#REF!</definedName>
    <definedName name="_EST13" localSheetId="3">#REF!</definedName>
    <definedName name="_EST13">#REF!</definedName>
    <definedName name="_EST14" localSheetId="6">#REF!</definedName>
    <definedName name="_EST14" localSheetId="3">#REF!</definedName>
    <definedName name="_EST14">#REF!</definedName>
    <definedName name="_EST15" localSheetId="6">#REF!</definedName>
    <definedName name="_EST15" localSheetId="3">#REF!</definedName>
    <definedName name="_EST15">#REF!</definedName>
    <definedName name="_EST16" localSheetId="6">#REF!</definedName>
    <definedName name="_EST16" localSheetId="3">#REF!</definedName>
    <definedName name="_EST16">#REF!</definedName>
    <definedName name="_EST17" localSheetId="6">#REF!</definedName>
    <definedName name="_EST17" localSheetId="3">#REF!</definedName>
    <definedName name="_EST17">#REF!</definedName>
    <definedName name="_EST18" localSheetId="6">#REF!</definedName>
    <definedName name="_EST18" localSheetId="3">#REF!</definedName>
    <definedName name="_EST18">#REF!</definedName>
    <definedName name="_EST19" localSheetId="6">#REF!</definedName>
    <definedName name="_EST19" localSheetId="3">#REF!</definedName>
    <definedName name="_EST19">#REF!</definedName>
    <definedName name="_EST2" localSheetId="6">#REF!</definedName>
    <definedName name="_EST2" localSheetId="3">#REF!</definedName>
    <definedName name="_EST2">#REF!</definedName>
    <definedName name="_EST23" localSheetId="6">#REF!</definedName>
    <definedName name="_EST23">#REF!</definedName>
    <definedName name="_EST3" localSheetId="6">#REF!</definedName>
    <definedName name="_EST3" localSheetId="3">#REF!</definedName>
    <definedName name="_EST3">#REF!</definedName>
    <definedName name="_EST4" localSheetId="6">#REF!</definedName>
    <definedName name="_EST4" localSheetId="3">#REF!</definedName>
    <definedName name="_EST4">#REF!</definedName>
    <definedName name="_EST5" localSheetId="6">#REF!</definedName>
    <definedName name="_EST5" localSheetId="3">#REF!</definedName>
    <definedName name="_EST5">#REF!</definedName>
    <definedName name="_EST6" localSheetId="6">#REF!</definedName>
    <definedName name="_EST6" localSheetId="3">#REF!</definedName>
    <definedName name="_EST6">#REF!</definedName>
    <definedName name="_EST7" localSheetId="6">#REF!</definedName>
    <definedName name="_EST7" localSheetId="3">#REF!</definedName>
    <definedName name="_EST7">#REF!</definedName>
    <definedName name="_EST8" localSheetId="6">#REF!</definedName>
    <definedName name="_EST8" localSheetId="3">#REF!</definedName>
    <definedName name="_EST8">#REF!</definedName>
    <definedName name="_EST9" localSheetId="6">#REF!</definedName>
    <definedName name="_EST9" localSheetId="3">#REF!</definedName>
    <definedName name="_EST9">#REF!</definedName>
    <definedName name="_EXC1" localSheetId="6">#REF!</definedName>
    <definedName name="_EXC1" localSheetId="3">#REF!</definedName>
    <definedName name="_EXC1">#REF!</definedName>
    <definedName name="_EXC10" localSheetId="6">#REF!</definedName>
    <definedName name="_EXC10" localSheetId="3">#REF!</definedName>
    <definedName name="_EXC10">#REF!</definedName>
    <definedName name="_EXC11" localSheetId="6">#REF!</definedName>
    <definedName name="_EXC11" localSheetId="3">#REF!</definedName>
    <definedName name="_EXC11">#REF!</definedName>
    <definedName name="_EXC12" localSheetId="6">#REF!</definedName>
    <definedName name="_EXC12" localSheetId="3">#REF!</definedName>
    <definedName name="_EXC12">#REF!</definedName>
    <definedName name="_EXC2" localSheetId="6">#REF!</definedName>
    <definedName name="_EXC2" localSheetId="3">#REF!</definedName>
    <definedName name="_EXC2">#REF!</definedName>
    <definedName name="_EXC3" localSheetId="6">#REF!</definedName>
    <definedName name="_EXC3" localSheetId="3">#REF!</definedName>
    <definedName name="_EXC3">#REF!</definedName>
    <definedName name="_EXC4" localSheetId="6">#REF!</definedName>
    <definedName name="_EXC4" localSheetId="3">#REF!</definedName>
    <definedName name="_EXC4">#REF!</definedName>
    <definedName name="_EXC5" localSheetId="6">#REF!</definedName>
    <definedName name="_EXC5">#REF!</definedName>
    <definedName name="_EXC6" localSheetId="6">#REF!</definedName>
    <definedName name="_EXC6" localSheetId="3">#REF!</definedName>
    <definedName name="_EXC6">#REF!</definedName>
    <definedName name="_EXC7" localSheetId="6">#REF!</definedName>
    <definedName name="_EXC7" localSheetId="3">#REF!</definedName>
    <definedName name="_EXC7">#REF!</definedName>
    <definedName name="_EXC8" localSheetId="6">#REF!</definedName>
    <definedName name="_EXC8" localSheetId="3">#REF!</definedName>
    <definedName name="_EXC8">#REF!</definedName>
    <definedName name="_EXC9" localSheetId="6">#REF!</definedName>
    <definedName name="_EXC9" localSheetId="3">#REF!</definedName>
    <definedName name="_EXC9">#REF!</definedName>
    <definedName name="_F" localSheetId="6" hidden="1">#REF!</definedName>
    <definedName name="_F" localSheetId="2" hidden="1">#REF!</definedName>
    <definedName name="_F" localSheetId="1" hidden="1">#REF!</definedName>
    <definedName name="_F" hidden="1">#REF!</definedName>
    <definedName name="_fcv1" localSheetId="6">#REF!</definedName>
    <definedName name="_fcv1">#REF!</definedName>
    <definedName name="_FEB1" localSheetId="6">#REF!</definedName>
    <definedName name="_FEB1">#REF!</definedName>
    <definedName name="_Fill" localSheetId="6" hidden="1">#REF!</definedName>
    <definedName name="_Fill" localSheetId="2" hidden="1">#REF!</definedName>
    <definedName name="_Fill" localSheetId="1" hidden="1">#REF!</definedName>
    <definedName name="_Fill" hidden="1">#REF!</definedName>
    <definedName name="_FS01" localSheetId="15">[3]!ERR</definedName>
    <definedName name="_FS01" localSheetId="6">[3]!ERR</definedName>
    <definedName name="_FS01" localSheetId="7">[3]!ERR</definedName>
    <definedName name="_FS01" localSheetId="8">[3]!ERR</definedName>
    <definedName name="_FS01" localSheetId="42">[3]!ERR</definedName>
    <definedName name="_FS01" localSheetId="43">[3]!ERR</definedName>
    <definedName name="_FS01" localSheetId="44">[3]!ERR</definedName>
    <definedName name="_FS01" localSheetId="45">[3]!ERR</definedName>
    <definedName name="_FS01" localSheetId="46">[3]!ERR</definedName>
    <definedName name="_FS01" localSheetId="47">[3]!ERR</definedName>
    <definedName name="_FS01" localSheetId="48">[3]!ERR</definedName>
    <definedName name="_FS01" localSheetId="49">[3]!ERR</definedName>
    <definedName name="_FS01" localSheetId="50">[3]!ERR</definedName>
    <definedName name="_FS01" localSheetId="51">[3]!ERR</definedName>
    <definedName name="_FS01" localSheetId="52">[3]!ERR</definedName>
    <definedName name="_FS01" localSheetId="53">[3]!ERR</definedName>
    <definedName name="_FS01" localSheetId="54">[3]!ERR</definedName>
    <definedName name="_FS01" localSheetId="55">[3]!ERR</definedName>
    <definedName name="_FS01" localSheetId="56">[3]!ERR</definedName>
    <definedName name="_FS01" localSheetId="9">[3]!ERR</definedName>
    <definedName name="_FS01" localSheetId="10">[3]!ERR</definedName>
    <definedName name="_FS01" localSheetId="11">[3]!ERR</definedName>
    <definedName name="_FS01" localSheetId="12">[3]!ERR</definedName>
    <definedName name="_FS01" localSheetId="13">[3]!ERR</definedName>
    <definedName name="_FS01" localSheetId="14">[3]!ERR</definedName>
    <definedName name="_FS01" localSheetId="16">[3]!ERR</definedName>
    <definedName name="_FS01" localSheetId="17">[3]!ERR</definedName>
    <definedName name="_FS01" localSheetId="22">[3]!ERR</definedName>
    <definedName name="_FS01" localSheetId="23">[3]!ERR</definedName>
    <definedName name="_FS01" localSheetId="24">[3]!ERR</definedName>
    <definedName name="_FS01" localSheetId="25">[3]!ERR</definedName>
    <definedName name="_FS01" localSheetId="26">[3]!ERR</definedName>
    <definedName name="_FS01" localSheetId="27">[3]!ERR</definedName>
    <definedName name="_FS01" localSheetId="28">[3]!ERR</definedName>
    <definedName name="_FS01" localSheetId="29">[3]!ERR</definedName>
    <definedName name="_FS01" localSheetId="30">[3]!ERR</definedName>
    <definedName name="_FS01" localSheetId="31">[3]!ERR</definedName>
    <definedName name="_FS01" localSheetId="32">[3]!ERR</definedName>
    <definedName name="_FS01" localSheetId="33">[3]!ERR</definedName>
    <definedName name="_FS01" localSheetId="34">[3]!ERR</definedName>
    <definedName name="_FS01" localSheetId="35">[3]!ERR</definedName>
    <definedName name="_FS01" localSheetId="36">[3]!ERR</definedName>
    <definedName name="_FS01" localSheetId="37">[3]!ERR</definedName>
    <definedName name="_FS01" localSheetId="38">[3]!ERR</definedName>
    <definedName name="_FS01" localSheetId="39">[3]!ERR</definedName>
    <definedName name="_FS01" localSheetId="40">[3]!ERR</definedName>
    <definedName name="_FS01" localSheetId="41">[3]!ERR</definedName>
    <definedName name="_FS01">[3]!ERR</definedName>
    <definedName name="_INF1" localSheetId="6">#REF!</definedName>
    <definedName name="_INF1" localSheetId="7">#REF!</definedName>
    <definedName name="_INF1" localSheetId="11">#REF!</definedName>
    <definedName name="_INF1" localSheetId="19">#REF!</definedName>
    <definedName name="_INF1">#REF!</definedName>
    <definedName name="_Key1" localSheetId="15" hidden="1">[2]INSUMOS!#REF!</definedName>
    <definedName name="_Key1" localSheetId="6" hidden="1">[2]INSUMOS!#REF!</definedName>
    <definedName name="_Key1" localSheetId="7" hidden="1">[2]INSUMOS!#REF!</definedName>
    <definedName name="_Key1" localSheetId="8" hidden="1">[2]INSUMOS!#REF!</definedName>
    <definedName name="_Key1" localSheetId="42" hidden="1">[2]INSUMOS!#REF!</definedName>
    <definedName name="_Key1" localSheetId="43" hidden="1">[2]INSUMOS!#REF!</definedName>
    <definedName name="_Key1" localSheetId="44" hidden="1">[2]INSUMOS!#REF!</definedName>
    <definedName name="_Key1" localSheetId="45" hidden="1">[2]INSUMOS!#REF!</definedName>
    <definedName name="_Key1" localSheetId="46" hidden="1">[2]INSUMOS!#REF!</definedName>
    <definedName name="_Key1" localSheetId="47" hidden="1">[2]INSUMOS!#REF!</definedName>
    <definedName name="_Key1" localSheetId="48" hidden="1">[2]INSUMOS!#REF!</definedName>
    <definedName name="_Key1" localSheetId="49" hidden="1">[2]INSUMOS!#REF!</definedName>
    <definedName name="_Key1" localSheetId="50" hidden="1">[2]INSUMOS!#REF!</definedName>
    <definedName name="_Key1" localSheetId="51" hidden="1">[2]INSUMOS!#REF!</definedName>
    <definedName name="_Key1" localSheetId="52" hidden="1">[2]INSUMOS!#REF!</definedName>
    <definedName name="_Key1" localSheetId="53" hidden="1">[2]INSUMOS!#REF!</definedName>
    <definedName name="_Key1" localSheetId="54" hidden="1">[2]INSUMOS!#REF!</definedName>
    <definedName name="_Key1" localSheetId="55" hidden="1">[2]INSUMOS!#REF!</definedName>
    <definedName name="_Key1" localSheetId="56" hidden="1">[2]INSUMOS!#REF!</definedName>
    <definedName name="_Key1" localSheetId="9" hidden="1">[2]INSUMOS!#REF!</definedName>
    <definedName name="_Key1" localSheetId="10" hidden="1">[2]INSUMOS!#REF!</definedName>
    <definedName name="_Key1" localSheetId="11" hidden="1">[2]INSUMOS!#REF!</definedName>
    <definedName name="_Key1" localSheetId="12" hidden="1">[2]INSUMOS!#REF!</definedName>
    <definedName name="_Key1" localSheetId="13" hidden="1">[2]INSUMOS!#REF!</definedName>
    <definedName name="_Key1" localSheetId="14" hidden="1">[2]INSUMOS!#REF!</definedName>
    <definedName name="_Key1" localSheetId="16" hidden="1">[2]INSUMOS!#REF!</definedName>
    <definedName name="_Key1" localSheetId="17" hidden="1">[2]INSUMOS!#REF!</definedName>
    <definedName name="_Key1" localSheetId="18" hidden="1">[2]INSUMOS!#REF!</definedName>
    <definedName name="_Key1" localSheetId="19" hidden="1">[2]INSUMOS!#REF!</definedName>
    <definedName name="_Key1" localSheetId="20" hidden="1">[2]INSUMOS!#REF!</definedName>
    <definedName name="_Key1" localSheetId="21" hidden="1">[2]INSUMOS!#REF!</definedName>
    <definedName name="_Key1" localSheetId="22" hidden="1">[2]INSUMOS!#REF!</definedName>
    <definedName name="_Key1" localSheetId="23" hidden="1">[2]INSUMOS!#REF!</definedName>
    <definedName name="_Key1" localSheetId="24" hidden="1">[2]INSUMOS!#REF!</definedName>
    <definedName name="_Key1" localSheetId="25" hidden="1">[2]INSUMOS!#REF!</definedName>
    <definedName name="_Key1" localSheetId="26" hidden="1">[2]INSUMOS!#REF!</definedName>
    <definedName name="_Key1" localSheetId="27" hidden="1">[2]INSUMOS!#REF!</definedName>
    <definedName name="_Key1" localSheetId="28" hidden="1">[2]INSUMOS!#REF!</definedName>
    <definedName name="_Key1" localSheetId="29" hidden="1">[2]INSUMOS!#REF!</definedName>
    <definedName name="_Key1" localSheetId="30" hidden="1">[2]INSUMOS!#REF!</definedName>
    <definedName name="_Key1" localSheetId="31" hidden="1">[2]INSUMOS!#REF!</definedName>
    <definedName name="_Key1" localSheetId="32" hidden="1">[2]INSUMOS!#REF!</definedName>
    <definedName name="_Key1" localSheetId="33" hidden="1">[2]INSUMOS!#REF!</definedName>
    <definedName name="_Key1" localSheetId="34" hidden="1">[2]INSUMOS!#REF!</definedName>
    <definedName name="_Key1" localSheetId="35" hidden="1">[2]INSUMOS!#REF!</definedName>
    <definedName name="_Key1" localSheetId="36" hidden="1">[2]INSUMOS!#REF!</definedName>
    <definedName name="_Key1" localSheetId="37" hidden="1">[2]INSUMOS!#REF!</definedName>
    <definedName name="_Key1" localSheetId="38" hidden="1">[2]INSUMOS!#REF!</definedName>
    <definedName name="_Key1" localSheetId="39" hidden="1">[2]INSUMOS!#REF!</definedName>
    <definedName name="_Key1" localSheetId="40" hidden="1">[2]INSUMOS!#REF!</definedName>
    <definedName name="_Key1" localSheetId="41" hidden="1">[2]INSUMOS!#REF!</definedName>
    <definedName name="_Key1" localSheetId="2" hidden="1">[2]INSUMOS!#REF!</definedName>
    <definedName name="_Key1" localSheetId="1" hidden="1">[24]MI!#REF!</definedName>
    <definedName name="_Key1" localSheetId="0" hidden="1">[2]INSUMOS!#REF!</definedName>
    <definedName name="_Key1" localSheetId="3" hidden="1">[1]MI!#REF!</definedName>
    <definedName name="_Key1" hidden="1">[2]INSUMOS!#REF!</definedName>
    <definedName name="_l9001" localSheetId="7">'[4]Plan auditoría'!#REF!</definedName>
    <definedName name="_l9001" localSheetId="8">'[4]Plan auditoría'!#REF!</definedName>
    <definedName name="_l9001">'[4]Plan auditoría'!#REF!</definedName>
    <definedName name="_l9001_1">'[4]Plan auditoría'!#REF!</definedName>
    <definedName name="_l9001_2">'[4]Plan auditoría'!#REF!</definedName>
    <definedName name="_l9001_4">'[4]Plan auditoría'!#REF!</definedName>
    <definedName name="_LEO1" localSheetId="15">#REF!</definedName>
    <definedName name="_LEO1" localSheetId="6">#REF!</definedName>
    <definedName name="_LEO1" localSheetId="7">#REF!</definedName>
    <definedName name="_LEO1" localSheetId="8">#REF!</definedName>
    <definedName name="_LEO1" localSheetId="42">#REF!</definedName>
    <definedName name="_LEO1" localSheetId="43">#REF!</definedName>
    <definedName name="_LEO1" localSheetId="44">#REF!</definedName>
    <definedName name="_LEO1" localSheetId="45">#REF!</definedName>
    <definedName name="_LEO1" localSheetId="46">#REF!</definedName>
    <definedName name="_LEO1" localSheetId="47">#REF!</definedName>
    <definedName name="_LEO1" localSheetId="48">#REF!</definedName>
    <definedName name="_LEO1" localSheetId="49">#REF!</definedName>
    <definedName name="_LEO1" localSheetId="50">#REF!</definedName>
    <definedName name="_LEO1" localSheetId="51">#REF!</definedName>
    <definedName name="_LEO1" localSheetId="52">#REF!</definedName>
    <definedName name="_LEO1" localSheetId="53">#REF!</definedName>
    <definedName name="_LEO1" localSheetId="54">#REF!</definedName>
    <definedName name="_LEO1" localSheetId="55">#REF!</definedName>
    <definedName name="_LEO1" localSheetId="56">#REF!</definedName>
    <definedName name="_LEO1" localSheetId="9">#REF!</definedName>
    <definedName name="_LEO1" localSheetId="10">#REF!</definedName>
    <definedName name="_LEO1" localSheetId="11">#REF!</definedName>
    <definedName name="_LEO1" localSheetId="12">#REF!</definedName>
    <definedName name="_LEO1" localSheetId="13">#REF!</definedName>
    <definedName name="_LEO1" localSheetId="14">#REF!</definedName>
    <definedName name="_LEO1" localSheetId="16">#REF!</definedName>
    <definedName name="_LEO1" localSheetId="17">#REF!</definedName>
    <definedName name="_LEO1" localSheetId="18">#REF!</definedName>
    <definedName name="_LEO1" localSheetId="19">#REF!</definedName>
    <definedName name="_LEO1" localSheetId="22">#REF!</definedName>
    <definedName name="_LEO1" localSheetId="23">#REF!</definedName>
    <definedName name="_LEO1" localSheetId="24">#REF!</definedName>
    <definedName name="_LEO1" localSheetId="25">#REF!</definedName>
    <definedName name="_LEO1" localSheetId="26">#REF!</definedName>
    <definedName name="_LEO1" localSheetId="27">#REF!</definedName>
    <definedName name="_LEO1" localSheetId="28">#REF!</definedName>
    <definedName name="_LEO1" localSheetId="29">#REF!</definedName>
    <definedName name="_LEO1" localSheetId="30">#REF!</definedName>
    <definedName name="_LEO1" localSheetId="31">#REF!</definedName>
    <definedName name="_LEO1" localSheetId="32">#REF!</definedName>
    <definedName name="_LEO1" localSheetId="33">#REF!</definedName>
    <definedName name="_LEO1" localSheetId="34">#REF!</definedName>
    <definedName name="_LEO1" localSheetId="35">#REF!</definedName>
    <definedName name="_LEO1" localSheetId="36">#REF!</definedName>
    <definedName name="_LEO1" localSheetId="37">#REF!</definedName>
    <definedName name="_LEO1" localSheetId="38">#REF!</definedName>
    <definedName name="_LEO1" localSheetId="39">#REF!</definedName>
    <definedName name="_LEO1" localSheetId="40">#REF!</definedName>
    <definedName name="_LEO1" localSheetId="41">#REF!</definedName>
    <definedName name="_LEO1">#REF!</definedName>
    <definedName name="_LEO11" localSheetId="15">#REF!</definedName>
    <definedName name="_LEO11" localSheetId="6">#REF!</definedName>
    <definedName name="_LEO11" localSheetId="7">#REF!</definedName>
    <definedName name="_LEO11" localSheetId="8">#REF!</definedName>
    <definedName name="_LEO11" localSheetId="42">#REF!</definedName>
    <definedName name="_LEO11" localSheetId="43">#REF!</definedName>
    <definedName name="_LEO11" localSheetId="44">#REF!</definedName>
    <definedName name="_LEO11" localSheetId="45">#REF!</definedName>
    <definedName name="_LEO11" localSheetId="46">#REF!</definedName>
    <definedName name="_LEO11" localSheetId="47">#REF!</definedName>
    <definedName name="_LEO11" localSheetId="48">#REF!</definedName>
    <definedName name="_LEO11" localSheetId="49">#REF!</definedName>
    <definedName name="_LEO11" localSheetId="50">#REF!</definedName>
    <definedName name="_LEO11" localSheetId="51">#REF!</definedName>
    <definedName name="_LEO11" localSheetId="52">#REF!</definedName>
    <definedName name="_LEO11" localSheetId="53">#REF!</definedName>
    <definedName name="_LEO11" localSheetId="54">#REF!</definedName>
    <definedName name="_LEO11" localSheetId="55">#REF!</definedName>
    <definedName name="_LEO11" localSheetId="56">#REF!</definedName>
    <definedName name="_LEO11" localSheetId="9">#REF!</definedName>
    <definedName name="_LEO11" localSheetId="10">#REF!</definedName>
    <definedName name="_LEO11" localSheetId="11">#REF!</definedName>
    <definedName name="_LEO11" localSheetId="12">#REF!</definedName>
    <definedName name="_LEO11" localSheetId="13">#REF!</definedName>
    <definedName name="_LEO11" localSheetId="14">#REF!</definedName>
    <definedName name="_LEO11" localSheetId="16">#REF!</definedName>
    <definedName name="_LEO11" localSheetId="17">#REF!</definedName>
    <definedName name="_LEO11" localSheetId="18">#REF!</definedName>
    <definedName name="_LEO11" localSheetId="19">#REF!</definedName>
    <definedName name="_LEO11" localSheetId="22">#REF!</definedName>
    <definedName name="_LEO11" localSheetId="23">#REF!</definedName>
    <definedName name="_LEO11" localSheetId="24">#REF!</definedName>
    <definedName name="_LEO11" localSheetId="25">#REF!</definedName>
    <definedName name="_LEO11" localSheetId="26">#REF!</definedName>
    <definedName name="_LEO11" localSheetId="27">#REF!</definedName>
    <definedName name="_LEO11" localSheetId="28">#REF!</definedName>
    <definedName name="_LEO11" localSheetId="29">#REF!</definedName>
    <definedName name="_LEO11" localSheetId="30">#REF!</definedName>
    <definedName name="_LEO11" localSheetId="31">#REF!</definedName>
    <definedName name="_LEO11" localSheetId="32">#REF!</definedName>
    <definedName name="_LEO11" localSheetId="33">#REF!</definedName>
    <definedName name="_LEO11" localSheetId="34">#REF!</definedName>
    <definedName name="_LEO11" localSheetId="35">#REF!</definedName>
    <definedName name="_LEO11" localSheetId="36">#REF!</definedName>
    <definedName name="_LEO11" localSheetId="37">#REF!</definedName>
    <definedName name="_LEO11" localSheetId="38">#REF!</definedName>
    <definedName name="_LEO11" localSheetId="39">#REF!</definedName>
    <definedName name="_LEO11" localSheetId="40">#REF!</definedName>
    <definedName name="_LEO11" localSheetId="41">#REF!</definedName>
    <definedName name="_LEO11">#REF!</definedName>
    <definedName name="_LEO12" localSheetId="15">#REF!</definedName>
    <definedName name="_LEO12" localSheetId="6">#REF!</definedName>
    <definedName name="_LEO12" localSheetId="7">#REF!</definedName>
    <definedName name="_LEO12" localSheetId="8">#REF!</definedName>
    <definedName name="_LEO12" localSheetId="42">#REF!</definedName>
    <definedName name="_LEO12" localSheetId="43">#REF!</definedName>
    <definedName name="_LEO12" localSheetId="44">#REF!</definedName>
    <definedName name="_LEO12" localSheetId="45">#REF!</definedName>
    <definedName name="_LEO12" localSheetId="46">#REF!</definedName>
    <definedName name="_LEO12" localSheetId="47">#REF!</definedName>
    <definedName name="_LEO12" localSheetId="48">#REF!</definedName>
    <definedName name="_LEO12" localSheetId="49">#REF!</definedName>
    <definedName name="_LEO12" localSheetId="50">#REF!</definedName>
    <definedName name="_LEO12" localSheetId="51">#REF!</definedName>
    <definedName name="_LEO12" localSheetId="52">#REF!</definedName>
    <definedName name="_LEO12" localSheetId="53">#REF!</definedName>
    <definedName name="_LEO12" localSheetId="54">#REF!</definedName>
    <definedName name="_LEO12" localSheetId="55">#REF!</definedName>
    <definedName name="_LEO12" localSheetId="56">#REF!</definedName>
    <definedName name="_LEO12" localSheetId="9">#REF!</definedName>
    <definedName name="_LEO12" localSheetId="10">#REF!</definedName>
    <definedName name="_LEO12" localSheetId="11">#REF!</definedName>
    <definedName name="_LEO12" localSheetId="12">#REF!</definedName>
    <definedName name="_LEO12" localSheetId="13">#REF!</definedName>
    <definedName name="_LEO12" localSheetId="14">#REF!</definedName>
    <definedName name="_LEO12" localSheetId="16">#REF!</definedName>
    <definedName name="_LEO12" localSheetId="17">#REF!</definedName>
    <definedName name="_LEO12" localSheetId="18">#REF!</definedName>
    <definedName name="_LEO12" localSheetId="19">#REF!</definedName>
    <definedName name="_LEO12" localSheetId="22">#REF!</definedName>
    <definedName name="_LEO12" localSheetId="23">#REF!</definedName>
    <definedName name="_LEO12" localSheetId="24">#REF!</definedName>
    <definedName name="_LEO12" localSheetId="25">#REF!</definedName>
    <definedName name="_LEO12" localSheetId="26">#REF!</definedName>
    <definedName name="_LEO12" localSheetId="27">#REF!</definedName>
    <definedName name="_LEO12" localSheetId="28">#REF!</definedName>
    <definedName name="_LEO12" localSheetId="29">#REF!</definedName>
    <definedName name="_LEO12" localSheetId="30">#REF!</definedName>
    <definedName name="_LEO12" localSheetId="31">#REF!</definedName>
    <definedName name="_LEO12" localSheetId="32">#REF!</definedName>
    <definedName name="_LEO12" localSheetId="33">#REF!</definedName>
    <definedName name="_LEO12" localSheetId="34">#REF!</definedName>
    <definedName name="_LEO12" localSheetId="35">#REF!</definedName>
    <definedName name="_LEO12" localSheetId="36">#REF!</definedName>
    <definedName name="_LEO12" localSheetId="37">#REF!</definedName>
    <definedName name="_LEO12" localSheetId="38">#REF!</definedName>
    <definedName name="_LEO12" localSheetId="39">#REF!</definedName>
    <definedName name="_LEO12" localSheetId="40">#REF!</definedName>
    <definedName name="_LEO12" localSheetId="41">#REF!</definedName>
    <definedName name="_LEO12">#REF!</definedName>
    <definedName name="_LEO13" localSheetId="15">'[4]Plan auditoría'!#REF!</definedName>
    <definedName name="_LEO13" localSheetId="6">'[4]Plan auditoría'!#REF!</definedName>
    <definedName name="_LEO13" localSheetId="7">'[4]Plan auditoría'!#REF!</definedName>
    <definedName name="_LEO13" localSheetId="8">'[4]Plan auditoría'!#REF!</definedName>
    <definedName name="_LEO13" localSheetId="42">'[4]Plan auditoría'!#REF!</definedName>
    <definedName name="_LEO13" localSheetId="43">'[4]Plan auditoría'!#REF!</definedName>
    <definedName name="_LEO13" localSheetId="44">'[4]Plan auditoría'!#REF!</definedName>
    <definedName name="_LEO13" localSheetId="45">'[4]Plan auditoría'!#REF!</definedName>
    <definedName name="_LEO13" localSheetId="46">'[4]Plan auditoría'!#REF!</definedName>
    <definedName name="_LEO13" localSheetId="47">'[4]Plan auditoría'!#REF!</definedName>
    <definedName name="_LEO13" localSheetId="48">'[4]Plan auditoría'!#REF!</definedName>
    <definedName name="_LEO13" localSheetId="49">'[4]Plan auditoría'!#REF!</definedName>
    <definedName name="_LEO13" localSheetId="50">'[4]Plan auditoría'!#REF!</definedName>
    <definedName name="_LEO13" localSheetId="51">'[4]Plan auditoría'!#REF!</definedName>
    <definedName name="_LEO13" localSheetId="52">'[4]Plan auditoría'!#REF!</definedName>
    <definedName name="_LEO13" localSheetId="53">'[4]Plan auditoría'!#REF!</definedName>
    <definedName name="_LEO13" localSheetId="54">'[4]Plan auditoría'!#REF!</definedName>
    <definedName name="_LEO13" localSheetId="55">'[4]Plan auditoría'!#REF!</definedName>
    <definedName name="_LEO13" localSheetId="56">'[4]Plan auditoría'!#REF!</definedName>
    <definedName name="_LEO13" localSheetId="9">'[4]Plan auditoría'!#REF!</definedName>
    <definedName name="_LEO13" localSheetId="10">'[4]Plan auditoría'!#REF!</definedName>
    <definedName name="_LEO13" localSheetId="11">'[4]Plan auditoría'!#REF!</definedName>
    <definedName name="_LEO13" localSheetId="12">'[4]Plan auditoría'!#REF!</definedName>
    <definedName name="_LEO13" localSheetId="13">'[4]Plan auditoría'!#REF!</definedName>
    <definedName name="_LEO13" localSheetId="14">'[4]Plan auditoría'!#REF!</definedName>
    <definedName name="_LEO13" localSheetId="16">'[4]Plan auditoría'!#REF!</definedName>
    <definedName name="_LEO13" localSheetId="17">'[4]Plan auditoría'!#REF!</definedName>
    <definedName name="_LEO13" localSheetId="18">'[4]Plan auditoría'!#REF!</definedName>
    <definedName name="_LEO13" localSheetId="19">'[4]Plan auditoría'!#REF!</definedName>
    <definedName name="_LEO13" localSheetId="22">'[4]Plan auditoría'!#REF!</definedName>
    <definedName name="_LEO13" localSheetId="23">'[4]Plan auditoría'!#REF!</definedName>
    <definedName name="_LEO13" localSheetId="24">'[4]Plan auditoría'!#REF!</definedName>
    <definedName name="_LEO13" localSheetId="25">'[4]Plan auditoría'!#REF!</definedName>
    <definedName name="_LEO13" localSheetId="26">'[4]Plan auditoría'!#REF!</definedName>
    <definedName name="_LEO13" localSheetId="27">'[4]Plan auditoría'!#REF!</definedName>
    <definedName name="_LEO13" localSheetId="28">'[4]Plan auditoría'!#REF!</definedName>
    <definedName name="_LEO13" localSheetId="29">'[4]Plan auditoría'!#REF!</definedName>
    <definedName name="_LEO13" localSheetId="30">'[4]Plan auditoría'!#REF!</definedName>
    <definedName name="_LEO13" localSheetId="31">'[4]Plan auditoría'!#REF!</definedName>
    <definedName name="_LEO13" localSheetId="32">'[4]Plan auditoría'!#REF!</definedName>
    <definedName name="_LEO13" localSheetId="33">'[4]Plan auditoría'!#REF!</definedName>
    <definedName name="_LEO13" localSheetId="34">'[4]Plan auditoría'!#REF!</definedName>
    <definedName name="_LEO13" localSheetId="35">'[4]Plan auditoría'!#REF!</definedName>
    <definedName name="_LEO13" localSheetId="36">'[4]Plan auditoría'!#REF!</definedName>
    <definedName name="_LEO13" localSheetId="37">'[4]Plan auditoría'!#REF!</definedName>
    <definedName name="_LEO13" localSheetId="38">'[4]Plan auditoría'!#REF!</definedName>
    <definedName name="_LEO13" localSheetId="39">'[4]Plan auditoría'!#REF!</definedName>
    <definedName name="_LEO13" localSheetId="40">'[4]Plan auditoría'!#REF!</definedName>
    <definedName name="_LEO13" localSheetId="41">'[4]Plan auditoría'!#REF!</definedName>
    <definedName name="_LEO13">'[4]Plan auditoría'!#REF!</definedName>
    <definedName name="_LEO14" localSheetId="15">#REF!</definedName>
    <definedName name="_LEO14" localSheetId="6">#REF!</definedName>
    <definedName name="_LEO14" localSheetId="7">#REF!</definedName>
    <definedName name="_LEO14" localSheetId="8">#REF!</definedName>
    <definedName name="_LEO14" localSheetId="42">#REF!</definedName>
    <definedName name="_LEO14" localSheetId="43">#REF!</definedName>
    <definedName name="_LEO14" localSheetId="44">#REF!</definedName>
    <definedName name="_LEO14" localSheetId="45">#REF!</definedName>
    <definedName name="_LEO14" localSheetId="46">#REF!</definedName>
    <definedName name="_LEO14" localSheetId="47">#REF!</definedName>
    <definedName name="_LEO14" localSheetId="48">#REF!</definedName>
    <definedName name="_LEO14" localSheetId="49">#REF!</definedName>
    <definedName name="_LEO14" localSheetId="50">#REF!</definedName>
    <definedName name="_LEO14" localSheetId="51">#REF!</definedName>
    <definedName name="_LEO14" localSheetId="52">#REF!</definedName>
    <definedName name="_LEO14" localSheetId="53">#REF!</definedName>
    <definedName name="_LEO14" localSheetId="54">#REF!</definedName>
    <definedName name="_LEO14" localSheetId="55">#REF!</definedName>
    <definedName name="_LEO14" localSheetId="56">#REF!</definedName>
    <definedName name="_LEO14" localSheetId="9">#REF!</definedName>
    <definedName name="_LEO14" localSheetId="10">#REF!</definedName>
    <definedName name="_LEO14" localSheetId="11">#REF!</definedName>
    <definedName name="_LEO14" localSheetId="12">#REF!</definedName>
    <definedName name="_LEO14" localSheetId="13">#REF!</definedName>
    <definedName name="_LEO14" localSheetId="14">#REF!</definedName>
    <definedName name="_LEO14" localSheetId="16">#REF!</definedName>
    <definedName name="_LEO14" localSheetId="17">#REF!</definedName>
    <definedName name="_LEO14" localSheetId="18">#REF!</definedName>
    <definedName name="_LEO14" localSheetId="19">#REF!</definedName>
    <definedName name="_LEO14" localSheetId="22">#REF!</definedName>
    <definedName name="_LEO14" localSheetId="23">#REF!</definedName>
    <definedName name="_LEO14" localSheetId="24">#REF!</definedName>
    <definedName name="_LEO14" localSheetId="25">#REF!</definedName>
    <definedName name="_LEO14" localSheetId="26">#REF!</definedName>
    <definedName name="_LEO14" localSheetId="27">#REF!</definedName>
    <definedName name="_LEO14" localSheetId="28">#REF!</definedName>
    <definedName name="_LEO14" localSheetId="29">#REF!</definedName>
    <definedName name="_LEO14" localSheetId="30">#REF!</definedName>
    <definedName name="_LEO14" localSheetId="31">#REF!</definedName>
    <definedName name="_LEO14" localSheetId="32">#REF!</definedName>
    <definedName name="_LEO14" localSheetId="33">#REF!</definedName>
    <definedName name="_LEO14" localSheetId="34">#REF!</definedName>
    <definedName name="_LEO14" localSheetId="35">#REF!</definedName>
    <definedName name="_LEO14" localSheetId="36">#REF!</definedName>
    <definedName name="_LEO14" localSheetId="37">#REF!</definedName>
    <definedName name="_LEO14" localSheetId="38">#REF!</definedName>
    <definedName name="_LEO14" localSheetId="39">#REF!</definedName>
    <definedName name="_LEO14" localSheetId="40">#REF!</definedName>
    <definedName name="_LEO14" localSheetId="41">#REF!</definedName>
    <definedName name="_LEO14">#REF!</definedName>
    <definedName name="_LEO15" localSheetId="15">#REF!</definedName>
    <definedName name="_LEO15" localSheetId="6">#REF!</definedName>
    <definedName name="_LEO15" localSheetId="7">#REF!</definedName>
    <definedName name="_LEO15" localSheetId="8">#REF!</definedName>
    <definedName name="_LEO15" localSheetId="42">#REF!</definedName>
    <definedName name="_LEO15" localSheetId="43">#REF!</definedName>
    <definedName name="_LEO15" localSheetId="44">#REF!</definedName>
    <definedName name="_LEO15" localSheetId="45">#REF!</definedName>
    <definedName name="_LEO15" localSheetId="46">#REF!</definedName>
    <definedName name="_LEO15" localSheetId="47">#REF!</definedName>
    <definedName name="_LEO15" localSheetId="48">#REF!</definedName>
    <definedName name="_LEO15" localSheetId="49">#REF!</definedName>
    <definedName name="_LEO15" localSheetId="50">#REF!</definedName>
    <definedName name="_LEO15" localSheetId="51">#REF!</definedName>
    <definedName name="_LEO15" localSheetId="52">#REF!</definedName>
    <definedName name="_LEO15" localSheetId="53">#REF!</definedName>
    <definedName name="_LEO15" localSheetId="54">#REF!</definedName>
    <definedName name="_LEO15" localSheetId="55">#REF!</definedName>
    <definedName name="_LEO15" localSheetId="56">#REF!</definedName>
    <definedName name="_LEO15" localSheetId="9">#REF!</definedName>
    <definedName name="_LEO15" localSheetId="10">#REF!</definedName>
    <definedName name="_LEO15" localSheetId="11">#REF!</definedName>
    <definedName name="_LEO15" localSheetId="12">#REF!</definedName>
    <definedName name="_LEO15" localSheetId="13">#REF!</definedName>
    <definedName name="_LEO15" localSheetId="14">#REF!</definedName>
    <definedName name="_LEO15" localSheetId="16">#REF!</definedName>
    <definedName name="_LEO15" localSheetId="17">#REF!</definedName>
    <definedName name="_LEO15" localSheetId="18">#REF!</definedName>
    <definedName name="_LEO15" localSheetId="19">#REF!</definedName>
    <definedName name="_LEO15" localSheetId="22">#REF!</definedName>
    <definedName name="_LEO15" localSheetId="23">#REF!</definedName>
    <definedName name="_LEO15" localSheetId="24">#REF!</definedName>
    <definedName name="_LEO15" localSheetId="25">#REF!</definedName>
    <definedName name="_LEO15" localSheetId="26">#REF!</definedName>
    <definedName name="_LEO15" localSheetId="27">#REF!</definedName>
    <definedName name="_LEO15" localSheetId="28">#REF!</definedName>
    <definedName name="_LEO15" localSheetId="29">#REF!</definedName>
    <definedName name="_LEO15" localSheetId="30">#REF!</definedName>
    <definedName name="_LEO15" localSheetId="31">#REF!</definedName>
    <definedName name="_LEO15" localSheetId="32">#REF!</definedName>
    <definedName name="_LEO15" localSheetId="33">#REF!</definedName>
    <definedName name="_LEO15" localSheetId="34">#REF!</definedName>
    <definedName name="_LEO15" localSheetId="35">#REF!</definedName>
    <definedName name="_LEO15" localSheetId="36">#REF!</definedName>
    <definedName name="_LEO15" localSheetId="37">#REF!</definedName>
    <definedName name="_LEO15" localSheetId="38">#REF!</definedName>
    <definedName name="_LEO15" localSheetId="39">#REF!</definedName>
    <definedName name="_LEO15" localSheetId="40">#REF!</definedName>
    <definedName name="_LEO15" localSheetId="41">#REF!</definedName>
    <definedName name="_LEO15">#REF!</definedName>
    <definedName name="_LEO16" localSheetId="15">#REF!</definedName>
    <definedName name="_LEO16" localSheetId="6">#REF!</definedName>
    <definedName name="_LEO16" localSheetId="7">#REF!</definedName>
    <definedName name="_LEO16" localSheetId="8">#REF!</definedName>
    <definedName name="_LEO16" localSheetId="42">#REF!</definedName>
    <definedName name="_LEO16" localSheetId="43">#REF!</definedName>
    <definedName name="_LEO16" localSheetId="44">#REF!</definedName>
    <definedName name="_LEO16" localSheetId="45">#REF!</definedName>
    <definedName name="_LEO16" localSheetId="46">#REF!</definedName>
    <definedName name="_LEO16" localSheetId="47">#REF!</definedName>
    <definedName name="_LEO16" localSheetId="48">#REF!</definedName>
    <definedName name="_LEO16" localSheetId="49">#REF!</definedName>
    <definedName name="_LEO16" localSheetId="50">#REF!</definedName>
    <definedName name="_LEO16" localSheetId="51">#REF!</definedName>
    <definedName name="_LEO16" localSheetId="52">#REF!</definedName>
    <definedName name="_LEO16" localSheetId="53">#REF!</definedName>
    <definedName name="_LEO16" localSheetId="54">#REF!</definedName>
    <definedName name="_LEO16" localSheetId="55">#REF!</definedName>
    <definedName name="_LEO16" localSheetId="56">#REF!</definedName>
    <definedName name="_LEO16" localSheetId="9">#REF!</definedName>
    <definedName name="_LEO16" localSheetId="10">#REF!</definedName>
    <definedName name="_LEO16" localSheetId="11">#REF!</definedName>
    <definedName name="_LEO16" localSheetId="12">#REF!</definedName>
    <definedName name="_LEO16" localSheetId="13">#REF!</definedName>
    <definedName name="_LEO16" localSheetId="14">#REF!</definedName>
    <definedName name="_LEO16" localSheetId="16">#REF!</definedName>
    <definedName name="_LEO16" localSheetId="17">#REF!</definedName>
    <definedName name="_LEO16" localSheetId="18">#REF!</definedName>
    <definedName name="_LEO16" localSheetId="19">#REF!</definedName>
    <definedName name="_LEO16" localSheetId="22">#REF!</definedName>
    <definedName name="_LEO16" localSheetId="23">#REF!</definedName>
    <definedName name="_LEO16" localSheetId="24">#REF!</definedName>
    <definedName name="_LEO16" localSheetId="25">#REF!</definedName>
    <definedName name="_LEO16" localSheetId="26">#REF!</definedName>
    <definedName name="_LEO16" localSheetId="27">#REF!</definedName>
    <definedName name="_LEO16" localSheetId="28">#REF!</definedName>
    <definedName name="_LEO16" localSheetId="29">#REF!</definedName>
    <definedName name="_LEO16" localSheetId="30">#REF!</definedName>
    <definedName name="_LEO16" localSheetId="31">#REF!</definedName>
    <definedName name="_LEO16" localSheetId="32">#REF!</definedName>
    <definedName name="_LEO16" localSheetId="33">#REF!</definedName>
    <definedName name="_LEO16" localSheetId="34">#REF!</definedName>
    <definedName name="_LEO16" localSheetId="35">#REF!</definedName>
    <definedName name="_LEO16" localSheetId="36">#REF!</definedName>
    <definedName name="_LEO16" localSheetId="37">#REF!</definedName>
    <definedName name="_LEO16" localSheetId="38">#REF!</definedName>
    <definedName name="_LEO16" localSheetId="39">#REF!</definedName>
    <definedName name="_LEO16" localSheetId="40">#REF!</definedName>
    <definedName name="_LEO16" localSheetId="41">#REF!</definedName>
    <definedName name="_LEO16">#REF!</definedName>
    <definedName name="_LEO17" localSheetId="6">#REF!</definedName>
    <definedName name="_LEO17">#REF!</definedName>
    <definedName name="_LEO2" localSheetId="6">#REF!</definedName>
    <definedName name="_LEO2">#REF!</definedName>
    <definedName name="_LEO3" localSheetId="6">#REF!</definedName>
    <definedName name="_LEO3">#REF!</definedName>
    <definedName name="_LEO4" localSheetId="15">[12]FORMUL!#REF!</definedName>
    <definedName name="_LEO4" localSheetId="6">[12]FORMUL!#REF!</definedName>
    <definedName name="_LEO4" localSheetId="7">[12]FORMUL!#REF!</definedName>
    <definedName name="_LEO4" localSheetId="8">[12]FORMUL!#REF!</definedName>
    <definedName name="_LEO4" localSheetId="42">[12]FORMUL!#REF!</definedName>
    <definedName name="_LEO4" localSheetId="43">[12]FORMUL!#REF!</definedName>
    <definedName name="_LEO4" localSheetId="44">[12]FORMUL!#REF!</definedName>
    <definedName name="_LEO4" localSheetId="45">[12]FORMUL!#REF!</definedName>
    <definedName name="_LEO4" localSheetId="46">[12]FORMUL!#REF!</definedName>
    <definedName name="_LEO4" localSheetId="47">[12]FORMUL!#REF!</definedName>
    <definedName name="_LEO4" localSheetId="48">[12]FORMUL!#REF!</definedName>
    <definedName name="_LEO4" localSheetId="49">[12]FORMUL!#REF!</definedName>
    <definedName name="_LEO4" localSheetId="50">[12]FORMUL!#REF!</definedName>
    <definedName name="_LEO4" localSheetId="51">[12]FORMUL!#REF!</definedName>
    <definedName name="_LEO4" localSheetId="52">[12]FORMUL!#REF!</definedName>
    <definedName name="_LEO4" localSheetId="53">[12]FORMUL!#REF!</definedName>
    <definedName name="_LEO4" localSheetId="54">[12]FORMUL!#REF!</definedName>
    <definedName name="_LEO4" localSheetId="55">[12]FORMUL!#REF!</definedName>
    <definedName name="_LEO4" localSheetId="56">[12]FORMUL!#REF!</definedName>
    <definedName name="_LEO4" localSheetId="9">[12]FORMUL!#REF!</definedName>
    <definedName name="_LEO4" localSheetId="10">[12]FORMUL!#REF!</definedName>
    <definedName name="_LEO4" localSheetId="11">[12]FORMUL!#REF!</definedName>
    <definedName name="_LEO4" localSheetId="12">[12]FORMUL!#REF!</definedName>
    <definedName name="_LEO4" localSheetId="13">[12]FORMUL!#REF!</definedName>
    <definedName name="_LEO4" localSheetId="14">[12]FORMUL!#REF!</definedName>
    <definedName name="_LEO4" localSheetId="16">[12]FORMUL!#REF!</definedName>
    <definedName name="_LEO4" localSheetId="17">[12]FORMUL!#REF!</definedName>
    <definedName name="_LEO4" localSheetId="18">[12]FORMUL!#REF!</definedName>
    <definedName name="_LEO4" localSheetId="19">[12]FORMUL!#REF!</definedName>
    <definedName name="_LEO4" localSheetId="22">[12]FORMUL!#REF!</definedName>
    <definedName name="_LEO4" localSheetId="23">[12]FORMUL!#REF!</definedName>
    <definedName name="_LEO4" localSheetId="24">[12]FORMUL!#REF!</definedName>
    <definedName name="_LEO4" localSheetId="25">[12]FORMUL!#REF!</definedName>
    <definedName name="_LEO4" localSheetId="26">[12]FORMUL!#REF!</definedName>
    <definedName name="_LEO4" localSheetId="27">[12]FORMUL!#REF!</definedName>
    <definedName name="_LEO4" localSheetId="28">[12]FORMUL!#REF!</definedName>
    <definedName name="_LEO4" localSheetId="29">[12]FORMUL!#REF!</definedName>
    <definedName name="_LEO4" localSheetId="30">[12]FORMUL!#REF!</definedName>
    <definedName name="_LEO4" localSheetId="31">[12]FORMUL!#REF!</definedName>
    <definedName name="_LEO4" localSheetId="32">[12]FORMUL!#REF!</definedName>
    <definedName name="_LEO4" localSheetId="33">[12]FORMUL!#REF!</definedName>
    <definedName name="_LEO4" localSheetId="34">[12]FORMUL!#REF!</definedName>
    <definedName name="_LEO4" localSheetId="35">[12]FORMUL!#REF!</definedName>
    <definedName name="_LEO4" localSheetId="36">[12]FORMUL!#REF!</definedName>
    <definedName name="_LEO4" localSheetId="37">[12]FORMUL!#REF!</definedName>
    <definedName name="_LEO4" localSheetId="38">[12]FORMUL!#REF!</definedName>
    <definedName name="_LEO4" localSheetId="39">[12]FORMUL!#REF!</definedName>
    <definedName name="_LEO4" localSheetId="40">[12]FORMUL!#REF!</definedName>
    <definedName name="_LEO4" localSheetId="41">[12]FORMUL!#REF!</definedName>
    <definedName name="_LEO4">[12]FORMUL!#REF!</definedName>
    <definedName name="_LEO5" localSheetId="15">#REF!</definedName>
    <definedName name="_LEO5" localSheetId="6">#REF!</definedName>
    <definedName name="_LEO5" localSheetId="7">#REF!</definedName>
    <definedName name="_LEO5" localSheetId="8">#REF!</definedName>
    <definedName name="_LEO5" localSheetId="42">#REF!</definedName>
    <definedName name="_LEO5" localSheetId="43">#REF!</definedName>
    <definedName name="_LEO5" localSheetId="44">#REF!</definedName>
    <definedName name="_LEO5" localSheetId="45">#REF!</definedName>
    <definedName name="_LEO5" localSheetId="46">#REF!</definedName>
    <definedName name="_LEO5" localSheetId="47">#REF!</definedName>
    <definedName name="_LEO5" localSheetId="48">#REF!</definedName>
    <definedName name="_LEO5" localSheetId="49">#REF!</definedName>
    <definedName name="_LEO5" localSheetId="50">#REF!</definedName>
    <definedName name="_LEO5" localSheetId="51">#REF!</definedName>
    <definedName name="_LEO5" localSheetId="52">#REF!</definedName>
    <definedName name="_LEO5" localSheetId="53">#REF!</definedName>
    <definedName name="_LEO5" localSheetId="54">#REF!</definedName>
    <definedName name="_LEO5" localSheetId="55">#REF!</definedName>
    <definedName name="_LEO5" localSheetId="56">#REF!</definedName>
    <definedName name="_LEO5" localSheetId="9">#REF!</definedName>
    <definedName name="_LEO5" localSheetId="10">#REF!</definedName>
    <definedName name="_LEO5" localSheetId="11">#REF!</definedName>
    <definedName name="_LEO5" localSheetId="12">#REF!</definedName>
    <definedName name="_LEO5" localSheetId="13">#REF!</definedName>
    <definedName name="_LEO5" localSheetId="14">#REF!</definedName>
    <definedName name="_LEO5" localSheetId="16">#REF!</definedName>
    <definedName name="_LEO5" localSheetId="17">#REF!</definedName>
    <definedName name="_LEO5" localSheetId="18">#REF!</definedName>
    <definedName name="_LEO5" localSheetId="19">#REF!</definedName>
    <definedName name="_LEO5" localSheetId="22">#REF!</definedName>
    <definedName name="_LEO5" localSheetId="23">#REF!</definedName>
    <definedName name="_LEO5" localSheetId="24">#REF!</definedName>
    <definedName name="_LEO5" localSheetId="25">#REF!</definedName>
    <definedName name="_LEO5" localSheetId="26">#REF!</definedName>
    <definedName name="_LEO5" localSheetId="27">#REF!</definedName>
    <definedName name="_LEO5" localSheetId="28">#REF!</definedName>
    <definedName name="_LEO5" localSheetId="29">#REF!</definedName>
    <definedName name="_LEO5" localSheetId="30">#REF!</definedName>
    <definedName name="_LEO5" localSheetId="31">#REF!</definedName>
    <definedName name="_LEO5" localSheetId="32">#REF!</definedName>
    <definedName name="_LEO5" localSheetId="33">#REF!</definedName>
    <definedName name="_LEO5" localSheetId="34">#REF!</definedName>
    <definedName name="_LEO5" localSheetId="35">#REF!</definedName>
    <definedName name="_LEO5" localSheetId="36">#REF!</definedName>
    <definedName name="_LEO5" localSheetId="37">#REF!</definedName>
    <definedName name="_LEO5" localSheetId="38">#REF!</definedName>
    <definedName name="_LEO5" localSheetId="39">#REF!</definedName>
    <definedName name="_LEO5" localSheetId="40">#REF!</definedName>
    <definedName name="_LEO5" localSheetId="41">#REF!</definedName>
    <definedName name="_LEO5">#REF!</definedName>
    <definedName name="_LEO7" localSheetId="15">#REF!</definedName>
    <definedName name="_LEO7" localSheetId="6">#REF!</definedName>
    <definedName name="_LEO7" localSheetId="7">#REF!</definedName>
    <definedName name="_LEO7" localSheetId="8">#REF!</definedName>
    <definedName name="_LEO7" localSheetId="42">#REF!</definedName>
    <definedName name="_LEO7" localSheetId="43">#REF!</definedName>
    <definedName name="_LEO7" localSheetId="44">#REF!</definedName>
    <definedName name="_LEO7" localSheetId="45">#REF!</definedName>
    <definedName name="_LEO7" localSheetId="46">#REF!</definedName>
    <definedName name="_LEO7" localSheetId="47">#REF!</definedName>
    <definedName name="_LEO7" localSheetId="48">#REF!</definedName>
    <definedName name="_LEO7" localSheetId="49">#REF!</definedName>
    <definedName name="_LEO7" localSheetId="50">#REF!</definedName>
    <definedName name="_LEO7" localSheetId="51">#REF!</definedName>
    <definedName name="_LEO7" localSheetId="52">#REF!</definedName>
    <definedName name="_LEO7" localSheetId="53">#REF!</definedName>
    <definedName name="_LEO7" localSheetId="54">#REF!</definedName>
    <definedName name="_LEO7" localSheetId="55">#REF!</definedName>
    <definedName name="_LEO7" localSheetId="56">#REF!</definedName>
    <definedName name="_LEO7" localSheetId="9">#REF!</definedName>
    <definedName name="_LEO7" localSheetId="10">#REF!</definedName>
    <definedName name="_LEO7" localSheetId="11">#REF!</definedName>
    <definedName name="_LEO7" localSheetId="12">#REF!</definedName>
    <definedName name="_LEO7" localSheetId="13">#REF!</definedName>
    <definedName name="_LEO7" localSheetId="14">#REF!</definedName>
    <definedName name="_LEO7" localSheetId="16">#REF!</definedName>
    <definedName name="_LEO7" localSheetId="17">#REF!</definedName>
    <definedName name="_LEO7" localSheetId="18">#REF!</definedName>
    <definedName name="_LEO7" localSheetId="19">#REF!</definedName>
    <definedName name="_LEO7" localSheetId="22">#REF!</definedName>
    <definedName name="_LEO7" localSheetId="23">#REF!</definedName>
    <definedName name="_LEO7" localSheetId="24">#REF!</definedName>
    <definedName name="_LEO7" localSheetId="25">#REF!</definedName>
    <definedName name="_LEO7" localSheetId="26">#REF!</definedName>
    <definedName name="_LEO7" localSheetId="27">#REF!</definedName>
    <definedName name="_LEO7" localSheetId="28">#REF!</definedName>
    <definedName name="_LEO7" localSheetId="29">#REF!</definedName>
    <definedName name="_LEO7" localSheetId="30">#REF!</definedName>
    <definedName name="_LEO7" localSheetId="31">#REF!</definedName>
    <definedName name="_LEO7" localSheetId="32">#REF!</definedName>
    <definedName name="_LEO7" localSheetId="33">#REF!</definedName>
    <definedName name="_LEO7" localSheetId="34">#REF!</definedName>
    <definedName name="_LEO7" localSheetId="35">#REF!</definedName>
    <definedName name="_LEO7" localSheetId="36">#REF!</definedName>
    <definedName name="_LEO7" localSheetId="37">#REF!</definedName>
    <definedName name="_LEO7" localSheetId="38">#REF!</definedName>
    <definedName name="_LEO7" localSheetId="39">#REF!</definedName>
    <definedName name="_LEO7" localSheetId="40">#REF!</definedName>
    <definedName name="_LEO7" localSheetId="41">#REF!</definedName>
    <definedName name="_LEO7">#REF!</definedName>
    <definedName name="_LEO8" localSheetId="15">#REF!</definedName>
    <definedName name="_LEO8" localSheetId="6">#REF!</definedName>
    <definedName name="_LEO8" localSheetId="7">#REF!</definedName>
    <definedName name="_LEO8" localSheetId="8">#REF!</definedName>
    <definedName name="_LEO8" localSheetId="42">#REF!</definedName>
    <definedName name="_LEO8" localSheetId="43">#REF!</definedName>
    <definedName name="_LEO8" localSheetId="44">#REF!</definedName>
    <definedName name="_LEO8" localSheetId="45">#REF!</definedName>
    <definedName name="_LEO8" localSheetId="46">#REF!</definedName>
    <definedName name="_LEO8" localSheetId="47">#REF!</definedName>
    <definedName name="_LEO8" localSheetId="48">#REF!</definedName>
    <definedName name="_LEO8" localSheetId="49">#REF!</definedName>
    <definedName name="_LEO8" localSheetId="50">#REF!</definedName>
    <definedName name="_LEO8" localSheetId="51">#REF!</definedName>
    <definedName name="_LEO8" localSheetId="52">#REF!</definedName>
    <definedName name="_LEO8" localSheetId="53">#REF!</definedName>
    <definedName name="_LEO8" localSheetId="54">#REF!</definedName>
    <definedName name="_LEO8" localSheetId="55">#REF!</definedName>
    <definedName name="_LEO8" localSheetId="56">#REF!</definedName>
    <definedName name="_LEO8" localSheetId="9">#REF!</definedName>
    <definedName name="_LEO8" localSheetId="10">#REF!</definedName>
    <definedName name="_LEO8" localSheetId="11">#REF!</definedName>
    <definedName name="_LEO8" localSheetId="12">#REF!</definedName>
    <definedName name="_LEO8" localSheetId="13">#REF!</definedName>
    <definedName name="_LEO8" localSheetId="14">#REF!</definedName>
    <definedName name="_LEO8" localSheetId="16">#REF!</definedName>
    <definedName name="_LEO8" localSheetId="17">#REF!</definedName>
    <definedName name="_LEO8" localSheetId="18">#REF!</definedName>
    <definedName name="_LEO8" localSheetId="19">#REF!</definedName>
    <definedName name="_LEO8" localSheetId="22">#REF!</definedName>
    <definedName name="_LEO8" localSheetId="23">#REF!</definedName>
    <definedName name="_LEO8" localSheetId="24">#REF!</definedName>
    <definedName name="_LEO8" localSheetId="25">#REF!</definedName>
    <definedName name="_LEO8" localSheetId="26">#REF!</definedName>
    <definedName name="_LEO8" localSheetId="27">#REF!</definedName>
    <definedName name="_LEO8" localSheetId="28">#REF!</definedName>
    <definedName name="_LEO8" localSheetId="29">#REF!</definedName>
    <definedName name="_LEO8" localSheetId="30">#REF!</definedName>
    <definedName name="_LEO8" localSheetId="31">#REF!</definedName>
    <definedName name="_LEO8" localSheetId="32">#REF!</definedName>
    <definedName name="_LEO8" localSheetId="33">#REF!</definedName>
    <definedName name="_LEO8" localSheetId="34">#REF!</definedName>
    <definedName name="_LEO8" localSheetId="35">#REF!</definedName>
    <definedName name="_LEO8" localSheetId="36">#REF!</definedName>
    <definedName name="_LEO8" localSheetId="37">#REF!</definedName>
    <definedName name="_LEO8" localSheetId="38">#REF!</definedName>
    <definedName name="_LEO8" localSheetId="39">#REF!</definedName>
    <definedName name="_LEO8" localSheetId="40">#REF!</definedName>
    <definedName name="_LEO8" localSheetId="41">#REF!</definedName>
    <definedName name="_LEO8">#REF!</definedName>
    <definedName name="_LEO9" localSheetId="6">#REF!</definedName>
    <definedName name="_LEO9">#REF!</definedName>
    <definedName name="_LMO1">[17]MO!$A$2:$A$188</definedName>
    <definedName name="_MA2" localSheetId="6">#REF!</definedName>
    <definedName name="_MA2" localSheetId="7">#REF!</definedName>
    <definedName name="_MA2" localSheetId="11">#REF!</definedName>
    <definedName name="_MA2" localSheetId="19">#REF!</definedName>
    <definedName name="_MA2">#REF!</definedName>
    <definedName name="_MAR01" localSheetId="6">#REF!</definedName>
    <definedName name="_MAR01" localSheetId="7">#REF!</definedName>
    <definedName name="_MAR01" localSheetId="11">#REF!</definedName>
    <definedName name="_MAR01" localSheetId="19">#REF!</definedName>
    <definedName name="_MAR01">#REF!</definedName>
    <definedName name="_min2" localSheetId="6">#REF!</definedName>
    <definedName name="_min2" localSheetId="7">#REF!</definedName>
    <definedName name="_min2" localSheetId="11">#REF!</definedName>
    <definedName name="_min2" localSheetId="19">#REF!</definedName>
    <definedName name="_min2">#REF!</definedName>
    <definedName name="_mor15" localSheetId="6">#REF!</definedName>
    <definedName name="_mor15">#REF!</definedName>
    <definedName name="_MSC1" localSheetId="6">#REF!</definedName>
    <definedName name="_MSC1">#REF!</definedName>
    <definedName name="_Mux1">[18]CALCULO!$B$19</definedName>
    <definedName name="_Mux2">[18]CALCULO!$E$19</definedName>
    <definedName name="_Mux3">[18]CALCULO!$H$19</definedName>
    <definedName name="_Muy1">[18]CALCULO!$B$20</definedName>
    <definedName name="_Muy2">[18]CALCULO!$E$20</definedName>
    <definedName name="_Muy3">[18]CALCULO!$H$20</definedName>
    <definedName name="_noa2" localSheetId="6">#REF!</definedName>
    <definedName name="_noa2" localSheetId="7">#REF!</definedName>
    <definedName name="_noa2" localSheetId="11">#REF!</definedName>
    <definedName name="_noa2" localSheetId="19">#REF!</definedName>
    <definedName name="_noa2">#REF!</definedName>
    <definedName name="_O">'[25]OPS&amp;OMS'!$I$14</definedName>
    <definedName name="_Order1" localSheetId="2" hidden="1">255</definedName>
    <definedName name="_Order1" localSheetId="1" hidden="1">0</definedName>
    <definedName name="_Order1" localSheetId="3" hidden="1">0</definedName>
    <definedName name="_Order1" hidden="1">255</definedName>
    <definedName name="_Order2" hidden="1">0</definedName>
    <definedName name="_P">'[25]OPS&amp;OMS'!$I$7</definedName>
    <definedName name="_PAG1">'[25]OPS&amp;OMS'!$A$1:$D$26</definedName>
    <definedName name="_PAG2">'[25]OPS&amp;OMS'!$D$1:$E$68</definedName>
    <definedName name="_PAG3">'[25]OPS&amp;OMS'!$A$70:$D$115</definedName>
    <definedName name="_PAG4">'[25]OPS&amp;OMS'!$A$117:$IV$8194</definedName>
    <definedName name="_PAG5">'[25]OPS&amp;OMS'!$A$186:$D$236</definedName>
    <definedName name="_PJ50" localSheetId="15">#REF!</definedName>
    <definedName name="_PJ50" localSheetId="6">#REF!</definedName>
    <definedName name="_PJ50" localSheetId="7">#REF!</definedName>
    <definedName name="_PJ50" localSheetId="8">#REF!</definedName>
    <definedName name="_PJ50" localSheetId="42">#REF!</definedName>
    <definedName name="_PJ50" localSheetId="43">#REF!</definedName>
    <definedName name="_PJ50" localSheetId="44">#REF!</definedName>
    <definedName name="_PJ50" localSheetId="45">#REF!</definedName>
    <definedName name="_PJ50" localSheetId="46">#REF!</definedName>
    <definedName name="_PJ50" localSheetId="47">#REF!</definedName>
    <definedName name="_PJ50" localSheetId="48">#REF!</definedName>
    <definedName name="_PJ50" localSheetId="49">#REF!</definedName>
    <definedName name="_PJ50" localSheetId="50">#REF!</definedName>
    <definedName name="_PJ50" localSheetId="51">#REF!</definedName>
    <definedName name="_PJ50" localSheetId="52">#REF!</definedName>
    <definedName name="_PJ50" localSheetId="53">#REF!</definedName>
    <definedName name="_PJ50" localSheetId="54">#REF!</definedName>
    <definedName name="_PJ50" localSheetId="55">#REF!</definedName>
    <definedName name="_PJ50" localSheetId="56">#REF!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6">#REF!</definedName>
    <definedName name="_PJ50" localSheetId="17">#REF!</definedName>
    <definedName name="_PJ50" localSheetId="18">#REF!</definedName>
    <definedName name="_PJ50" localSheetId="19">#REF!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#REF!</definedName>
    <definedName name="_pj51" localSheetId="15">#REF!</definedName>
    <definedName name="_pj51" localSheetId="6">#REF!</definedName>
    <definedName name="_pj51" localSheetId="7">#REF!</definedName>
    <definedName name="_pj51" localSheetId="8">#REF!</definedName>
    <definedName name="_pj51" localSheetId="42">#REF!</definedName>
    <definedName name="_pj51" localSheetId="43">#REF!</definedName>
    <definedName name="_pj51" localSheetId="44">#REF!</definedName>
    <definedName name="_pj51" localSheetId="45">#REF!</definedName>
    <definedName name="_pj51" localSheetId="46">#REF!</definedName>
    <definedName name="_pj51" localSheetId="47">#REF!</definedName>
    <definedName name="_pj51" localSheetId="48">#REF!</definedName>
    <definedName name="_pj51" localSheetId="49">#REF!</definedName>
    <definedName name="_pj51" localSheetId="50">#REF!</definedName>
    <definedName name="_pj51" localSheetId="51">#REF!</definedName>
    <definedName name="_pj51" localSheetId="52">#REF!</definedName>
    <definedName name="_pj51" localSheetId="53">#REF!</definedName>
    <definedName name="_pj51" localSheetId="54">#REF!</definedName>
    <definedName name="_pj51" localSheetId="55">#REF!</definedName>
    <definedName name="_pj51" localSheetId="56">#REF!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6">#REF!</definedName>
    <definedName name="_pj51" localSheetId="17">#REF!</definedName>
    <definedName name="_pj51" localSheetId="18">#REF!</definedName>
    <definedName name="_pj51" localSheetId="19">#REF!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38">#REF!</definedName>
    <definedName name="_pj51" localSheetId="39">#REF!</definedName>
    <definedName name="_pj51" localSheetId="40">#REF!</definedName>
    <definedName name="_pj51" localSheetId="41">#REF!</definedName>
    <definedName name="_pj51">#REF!</definedName>
    <definedName name="_PR1">[26]PRECIOS!$A:$E</definedName>
    <definedName name="_PR2">[27]PRECIOS!$A$1:$E$65536</definedName>
    <definedName name="_PRE12" localSheetId="6">#REF!</definedName>
    <definedName name="_PRE12" localSheetId="7">#REF!</definedName>
    <definedName name="_PRE12" localSheetId="11">#REF!</definedName>
    <definedName name="_PRE12" localSheetId="19">#REF!</definedName>
    <definedName name="_PRE12" localSheetId="1">#REF!</definedName>
    <definedName name="_PRE12">#REF!</definedName>
    <definedName name="_Pu1">[18]CALCULO!$B$18</definedName>
    <definedName name="_Pu2">[18]CALCULO!$E$18</definedName>
    <definedName name="_Pu3">[18]CALCULO!$H$18</definedName>
    <definedName name="_R" localSheetId="6">#REF!</definedName>
    <definedName name="_R" localSheetId="7">#REF!</definedName>
    <definedName name="_R" localSheetId="11">#REF!</definedName>
    <definedName name="_R" localSheetId="19">#REF!</definedName>
    <definedName name="_R">#REF!</definedName>
    <definedName name="_rc" localSheetId="15">#REF!</definedName>
    <definedName name="_rc" localSheetId="6">#REF!</definedName>
    <definedName name="_rc" localSheetId="7">#REF!</definedName>
    <definedName name="_rc" localSheetId="8">#REF!</definedName>
    <definedName name="_rc" localSheetId="42">#REF!</definedName>
    <definedName name="_rc" localSheetId="43">#REF!</definedName>
    <definedName name="_rc" localSheetId="44">#REF!</definedName>
    <definedName name="_rc" localSheetId="45">#REF!</definedName>
    <definedName name="_rc" localSheetId="46">#REF!</definedName>
    <definedName name="_rc" localSheetId="47">#REF!</definedName>
    <definedName name="_rc" localSheetId="48">#REF!</definedName>
    <definedName name="_rc" localSheetId="49">#REF!</definedName>
    <definedName name="_rc" localSheetId="50">#REF!</definedName>
    <definedName name="_rc" localSheetId="51">#REF!</definedName>
    <definedName name="_rc" localSheetId="52">#REF!</definedName>
    <definedName name="_rc" localSheetId="53">#REF!</definedName>
    <definedName name="_rc" localSheetId="54">#REF!</definedName>
    <definedName name="_rc" localSheetId="55">#REF!</definedName>
    <definedName name="_rc" localSheetId="56">#REF!</definedName>
    <definedName name="_rc" localSheetId="9">#REF!</definedName>
    <definedName name="_rc" localSheetId="10">#REF!</definedName>
    <definedName name="_rc" localSheetId="11">#REF!</definedName>
    <definedName name="_rc" localSheetId="12">#REF!</definedName>
    <definedName name="_rc" localSheetId="13">#REF!</definedName>
    <definedName name="_rc" localSheetId="14">#REF!</definedName>
    <definedName name="_rc" localSheetId="16">#REF!</definedName>
    <definedName name="_rc" localSheetId="17">#REF!</definedName>
    <definedName name="_rc" localSheetId="18">#REF!</definedName>
    <definedName name="_rc" localSheetId="19">#REF!</definedName>
    <definedName name="_rc" localSheetId="22">#REF!</definedName>
    <definedName name="_rc" localSheetId="23">#REF!</definedName>
    <definedName name="_rc" localSheetId="24">#REF!</definedName>
    <definedName name="_rc" localSheetId="25">#REF!</definedName>
    <definedName name="_rc" localSheetId="26">#REF!</definedName>
    <definedName name="_rc" localSheetId="27">#REF!</definedName>
    <definedName name="_rc" localSheetId="28">#REF!</definedName>
    <definedName name="_rc" localSheetId="29">#REF!</definedName>
    <definedName name="_rc" localSheetId="30">#REF!</definedName>
    <definedName name="_rc" localSheetId="31">#REF!</definedName>
    <definedName name="_rc" localSheetId="32">#REF!</definedName>
    <definedName name="_rc" localSheetId="33">#REF!</definedName>
    <definedName name="_rc" localSheetId="34">#REF!</definedName>
    <definedName name="_rc" localSheetId="35">#REF!</definedName>
    <definedName name="_rc" localSheetId="36">#REF!</definedName>
    <definedName name="_rc" localSheetId="37">#REF!</definedName>
    <definedName name="_rc" localSheetId="38">#REF!</definedName>
    <definedName name="_rc" localSheetId="39">#REF!</definedName>
    <definedName name="_rc" localSheetId="40">#REF!</definedName>
    <definedName name="_rc" localSheetId="41">#REF!</definedName>
    <definedName name="_Rc" localSheetId="3">#REF!</definedName>
    <definedName name="_rc">#REF!</definedName>
    <definedName name="_SBC1">[10]INV!$A$12:$D$15</definedName>
    <definedName name="_SBC3">[10]INV!$F$12:$I$15</definedName>
    <definedName name="_SBC5">[10]INV!$K$12:$N$15</definedName>
    <definedName name="_Sort" localSheetId="15" hidden="1">[2]INSUMOS!#REF!</definedName>
    <definedName name="_Sort" localSheetId="6" hidden="1">[2]INSUMOS!#REF!</definedName>
    <definedName name="_Sort" localSheetId="7" hidden="1">[2]INSUMOS!#REF!</definedName>
    <definedName name="_Sort" localSheetId="8" hidden="1">[2]INSUMOS!#REF!</definedName>
    <definedName name="_Sort" localSheetId="42" hidden="1">[2]INSUMOS!#REF!</definedName>
    <definedName name="_Sort" localSheetId="43" hidden="1">[2]INSUMOS!#REF!</definedName>
    <definedName name="_Sort" localSheetId="44" hidden="1">[2]INSUMOS!#REF!</definedName>
    <definedName name="_Sort" localSheetId="45" hidden="1">[2]INSUMOS!#REF!</definedName>
    <definedName name="_Sort" localSheetId="46" hidden="1">[2]INSUMOS!#REF!</definedName>
    <definedName name="_Sort" localSheetId="47" hidden="1">[2]INSUMOS!#REF!</definedName>
    <definedName name="_Sort" localSheetId="48" hidden="1">[2]INSUMOS!#REF!</definedName>
    <definedName name="_Sort" localSheetId="49" hidden="1">[2]INSUMOS!#REF!</definedName>
    <definedName name="_Sort" localSheetId="50" hidden="1">[2]INSUMOS!#REF!</definedName>
    <definedName name="_Sort" localSheetId="51" hidden="1">[2]INSUMOS!#REF!</definedName>
    <definedName name="_Sort" localSheetId="52" hidden="1">[2]INSUMOS!#REF!</definedName>
    <definedName name="_Sort" localSheetId="53" hidden="1">[2]INSUMOS!#REF!</definedName>
    <definedName name="_Sort" localSheetId="54" hidden="1">[2]INSUMOS!#REF!</definedName>
    <definedName name="_Sort" localSheetId="55" hidden="1">[2]INSUMOS!#REF!</definedName>
    <definedName name="_Sort" localSheetId="56" hidden="1">[2]INSUMOS!#REF!</definedName>
    <definedName name="_Sort" localSheetId="9" hidden="1">[2]INSUMOS!#REF!</definedName>
    <definedName name="_Sort" localSheetId="10" hidden="1">[2]INSUMOS!#REF!</definedName>
    <definedName name="_Sort" localSheetId="11" hidden="1">[2]INSUMOS!#REF!</definedName>
    <definedName name="_Sort" localSheetId="12" hidden="1">[2]INSUMOS!#REF!</definedName>
    <definedName name="_Sort" localSheetId="13" hidden="1">[2]INSUMOS!#REF!</definedName>
    <definedName name="_Sort" localSheetId="14" hidden="1">[2]INSUMOS!#REF!</definedName>
    <definedName name="_Sort" localSheetId="16" hidden="1">[2]INSUMOS!#REF!</definedName>
    <definedName name="_Sort" localSheetId="17" hidden="1">[2]INSUMOS!#REF!</definedName>
    <definedName name="_Sort" localSheetId="18" hidden="1">[2]INSUMOS!#REF!</definedName>
    <definedName name="_Sort" localSheetId="19" hidden="1">[2]INSUMOS!#REF!</definedName>
    <definedName name="_Sort" localSheetId="22" hidden="1">[2]INSUMOS!#REF!</definedName>
    <definedName name="_Sort" localSheetId="23" hidden="1">[2]INSUMOS!#REF!</definedName>
    <definedName name="_Sort" localSheetId="24" hidden="1">[2]INSUMOS!#REF!</definedName>
    <definedName name="_Sort" localSheetId="25" hidden="1">[2]INSUMOS!#REF!</definedName>
    <definedName name="_Sort" localSheetId="26" hidden="1">[2]INSUMOS!#REF!</definedName>
    <definedName name="_Sort" localSheetId="27" hidden="1">[2]INSUMOS!#REF!</definedName>
    <definedName name="_Sort" localSheetId="28" hidden="1">[2]INSUMOS!#REF!</definedName>
    <definedName name="_Sort" localSheetId="29" hidden="1">[2]INSUMOS!#REF!</definedName>
    <definedName name="_Sort" localSheetId="30" hidden="1">[2]INSUMOS!#REF!</definedName>
    <definedName name="_Sort" localSheetId="31" hidden="1">[2]INSUMOS!#REF!</definedName>
    <definedName name="_Sort" localSheetId="32" hidden="1">[2]INSUMOS!#REF!</definedName>
    <definedName name="_Sort" localSheetId="33" hidden="1">[2]INSUMOS!#REF!</definedName>
    <definedName name="_Sort" localSheetId="34" hidden="1">[2]INSUMOS!#REF!</definedName>
    <definedName name="_Sort" localSheetId="35" hidden="1">[2]INSUMOS!#REF!</definedName>
    <definedName name="_Sort" localSheetId="36" hidden="1">[2]INSUMOS!#REF!</definedName>
    <definedName name="_Sort" localSheetId="37" hidden="1">[2]INSUMOS!#REF!</definedName>
    <definedName name="_Sort" localSheetId="38" hidden="1">[2]INSUMOS!#REF!</definedName>
    <definedName name="_Sort" localSheetId="39" hidden="1">[2]INSUMOS!#REF!</definedName>
    <definedName name="_Sort" localSheetId="40" hidden="1">[2]INSUMOS!#REF!</definedName>
    <definedName name="_Sort" localSheetId="41" hidden="1">[2]INSUMOS!#REF!</definedName>
    <definedName name="_Sort" localSheetId="2" hidden="1">[2]INSUMOS!#REF!</definedName>
    <definedName name="_Sort" localSheetId="1" hidden="1">[24]MI!#REF!</definedName>
    <definedName name="_Sort" localSheetId="0" hidden="1">[2]INSUMOS!#REF!</definedName>
    <definedName name="_Sort" localSheetId="3" hidden="1">[1]MI!#REF!</definedName>
    <definedName name="_Sort" hidden="1">[2]INSUMOS!#REF!</definedName>
    <definedName name="_tab1" localSheetId="6">#REF!</definedName>
    <definedName name="_tab1" localSheetId="7">#REF!</definedName>
    <definedName name="_tab1" localSheetId="11">#REF!</definedName>
    <definedName name="_tab1" localSheetId="19">#REF!</definedName>
    <definedName name="_tab1">#REF!</definedName>
    <definedName name="_tab2" localSheetId="6">#REF!</definedName>
    <definedName name="_tab2" localSheetId="7">#REF!</definedName>
    <definedName name="_tab2" localSheetId="11">#REF!</definedName>
    <definedName name="_tab2" localSheetId="19">#REF!</definedName>
    <definedName name="_tab2">#REF!</definedName>
    <definedName name="_tab3" localSheetId="6">#REF!</definedName>
    <definedName name="_tab3" localSheetId="7">#REF!</definedName>
    <definedName name="_tab3" localSheetId="11">#REF!</definedName>
    <definedName name="_tab3" localSheetId="19">#REF!</definedName>
    <definedName name="_tab3">#REF!</definedName>
    <definedName name="_TAB4" localSheetId="6">#REF!</definedName>
    <definedName name="_TAB4">#REF!</definedName>
    <definedName name="_Table2_Out" localSheetId="6" hidden="1">#REF!</definedName>
    <definedName name="_Table2_Out" localSheetId="2" hidden="1">#REF!</definedName>
    <definedName name="_Table2_Out" localSheetId="1" hidden="1">#REF!</definedName>
    <definedName name="_Table2_Out" hidden="1">#REF!</definedName>
    <definedName name="_TBV1" localSheetId="6">#REF!</definedName>
    <definedName name="_TBV1">#REF!</definedName>
    <definedName name="_TBV1606" localSheetId="6">#REF!</definedName>
    <definedName name="_TBV1606">#REF!</definedName>
    <definedName name="_TBV3" localSheetId="6">#REF!</definedName>
    <definedName name="_TBV3">#REF!</definedName>
    <definedName name="_tf3813" localSheetId="6">#REF!</definedName>
    <definedName name="_tf3813">#REF!</definedName>
    <definedName name="_TLL3" localSheetId="6">#REF!</definedName>
    <definedName name="_TLL3">#REF!</definedName>
    <definedName name="_TRM2" localSheetId="6">#REF!</definedName>
    <definedName name="_TRM2">#REF!</definedName>
    <definedName name="_VPD1">[6]TARIFAS!$C$582</definedName>
    <definedName name="_VPI1">[6]TARIFAS!$C$580</definedName>
    <definedName name="_VRA1">[6]TARIFAS!$C$579</definedName>
    <definedName name="_Vu1">[18]CALCULO!$B$23</definedName>
    <definedName name="_Vu2">[18]CALCULO!$E$23</definedName>
    <definedName name="_Vu3">[18]CALCULO!$H$23</definedName>
    <definedName name="_WN03" localSheetId="15">#REF!</definedName>
    <definedName name="_WN03" localSheetId="6">#REF!</definedName>
    <definedName name="_WN03" localSheetId="7">#REF!</definedName>
    <definedName name="_WN03" localSheetId="8">#REF!</definedName>
    <definedName name="_WN03" localSheetId="42">#REF!</definedName>
    <definedName name="_WN03" localSheetId="43">#REF!</definedName>
    <definedName name="_WN03" localSheetId="44">#REF!</definedName>
    <definedName name="_WN03" localSheetId="45">#REF!</definedName>
    <definedName name="_WN03" localSheetId="46">#REF!</definedName>
    <definedName name="_WN03" localSheetId="47">#REF!</definedName>
    <definedName name="_WN03" localSheetId="48">#REF!</definedName>
    <definedName name="_WN03" localSheetId="49">#REF!</definedName>
    <definedName name="_WN03" localSheetId="50">#REF!</definedName>
    <definedName name="_WN03" localSheetId="51">#REF!</definedName>
    <definedName name="_WN03" localSheetId="52">#REF!</definedName>
    <definedName name="_WN03" localSheetId="53">#REF!</definedName>
    <definedName name="_WN03" localSheetId="54">#REF!</definedName>
    <definedName name="_WN03" localSheetId="55">#REF!</definedName>
    <definedName name="_WN03" localSheetId="56">#REF!</definedName>
    <definedName name="_WN03" localSheetId="9">#REF!</definedName>
    <definedName name="_WN03" localSheetId="10">#REF!</definedName>
    <definedName name="_WN03" localSheetId="11">#REF!</definedName>
    <definedName name="_WN03" localSheetId="12">#REF!</definedName>
    <definedName name="_WN03" localSheetId="13">#REF!</definedName>
    <definedName name="_WN03" localSheetId="14">#REF!</definedName>
    <definedName name="_WN03" localSheetId="16">#REF!</definedName>
    <definedName name="_WN03" localSheetId="17">#REF!</definedName>
    <definedName name="_WN03" localSheetId="18">#REF!</definedName>
    <definedName name="_WN03" localSheetId="19">#REF!</definedName>
    <definedName name="_WN03" localSheetId="22">#REF!</definedName>
    <definedName name="_WN03" localSheetId="23">#REF!</definedName>
    <definedName name="_WN03" localSheetId="24">#REF!</definedName>
    <definedName name="_WN03" localSheetId="25">#REF!</definedName>
    <definedName name="_WN03" localSheetId="26">#REF!</definedName>
    <definedName name="_WN03" localSheetId="27">#REF!</definedName>
    <definedName name="_WN03" localSheetId="28">#REF!</definedName>
    <definedName name="_WN03" localSheetId="29">#REF!</definedName>
    <definedName name="_WN03" localSheetId="30">#REF!</definedName>
    <definedName name="_WN03" localSheetId="31">#REF!</definedName>
    <definedName name="_WN03" localSheetId="32">#REF!</definedName>
    <definedName name="_WN03" localSheetId="33">#REF!</definedName>
    <definedName name="_WN03" localSheetId="34">#REF!</definedName>
    <definedName name="_WN03" localSheetId="35">#REF!</definedName>
    <definedName name="_WN03" localSheetId="36">#REF!</definedName>
    <definedName name="_WN03" localSheetId="37">#REF!</definedName>
    <definedName name="_WN03" localSheetId="38">#REF!</definedName>
    <definedName name="_WN03" localSheetId="39">#REF!</definedName>
    <definedName name="_WN03" localSheetId="40">#REF!</definedName>
    <definedName name="_WN03" localSheetId="41">#REF!</definedName>
    <definedName name="_WN03">#REF!</definedName>
    <definedName name="_WN035" localSheetId="15">#REF!</definedName>
    <definedName name="_WN035" localSheetId="6">#REF!</definedName>
    <definedName name="_WN035" localSheetId="7">#REF!</definedName>
    <definedName name="_WN035" localSheetId="8">#REF!</definedName>
    <definedName name="_WN035" localSheetId="42">#REF!</definedName>
    <definedName name="_WN035" localSheetId="43">#REF!</definedName>
    <definedName name="_WN035" localSheetId="44">#REF!</definedName>
    <definedName name="_WN035" localSheetId="45">#REF!</definedName>
    <definedName name="_WN035" localSheetId="46">#REF!</definedName>
    <definedName name="_WN035" localSheetId="47">#REF!</definedName>
    <definedName name="_WN035" localSheetId="48">#REF!</definedName>
    <definedName name="_WN035" localSheetId="49">#REF!</definedName>
    <definedName name="_WN035" localSheetId="50">#REF!</definedName>
    <definedName name="_WN035" localSheetId="51">#REF!</definedName>
    <definedName name="_WN035" localSheetId="52">#REF!</definedName>
    <definedName name="_WN035" localSheetId="53">#REF!</definedName>
    <definedName name="_WN035" localSheetId="54">#REF!</definedName>
    <definedName name="_WN035" localSheetId="55">#REF!</definedName>
    <definedName name="_WN035" localSheetId="56">#REF!</definedName>
    <definedName name="_WN035" localSheetId="9">#REF!</definedName>
    <definedName name="_WN035" localSheetId="10">#REF!</definedName>
    <definedName name="_WN035" localSheetId="11">#REF!</definedName>
    <definedName name="_WN035" localSheetId="12">#REF!</definedName>
    <definedName name="_WN035" localSheetId="13">#REF!</definedName>
    <definedName name="_WN035" localSheetId="14">#REF!</definedName>
    <definedName name="_WN035" localSheetId="16">#REF!</definedName>
    <definedName name="_WN035" localSheetId="17">#REF!</definedName>
    <definedName name="_WN035" localSheetId="18">#REF!</definedName>
    <definedName name="_WN035" localSheetId="19">#REF!</definedName>
    <definedName name="_WN035" localSheetId="22">#REF!</definedName>
    <definedName name="_WN035" localSheetId="23">#REF!</definedName>
    <definedName name="_WN035" localSheetId="24">#REF!</definedName>
    <definedName name="_WN035" localSheetId="25">#REF!</definedName>
    <definedName name="_WN035" localSheetId="26">#REF!</definedName>
    <definedName name="_WN035" localSheetId="27">#REF!</definedName>
    <definedName name="_WN035" localSheetId="28">#REF!</definedName>
    <definedName name="_WN035" localSheetId="29">#REF!</definedName>
    <definedName name="_WN035" localSheetId="30">#REF!</definedName>
    <definedName name="_WN035" localSheetId="31">#REF!</definedName>
    <definedName name="_WN035" localSheetId="32">#REF!</definedName>
    <definedName name="_WN035" localSheetId="33">#REF!</definedName>
    <definedName name="_WN035" localSheetId="34">#REF!</definedName>
    <definedName name="_WN035" localSheetId="35">#REF!</definedName>
    <definedName name="_WN035" localSheetId="36">#REF!</definedName>
    <definedName name="_WN035" localSheetId="37">#REF!</definedName>
    <definedName name="_WN035" localSheetId="38">#REF!</definedName>
    <definedName name="_WN035" localSheetId="39">#REF!</definedName>
    <definedName name="_WN035" localSheetId="40">#REF!</definedName>
    <definedName name="_WN035" localSheetId="41">#REF!</definedName>
    <definedName name="_WN035">#REF!</definedName>
    <definedName name="_WN04" localSheetId="15">#REF!</definedName>
    <definedName name="_WN04" localSheetId="6">#REF!</definedName>
    <definedName name="_WN04" localSheetId="7">#REF!</definedName>
    <definedName name="_WN04" localSheetId="8">#REF!</definedName>
    <definedName name="_WN04" localSheetId="42">#REF!</definedName>
    <definedName name="_WN04" localSheetId="43">#REF!</definedName>
    <definedName name="_WN04" localSheetId="44">#REF!</definedName>
    <definedName name="_WN04" localSheetId="45">#REF!</definedName>
    <definedName name="_WN04" localSheetId="46">#REF!</definedName>
    <definedName name="_WN04" localSheetId="47">#REF!</definedName>
    <definedName name="_WN04" localSheetId="48">#REF!</definedName>
    <definedName name="_WN04" localSheetId="49">#REF!</definedName>
    <definedName name="_WN04" localSheetId="50">#REF!</definedName>
    <definedName name="_WN04" localSheetId="51">#REF!</definedName>
    <definedName name="_WN04" localSheetId="52">#REF!</definedName>
    <definedName name="_WN04" localSheetId="53">#REF!</definedName>
    <definedName name="_WN04" localSheetId="54">#REF!</definedName>
    <definedName name="_WN04" localSheetId="55">#REF!</definedName>
    <definedName name="_WN04" localSheetId="56">#REF!</definedName>
    <definedName name="_WN04" localSheetId="9">#REF!</definedName>
    <definedName name="_WN04" localSheetId="10">#REF!</definedName>
    <definedName name="_WN04" localSheetId="11">#REF!</definedName>
    <definedName name="_WN04" localSheetId="12">#REF!</definedName>
    <definedName name="_WN04" localSheetId="13">#REF!</definedName>
    <definedName name="_WN04" localSheetId="14">#REF!</definedName>
    <definedName name="_WN04" localSheetId="16">#REF!</definedName>
    <definedName name="_WN04" localSheetId="17">#REF!</definedName>
    <definedName name="_WN04" localSheetId="18">#REF!</definedName>
    <definedName name="_WN04" localSheetId="19">#REF!</definedName>
    <definedName name="_WN04" localSheetId="22">#REF!</definedName>
    <definedName name="_WN04" localSheetId="23">#REF!</definedName>
    <definedName name="_WN04" localSheetId="24">#REF!</definedName>
    <definedName name="_WN04" localSheetId="25">#REF!</definedName>
    <definedName name="_WN04" localSheetId="26">#REF!</definedName>
    <definedName name="_WN04" localSheetId="27">#REF!</definedName>
    <definedName name="_WN04" localSheetId="28">#REF!</definedName>
    <definedName name="_WN04" localSheetId="29">#REF!</definedName>
    <definedName name="_WN04" localSheetId="30">#REF!</definedName>
    <definedName name="_WN04" localSheetId="31">#REF!</definedName>
    <definedName name="_WN04" localSheetId="32">#REF!</definedName>
    <definedName name="_WN04" localSheetId="33">#REF!</definedName>
    <definedName name="_WN04" localSheetId="34">#REF!</definedName>
    <definedName name="_WN04" localSheetId="35">#REF!</definedName>
    <definedName name="_WN04" localSheetId="36">#REF!</definedName>
    <definedName name="_WN04" localSheetId="37">#REF!</definedName>
    <definedName name="_WN04" localSheetId="38">#REF!</definedName>
    <definedName name="_WN04" localSheetId="39">#REF!</definedName>
    <definedName name="_WN04" localSheetId="40">#REF!</definedName>
    <definedName name="_WN04" localSheetId="41">#REF!</definedName>
    <definedName name="_WN04">#REF!</definedName>
    <definedName name="_WN045" localSheetId="6">#REF!</definedName>
    <definedName name="_WN045">#REF!</definedName>
    <definedName name="_WN05" localSheetId="6">#REF!</definedName>
    <definedName name="_WN05">#REF!</definedName>
    <definedName name="_WN055" localSheetId="6">#REF!</definedName>
    <definedName name="_WN055">#REF!</definedName>
    <definedName name="_WN06" localSheetId="6">#REF!</definedName>
    <definedName name="_WN06">#REF!</definedName>
    <definedName name="_WN065" localSheetId="6">#REF!</definedName>
    <definedName name="_WN065">#REF!</definedName>
    <definedName name="_WN07" localSheetId="6">#REF!</definedName>
    <definedName name="_WN07">#REF!</definedName>
    <definedName name="_WN075" localSheetId="6">#REF!</definedName>
    <definedName name="_WN075">#REF!</definedName>
    <definedName name="_WN08" localSheetId="6">#REF!</definedName>
    <definedName name="_WN08">#REF!</definedName>
    <definedName name="_WN085" localSheetId="6">#REF!</definedName>
    <definedName name="_WN085">#REF!</definedName>
    <definedName name="_WN0CINDY" localSheetId="6">#REF!</definedName>
    <definedName name="_WN0CINDY">#REF!</definedName>
    <definedName name="_WN12" localSheetId="6">#REF!</definedName>
    <definedName name="_WN12">#REF!</definedName>
    <definedName name="_WN175" localSheetId="6">#REF!</definedName>
    <definedName name="_WN175">#REF!</definedName>
    <definedName name="_WN185" localSheetId="6">#REF!</definedName>
    <definedName name="_WN185">#REF!</definedName>
    <definedName name="_WN2" localSheetId="6">#REF!</definedName>
    <definedName name="_WN2">#REF!</definedName>
    <definedName name="_wn3" localSheetId="6">#REF!</definedName>
    <definedName name="_wn3">#REF!</definedName>
    <definedName name="_wn35" localSheetId="6">#REF!</definedName>
    <definedName name="_wn35">#REF!</definedName>
    <definedName name="_WN4" localSheetId="6">#REF!</definedName>
    <definedName name="_WN4">#REF!</definedName>
    <definedName name="_WN5" localSheetId="6">#REF!</definedName>
    <definedName name="_WN5">#REF!</definedName>
    <definedName name="_WN6" localSheetId="6">#REF!</definedName>
    <definedName name="_WN6">#REF!</definedName>
    <definedName name="_WN7" localSheetId="6">#REF!</definedName>
    <definedName name="_WN7">#REF!</definedName>
    <definedName name="_WN8" localSheetId="6">#REF!</definedName>
    <definedName name="_WN8">#REF!</definedName>
    <definedName name="_WN9" localSheetId="6">#REF!</definedName>
    <definedName name="_WN9">#REF!</definedName>
    <definedName name="A" localSheetId="6">#REF!</definedName>
    <definedName name="A" localSheetId="11">#REF!</definedName>
    <definedName name="A" localSheetId="19">#REF!</definedName>
    <definedName name="A" localSheetId="2">#REF!</definedName>
    <definedName name="A" localSheetId="1">#REF!</definedName>
    <definedName name="A" localSheetId="3">'[28]A.P.U'!#REF!</definedName>
    <definedName name="A">#REF!</definedName>
    <definedName name="A._PRODUCCION" localSheetId="15">[29]GP05!#REF!</definedName>
    <definedName name="A._PRODUCCION" localSheetId="6">[29]GP05!#REF!</definedName>
    <definedName name="A._PRODUCCION" localSheetId="7">[29]GP05!#REF!</definedName>
    <definedName name="A._PRODUCCION" localSheetId="8">[29]GP05!#REF!</definedName>
    <definedName name="A._PRODUCCION" localSheetId="42">[29]GP05!#REF!</definedName>
    <definedName name="A._PRODUCCION" localSheetId="43">[29]GP05!#REF!</definedName>
    <definedName name="A._PRODUCCION" localSheetId="44">[29]GP05!#REF!</definedName>
    <definedName name="A._PRODUCCION" localSheetId="45">[29]GP05!#REF!</definedName>
    <definedName name="A._PRODUCCION" localSheetId="46">[29]GP05!#REF!</definedName>
    <definedName name="A._PRODUCCION" localSheetId="47">[29]GP05!#REF!</definedName>
    <definedName name="A._PRODUCCION" localSheetId="48">[29]GP05!#REF!</definedName>
    <definedName name="A._PRODUCCION" localSheetId="49">[29]GP05!#REF!</definedName>
    <definedName name="A._PRODUCCION" localSheetId="50">[29]GP05!#REF!</definedName>
    <definedName name="A._PRODUCCION" localSheetId="51">[29]GP05!#REF!</definedName>
    <definedName name="A._PRODUCCION" localSheetId="52">[29]GP05!#REF!</definedName>
    <definedName name="A._PRODUCCION" localSheetId="53">[29]GP05!#REF!</definedName>
    <definedName name="A._PRODUCCION" localSheetId="54">[29]GP05!#REF!</definedName>
    <definedName name="A._PRODUCCION" localSheetId="55">[29]GP05!#REF!</definedName>
    <definedName name="A._PRODUCCION" localSheetId="56">[29]GP05!#REF!</definedName>
    <definedName name="A._PRODUCCION" localSheetId="9">[29]GP05!#REF!</definedName>
    <definedName name="A._PRODUCCION" localSheetId="10">[29]GP05!#REF!</definedName>
    <definedName name="A._PRODUCCION" localSheetId="11">[29]GP05!#REF!</definedName>
    <definedName name="A._PRODUCCION" localSheetId="12">[29]GP05!#REF!</definedName>
    <definedName name="A._PRODUCCION" localSheetId="13">[29]GP05!#REF!</definedName>
    <definedName name="A._PRODUCCION" localSheetId="14">[29]GP05!#REF!</definedName>
    <definedName name="A._PRODUCCION" localSheetId="16">[29]GP05!#REF!</definedName>
    <definedName name="A._PRODUCCION" localSheetId="17">[29]GP05!#REF!</definedName>
    <definedName name="A._PRODUCCION" localSheetId="18">[29]GP05!#REF!</definedName>
    <definedName name="A._PRODUCCION" localSheetId="19">[29]GP05!#REF!</definedName>
    <definedName name="A._PRODUCCION" localSheetId="22">[29]GP05!#REF!</definedName>
    <definedName name="A._PRODUCCION" localSheetId="23">[29]GP05!#REF!</definedName>
    <definedName name="A._PRODUCCION" localSheetId="24">[29]GP05!#REF!</definedName>
    <definedName name="A._PRODUCCION" localSheetId="25">[29]GP05!#REF!</definedName>
    <definedName name="A._PRODUCCION" localSheetId="26">[29]GP05!#REF!</definedName>
    <definedName name="A._PRODUCCION" localSheetId="27">[29]GP05!#REF!</definedName>
    <definedName name="A._PRODUCCION" localSheetId="28">[29]GP05!#REF!</definedName>
    <definedName name="A._PRODUCCION" localSheetId="29">[29]GP05!#REF!</definedName>
    <definedName name="A._PRODUCCION" localSheetId="30">[29]GP05!#REF!</definedName>
    <definedName name="A._PRODUCCION" localSheetId="31">[29]GP05!#REF!</definedName>
    <definedName name="A._PRODUCCION" localSheetId="32">[29]GP05!#REF!</definedName>
    <definedName name="A._PRODUCCION" localSheetId="33">[29]GP05!#REF!</definedName>
    <definedName name="A._PRODUCCION" localSheetId="34">[29]GP05!#REF!</definedName>
    <definedName name="A._PRODUCCION" localSheetId="35">[29]GP05!#REF!</definedName>
    <definedName name="A._PRODUCCION" localSheetId="36">[29]GP05!#REF!</definedName>
    <definedName name="A._PRODUCCION" localSheetId="37">[29]GP05!#REF!</definedName>
    <definedName name="A._PRODUCCION" localSheetId="38">[29]GP05!#REF!</definedName>
    <definedName name="A._PRODUCCION" localSheetId="39">[29]GP05!#REF!</definedName>
    <definedName name="A._PRODUCCION" localSheetId="40">[29]GP05!#REF!</definedName>
    <definedName name="A._PRODUCCION" localSheetId="41">[29]GP05!#REF!</definedName>
    <definedName name="A._PRODUCCION">[29]GP05!#REF!</definedName>
    <definedName name="A.D.CV1_Moisture" localSheetId="6">#REF!</definedName>
    <definedName name="A.D.CV1_Moisture" localSheetId="7">#REF!</definedName>
    <definedName name="A.D.CV1_Moisture" localSheetId="11">#REF!</definedName>
    <definedName name="A.D.CV1_Moisture" localSheetId="19">#REF!</definedName>
    <definedName name="A.D.CV1_Moisture" localSheetId="1">#REF!</definedName>
    <definedName name="A.D.CV1_Moisture">#REF!</definedName>
    <definedName name="A.D.CV2_Al" localSheetId="6">#REF!</definedName>
    <definedName name="A.D.CV2_Al" localSheetId="7">#REF!</definedName>
    <definedName name="A.D.CV2_Al" localSheetId="11">#REF!</definedName>
    <definedName name="A.D.CV2_Al" localSheetId="19">#REF!</definedName>
    <definedName name="A.D.CV2_Al" localSheetId="1">#REF!</definedName>
    <definedName name="A.D.CV2_Al">#REF!</definedName>
    <definedName name="A.D.CV2_Co" localSheetId="6">#REF!</definedName>
    <definedName name="A.D.CV2_Co" localSheetId="7">#REF!</definedName>
    <definedName name="A.D.CV2_Co" localSheetId="11">#REF!</definedName>
    <definedName name="A.D.CV2_Co" localSheetId="19">#REF!</definedName>
    <definedName name="A.D.CV2_Co" localSheetId="1">#REF!</definedName>
    <definedName name="A.D.CV2_Co">#REF!</definedName>
    <definedName name="A.D.CV2_ContainedAl" localSheetId="6">#REF!</definedName>
    <definedName name="A.D.CV2_ContainedAl">#REF!</definedName>
    <definedName name="A.D.CV2_ContainedCo" localSheetId="6">#REF!</definedName>
    <definedName name="A.D.CV2_ContainedCo">#REF!</definedName>
    <definedName name="A.D.CV2_ContainedFe" localSheetId="6">#REF!</definedName>
    <definedName name="A.D.CV2_ContainedFe">#REF!</definedName>
    <definedName name="A.D.CV2_ContainedMg" localSheetId="6">#REF!</definedName>
    <definedName name="A.D.CV2_ContainedMg">#REF!</definedName>
    <definedName name="A.D.CV2_ContainedNi" localSheetId="6">#REF!</definedName>
    <definedName name="A.D.CV2_ContainedNi">#REF!</definedName>
    <definedName name="A.D.CV2_ContainedSi" localSheetId="6">#REF!</definedName>
    <definedName name="A.D.CV2_ContainedSi">#REF!</definedName>
    <definedName name="A.D.CV2_DryTonnes" localSheetId="6">#REF!</definedName>
    <definedName name="A.D.CV2_DryTonnes">#REF!</definedName>
    <definedName name="A.D.CV2_dtph" localSheetId="6">#REF!</definedName>
    <definedName name="A.D.CV2_dtph">#REF!</definedName>
    <definedName name="A.D.CV2_Fe" localSheetId="6">#REF!</definedName>
    <definedName name="A.D.CV2_Fe">#REF!</definedName>
    <definedName name="A.D.CV2_Mg" localSheetId="6">#REF!</definedName>
    <definedName name="A.D.CV2_Mg">#REF!</definedName>
    <definedName name="A.D.CV2_Ni" localSheetId="6">#REF!</definedName>
    <definedName name="A.D.CV2_Ni">#REF!</definedName>
    <definedName name="A.D.CV2_Si" localSheetId="6">#REF!</definedName>
    <definedName name="A.D.CV2_Si">#REF!</definedName>
    <definedName name="A.D.Mill_Availability" localSheetId="6">#REF!</definedName>
    <definedName name="A.D.Mill_Availability">#REF!</definedName>
    <definedName name="A.D.Mill_Downtime" localSheetId="6">#REF!</definedName>
    <definedName name="A.D.Mill_Downtime">#REF!</definedName>
    <definedName name="A.D.Mill_DryTonnes" localSheetId="6">#REF!</definedName>
    <definedName name="A.D.Mill_DryTonnes">#REF!</definedName>
    <definedName name="A.D.Mill_DryTph" localSheetId="6">#REF!</definedName>
    <definedName name="A.D.Mill_DryTph">#REF!</definedName>
    <definedName name="A.D.Mill_PowerDraw" localSheetId="6">#REF!</definedName>
    <definedName name="A.D.Mill_PowerDraw">#REF!</definedName>
    <definedName name="A.D.Mill_PowerDrawPerTonne" localSheetId="6">#REF!</definedName>
    <definedName name="A.D.Mill_PowerDrawPerTonne">#REF!</definedName>
    <definedName name="A.D.Mill_Uptime" localSheetId="6">#REF!</definedName>
    <definedName name="A.D.Mill_Uptime">#REF!</definedName>
    <definedName name="A.D.Mill_Utilization" localSheetId="6">#REF!</definedName>
    <definedName name="A.D.Mill_Utilization">#REF!</definedName>
    <definedName name="A.D.Mill_WetTonnes" localSheetId="6">#REF!</definedName>
    <definedName name="A.D.Mill_WetTonnes">#REF!</definedName>
    <definedName name="A.D.Mill_WetTph" localSheetId="6">#REF!</definedName>
    <definedName name="A.D.Mill_WetTph">#REF!</definedName>
    <definedName name="A.D.MillFeed_Al" localSheetId="6">#REF!</definedName>
    <definedName name="A.D.MillFeed_Al">#REF!</definedName>
    <definedName name="A.D.MillFeed_Co" localSheetId="6">#REF!</definedName>
    <definedName name="A.D.MillFeed_Co">#REF!</definedName>
    <definedName name="A.D.MillFeed_Fe" localSheetId="6">#REF!</definedName>
    <definedName name="A.D.MillFeed_Fe">#REF!</definedName>
    <definedName name="A.D.MillFeed_Mg" localSheetId="6">#REF!</definedName>
    <definedName name="A.D.MillFeed_Mg">#REF!</definedName>
    <definedName name="A.D.MillFeed_Ni" localSheetId="6">#REF!</definedName>
    <definedName name="A.D.MillFeed_Ni">#REF!</definedName>
    <definedName name="A.D.MillFeed_Si" localSheetId="6">#REF!</definedName>
    <definedName name="A.D.MillFeed_Si">#REF!</definedName>
    <definedName name="A.D.MillH2O_Head" localSheetId="6">#REF!</definedName>
    <definedName name="A.D.MillH2O_Head">#REF!</definedName>
    <definedName name="A.D.MillH2O_Screen" localSheetId="6">#REF!</definedName>
    <definedName name="A.D.MillH2O_Screen">#REF!</definedName>
    <definedName name="A.D.MillH2O_Total" localSheetId="6">#REF!</definedName>
    <definedName name="A.D.MillH2O_Total">#REF!</definedName>
    <definedName name="A.D.OreToStorage_Al" localSheetId="6">#REF!</definedName>
    <definedName name="A.D.OreToStorage_Al">#REF!</definedName>
    <definedName name="A.D.OreToStorage_Co" localSheetId="6">#REF!</definedName>
    <definedName name="A.D.OreToStorage_Co">#REF!</definedName>
    <definedName name="A.D.OreToStorage_ContainedAl" localSheetId="6">#REF!</definedName>
    <definedName name="A.D.OreToStorage_ContainedAl">#REF!</definedName>
    <definedName name="A.D.OreToStorage_ContainedCo" localSheetId="6">#REF!</definedName>
    <definedName name="A.D.OreToStorage_ContainedCo">#REF!</definedName>
    <definedName name="A.D.OreToStorage_ContainedFe" localSheetId="6">#REF!</definedName>
    <definedName name="A.D.OreToStorage_ContainedFe">#REF!</definedName>
    <definedName name="A.D.OreToStorage_ContainedMg" localSheetId="6">#REF!</definedName>
    <definedName name="A.D.OreToStorage_ContainedMg">#REF!</definedName>
    <definedName name="A.D.OreToStorage_ContainedNi" localSheetId="6">#REF!</definedName>
    <definedName name="A.D.OreToStorage_ContainedNi">#REF!</definedName>
    <definedName name="A.D.OreToStorage_ContainedSi" localSheetId="6">#REF!</definedName>
    <definedName name="A.D.OreToStorage_ContainedSi">#REF!</definedName>
    <definedName name="A.D.OreToStorage_DryTonnes" localSheetId="6">#REF!</definedName>
    <definedName name="A.D.OreToStorage_DryTonnes">#REF!</definedName>
    <definedName name="A.D.OreToStorage_DryTph" localSheetId="6">#REF!</definedName>
    <definedName name="A.D.OreToStorage_DryTph">#REF!</definedName>
    <definedName name="A.D.OreToStorage_Fe" localSheetId="6">#REF!</definedName>
    <definedName name="A.D.OreToStorage_Fe">#REF!</definedName>
    <definedName name="A.D.OreToStorage_Mg" localSheetId="6">#REF!</definedName>
    <definedName name="A.D.OreToStorage_Mg">#REF!</definedName>
    <definedName name="A.D.OreToStorage_Ni" localSheetId="6">#REF!</definedName>
    <definedName name="A.D.OreToStorage_Ni">#REF!</definedName>
    <definedName name="A.D.OreToStorage_PulpDensity" localSheetId="6">#REF!</definedName>
    <definedName name="A.D.OreToStorage_PulpDensity">#REF!</definedName>
    <definedName name="A.D.OreToStorage_PulpYieldStress" localSheetId="6">#REF!</definedName>
    <definedName name="A.D.OreToStorage_PulpYieldStress">#REF!</definedName>
    <definedName name="A.D.OreToStorage_Si" localSheetId="6">#REF!</definedName>
    <definedName name="A.D.OreToStorage_Si">#REF!</definedName>
    <definedName name="A.D.OreToStorage_Tank1Level" localSheetId="6">#REF!</definedName>
    <definedName name="A.D.OreToStorage_Tank1Level">#REF!</definedName>
    <definedName name="A.D.OreToStorage_Tank2Level" localSheetId="6">#REF!</definedName>
    <definedName name="A.D.OreToStorage_Tank2Level">#REF!</definedName>
    <definedName name="A.D.OreToStorage_Tank3Level" localSheetId="6">#REF!</definedName>
    <definedName name="A.D.OreToStorage_Tank3Level">#REF!</definedName>
    <definedName name="A.D.OreToStorage_Tank4Level" localSheetId="6">#REF!</definedName>
    <definedName name="A.D.OreToStorage_Tank4Level">#REF!</definedName>
    <definedName name="A.D.OreToStorage_Volume" localSheetId="6">#REF!</definedName>
    <definedName name="A.D.OreToStorage_Volume">#REF!</definedName>
    <definedName name="A.D.OreToStorage_VolumePerHr" localSheetId="6">#REF!</definedName>
    <definedName name="A.D.OreToStorage_VolumePerHr">#REF!</definedName>
    <definedName name="A.D.ROM1_PercentFed" localSheetId="6">#REF!</definedName>
    <definedName name="A.D.ROM1_PercentFed">#REF!</definedName>
    <definedName name="A.D.ROM1_TonnesFed" localSheetId="6">#REF!</definedName>
    <definedName name="A.D.ROM1_TonnesFed">#REF!</definedName>
    <definedName name="A.D.ROM2_PercentFed" localSheetId="6">#REF!</definedName>
    <definedName name="A.D.ROM2_PercentFed">#REF!</definedName>
    <definedName name="A.D.ROM2_TonnesFed" localSheetId="6">#REF!</definedName>
    <definedName name="A.D.ROM2_TonnesFed">#REF!</definedName>
    <definedName name="A.D.ROM3_PercentFed" localSheetId="6">#REF!</definedName>
    <definedName name="A.D.ROM3_PercentFed">#REF!</definedName>
    <definedName name="A.D.ROM3_TonnesFed" localSheetId="6">#REF!</definedName>
    <definedName name="A.D.ROM3_TonnesFed">#REF!</definedName>
    <definedName name="A.D.ROM4_PercentFed" localSheetId="6">#REF!</definedName>
    <definedName name="A.D.ROM4_PercentFed">#REF!</definedName>
    <definedName name="A.D.ROM4_TonnesFed" localSheetId="6">#REF!</definedName>
    <definedName name="A.D.ROM4_TonnesFed">#REF!</definedName>
    <definedName name="A.D.ROM5_PercentFed" localSheetId="6">#REF!</definedName>
    <definedName name="A.D.ROM5_PercentFed">#REF!</definedName>
    <definedName name="A.D.ROM5_TonnesFed" localSheetId="6">#REF!</definedName>
    <definedName name="A.D.ROM5_TonnesFed">#REF!</definedName>
    <definedName name="A.D.Total_ContainedAl" localSheetId="6">#REF!</definedName>
    <definedName name="A.D.Total_ContainedAl">#REF!</definedName>
    <definedName name="A.D.Total_ContainedCo" localSheetId="6">#REF!</definedName>
    <definedName name="A.D.Total_ContainedCo">#REF!</definedName>
    <definedName name="A.D.Total_ContainedFe" localSheetId="6">#REF!</definedName>
    <definedName name="A.D.Total_ContainedFe">#REF!</definedName>
    <definedName name="A.D.Total_ContainedMg" localSheetId="6">#REF!</definedName>
    <definedName name="A.D.Total_ContainedMg">#REF!</definedName>
    <definedName name="A.D.Total_ContainedNi" localSheetId="6">#REF!</definedName>
    <definedName name="A.D.Total_ContainedNi">#REF!</definedName>
    <definedName name="A.D.Total_ContainedSi" localSheetId="6">#REF!</definedName>
    <definedName name="A.D.Total_ContainedSi">#REF!</definedName>
    <definedName name="A.M.CV1_Moisture" localSheetId="6">#REF!</definedName>
    <definedName name="A.M.CV1_Moisture">#REF!</definedName>
    <definedName name="A.M.CV2_Al" localSheetId="6">#REF!</definedName>
    <definedName name="A.M.CV2_Al">#REF!</definedName>
    <definedName name="A.M.CV2_Co" localSheetId="6">#REF!</definedName>
    <definedName name="A.M.CV2_Co">#REF!</definedName>
    <definedName name="A.M.CV2_DryTonnes" localSheetId="6">#REF!</definedName>
    <definedName name="A.M.CV2_DryTonnes">#REF!</definedName>
    <definedName name="A.M.CV2_dtph" localSheetId="6">#REF!</definedName>
    <definedName name="A.M.CV2_dtph">#REF!</definedName>
    <definedName name="A.M.CV2_Fe" localSheetId="6">#REF!</definedName>
    <definedName name="A.M.CV2_Fe">#REF!</definedName>
    <definedName name="A.M.CV2_Mg" localSheetId="6">#REF!</definedName>
    <definedName name="A.M.CV2_Mg">#REF!</definedName>
    <definedName name="A.M.CV2_Ni" localSheetId="6">#REF!</definedName>
    <definedName name="A.M.CV2_Ni">#REF!</definedName>
    <definedName name="A.M.CV2_Si" localSheetId="6">#REF!</definedName>
    <definedName name="A.M.CV2_Si">#REF!</definedName>
    <definedName name="A.M.Mill_Availability" localSheetId="6">#REF!</definedName>
    <definedName name="A.M.Mill_Availability">#REF!</definedName>
    <definedName name="A.M.Mill_Downtime" localSheetId="6">#REF!</definedName>
    <definedName name="A.M.Mill_Downtime">#REF!</definedName>
    <definedName name="A.M.Mill_DryTonnes" localSheetId="6">#REF!</definedName>
    <definedName name="A.M.Mill_DryTonnes">#REF!</definedName>
    <definedName name="A.M.Mill_DryTph" localSheetId="6">#REF!</definedName>
    <definedName name="A.M.Mill_DryTph">#REF!</definedName>
    <definedName name="A.M.Mill_PowerDraw" localSheetId="6">#REF!</definedName>
    <definedName name="A.M.Mill_PowerDraw">#REF!</definedName>
    <definedName name="A.M.Mill_PowerDrawPerTonne" localSheetId="6">#REF!</definedName>
    <definedName name="A.M.Mill_PowerDrawPerTonne">#REF!</definedName>
    <definedName name="A.M.Mill_Uptime" localSheetId="6">#REF!</definedName>
    <definedName name="A.M.Mill_Uptime">#REF!</definedName>
    <definedName name="A.M.Mill_Utilization" localSheetId="6">#REF!</definedName>
    <definedName name="A.M.Mill_Utilization">#REF!</definedName>
    <definedName name="A.M.Mill_WetTonnes" localSheetId="6">#REF!</definedName>
    <definedName name="A.M.Mill_WetTonnes">#REF!</definedName>
    <definedName name="A.M.Mill_WetTph" localSheetId="6">#REF!</definedName>
    <definedName name="A.M.Mill_WetTph">#REF!</definedName>
    <definedName name="A.M.MillFeed_Al" localSheetId="6">#REF!</definedName>
    <definedName name="A.M.MillFeed_Al">#REF!</definedName>
    <definedName name="A.M.MillFeed_Co" localSheetId="6">#REF!</definedName>
    <definedName name="A.M.MillFeed_Co">#REF!</definedName>
    <definedName name="A.M.MillFeed_Fe" localSheetId="6">#REF!</definedName>
    <definedName name="A.M.MillFeed_Fe">#REF!</definedName>
    <definedName name="A.M.MillFeed_Mg" localSheetId="6">#REF!</definedName>
    <definedName name="A.M.MillFeed_Mg">#REF!</definedName>
    <definedName name="A.M.MillFeed_Ni" localSheetId="6">#REF!</definedName>
    <definedName name="A.M.MillFeed_Ni">#REF!</definedName>
    <definedName name="A.M.MillFeed_Si" localSheetId="6">#REF!</definedName>
    <definedName name="A.M.MillFeed_Si">#REF!</definedName>
    <definedName name="A.M.MillH2O_Head" localSheetId="6">#REF!</definedName>
    <definedName name="A.M.MillH2O_Head">#REF!</definedName>
    <definedName name="A.M.MillH2O_Screen" localSheetId="6">#REF!</definedName>
    <definedName name="A.M.MillH2O_Screen">#REF!</definedName>
    <definedName name="A.M.MillH2O_Total" localSheetId="6">#REF!</definedName>
    <definedName name="A.M.MillH2O_Total">#REF!</definedName>
    <definedName name="A.M.OreToStorage_Al" localSheetId="6">#REF!</definedName>
    <definedName name="A.M.OreToStorage_Al">#REF!</definedName>
    <definedName name="A.M.OreToStorage_Co" localSheetId="6">#REF!</definedName>
    <definedName name="A.M.OreToStorage_Co">#REF!</definedName>
    <definedName name="A.M.OreToStorage_DryTonnes" localSheetId="6">#REF!</definedName>
    <definedName name="A.M.OreToStorage_DryTonnes">#REF!</definedName>
    <definedName name="A.M.OreToStorage_DryTph" localSheetId="6">#REF!</definedName>
    <definedName name="A.M.OreToStorage_DryTph">#REF!</definedName>
    <definedName name="A.M.OreToStorage_Fe" localSheetId="6">#REF!</definedName>
    <definedName name="A.M.OreToStorage_Fe">#REF!</definedName>
    <definedName name="A.M.OreToStorage_Mg" localSheetId="6">#REF!</definedName>
    <definedName name="A.M.OreToStorage_Mg">#REF!</definedName>
    <definedName name="A.M.OreToStorage_Ni" localSheetId="6">#REF!</definedName>
    <definedName name="A.M.OreToStorage_Ni">#REF!</definedName>
    <definedName name="A.M.OreToStorage_PulpDensity" localSheetId="6">#REF!</definedName>
    <definedName name="A.M.OreToStorage_PulpDensity">#REF!</definedName>
    <definedName name="A.M.OreToStorage_PulpYieldStress" localSheetId="6">#REF!</definedName>
    <definedName name="A.M.OreToStorage_PulpYieldStress">#REF!</definedName>
    <definedName name="A.M.OreToStorage_Si" localSheetId="6">#REF!</definedName>
    <definedName name="A.M.OreToStorage_Si">#REF!</definedName>
    <definedName name="A.M.OreToStorage_Volume" localSheetId="6">#REF!</definedName>
    <definedName name="A.M.OreToStorage_Volume">#REF!</definedName>
    <definedName name="A.M.OreToStorage_VolumePerHr" localSheetId="6">#REF!</definedName>
    <definedName name="A.M.OreToStorage_VolumePerHr">#REF!</definedName>
    <definedName name="A.Y.CV1_Moisture" localSheetId="6">#REF!</definedName>
    <definedName name="A.Y.CV1_Moisture">#REF!</definedName>
    <definedName name="A.Y.CV2_Al" localSheetId="6">#REF!</definedName>
    <definedName name="A.Y.CV2_Al">#REF!</definedName>
    <definedName name="A.Y.CV2_Co" localSheetId="6">#REF!</definedName>
    <definedName name="A.Y.CV2_Co">#REF!</definedName>
    <definedName name="A.Y.CV2_DryTonnes" localSheetId="6">#REF!</definedName>
    <definedName name="A.Y.CV2_DryTonnes">#REF!</definedName>
    <definedName name="A.Y.CV2_dtph" localSheetId="6">#REF!</definedName>
    <definedName name="A.Y.CV2_dtph">#REF!</definedName>
    <definedName name="A.Y.CV2_Fe" localSheetId="6">#REF!</definedName>
    <definedName name="A.Y.CV2_Fe">#REF!</definedName>
    <definedName name="A.Y.CV2_Mg" localSheetId="6">#REF!</definedName>
    <definedName name="A.Y.CV2_Mg">#REF!</definedName>
    <definedName name="A.Y.CV2_Ni" localSheetId="6">#REF!</definedName>
    <definedName name="A.Y.CV2_Ni">#REF!</definedName>
    <definedName name="A.Y.CV2_Si" localSheetId="6">#REF!</definedName>
    <definedName name="A.Y.CV2_Si">#REF!</definedName>
    <definedName name="A.Y.Mill_Availability" localSheetId="6">#REF!</definedName>
    <definedName name="A.Y.Mill_Availability">#REF!</definedName>
    <definedName name="A.Y.Mill_Downtime" localSheetId="6">#REF!</definedName>
    <definedName name="A.Y.Mill_Downtime">#REF!</definedName>
    <definedName name="A.Y.Mill_DryTonnes" localSheetId="6">#REF!</definedName>
    <definedName name="A.Y.Mill_DryTonnes">#REF!</definedName>
    <definedName name="A.Y.Mill_DryTph" localSheetId="6">#REF!</definedName>
    <definedName name="A.Y.Mill_DryTph">#REF!</definedName>
    <definedName name="A.Y.Mill_PowerDraw" localSheetId="6">#REF!</definedName>
    <definedName name="A.Y.Mill_PowerDraw">#REF!</definedName>
    <definedName name="A.Y.Mill_PowerDrawPerTonne" localSheetId="6">#REF!</definedName>
    <definedName name="A.Y.Mill_PowerDrawPerTonne">#REF!</definedName>
    <definedName name="A.Y.Mill_Uptime" localSheetId="6">#REF!</definedName>
    <definedName name="A.Y.Mill_Uptime">#REF!</definedName>
    <definedName name="A.Y.Mill_Utilization" localSheetId="6">#REF!</definedName>
    <definedName name="A.Y.Mill_Utilization">#REF!</definedName>
    <definedName name="A.Y.Mill_WetTonnes" localSheetId="6">#REF!</definedName>
    <definedName name="A.Y.Mill_WetTonnes">#REF!</definedName>
    <definedName name="A.Y.Mill_WetTph" localSheetId="6">#REF!</definedName>
    <definedName name="A.Y.Mill_WetTph">#REF!</definedName>
    <definedName name="A.Y.MillFeed_Al" localSheetId="6">#REF!</definedName>
    <definedName name="A.Y.MillFeed_Al">#REF!</definedName>
    <definedName name="A.Y.MillFeed_Co" localSheetId="6">#REF!</definedName>
    <definedName name="A.Y.MillFeed_Co">#REF!</definedName>
    <definedName name="A.Y.MillFeed_Fe" localSheetId="6">#REF!</definedName>
    <definedName name="A.Y.MillFeed_Fe">#REF!</definedName>
    <definedName name="A.Y.MillFeed_Mg" localSheetId="6">#REF!</definedName>
    <definedName name="A.Y.MillFeed_Mg">#REF!</definedName>
    <definedName name="A.Y.MillFeed_Ni" localSheetId="6">#REF!</definedName>
    <definedName name="A.Y.MillFeed_Ni">#REF!</definedName>
    <definedName name="A.Y.MillFeed_Si" localSheetId="6">#REF!</definedName>
    <definedName name="A.Y.MillFeed_Si">#REF!</definedName>
    <definedName name="A.Y.MillH2O_Head" localSheetId="6">#REF!</definedName>
    <definedName name="A.Y.MillH2O_Head">#REF!</definedName>
    <definedName name="A.Y.MillH2O_Screen" localSheetId="6">#REF!</definedName>
    <definedName name="A.Y.MillH2O_Screen">#REF!</definedName>
    <definedName name="A.Y.MillH2O_Total" localSheetId="6">#REF!</definedName>
    <definedName name="A.Y.MillH2O_Total">#REF!</definedName>
    <definedName name="A.Y.OreToStorage_Al" localSheetId="6">#REF!</definedName>
    <definedName name="A.Y.OreToStorage_Al">#REF!</definedName>
    <definedName name="A.Y.OreToStorage_Co" localSheetId="6">#REF!</definedName>
    <definedName name="A.Y.OreToStorage_Co">#REF!</definedName>
    <definedName name="A.Y.OreToStorage_DryTonnes" localSheetId="6">#REF!</definedName>
    <definedName name="A.Y.OreToStorage_DryTonnes">#REF!</definedName>
    <definedName name="A.Y.OreToStorage_DryTph" localSheetId="6">#REF!</definedName>
    <definedName name="A.Y.OreToStorage_DryTph">#REF!</definedName>
    <definedName name="A.Y.OreToStorage_Fe" localSheetId="6">#REF!</definedName>
    <definedName name="A.Y.OreToStorage_Fe">#REF!</definedName>
    <definedName name="A.Y.OreToStorage_Mg" localSheetId="6">#REF!</definedName>
    <definedName name="A.Y.OreToStorage_Mg">#REF!</definedName>
    <definedName name="A.Y.OreToStorage_Ni" localSheetId="6">#REF!</definedName>
    <definedName name="A.Y.OreToStorage_Ni">#REF!</definedName>
    <definedName name="A.Y.OreToStorage_PulpDensity" localSheetId="6">#REF!</definedName>
    <definedName name="A.Y.OreToStorage_PulpDensity">#REF!</definedName>
    <definedName name="A.Y.OreToStorage_PulpYieldStress" localSheetId="6">#REF!</definedName>
    <definedName name="A.Y.OreToStorage_PulpYieldStress">#REF!</definedName>
    <definedName name="A.Y.OreToStorage_Si" localSheetId="6">#REF!</definedName>
    <definedName name="A.Y.OreToStorage_Si">#REF!</definedName>
    <definedName name="A.Y.OreToStorage_Volume" localSheetId="6">#REF!</definedName>
    <definedName name="A.Y.OreToStorage_Volume">#REF!</definedName>
    <definedName name="A.Y.OreToStorage_VolumePerHr" localSheetId="6">#REF!</definedName>
    <definedName name="A.Y.OreToStorage_VolumePerHr">#REF!</definedName>
    <definedName name="a_1" localSheetId="6">#REF!</definedName>
    <definedName name="a_1">#REF!</definedName>
    <definedName name="a_2" localSheetId="6">#REF!</definedName>
    <definedName name="a_2">#REF!</definedName>
    <definedName name="a_3" localSheetId="6">#REF!</definedName>
    <definedName name="a_3">#REF!</definedName>
    <definedName name="a_4" localSheetId="6">#REF!</definedName>
    <definedName name="a_4">#REF!</definedName>
    <definedName name="A_impresión_IM" localSheetId="15">#REF!</definedName>
    <definedName name="A_impresión_IM" localSheetId="6">#REF!</definedName>
    <definedName name="A_impresión_IM" localSheetId="7">#REF!</definedName>
    <definedName name="A_impresión_IM" localSheetId="8">#REF!</definedName>
    <definedName name="A_impresión_IM" localSheetId="42">#REF!</definedName>
    <definedName name="A_impresión_IM" localSheetId="43">#REF!</definedName>
    <definedName name="A_impresión_IM" localSheetId="44">#REF!</definedName>
    <definedName name="A_impresión_IM" localSheetId="45">#REF!</definedName>
    <definedName name="A_impresión_IM" localSheetId="46">#REF!</definedName>
    <definedName name="A_impresión_IM" localSheetId="47">#REF!</definedName>
    <definedName name="A_impresión_IM" localSheetId="48">#REF!</definedName>
    <definedName name="A_impresión_IM" localSheetId="49">#REF!</definedName>
    <definedName name="A_impresión_IM" localSheetId="50">#REF!</definedName>
    <definedName name="A_impresión_IM" localSheetId="51">#REF!</definedName>
    <definedName name="A_impresión_IM" localSheetId="52">#REF!</definedName>
    <definedName name="A_impresión_IM" localSheetId="53">#REF!</definedName>
    <definedName name="A_impresión_IM" localSheetId="54">#REF!</definedName>
    <definedName name="A_impresión_IM" localSheetId="55">#REF!</definedName>
    <definedName name="A_impresión_IM" localSheetId="56">#REF!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 localSheetId="3">#REF!</definedName>
    <definedName name="A_impresión_IM">#REF!</definedName>
    <definedName name="A0" localSheetId="15">#REF!</definedName>
    <definedName name="A0" localSheetId="6">#REF!</definedName>
    <definedName name="A0" localSheetId="7">#REF!</definedName>
    <definedName name="A0" localSheetId="8">#REF!</definedName>
    <definedName name="A0" localSheetId="42">#REF!</definedName>
    <definedName name="A0" localSheetId="43">#REF!</definedName>
    <definedName name="A0" localSheetId="44">#REF!</definedName>
    <definedName name="A0" localSheetId="45">#REF!</definedName>
    <definedName name="A0" localSheetId="46">#REF!</definedName>
    <definedName name="A0" localSheetId="47">#REF!</definedName>
    <definedName name="A0" localSheetId="48">#REF!</definedName>
    <definedName name="A0" localSheetId="49">#REF!</definedName>
    <definedName name="A0" localSheetId="50">#REF!</definedName>
    <definedName name="A0" localSheetId="51">#REF!</definedName>
    <definedName name="A0" localSheetId="52">#REF!</definedName>
    <definedName name="A0" localSheetId="53">#REF!</definedName>
    <definedName name="A0" localSheetId="54">#REF!</definedName>
    <definedName name="A0" localSheetId="55">#REF!</definedName>
    <definedName name="A0" localSheetId="56">#REF!</definedName>
    <definedName name="A0" localSheetId="9">#REF!</definedName>
    <definedName name="A0" localSheetId="10">#REF!</definedName>
    <definedName name="A0" localSheetId="11">#REF!</definedName>
    <definedName name="A0" localSheetId="12">#REF!</definedName>
    <definedName name="A0" localSheetId="13">#REF!</definedName>
    <definedName name="A0" localSheetId="14">#REF!</definedName>
    <definedName name="A0" localSheetId="16">#REF!</definedName>
    <definedName name="A0" localSheetId="17">#REF!</definedName>
    <definedName name="A0" localSheetId="18">#REF!</definedName>
    <definedName name="A0" localSheetId="19">#REF!</definedName>
    <definedName name="A0" localSheetId="22">#REF!</definedName>
    <definedName name="A0" localSheetId="23">#REF!</definedName>
    <definedName name="A0" localSheetId="24">#REF!</definedName>
    <definedName name="A0" localSheetId="25">#REF!</definedName>
    <definedName name="A0" localSheetId="26">#REF!</definedName>
    <definedName name="A0" localSheetId="27">#REF!</definedName>
    <definedName name="A0" localSheetId="28">#REF!</definedName>
    <definedName name="A0" localSheetId="29">#REF!</definedName>
    <definedName name="A0" localSheetId="30">#REF!</definedName>
    <definedName name="A0" localSheetId="31">#REF!</definedName>
    <definedName name="A0" localSheetId="32">#REF!</definedName>
    <definedName name="A0" localSheetId="33">#REF!</definedName>
    <definedName name="A0" localSheetId="34">#REF!</definedName>
    <definedName name="A0" localSheetId="35">#REF!</definedName>
    <definedName name="A0" localSheetId="36">#REF!</definedName>
    <definedName name="A0" localSheetId="37">#REF!</definedName>
    <definedName name="A0" localSheetId="38">#REF!</definedName>
    <definedName name="A0" localSheetId="39">#REF!</definedName>
    <definedName name="A0" localSheetId="40">#REF!</definedName>
    <definedName name="A0" localSheetId="41">#REF!</definedName>
    <definedName name="A0" localSheetId="3">#REF!</definedName>
    <definedName name="A0">#REF!</definedName>
    <definedName name="AA" localSheetId="15">#REF!</definedName>
    <definedName name="AA" localSheetId="6">#REF!</definedName>
    <definedName name="AA" localSheetId="7">#REF!</definedName>
    <definedName name="AA" localSheetId="8">#REF!</definedName>
    <definedName name="AA" localSheetId="42">#REF!</definedName>
    <definedName name="AA" localSheetId="43">#REF!</definedName>
    <definedName name="AA" localSheetId="44">#REF!</definedName>
    <definedName name="AA" localSheetId="45">#REF!</definedName>
    <definedName name="AA" localSheetId="46">#REF!</definedName>
    <definedName name="AA" localSheetId="47">#REF!</definedName>
    <definedName name="AA" localSheetId="48">#REF!</definedName>
    <definedName name="AA" localSheetId="49">#REF!</definedName>
    <definedName name="AA" localSheetId="50">#REF!</definedName>
    <definedName name="AA" localSheetId="51">#REF!</definedName>
    <definedName name="AA" localSheetId="52">#REF!</definedName>
    <definedName name="AA" localSheetId="53">#REF!</definedName>
    <definedName name="AA" localSheetId="54">#REF!</definedName>
    <definedName name="AA" localSheetId="55">#REF!</definedName>
    <definedName name="AA" localSheetId="56">#REF!</definedName>
    <definedName name="AA" localSheetId="9">#REF!</definedName>
    <definedName name="AA" localSheetId="10">#REF!</definedName>
    <definedName name="AA" localSheetId="11">#REF!</definedName>
    <definedName name="AA" localSheetId="12">#REF!</definedName>
    <definedName name="AA" localSheetId="13">#REF!</definedName>
    <definedName name="AA" localSheetId="14">#REF!</definedName>
    <definedName name="AA" localSheetId="16">#REF!</definedName>
    <definedName name="AA" localSheetId="17">#REF!</definedName>
    <definedName name="AA" localSheetId="18">#REF!</definedName>
    <definedName name="AA" localSheetId="19">#REF!</definedName>
    <definedName name="AA" localSheetId="22">#REF!</definedName>
    <definedName name="AA" localSheetId="23">#REF!</definedName>
    <definedName name="AA" localSheetId="24">#REF!</definedName>
    <definedName name="AA" localSheetId="25">#REF!</definedName>
    <definedName name="AA" localSheetId="26">#REF!</definedName>
    <definedName name="AA" localSheetId="27">#REF!</definedName>
    <definedName name="AA" localSheetId="28">#REF!</definedName>
    <definedName name="AA" localSheetId="29">#REF!</definedName>
    <definedName name="AA" localSheetId="30">#REF!</definedName>
    <definedName name="AA" localSheetId="31">#REF!</definedName>
    <definedName name="AA" localSheetId="32">#REF!</definedName>
    <definedName name="AA" localSheetId="33">#REF!</definedName>
    <definedName name="AA" localSheetId="34">#REF!</definedName>
    <definedName name="AA" localSheetId="35">#REF!</definedName>
    <definedName name="AA" localSheetId="36">#REF!</definedName>
    <definedName name="AA" localSheetId="37">#REF!</definedName>
    <definedName name="AA" localSheetId="38">#REF!</definedName>
    <definedName name="AA" localSheetId="39">#REF!</definedName>
    <definedName name="AA" localSheetId="40">#REF!</definedName>
    <definedName name="AA" localSheetId="41">#REF!</definedName>
    <definedName name="AA" localSheetId="3">#REF!</definedName>
    <definedName name="AA">#REF!</definedName>
    <definedName name="AAA" localSheetId="15">[3]!ERR</definedName>
    <definedName name="AAA" localSheetId="6">[3]!ERR</definedName>
    <definedName name="AAA" localSheetId="7">[3]!ERR</definedName>
    <definedName name="AAA" localSheetId="8">[3]!ERR</definedName>
    <definedName name="AAA" localSheetId="42">[3]!ERR</definedName>
    <definedName name="AAA" localSheetId="43">[3]!ERR</definedName>
    <definedName name="AAA" localSheetId="44">[3]!ERR</definedName>
    <definedName name="AAA" localSheetId="45">[3]!ERR</definedName>
    <definedName name="AAA" localSheetId="46">[3]!ERR</definedName>
    <definedName name="AAA" localSheetId="47">[3]!ERR</definedName>
    <definedName name="AAA" localSheetId="48">[3]!ERR</definedName>
    <definedName name="AAA" localSheetId="49">[3]!ERR</definedName>
    <definedName name="AAA" localSheetId="50">[3]!ERR</definedName>
    <definedName name="AAA" localSheetId="51">[3]!ERR</definedName>
    <definedName name="AAA" localSheetId="52">[3]!ERR</definedName>
    <definedName name="AAA" localSheetId="53">[3]!ERR</definedName>
    <definedName name="AAA" localSheetId="54">[3]!ERR</definedName>
    <definedName name="AAA" localSheetId="55">[3]!ERR</definedName>
    <definedName name="AAA" localSheetId="56">[3]!ERR</definedName>
    <definedName name="AAA" localSheetId="9">[3]!ERR</definedName>
    <definedName name="AAA" localSheetId="10">[3]!ERR</definedName>
    <definedName name="AAA" localSheetId="11">[3]!ERR</definedName>
    <definedName name="AAA" localSheetId="12">[3]!ERR</definedName>
    <definedName name="AAA" localSheetId="13">[3]!ERR</definedName>
    <definedName name="AAA" localSheetId="14">[3]!ERR</definedName>
    <definedName name="AAA" localSheetId="16">[3]!ERR</definedName>
    <definedName name="AAA" localSheetId="17">[3]!ERR</definedName>
    <definedName name="AAA" localSheetId="22">[3]!ERR</definedName>
    <definedName name="AAA" localSheetId="23">[3]!ERR</definedName>
    <definedName name="AAA" localSheetId="24">[3]!ERR</definedName>
    <definedName name="AAA" localSheetId="25">[3]!ERR</definedName>
    <definedName name="AAA" localSheetId="26">[3]!ERR</definedName>
    <definedName name="AAA" localSheetId="27">[3]!ERR</definedName>
    <definedName name="AAA" localSheetId="28">[3]!ERR</definedName>
    <definedName name="AAA" localSheetId="29">[3]!ERR</definedName>
    <definedName name="AAA" localSheetId="30">[3]!ERR</definedName>
    <definedName name="AAA" localSheetId="31">[3]!ERR</definedName>
    <definedName name="AAA" localSheetId="32">[3]!ERR</definedName>
    <definedName name="AAA" localSheetId="33">[3]!ERR</definedName>
    <definedName name="AAA" localSheetId="34">[3]!ERR</definedName>
    <definedName name="AAA" localSheetId="35">[3]!ERR</definedName>
    <definedName name="AAA" localSheetId="36">[3]!ERR</definedName>
    <definedName name="AAA" localSheetId="37">[3]!ERR</definedName>
    <definedName name="AAA" localSheetId="38">[3]!ERR</definedName>
    <definedName name="AAA" localSheetId="39">[3]!ERR</definedName>
    <definedName name="AAA" localSheetId="40">[3]!ERR</definedName>
    <definedName name="AAA" localSheetId="41">[3]!ERR</definedName>
    <definedName name="aaa" localSheetId="3">'[30]#REF'!$D$4</definedName>
    <definedName name="AAA">[3]!ERR</definedName>
    <definedName name="AAAAA" localSheetId="2">'[28]A.P.U'!#REF!</definedName>
    <definedName name="AAAAA">'[28]A.P.U'!#REF!</definedName>
    <definedName name="AAC">[10]AASHTO!$A$14:$F$17</definedName>
    <definedName name="AADOQUINVEH" localSheetId="6">#REF!</definedName>
    <definedName name="AADOQUINVEH" localSheetId="7">#REF!</definedName>
    <definedName name="AADOQUINVEH" localSheetId="11">#REF!</definedName>
    <definedName name="AADOQUINVEH" localSheetId="19">#REF!</definedName>
    <definedName name="AADOQUINVEH" localSheetId="1">#REF!</definedName>
    <definedName name="AADOQUINVEH">#REF!</definedName>
    <definedName name="AANDENES" localSheetId="6">#REF!</definedName>
    <definedName name="AANDENES" localSheetId="7">#REF!</definedName>
    <definedName name="AANDENES" localSheetId="11">#REF!</definedName>
    <definedName name="AANDENES" localSheetId="19">#REF!</definedName>
    <definedName name="AANDENES" localSheetId="1">#REF!</definedName>
    <definedName name="AANDENES">#REF!</definedName>
    <definedName name="ab" localSheetId="15">#REF!</definedName>
    <definedName name="ab" localSheetId="6">#REF!</definedName>
    <definedName name="ab" localSheetId="7">#REF!</definedName>
    <definedName name="ab" localSheetId="8">#REF!</definedName>
    <definedName name="ab" localSheetId="42">#REF!</definedName>
    <definedName name="ab" localSheetId="43">#REF!</definedName>
    <definedName name="ab" localSheetId="44">#REF!</definedName>
    <definedName name="ab" localSheetId="45">#REF!</definedName>
    <definedName name="ab" localSheetId="46">#REF!</definedName>
    <definedName name="ab" localSheetId="47">#REF!</definedName>
    <definedName name="ab" localSheetId="48">#REF!</definedName>
    <definedName name="ab" localSheetId="49">#REF!</definedName>
    <definedName name="ab" localSheetId="50">#REF!</definedName>
    <definedName name="ab" localSheetId="51">#REF!</definedName>
    <definedName name="ab" localSheetId="52">#REF!</definedName>
    <definedName name="ab" localSheetId="53">#REF!</definedName>
    <definedName name="ab" localSheetId="54">#REF!</definedName>
    <definedName name="ab" localSheetId="55">#REF!</definedName>
    <definedName name="ab" localSheetId="56">#REF!</definedName>
    <definedName name="ab" localSheetId="9">#REF!</definedName>
    <definedName name="ab" localSheetId="10">#REF!</definedName>
    <definedName name="ab" localSheetId="11">#REF!</definedName>
    <definedName name="ab" localSheetId="12">#REF!</definedName>
    <definedName name="ab" localSheetId="13">#REF!</definedName>
    <definedName name="ab" localSheetId="14">#REF!</definedName>
    <definedName name="ab" localSheetId="16">#REF!</definedName>
    <definedName name="ab" localSheetId="17">#REF!</definedName>
    <definedName name="ab" localSheetId="18">#REF!</definedName>
    <definedName name="ab" localSheetId="19">#REF!</definedName>
    <definedName name="ab" localSheetId="22">#REF!</definedName>
    <definedName name="ab" localSheetId="23">#REF!</definedName>
    <definedName name="ab" localSheetId="24">#REF!</definedName>
    <definedName name="ab" localSheetId="25">#REF!</definedName>
    <definedName name="ab" localSheetId="26">#REF!</definedName>
    <definedName name="ab" localSheetId="27">#REF!</definedName>
    <definedName name="ab" localSheetId="28">#REF!</definedName>
    <definedName name="ab" localSheetId="29">#REF!</definedName>
    <definedName name="ab" localSheetId="30">#REF!</definedName>
    <definedName name="ab" localSheetId="31">#REF!</definedName>
    <definedName name="ab" localSheetId="32">#REF!</definedName>
    <definedName name="ab" localSheetId="33">#REF!</definedName>
    <definedName name="ab" localSheetId="34">#REF!</definedName>
    <definedName name="ab" localSheetId="35">#REF!</definedName>
    <definedName name="ab" localSheetId="36">#REF!</definedName>
    <definedName name="ab" localSheetId="37">#REF!</definedName>
    <definedName name="ab" localSheetId="38">#REF!</definedName>
    <definedName name="ab" localSheetId="39">#REF!</definedName>
    <definedName name="ab" localSheetId="40">#REF!</definedName>
    <definedName name="ab" localSheetId="41">#REF!</definedName>
    <definedName name="AB" localSheetId="3">#REF!</definedName>
    <definedName name="ab">#REF!</definedName>
    <definedName name="abc" localSheetId="15" hidden="1">{#N/A,#N/A,FALSE,"GP01";#N/A,#N/A,FALSE,"GP02";#N/A,#N/A,FALSE,"GP03";#N/A,#N/A,FALSE,"GP04";#N/A,#N/A,FALSE,"GP05";#N/A,#N/A,FALSE,"GP06";#N/A,#N/A,FALSE,"GP07";#N/A,#N/A,FALSE,"GP08";#N/A,#N/A,FALSE,"GP09";#N/A,#N/A,FALSE,"GP10";#N/A,#N/A,FALSE,"GP11";#N/A,#N/A,FALSE,"GP12"}</definedName>
    <definedName name="abc" localSheetId="6" hidden="1">{#N/A,#N/A,FALSE,"GP01";#N/A,#N/A,FALSE,"GP02";#N/A,#N/A,FALSE,"GP03";#N/A,#N/A,FALSE,"GP04";#N/A,#N/A,FALSE,"GP05";#N/A,#N/A,FALSE,"GP06";#N/A,#N/A,FALSE,"GP07";#N/A,#N/A,FALSE,"GP08";#N/A,#N/A,FALSE,"GP09";#N/A,#N/A,FALSE,"GP10";#N/A,#N/A,FALSE,"GP11";#N/A,#N/A,FALSE,"GP12"}</definedName>
    <definedName name="abc" localSheetId="7" hidden="1">{#N/A,#N/A,FALSE,"GP01";#N/A,#N/A,FALSE,"GP02";#N/A,#N/A,FALSE,"GP03";#N/A,#N/A,FALSE,"GP04";#N/A,#N/A,FALSE,"GP05";#N/A,#N/A,FALSE,"GP06";#N/A,#N/A,FALSE,"GP07";#N/A,#N/A,FALSE,"GP08";#N/A,#N/A,FALSE,"GP09";#N/A,#N/A,FALSE,"GP10";#N/A,#N/A,FALSE,"GP11";#N/A,#N/A,FALSE,"GP12"}</definedName>
    <definedName name="abc" localSheetId="8" hidden="1">{#N/A,#N/A,FALSE,"GP01";#N/A,#N/A,FALSE,"GP02";#N/A,#N/A,FALSE,"GP03";#N/A,#N/A,FALSE,"GP04";#N/A,#N/A,FALSE,"GP05";#N/A,#N/A,FALSE,"GP06";#N/A,#N/A,FALSE,"GP07";#N/A,#N/A,FALSE,"GP08";#N/A,#N/A,FALSE,"GP09";#N/A,#N/A,FALSE,"GP10";#N/A,#N/A,FALSE,"GP11";#N/A,#N/A,FALSE,"GP12"}</definedName>
    <definedName name="abc" localSheetId="42" hidden="1">{#N/A,#N/A,FALSE,"GP01";#N/A,#N/A,FALSE,"GP02";#N/A,#N/A,FALSE,"GP03";#N/A,#N/A,FALSE,"GP04";#N/A,#N/A,FALSE,"GP05";#N/A,#N/A,FALSE,"GP06";#N/A,#N/A,FALSE,"GP07";#N/A,#N/A,FALSE,"GP08";#N/A,#N/A,FALSE,"GP09";#N/A,#N/A,FALSE,"GP10";#N/A,#N/A,FALSE,"GP11";#N/A,#N/A,FALSE,"GP12"}</definedName>
    <definedName name="abc" localSheetId="43" hidden="1">{#N/A,#N/A,FALSE,"GP01";#N/A,#N/A,FALSE,"GP02";#N/A,#N/A,FALSE,"GP03";#N/A,#N/A,FALSE,"GP04";#N/A,#N/A,FALSE,"GP05";#N/A,#N/A,FALSE,"GP06";#N/A,#N/A,FALSE,"GP07";#N/A,#N/A,FALSE,"GP08";#N/A,#N/A,FALSE,"GP09";#N/A,#N/A,FALSE,"GP10";#N/A,#N/A,FALSE,"GP11";#N/A,#N/A,FALSE,"GP12"}</definedName>
    <definedName name="abc" localSheetId="44" hidden="1">{#N/A,#N/A,FALSE,"GP01";#N/A,#N/A,FALSE,"GP02";#N/A,#N/A,FALSE,"GP03";#N/A,#N/A,FALSE,"GP04";#N/A,#N/A,FALSE,"GP05";#N/A,#N/A,FALSE,"GP06";#N/A,#N/A,FALSE,"GP07";#N/A,#N/A,FALSE,"GP08";#N/A,#N/A,FALSE,"GP09";#N/A,#N/A,FALSE,"GP10";#N/A,#N/A,FALSE,"GP11";#N/A,#N/A,FALSE,"GP12"}</definedName>
    <definedName name="abc" localSheetId="45" hidden="1">{#N/A,#N/A,FALSE,"GP01";#N/A,#N/A,FALSE,"GP02";#N/A,#N/A,FALSE,"GP03";#N/A,#N/A,FALSE,"GP04";#N/A,#N/A,FALSE,"GP05";#N/A,#N/A,FALSE,"GP06";#N/A,#N/A,FALSE,"GP07";#N/A,#N/A,FALSE,"GP08";#N/A,#N/A,FALSE,"GP09";#N/A,#N/A,FALSE,"GP10";#N/A,#N/A,FALSE,"GP11";#N/A,#N/A,FALSE,"GP12"}</definedName>
    <definedName name="abc" localSheetId="46" hidden="1">{#N/A,#N/A,FALSE,"GP01";#N/A,#N/A,FALSE,"GP02";#N/A,#N/A,FALSE,"GP03";#N/A,#N/A,FALSE,"GP04";#N/A,#N/A,FALSE,"GP05";#N/A,#N/A,FALSE,"GP06";#N/A,#N/A,FALSE,"GP07";#N/A,#N/A,FALSE,"GP08";#N/A,#N/A,FALSE,"GP09";#N/A,#N/A,FALSE,"GP10";#N/A,#N/A,FALSE,"GP11";#N/A,#N/A,FALSE,"GP12"}</definedName>
    <definedName name="abc" localSheetId="47" hidden="1">{#N/A,#N/A,FALSE,"GP01";#N/A,#N/A,FALSE,"GP02";#N/A,#N/A,FALSE,"GP03";#N/A,#N/A,FALSE,"GP04";#N/A,#N/A,FALSE,"GP05";#N/A,#N/A,FALSE,"GP06";#N/A,#N/A,FALSE,"GP07";#N/A,#N/A,FALSE,"GP08";#N/A,#N/A,FALSE,"GP09";#N/A,#N/A,FALSE,"GP10";#N/A,#N/A,FALSE,"GP11";#N/A,#N/A,FALSE,"GP12"}</definedName>
    <definedName name="abc" localSheetId="48" hidden="1">{#N/A,#N/A,FALSE,"GP01";#N/A,#N/A,FALSE,"GP02";#N/A,#N/A,FALSE,"GP03";#N/A,#N/A,FALSE,"GP04";#N/A,#N/A,FALSE,"GP05";#N/A,#N/A,FALSE,"GP06";#N/A,#N/A,FALSE,"GP07";#N/A,#N/A,FALSE,"GP08";#N/A,#N/A,FALSE,"GP09";#N/A,#N/A,FALSE,"GP10";#N/A,#N/A,FALSE,"GP11";#N/A,#N/A,FALSE,"GP12"}</definedName>
    <definedName name="abc" localSheetId="49" hidden="1">{#N/A,#N/A,FALSE,"GP01";#N/A,#N/A,FALSE,"GP02";#N/A,#N/A,FALSE,"GP03";#N/A,#N/A,FALSE,"GP04";#N/A,#N/A,FALSE,"GP05";#N/A,#N/A,FALSE,"GP06";#N/A,#N/A,FALSE,"GP07";#N/A,#N/A,FALSE,"GP08";#N/A,#N/A,FALSE,"GP09";#N/A,#N/A,FALSE,"GP10";#N/A,#N/A,FALSE,"GP11";#N/A,#N/A,FALSE,"GP12"}</definedName>
    <definedName name="abc" localSheetId="50" hidden="1">{#N/A,#N/A,FALSE,"GP01";#N/A,#N/A,FALSE,"GP02";#N/A,#N/A,FALSE,"GP03";#N/A,#N/A,FALSE,"GP04";#N/A,#N/A,FALSE,"GP05";#N/A,#N/A,FALSE,"GP06";#N/A,#N/A,FALSE,"GP07";#N/A,#N/A,FALSE,"GP08";#N/A,#N/A,FALSE,"GP09";#N/A,#N/A,FALSE,"GP10";#N/A,#N/A,FALSE,"GP11";#N/A,#N/A,FALSE,"GP12"}</definedName>
    <definedName name="abc" localSheetId="51" hidden="1">{#N/A,#N/A,FALSE,"GP01";#N/A,#N/A,FALSE,"GP02";#N/A,#N/A,FALSE,"GP03";#N/A,#N/A,FALSE,"GP04";#N/A,#N/A,FALSE,"GP05";#N/A,#N/A,FALSE,"GP06";#N/A,#N/A,FALSE,"GP07";#N/A,#N/A,FALSE,"GP08";#N/A,#N/A,FALSE,"GP09";#N/A,#N/A,FALSE,"GP10";#N/A,#N/A,FALSE,"GP11";#N/A,#N/A,FALSE,"GP12"}</definedName>
    <definedName name="abc" localSheetId="52" hidden="1">{#N/A,#N/A,FALSE,"GP01";#N/A,#N/A,FALSE,"GP02";#N/A,#N/A,FALSE,"GP03";#N/A,#N/A,FALSE,"GP04";#N/A,#N/A,FALSE,"GP05";#N/A,#N/A,FALSE,"GP06";#N/A,#N/A,FALSE,"GP07";#N/A,#N/A,FALSE,"GP08";#N/A,#N/A,FALSE,"GP09";#N/A,#N/A,FALSE,"GP10";#N/A,#N/A,FALSE,"GP11";#N/A,#N/A,FALSE,"GP12"}</definedName>
    <definedName name="abc" localSheetId="53" hidden="1">{#N/A,#N/A,FALSE,"GP01";#N/A,#N/A,FALSE,"GP02";#N/A,#N/A,FALSE,"GP03";#N/A,#N/A,FALSE,"GP04";#N/A,#N/A,FALSE,"GP05";#N/A,#N/A,FALSE,"GP06";#N/A,#N/A,FALSE,"GP07";#N/A,#N/A,FALSE,"GP08";#N/A,#N/A,FALSE,"GP09";#N/A,#N/A,FALSE,"GP10";#N/A,#N/A,FALSE,"GP11";#N/A,#N/A,FALSE,"GP12"}</definedName>
    <definedName name="abc" localSheetId="54" hidden="1">{#N/A,#N/A,FALSE,"GP01";#N/A,#N/A,FALSE,"GP02";#N/A,#N/A,FALSE,"GP03";#N/A,#N/A,FALSE,"GP04";#N/A,#N/A,FALSE,"GP05";#N/A,#N/A,FALSE,"GP06";#N/A,#N/A,FALSE,"GP07";#N/A,#N/A,FALSE,"GP08";#N/A,#N/A,FALSE,"GP09";#N/A,#N/A,FALSE,"GP10";#N/A,#N/A,FALSE,"GP11";#N/A,#N/A,FALSE,"GP12"}</definedName>
    <definedName name="abc" localSheetId="55" hidden="1">{#N/A,#N/A,FALSE,"GP01";#N/A,#N/A,FALSE,"GP02";#N/A,#N/A,FALSE,"GP03";#N/A,#N/A,FALSE,"GP04";#N/A,#N/A,FALSE,"GP05";#N/A,#N/A,FALSE,"GP06";#N/A,#N/A,FALSE,"GP07";#N/A,#N/A,FALSE,"GP08";#N/A,#N/A,FALSE,"GP09";#N/A,#N/A,FALSE,"GP10";#N/A,#N/A,FALSE,"GP11";#N/A,#N/A,FALSE,"GP12"}</definedName>
    <definedName name="abc" localSheetId="56" hidden="1">{#N/A,#N/A,FALSE,"GP01";#N/A,#N/A,FALSE,"GP02";#N/A,#N/A,FALSE,"GP03";#N/A,#N/A,FALSE,"GP04";#N/A,#N/A,FALSE,"GP05";#N/A,#N/A,FALSE,"GP06";#N/A,#N/A,FALSE,"GP07";#N/A,#N/A,FALSE,"GP08";#N/A,#N/A,FALSE,"GP09";#N/A,#N/A,FALSE,"GP10";#N/A,#N/A,FALSE,"GP11";#N/A,#N/A,FALSE,"GP12"}</definedName>
    <definedName name="abc" localSheetId="9" hidden="1">{#N/A,#N/A,FALSE,"GP01";#N/A,#N/A,FALSE,"GP02";#N/A,#N/A,FALSE,"GP03";#N/A,#N/A,FALSE,"GP04";#N/A,#N/A,FALSE,"GP05";#N/A,#N/A,FALSE,"GP06";#N/A,#N/A,FALSE,"GP07";#N/A,#N/A,FALSE,"GP08";#N/A,#N/A,FALSE,"GP09";#N/A,#N/A,FALSE,"GP10";#N/A,#N/A,FALSE,"GP11";#N/A,#N/A,FALSE,"GP12"}</definedName>
    <definedName name="abc" localSheetId="10" hidden="1">{#N/A,#N/A,FALSE,"GP01";#N/A,#N/A,FALSE,"GP02";#N/A,#N/A,FALSE,"GP03";#N/A,#N/A,FALSE,"GP04";#N/A,#N/A,FALSE,"GP05";#N/A,#N/A,FALSE,"GP06";#N/A,#N/A,FALSE,"GP07";#N/A,#N/A,FALSE,"GP08";#N/A,#N/A,FALSE,"GP09";#N/A,#N/A,FALSE,"GP10";#N/A,#N/A,FALSE,"GP11";#N/A,#N/A,FALSE,"GP12"}</definedName>
    <definedName name="abc" localSheetId="11" hidden="1">{#N/A,#N/A,FALSE,"GP01";#N/A,#N/A,FALSE,"GP02";#N/A,#N/A,FALSE,"GP03";#N/A,#N/A,FALSE,"GP04";#N/A,#N/A,FALSE,"GP05";#N/A,#N/A,FALSE,"GP06";#N/A,#N/A,FALSE,"GP07";#N/A,#N/A,FALSE,"GP08";#N/A,#N/A,FALSE,"GP09";#N/A,#N/A,FALSE,"GP10";#N/A,#N/A,FALSE,"GP11";#N/A,#N/A,FALSE,"GP12"}</definedName>
    <definedName name="abc" localSheetId="12" hidden="1">{#N/A,#N/A,FALSE,"GP01";#N/A,#N/A,FALSE,"GP02";#N/A,#N/A,FALSE,"GP03";#N/A,#N/A,FALSE,"GP04";#N/A,#N/A,FALSE,"GP05";#N/A,#N/A,FALSE,"GP06";#N/A,#N/A,FALSE,"GP07";#N/A,#N/A,FALSE,"GP08";#N/A,#N/A,FALSE,"GP09";#N/A,#N/A,FALSE,"GP10";#N/A,#N/A,FALSE,"GP11";#N/A,#N/A,FALSE,"GP12"}</definedName>
    <definedName name="abc" localSheetId="13" hidden="1">{#N/A,#N/A,FALSE,"GP01";#N/A,#N/A,FALSE,"GP02";#N/A,#N/A,FALSE,"GP03";#N/A,#N/A,FALSE,"GP04";#N/A,#N/A,FALSE,"GP05";#N/A,#N/A,FALSE,"GP06";#N/A,#N/A,FALSE,"GP07";#N/A,#N/A,FALSE,"GP08";#N/A,#N/A,FALSE,"GP09";#N/A,#N/A,FALSE,"GP10";#N/A,#N/A,FALSE,"GP11";#N/A,#N/A,FALSE,"GP12"}</definedName>
    <definedName name="abc" localSheetId="14" hidden="1">{#N/A,#N/A,FALSE,"GP01";#N/A,#N/A,FALSE,"GP02";#N/A,#N/A,FALSE,"GP03";#N/A,#N/A,FALSE,"GP04";#N/A,#N/A,FALSE,"GP05";#N/A,#N/A,FALSE,"GP06";#N/A,#N/A,FALSE,"GP07";#N/A,#N/A,FALSE,"GP08";#N/A,#N/A,FALSE,"GP09";#N/A,#N/A,FALSE,"GP10";#N/A,#N/A,FALSE,"GP11";#N/A,#N/A,FALSE,"GP12"}</definedName>
    <definedName name="abc" localSheetId="16" hidden="1">{#N/A,#N/A,FALSE,"GP01";#N/A,#N/A,FALSE,"GP02";#N/A,#N/A,FALSE,"GP03";#N/A,#N/A,FALSE,"GP04";#N/A,#N/A,FALSE,"GP05";#N/A,#N/A,FALSE,"GP06";#N/A,#N/A,FALSE,"GP07";#N/A,#N/A,FALSE,"GP08";#N/A,#N/A,FALSE,"GP09";#N/A,#N/A,FALSE,"GP10";#N/A,#N/A,FALSE,"GP11";#N/A,#N/A,FALSE,"GP12"}</definedName>
    <definedName name="abc" localSheetId="17" hidden="1">{#N/A,#N/A,FALSE,"GP01";#N/A,#N/A,FALSE,"GP02";#N/A,#N/A,FALSE,"GP03";#N/A,#N/A,FALSE,"GP04";#N/A,#N/A,FALSE,"GP05";#N/A,#N/A,FALSE,"GP06";#N/A,#N/A,FALSE,"GP07";#N/A,#N/A,FALSE,"GP08";#N/A,#N/A,FALSE,"GP09";#N/A,#N/A,FALSE,"GP10";#N/A,#N/A,FALSE,"GP11";#N/A,#N/A,FALSE,"GP12"}</definedName>
    <definedName name="abc" localSheetId="18" hidden="1">{#N/A,#N/A,FALSE,"GP01";#N/A,#N/A,FALSE,"GP02";#N/A,#N/A,FALSE,"GP03";#N/A,#N/A,FALSE,"GP04";#N/A,#N/A,FALSE,"GP05";#N/A,#N/A,FALSE,"GP06";#N/A,#N/A,FALSE,"GP07";#N/A,#N/A,FALSE,"GP08";#N/A,#N/A,FALSE,"GP09";#N/A,#N/A,FALSE,"GP10";#N/A,#N/A,FALSE,"GP11";#N/A,#N/A,FALSE,"GP12"}</definedName>
    <definedName name="abc" localSheetId="19" hidden="1">{#N/A,#N/A,FALSE,"GP01";#N/A,#N/A,FALSE,"GP02";#N/A,#N/A,FALSE,"GP03";#N/A,#N/A,FALSE,"GP04";#N/A,#N/A,FALSE,"GP05";#N/A,#N/A,FALSE,"GP06";#N/A,#N/A,FALSE,"GP07";#N/A,#N/A,FALSE,"GP08";#N/A,#N/A,FALSE,"GP09";#N/A,#N/A,FALSE,"GP10";#N/A,#N/A,FALSE,"GP11";#N/A,#N/A,FALSE,"GP12"}</definedName>
    <definedName name="abc" localSheetId="20" hidden="1">{#N/A,#N/A,FALSE,"GP01";#N/A,#N/A,FALSE,"GP02";#N/A,#N/A,FALSE,"GP03";#N/A,#N/A,FALSE,"GP04";#N/A,#N/A,FALSE,"GP05";#N/A,#N/A,FALSE,"GP06";#N/A,#N/A,FALSE,"GP07";#N/A,#N/A,FALSE,"GP08";#N/A,#N/A,FALSE,"GP09";#N/A,#N/A,FALSE,"GP10";#N/A,#N/A,FALSE,"GP11";#N/A,#N/A,FALSE,"GP12"}</definedName>
    <definedName name="abc" localSheetId="21" hidden="1">{#N/A,#N/A,FALSE,"GP01";#N/A,#N/A,FALSE,"GP02";#N/A,#N/A,FALSE,"GP03";#N/A,#N/A,FALSE,"GP04";#N/A,#N/A,FALSE,"GP05";#N/A,#N/A,FALSE,"GP06";#N/A,#N/A,FALSE,"GP07";#N/A,#N/A,FALSE,"GP08";#N/A,#N/A,FALSE,"GP09";#N/A,#N/A,FALSE,"GP10";#N/A,#N/A,FALSE,"GP11";#N/A,#N/A,FALSE,"GP12"}</definedName>
    <definedName name="abc" localSheetId="22" hidden="1">{#N/A,#N/A,FALSE,"GP01";#N/A,#N/A,FALSE,"GP02";#N/A,#N/A,FALSE,"GP03";#N/A,#N/A,FALSE,"GP04";#N/A,#N/A,FALSE,"GP05";#N/A,#N/A,FALSE,"GP06";#N/A,#N/A,FALSE,"GP07";#N/A,#N/A,FALSE,"GP08";#N/A,#N/A,FALSE,"GP09";#N/A,#N/A,FALSE,"GP10";#N/A,#N/A,FALSE,"GP11";#N/A,#N/A,FALSE,"GP12"}</definedName>
    <definedName name="abc" localSheetId="23" hidden="1">{#N/A,#N/A,FALSE,"GP01";#N/A,#N/A,FALSE,"GP02";#N/A,#N/A,FALSE,"GP03";#N/A,#N/A,FALSE,"GP04";#N/A,#N/A,FALSE,"GP05";#N/A,#N/A,FALSE,"GP06";#N/A,#N/A,FALSE,"GP07";#N/A,#N/A,FALSE,"GP08";#N/A,#N/A,FALSE,"GP09";#N/A,#N/A,FALSE,"GP10";#N/A,#N/A,FALSE,"GP11";#N/A,#N/A,FALSE,"GP12"}</definedName>
    <definedName name="abc" localSheetId="24" hidden="1">{#N/A,#N/A,FALSE,"GP01";#N/A,#N/A,FALSE,"GP02";#N/A,#N/A,FALSE,"GP03";#N/A,#N/A,FALSE,"GP04";#N/A,#N/A,FALSE,"GP05";#N/A,#N/A,FALSE,"GP06";#N/A,#N/A,FALSE,"GP07";#N/A,#N/A,FALSE,"GP08";#N/A,#N/A,FALSE,"GP09";#N/A,#N/A,FALSE,"GP10";#N/A,#N/A,FALSE,"GP11";#N/A,#N/A,FALSE,"GP12"}</definedName>
    <definedName name="abc" localSheetId="25" hidden="1">{#N/A,#N/A,FALSE,"GP01";#N/A,#N/A,FALSE,"GP02";#N/A,#N/A,FALSE,"GP03";#N/A,#N/A,FALSE,"GP04";#N/A,#N/A,FALSE,"GP05";#N/A,#N/A,FALSE,"GP06";#N/A,#N/A,FALSE,"GP07";#N/A,#N/A,FALSE,"GP08";#N/A,#N/A,FALSE,"GP09";#N/A,#N/A,FALSE,"GP10";#N/A,#N/A,FALSE,"GP11";#N/A,#N/A,FALSE,"GP12"}</definedName>
    <definedName name="abc" localSheetId="26" hidden="1">{#N/A,#N/A,FALSE,"GP01";#N/A,#N/A,FALSE,"GP02";#N/A,#N/A,FALSE,"GP03";#N/A,#N/A,FALSE,"GP04";#N/A,#N/A,FALSE,"GP05";#N/A,#N/A,FALSE,"GP06";#N/A,#N/A,FALSE,"GP07";#N/A,#N/A,FALSE,"GP08";#N/A,#N/A,FALSE,"GP09";#N/A,#N/A,FALSE,"GP10";#N/A,#N/A,FALSE,"GP11";#N/A,#N/A,FALSE,"GP12"}</definedName>
    <definedName name="abc" localSheetId="27" hidden="1">{#N/A,#N/A,FALSE,"GP01";#N/A,#N/A,FALSE,"GP02";#N/A,#N/A,FALSE,"GP03";#N/A,#N/A,FALSE,"GP04";#N/A,#N/A,FALSE,"GP05";#N/A,#N/A,FALSE,"GP06";#N/A,#N/A,FALSE,"GP07";#N/A,#N/A,FALSE,"GP08";#N/A,#N/A,FALSE,"GP09";#N/A,#N/A,FALSE,"GP10";#N/A,#N/A,FALSE,"GP11";#N/A,#N/A,FALSE,"GP12"}</definedName>
    <definedName name="abc" localSheetId="28" hidden="1">{#N/A,#N/A,FALSE,"GP01";#N/A,#N/A,FALSE,"GP02";#N/A,#N/A,FALSE,"GP03";#N/A,#N/A,FALSE,"GP04";#N/A,#N/A,FALSE,"GP05";#N/A,#N/A,FALSE,"GP06";#N/A,#N/A,FALSE,"GP07";#N/A,#N/A,FALSE,"GP08";#N/A,#N/A,FALSE,"GP09";#N/A,#N/A,FALSE,"GP10";#N/A,#N/A,FALSE,"GP11";#N/A,#N/A,FALSE,"GP12"}</definedName>
    <definedName name="abc" localSheetId="29" hidden="1">{#N/A,#N/A,FALSE,"GP01";#N/A,#N/A,FALSE,"GP02";#N/A,#N/A,FALSE,"GP03";#N/A,#N/A,FALSE,"GP04";#N/A,#N/A,FALSE,"GP05";#N/A,#N/A,FALSE,"GP06";#N/A,#N/A,FALSE,"GP07";#N/A,#N/A,FALSE,"GP08";#N/A,#N/A,FALSE,"GP09";#N/A,#N/A,FALSE,"GP10";#N/A,#N/A,FALSE,"GP11";#N/A,#N/A,FALSE,"GP12"}</definedName>
    <definedName name="abc" localSheetId="30" hidden="1">{#N/A,#N/A,FALSE,"GP01";#N/A,#N/A,FALSE,"GP02";#N/A,#N/A,FALSE,"GP03";#N/A,#N/A,FALSE,"GP04";#N/A,#N/A,FALSE,"GP05";#N/A,#N/A,FALSE,"GP06";#N/A,#N/A,FALSE,"GP07";#N/A,#N/A,FALSE,"GP08";#N/A,#N/A,FALSE,"GP09";#N/A,#N/A,FALSE,"GP10";#N/A,#N/A,FALSE,"GP11";#N/A,#N/A,FALSE,"GP12"}</definedName>
    <definedName name="abc" localSheetId="31" hidden="1">{#N/A,#N/A,FALSE,"GP01";#N/A,#N/A,FALSE,"GP02";#N/A,#N/A,FALSE,"GP03";#N/A,#N/A,FALSE,"GP04";#N/A,#N/A,FALSE,"GP05";#N/A,#N/A,FALSE,"GP06";#N/A,#N/A,FALSE,"GP07";#N/A,#N/A,FALSE,"GP08";#N/A,#N/A,FALSE,"GP09";#N/A,#N/A,FALSE,"GP10";#N/A,#N/A,FALSE,"GP11";#N/A,#N/A,FALSE,"GP12"}</definedName>
    <definedName name="abc" localSheetId="32" hidden="1">{#N/A,#N/A,FALSE,"GP01";#N/A,#N/A,FALSE,"GP02";#N/A,#N/A,FALSE,"GP03";#N/A,#N/A,FALSE,"GP04";#N/A,#N/A,FALSE,"GP05";#N/A,#N/A,FALSE,"GP06";#N/A,#N/A,FALSE,"GP07";#N/A,#N/A,FALSE,"GP08";#N/A,#N/A,FALSE,"GP09";#N/A,#N/A,FALSE,"GP10";#N/A,#N/A,FALSE,"GP11";#N/A,#N/A,FALSE,"GP12"}</definedName>
    <definedName name="abc" localSheetId="33" hidden="1">{#N/A,#N/A,FALSE,"GP01";#N/A,#N/A,FALSE,"GP02";#N/A,#N/A,FALSE,"GP03";#N/A,#N/A,FALSE,"GP04";#N/A,#N/A,FALSE,"GP05";#N/A,#N/A,FALSE,"GP06";#N/A,#N/A,FALSE,"GP07";#N/A,#N/A,FALSE,"GP08";#N/A,#N/A,FALSE,"GP09";#N/A,#N/A,FALSE,"GP10";#N/A,#N/A,FALSE,"GP11";#N/A,#N/A,FALSE,"GP12"}</definedName>
    <definedName name="abc" localSheetId="34" hidden="1">{#N/A,#N/A,FALSE,"GP01";#N/A,#N/A,FALSE,"GP02";#N/A,#N/A,FALSE,"GP03";#N/A,#N/A,FALSE,"GP04";#N/A,#N/A,FALSE,"GP05";#N/A,#N/A,FALSE,"GP06";#N/A,#N/A,FALSE,"GP07";#N/A,#N/A,FALSE,"GP08";#N/A,#N/A,FALSE,"GP09";#N/A,#N/A,FALSE,"GP10";#N/A,#N/A,FALSE,"GP11";#N/A,#N/A,FALSE,"GP12"}</definedName>
    <definedName name="abc" localSheetId="35" hidden="1">{#N/A,#N/A,FALSE,"GP01";#N/A,#N/A,FALSE,"GP02";#N/A,#N/A,FALSE,"GP03";#N/A,#N/A,FALSE,"GP04";#N/A,#N/A,FALSE,"GP05";#N/A,#N/A,FALSE,"GP06";#N/A,#N/A,FALSE,"GP07";#N/A,#N/A,FALSE,"GP08";#N/A,#N/A,FALSE,"GP09";#N/A,#N/A,FALSE,"GP10";#N/A,#N/A,FALSE,"GP11";#N/A,#N/A,FALSE,"GP12"}</definedName>
    <definedName name="abc" localSheetId="36" hidden="1">{#N/A,#N/A,FALSE,"GP01";#N/A,#N/A,FALSE,"GP02";#N/A,#N/A,FALSE,"GP03";#N/A,#N/A,FALSE,"GP04";#N/A,#N/A,FALSE,"GP05";#N/A,#N/A,FALSE,"GP06";#N/A,#N/A,FALSE,"GP07";#N/A,#N/A,FALSE,"GP08";#N/A,#N/A,FALSE,"GP09";#N/A,#N/A,FALSE,"GP10";#N/A,#N/A,FALSE,"GP11";#N/A,#N/A,FALSE,"GP12"}</definedName>
    <definedName name="abc" localSheetId="37" hidden="1">{#N/A,#N/A,FALSE,"GP01";#N/A,#N/A,FALSE,"GP02";#N/A,#N/A,FALSE,"GP03";#N/A,#N/A,FALSE,"GP04";#N/A,#N/A,FALSE,"GP05";#N/A,#N/A,FALSE,"GP06";#N/A,#N/A,FALSE,"GP07";#N/A,#N/A,FALSE,"GP08";#N/A,#N/A,FALSE,"GP09";#N/A,#N/A,FALSE,"GP10";#N/A,#N/A,FALSE,"GP11";#N/A,#N/A,FALSE,"GP12"}</definedName>
    <definedName name="abc" localSheetId="38" hidden="1">{#N/A,#N/A,FALSE,"GP01";#N/A,#N/A,FALSE,"GP02";#N/A,#N/A,FALSE,"GP03";#N/A,#N/A,FALSE,"GP04";#N/A,#N/A,FALSE,"GP05";#N/A,#N/A,FALSE,"GP06";#N/A,#N/A,FALSE,"GP07";#N/A,#N/A,FALSE,"GP08";#N/A,#N/A,FALSE,"GP09";#N/A,#N/A,FALSE,"GP10";#N/A,#N/A,FALSE,"GP11";#N/A,#N/A,FALSE,"GP12"}</definedName>
    <definedName name="abc" localSheetId="39" hidden="1">{#N/A,#N/A,FALSE,"GP01";#N/A,#N/A,FALSE,"GP02";#N/A,#N/A,FALSE,"GP03";#N/A,#N/A,FALSE,"GP04";#N/A,#N/A,FALSE,"GP05";#N/A,#N/A,FALSE,"GP06";#N/A,#N/A,FALSE,"GP07";#N/A,#N/A,FALSE,"GP08";#N/A,#N/A,FALSE,"GP09";#N/A,#N/A,FALSE,"GP10";#N/A,#N/A,FALSE,"GP11";#N/A,#N/A,FALSE,"GP12"}</definedName>
    <definedName name="abc" localSheetId="40" hidden="1">{#N/A,#N/A,FALSE,"GP01";#N/A,#N/A,FALSE,"GP02";#N/A,#N/A,FALSE,"GP03";#N/A,#N/A,FALSE,"GP04";#N/A,#N/A,FALSE,"GP05";#N/A,#N/A,FALSE,"GP06";#N/A,#N/A,FALSE,"GP07";#N/A,#N/A,FALSE,"GP08";#N/A,#N/A,FALSE,"GP09";#N/A,#N/A,FALSE,"GP10";#N/A,#N/A,FALSE,"GP11";#N/A,#N/A,FALSE,"GP12"}</definedName>
    <definedName name="abc" localSheetId="41" hidden="1">{#N/A,#N/A,FALSE,"GP01";#N/A,#N/A,FALSE,"GP02";#N/A,#N/A,FALSE,"GP03";#N/A,#N/A,FALSE,"GP04";#N/A,#N/A,FALSE,"GP05";#N/A,#N/A,FALSE,"GP06";#N/A,#N/A,FALSE,"GP07";#N/A,#N/A,FALSE,"GP08";#N/A,#N/A,FALSE,"GP09";#N/A,#N/A,FALSE,"GP10";#N/A,#N/A,FALSE,"GP11";#N/A,#N/A,FALSE,"GP12"}</definedName>
    <definedName name="abc" localSheetId="2" hidden="1">{#N/A,#N/A,FALSE,"GP01";#N/A,#N/A,FALSE,"GP02";#N/A,#N/A,FALSE,"GP03";#N/A,#N/A,FALSE,"GP04";#N/A,#N/A,FALSE,"GP05";#N/A,#N/A,FALSE,"GP06";#N/A,#N/A,FALSE,"GP07";#N/A,#N/A,FALSE,"GP08";#N/A,#N/A,FALSE,"GP09";#N/A,#N/A,FALSE,"GP10";#N/A,#N/A,FALSE,"GP11";#N/A,#N/A,FALSE,"GP12"}</definedName>
    <definedName name="abc" localSheetId="1" hidden="1">{#N/A,#N/A,FALSE,"GP01";#N/A,#N/A,FALSE,"GP02";#N/A,#N/A,FALSE,"GP03";#N/A,#N/A,FALSE,"GP04";#N/A,#N/A,FALSE,"GP05";#N/A,#N/A,FALSE,"GP06";#N/A,#N/A,FALSE,"GP07";#N/A,#N/A,FALSE,"GP08";#N/A,#N/A,FALSE,"GP09";#N/A,#N/A,FALSE,"GP10";#N/A,#N/A,FALSE,"GP11";#N/A,#N/A,FALSE,"GP12"}</definedName>
    <definedName name="abc" localSheetId="0" hidden="1">{#N/A,#N/A,FALSE,"GP01";#N/A,#N/A,FALSE,"GP02";#N/A,#N/A,FALSE,"GP03";#N/A,#N/A,FALSE,"GP04";#N/A,#N/A,FALSE,"GP05";#N/A,#N/A,FALSE,"GP06";#N/A,#N/A,FALSE,"GP07";#N/A,#N/A,FALSE,"GP08";#N/A,#N/A,FALSE,"GP09";#N/A,#N/A,FALSE,"GP10";#N/A,#N/A,FALSE,"GP11";#N/A,#N/A,FALSE,"GP12"}</definedName>
    <definedName name="abc" hidden="1">{#N/A,#N/A,FALSE,"GP01";#N/A,#N/A,FALSE,"GP02";#N/A,#N/A,FALSE,"GP03";#N/A,#N/A,FALSE,"GP04";#N/A,#N/A,FALSE,"GP05";#N/A,#N/A,FALSE,"GP06";#N/A,#N/A,FALSE,"GP07";#N/A,#N/A,FALSE,"GP08";#N/A,#N/A,FALSE,"GP09";#N/A,#N/A,FALSE,"GP10";#N/A,#N/A,FALSE,"GP11";#N/A,#N/A,FALSE,"GP12"}</definedName>
    <definedName name="ABG">[10]AASHTO!$A$2:$F$5</definedName>
    <definedName name="abr00" localSheetId="2">[15]Dólar!#REF!</definedName>
    <definedName name="abr00">[15]Dólar!#REF!</definedName>
    <definedName name="absc">#N/A</definedName>
    <definedName name="Ac" localSheetId="6">#REF!</definedName>
    <definedName name="Ac" localSheetId="7">#REF!</definedName>
    <definedName name="Ac" localSheetId="11">#REF!</definedName>
    <definedName name="Ac" localSheetId="19">#REF!</definedName>
    <definedName name="Ac">#REF!</definedName>
    <definedName name="ACALZADA" localSheetId="6">#REF!</definedName>
    <definedName name="ACALZADA" localSheetId="7">#REF!</definedName>
    <definedName name="ACALZADA" localSheetId="11">#REF!</definedName>
    <definedName name="ACALZADA" localSheetId="19">#REF!</definedName>
    <definedName name="ACALZADA">#REF!</definedName>
    <definedName name="ACCE2" localSheetId="6">#REF!</definedName>
    <definedName name="ACCE2" localSheetId="7">#REF!</definedName>
    <definedName name="ACCE2" localSheetId="11">#REF!</definedName>
    <definedName name="ACCE2" localSheetId="19">#REF!</definedName>
    <definedName name="ACCE2">#REF!</definedName>
    <definedName name="ACCE4" localSheetId="6">#REF!</definedName>
    <definedName name="ACCE4">#REF!</definedName>
    <definedName name="ACCE6" localSheetId="6">#REF!</definedName>
    <definedName name="ACCE6">#REF!</definedName>
    <definedName name="AccessDatabase" localSheetId="2" hidden="1">"A:\SAIN.mdb"</definedName>
    <definedName name="AccessDatabase" localSheetId="1" hidden="1">"C:\C-314\VOLUMENES\volfin4.mdb"</definedName>
    <definedName name="AccessDatabase" localSheetId="3" hidden="1">"C:\C-314\VOLUMENES\volfin4.mdb"</definedName>
    <definedName name="AccessDatabase" hidden="1">"A:\SAIN.mdb"</definedName>
    <definedName name="acciones" localSheetId="15">#REF!</definedName>
    <definedName name="acciones" localSheetId="6">#REF!</definedName>
    <definedName name="acciones" localSheetId="7">#REF!</definedName>
    <definedName name="acciones" localSheetId="8">#REF!</definedName>
    <definedName name="acciones" localSheetId="42">#REF!</definedName>
    <definedName name="acciones" localSheetId="43">#REF!</definedName>
    <definedName name="acciones" localSheetId="44">#REF!</definedName>
    <definedName name="acciones" localSheetId="45">#REF!</definedName>
    <definedName name="acciones" localSheetId="46">#REF!</definedName>
    <definedName name="acciones" localSheetId="47">#REF!</definedName>
    <definedName name="acciones" localSheetId="48">#REF!</definedName>
    <definedName name="acciones" localSheetId="49">#REF!</definedName>
    <definedName name="acciones" localSheetId="50">#REF!</definedName>
    <definedName name="acciones" localSheetId="51">#REF!</definedName>
    <definedName name="acciones" localSheetId="52">#REF!</definedName>
    <definedName name="acciones" localSheetId="53">#REF!</definedName>
    <definedName name="acciones" localSheetId="54">#REF!</definedName>
    <definedName name="acciones" localSheetId="55">#REF!</definedName>
    <definedName name="acciones" localSheetId="56">#REF!</definedName>
    <definedName name="acciones" localSheetId="9">#REF!</definedName>
    <definedName name="acciones" localSheetId="10">#REF!</definedName>
    <definedName name="acciones" localSheetId="11">#REF!</definedName>
    <definedName name="acciones" localSheetId="12">#REF!</definedName>
    <definedName name="acciones" localSheetId="13">#REF!</definedName>
    <definedName name="acciones" localSheetId="14">#REF!</definedName>
    <definedName name="acciones" localSheetId="16">#REF!</definedName>
    <definedName name="acciones" localSheetId="17">#REF!</definedName>
    <definedName name="acciones" localSheetId="18">#REF!</definedName>
    <definedName name="acciones" localSheetId="19">#REF!</definedName>
    <definedName name="acciones" localSheetId="22">#REF!</definedName>
    <definedName name="acciones" localSheetId="23">#REF!</definedName>
    <definedName name="acciones" localSheetId="24">#REF!</definedName>
    <definedName name="acciones" localSheetId="25">#REF!</definedName>
    <definedName name="acciones" localSheetId="26">#REF!</definedName>
    <definedName name="acciones" localSheetId="27">#REF!</definedName>
    <definedName name="acciones" localSheetId="28">#REF!</definedName>
    <definedName name="acciones" localSheetId="29">#REF!</definedName>
    <definedName name="acciones" localSheetId="30">#REF!</definedName>
    <definedName name="acciones" localSheetId="31">#REF!</definedName>
    <definedName name="acciones" localSheetId="32">#REF!</definedName>
    <definedName name="acciones" localSheetId="33">#REF!</definedName>
    <definedName name="acciones" localSheetId="34">#REF!</definedName>
    <definedName name="acciones" localSheetId="35">#REF!</definedName>
    <definedName name="acciones" localSheetId="36">#REF!</definedName>
    <definedName name="acciones" localSheetId="37">#REF!</definedName>
    <definedName name="acciones" localSheetId="38">#REF!</definedName>
    <definedName name="acciones" localSheetId="39">#REF!</definedName>
    <definedName name="acciones" localSheetId="40">#REF!</definedName>
    <definedName name="acciones" localSheetId="41">#REF!</definedName>
    <definedName name="acciones">#REF!</definedName>
    <definedName name="acciones_1" localSheetId="15">#REF!</definedName>
    <definedName name="acciones_1" localSheetId="6">#REF!</definedName>
    <definedName name="acciones_1" localSheetId="7">#REF!</definedName>
    <definedName name="acciones_1" localSheetId="8">#REF!</definedName>
    <definedName name="acciones_1" localSheetId="42">#REF!</definedName>
    <definedName name="acciones_1" localSheetId="43">#REF!</definedName>
    <definedName name="acciones_1" localSheetId="44">#REF!</definedName>
    <definedName name="acciones_1" localSheetId="45">#REF!</definedName>
    <definedName name="acciones_1" localSheetId="46">#REF!</definedName>
    <definedName name="acciones_1" localSheetId="47">#REF!</definedName>
    <definedName name="acciones_1" localSheetId="48">#REF!</definedName>
    <definedName name="acciones_1" localSheetId="49">#REF!</definedName>
    <definedName name="acciones_1" localSheetId="50">#REF!</definedName>
    <definedName name="acciones_1" localSheetId="51">#REF!</definedName>
    <definedName name="acciones_1" localSheetId="52">#REF!</definedName>
    <definedName name="acciones_1" localSheetId="53">#REF!</definedName>
    <definedName name="acciones_1" localSheetId="54">#REF!</definedName>
    <definedName name="acciones_1" localSheetId="55">#REF!</definedName>
    <definedName name="acciones_1" localSheetId="56">#REF!</definedName>
    <definedName name="acciones_1" localSheetId="9">#REF!</definedName>
    <definedName name="acciones_1" localSheetId="10">#REF!</definedName>
    <definedName name="acciones_1" localSheetId="11">#REF!</definedName>
    <definedName name="acciones_1" localSheetId="12">#REF!</definedName>
    <definedName name="acciones_1" localSheetId="13">#REF!</definedName>
    <definedName name="acciones_1" localSheetId="14">#REF!</definedName>
    <definedName name="acciones_1" localSheetId="16">#REF!</definedName>
    <definedName name="acciones_1" localSheetId="17">#REF!</definedName>
    <definedName name="acciones_1" localSheetId="18">#REF!</definedName>
    <definedName name="acciones_1" localSheetId="19">#REF!</definedName>
    <definedName name="acciones_1" localSheetId="22">#REF!</definedName>
    <definedName name="acciones_1" localSheetId="23">#REF!</definedName>
    <definedName name="acciones_1" localSheetId="24">#REF!</definedName>
    <definedName name="acciones_1" localSheetId="25">#REF!</definedName>
    <definedName name="acciones_1" localSheetId="26">#REF!</definedName>
    <definedName name="acciones_1" localSheetId="27">#REF!</definedName>
    <definedName name="acciones_1" localSheetId="28">#REF!</definedName>
    <definedName name="acciones_1" localSheetId="29">#REF!</definedName>
    <definedName name="acciones_1" localSheetId="30">#REF!</definedName>
    <definedName name="acciones_1" localSheetId="31">#REF!</definedName>
    <definedName name="acciones_1" localSheetId="32">#REF!</definedName>
    <definedName name="acciones_1" localSheetId="33">#REF!</definedName>
    <definedName name="acciones_1" localSheetId="34">#REF!</definedName>
    <definedName name="acciones_1" localSheetId="35">#REF!</definedName>
    <definedName name="acciones_1" localSheetId="36">#REF!</definedName>
    <definedName name="acciones_1" localSheetId="37">#REF!</definedName>
    <definedName name="acciones_1" localSheetId="38">#REF!</definedName>
    <definedName name="acciones_1" localSheetId="39">#REF!</definedName>
    <definedName name="acciones_1" localSheetId="40">#REF!</definedName>
    <definedName name="acciones_1" localSheetId="41">#REF!</definedName>
    <definedName name="acciones_1">#REF!</definedName>
    <definedName name="acciones_2" localSheetId="15">#REF!</definedName>
    <definedName name="acciones_2" localSheetId="6">#REF!</definedName>
    <definedName name="acciones_2" localSheetId="7">#REF!</definedName>
    <definedName name="acciones_2" localSheetId="8">#REF!</definedName>
    <definedName name="acciones_2" localSheetId="42">#REF!</definedName>
    <definedName name="acciones_2" localSheetId="43">#REF!</definedName>
    <definedName name="acciones_2" localSheetId="44">#REF!</definedName>
    <definedName name="acciones_2" localSheetId="45">#REF!</definedName>
    <definedName name="acciones_2" localSheetId="46">#REF!</definedName>
    <definedName name="acciones_2" localSheetId="47">#REF!</definedName>
    <definedName name="acciones_2" localSheetId="48">#REF!</definedName>
    <definedName name="acciones_2" localSheetId="49">#REF!</definedName>
    <definedName name="acciones_2" localSheetId="50">#REF!</definedName>
    <definedName name="acciones_2" localSheetId="51">#REF!</definedName>
    <definedName name="acciones_2" localSheetId="52">#REF!</definedName>
    <definedName name="acciones_2" localSheetId="53">#REF!</definedName>
    <definedName name="acciones_2" localSheetId="54">#REF!</definedName>
    <definedName name="acciones_2" localSheetId="55">#REF!</definedName>
    <definedName name="acciones_2" localSheetId="56">#REF!</definedName>
    <definedName name="acciones_2" localSheetId="9">#REF!</definedName>
    <definedName name="acciones_2" localSheetId="10">#REF!</definedName>
    <definedName name="acciones_2" localSheetId="11">#REF!</definedName>
    <definedName name="acciones_2" localSheetId="12">#REF!</definedName>
    <definedName name="acciones_2" localSheetId="13">#REF!</definedName>
    <definedName name="acciones_2" localSheetId="14">#REF!</definedName>
    <definedName name="acciones_2" localSheetId="16">#REF!</definedName>
    <definedName name="acciones_2" localSheetId="17">#REF!</definedName>
    <definedName name="acciones_2" localSheetId="18">#REF!</definedName>
    <definedName name="acciones_2" localSheetId="19">#REF!</definedName>
    <definedName name="acciones_2" localSheetId="22">#REF!</definedName>
    <definedName name="acciones_2" localSheetId="23">#REF!</definedName>
    <definedName name="acciones_2" localSheetId="24">#REF!</definedName>
    <definedName name="acciones_2" localSheetId="25">#REF!</definedName>
    <definedName name="acciones_2" localSheetId="26">#REF!</definedName>
    <definedName name="acciones_2" localSheetId="27">#REF!</definedName>
    <definedName name="acciones_2" localSheetId="28">#REF!</definedName>
    <definedName name="acciones_2" localSheetId="29">#REF!</definedName>
    <definedName name="acciones_2" localSheetId="30">#REF!</definedName>
    <definedName name="acciones_2" localSheetId="31">#REF!</definedName>
    <definedName name="acciones_2" localSheetId="32">#REF!</definedName>
    <definedName name="acciones_2" localSheetId="33">#REF!</definedName>
    <definedName name="acciones_2" localSheetId="34">#REF!</definedName>
    <definedName name="acciones_2" localSheetId="35">#REF!</definedName>
    <definedName name="acciones_2" localSheetId="36">#REF!</definedName>
    <definedName name="acciones_2" localSheetId="37">#REF!</definedName>
    <definedName name="acciones_2" localSheetId="38">#REF!</definedName>
    <definedName name="acciones_2" localSheetId="39">#REF!</definedName>
    <definedName name="acciones_2" localSheetId="40">#REF!</definedName>
    <definedName name="acciones_2" localSheetId="41">#REF!</definedName>
    <definedName name="acciones_2">#REF!</definedName>
    <definedName name="ACERO" localSheetId="6">#REF!</definedName>
    <definedName name="ACERO">#REF!</definedName>
    <definedName name="Acero_pdr60">'[31]LISTADO '!$F$7</definedName>
    <definedName name="ACERO40">[32]PRECIOS!$B$52</definedName>
    <definedName name="ACERO60" localSheetId="6">#REF!</definedName>
    <definedName name="ACERO60" localSheetId="7">#REF!</definedName>
    <definedName name="ACERO60" localSheetId="11">#REF!</definedName>
    <definedName name="ACERO60" localSheetId="19">#REF!</definedName>
    <definedName name="ACERO60" localSheetId="1">#REF!</definedName>
    <definedName name="ACERO60">#REF!</definedName>
    <definedName name="ACOM">#N/A</definedName>
    <definedName name="acondicionamientopozo" localSheetId="6">#REF!</definedName>
    <definedName name="acondicionamientopozo" localSheetId="7">#REF!</definedName>
    <definedName name="acondicionamientopozo" localSheetId="11">#REF!</definedName>
    <definedName name="acondicionamientopozo" localSheetId="19">#REF!</definedName>
    <definedName name="acondicionamientopozo" localSheetId="1">#REF!</definedName>
    <definedName name="acondicionamientopozo">#REF!</definedName>
    <definedName name="ACTA" localSheetId="3">[33]ID!$C$2</definedName>
    <definedName name="acta">[34]PRECIOS!$J$61</definedName>
    <definedName name="actual" localSheetId="15">'[35]ESTADO RED'!#REF!</definedName>
    <definedName name="actual" localSheetId="6">'[35]ESTADO RED'!#REF!</definedName>
    <definedName name="actual" localSheetId="7">'[35]ESTADO RED'!#REF!</definedName>
    <definedName name="actual" localSheetId="8">'[35]ESTADO RED'!#REF!</definedName>
    <definedName name="actual" localSheetId="42">'[35]ESTADO RED'!#REF!</definedName>
    <definedName name="actual" localSheetId="43">'[35]ESTADO RED'!#REF!</definedName>
    <definedName name="actual" localSheetId="44">'[35]ESTADO RED'!#REF!</definedName>
    <definedName name="actual" localSheetId="45">'[35]ESTADO RED'!#REF!</definedName>
    <definedName name="actual" localSheetId="46">'[35]ESTADO RED'!#REF!</definedName>
    <definedName name="actual" localSheetId="47">'[35]ESTADO RED'!#REF!</definedName>
    <definedName name="actual" localSheetId="48">'[35]ESTADO RED'!#REF!</definedName>
    <definedName name="actual" localSheetId="49">'[35]ESTADO RED'!#REF!</definedName>
    <definedName name="actual" localSheetId="50">'[35]ESTADO RED'!#REF!</definedName>
    <definedName name="actual" localSheetId="51">'[35]ESTADO RED'!#REF!</definedName>
    <definedName name="actual" localSheetId="52">'[35]ESTADO RED'!#REF!</definedName>
    <definedName name="actual" localSheetId="53">'[35]ESTADO RED'!#REF!</definedName>
    <definedName name="actual" localSheetId="54">'[35]ESTADO RED'!#REF!</definedName>
    <definedName name="actual" localSheetId="55">'[35]ESTADO RED'!#REF!</definedName>
    <definedName name="actual" localSheetId="56">'[35]ESTADO RED'!#REF!</definedName>
    <definedName name="actual" localSheetId="9">'[35]ESTADO RED'!#REF!</definedName>
    <definedName name="actual" localSheetId="10">'[35]ESTADO RED'!#REF!</definedName>
    <definedName name="actual" localSheetId="11">'[35]ESTADO RED'!#REF!</definedName>
    <definedName name="actual" localSheetId="12">'[35]ESTADO RED'!#REF!</definedName>
    <definedName name="actual" localSheetId="13">'[35]ESTADO RED'!#REF!</definedName>
    <definedName name="actual" localSheetId="14">'[35]ESTADO RED'!#REF!</definedName>
    <definedName name="actual" localSheetId="16">'[35]ESTADO RED'!#REF!</definedName>
    <definedName name="actual" localSheetId="17">'[35]ESTADO RED'!#REF!</definedName>
    <definedName name="actual" localSheetId="18">'[35]ESTADO RED'!#REF!</definedName>
    <definedName name="actual" localSheetId="19">'[35]ESTADO RED'!#REF!</definedName>
    <definedName name="actual" localSheetId="22">'[35]ESTADO RED'!#REF!</definedName>
    <definedName name="actual" localSheetId="23">'[35]ESTADO RED'!#REF!</definedName>
    <definedName name="actual" localSheetId="24">'[35]ESTADO RED'!#REF!</definedName>
    <definedName name="actual" localSheetId="25">'[35]ESTADO RED'!#REF!</definedName>
    <definedName name="actual" localSheetId="26">'[35]ESTADO RED'!#REF!</definedName>
    <definedName name="actual" localSheetId="27">'[35]ESTADO RED'!#REF!</definedName>
    <definedName name="actual" localSheetId="28">'[35]ESTADO RED'!#REF!</definedName>
    <definedName name="actual" localSheetId="29">'[35]ESTADO RED'!#REF!</definedName>
    <definedName name="actual" localSheetId="30">'[35]ESTADO RED'!#REF!</definedName>
    <definedName name="actual" localSheetId="31">'[35]ESTADO RED'!#REF!</definedName>
    <definedName name="actual" localSheetId="32">'[35]ESTADO RED'!#REF!</definedName>
    <definedName name="actual" localSheetId="33">'[35]ESTADO RED'!#REF!</definedName>
    <definedName name="actual" localSheetId="34">'[35]ESTADO RED'!#REF!</definedName>
    <definedName name="actual" localSheetId="35">'[35]ESTADO RED'!#REF!</definedName>
    <definedName name="actual" localSheetId="36">'[35]ESTADO RED'!#REF!</definedName>
    <definedName name="actual" localSheetId="37">'[35]ESTADO RED'!#REF!</definedName>
    <definedName name="actual" localSheetId="38">'[35]ESTADO RED'!#REF!</definedName>
    <definedName name="actual" localSheetId="39">'[35]ESTADO RED'!#REF!</definedName>
    <definedName name="actual" localSheetId="40">'[35]ESTADO RED'!#REF!</definedName>
    <definedName name="actual" localSheetId="41">'[35]ESTADO RED'!#REF!</definedName>
    <definedName name="actual" localSheetId="3">'[36]ESTADO RED'!#REF!</definedName>
    <definedName name="actual">'[35]ESTADO RED'!#REF!</definedName>
    <definedName name="AD" localSheetId="15">#REF!</definedName>
    <definedName name="AD" localSheetId="6">#REF!</definedName>
    <definedName name="AD" localSheetId="7">#REF!</definedName>
    <definedName name="AD" localSheetId="8">#REF!</definedName>
    <definedName name="AD" localSheetId="42">#REF!</definedName>
    <definedName name="AD" localSheetId="43">#REF!</definedName>
    <definedName name="AD" localSheetId="44">#REF!</definedName>
    <definedName name="AD" localSheetId="45">#REF!</definedName>
    <definedName name="AD" localSheetId="46">#REF!</definedName>
    <definedName name="AD" localSheetId="47">#REF!</definedName>
    <definedName name="AD" localSheetId="48">#REF!</definedName>
    <definedName name="AD" localSheetId="49">#REF!</definedName>
    <definedName name="AD" localSheetId="50">#REF!</definedName>
    <definedName name="AD" localSheetId="51">#REF!</definedName>
    <definedName name="AD" localSheetId="52">#REF!</definedName>
    <definedName name="AD" localSheetId="53">#REF!</definedName>
    <definedName name="AD" localSheetId="54">#REF!</definedName>
    <definedName name="AD" localSheetId="55">#REF!</definedName>
    <definedName name="AD" localSheetId="56">#REF!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6">#REF!</definedName>
    <definedName name="AD" localSheetId="17">#REF!</definedName>
    <definedName name="AD" localSheetId="18">#REF!</definedName>
    <definedName name="AD" localSheetId="19">#REF!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 localSheetId="38">#REF!</definedName>
    <definedName name="AD" localSheetId="39">#REF!</definedName>
    <definedName name="AD" localSheetId="40">#REF!</definedName>
    <definedName name="AD" localSheetId="41">#REF!</definedName>
    <definedName name="Ad" localSheetId="3">#REF!</definedName>
    <definedName name="AD">#REF!</definedName>
    <definedName name="Ad_Un" localSheetId="6">#REF!</definedName>
    <definedName name="Ad_Un">#REF!</definedName>
    <definedName name="ADAPTADOR_HEMBRA_P.V.C_1_2" localSheetId="6">#REF!</definedName>
    <definedName name="ADAPTADOR_HEMBRA_P.V.C_1_2">#REF!</definedName>
    <definedName name="ADAPTADOR_MACHO_P.V.C_1_2" localSheetId="6">#REF!</definedName>
    <definedName name="ADAPTADOR_MACHO_P.V.C_1_2">#REF!</definedName>
    <definedName name="Adaptador_pvc_1">'[37]LISTADO '!$F$56</definedName>
    <definedName name="Adaptador_pvc_1_2">'[37]LISTADO '!$F$54</definedName>
    <definedName name="Adaptador_pvc_2">'[37]LISTADO '!$F$49</definedName>
    <definedName name="adasd" localSheetId="6">#REF!</definedName>
    <definedName name="adasd" localSheetId="7">#REF!</definedName>
    <definedName name="adasd" localSheetId="11">#REF!</definedName>
    <definedName name="adasd" localSheetId="19">#REF!</definedName>
    <definedName name="adasd" localSheetId="1">#REF!</definedName>
    <definedName name="adasd">#REF!</definedName>
    <definedName name="AdditionalCosts_Lumpsum" localSheetId="6">#REF!</definedName>
    <definedName name="AdditionalCosts_Lumpsum" localSheetId="7">#REF!</definedName>
    <definedName name="AdditionalCosts_Lumpsum" localSheetId="11">#REF!</definedName>
    <definedName name="AdditionalCosts_Lumpsum" localSheetId="19">#REF!</definedName>
    <definedName name="AdditionalCosts_Lumpsum" localSheetId="1">#REF!</definedName>
    <definedName name="AdditionalCosts_Lumpsum">#REF!</definedName>
    <definedName name="AdditionalCosts_Percent" localSheetId="6">#REF!</definedName>
    <definedName name="AdditionalCosts_Percent" localSheetId="7">#REF!</definedName>
    <definedName name="AdditionalCosts_Percent" localSheetId="11">#REF!</definedName>
    <definedName name="AdditionalCosts_Percent" localSheetId="19">#REF!</definedName>
    <definedName name="AdditionalCosts_Percent" localSheetId="1">#REF!</definedName>
    <definedName name="AdditionalCosts_Percent">#REF!</definedName>
    <definedName name="ADI" localSheetId="6">#REF!</definedName>
    <definedName name="ADI">#REF!</definedName>
    <definedName name="adicional" localSheetId="15">#REF!</definedName>
    <definedName name="adicional" localSheetId="6">#REF!</definedName>
    <definedName name="adicional" localSheetId="7">#REF!</definedName>
    <definedName name="adicional" localSheetId="8">#REF!</definedName>
    <definedName name="adicional" localSheetId="42">#REF!</definedName>
    <definedName name="adicional" localSheetId="43">#REF!</definedName>
    <definedName name="adicional" localSheetId="44">#REF!</definedName>
    <definedName name="adicional" localSheetId="45">#REF!</definedName>
    <definedName name="adicional" localSheetId="46">#REF!</definedName>
    <definedName name="adicional" localSheetId="47">#REF!</definedName>
    <definedName name="adicional" localSheetId="48">#REF!</definedName>
    <definedName name="adicional" localSheetId="49">#REF!</definedName>
    <definedName name="adicional" localSheetId="50">#REF!</definedName>
    <definedName name="adicional" localSheetId="51">#REF!</definedName>
    <definedName name="adicional" localSheetId="52">#REF!</definedName>
    <definedName name="adicional" localSheetId="53">#REF!</definedName>
    <definedName name="adicional" localSheetId="54">#REF!</definedName>
    <definedName name="adicional" localSheetId="55">#REF!</definedName>
    <definedName name="adicional" localSheetId="56">#REF!</definedName>
    <definedName name="adicional" localSheetId="9">#REF!</definedName>
    <definedName name="adicional" localSheetId="10">#REF!</definedName>
    <definedName name="adicional" localSheetId="11">#REF!</definedName>
    <definedName name="adicional" localSheetId="12">#REF!</definedName>
    <definedName name="adicional" localSheetId="13">#REF!</definedName>
    <definedName name="adicional" localSheetId="14">#REF!</definedName>
    <definedName name="adicional" localSheetId="16">#REF!</definedName>
    <definedName name="adicional" localSheetId="17">#REF!</definedName>
    <definedName name="adicional" localSheetId="18">#REF!</definedName>
    <definedName name="adicional" localSheetId="19">#REF!</definedName>
    <definedName name="adicional" localSheetId="22">#REF!</definedName>
    <definedName name="adicional" localSheetId="23">#REF!</definedName>
    <definedName name="adicional" localSheetId="24">#REF!</definedName>
    <definedName name="adicional" localSheetId="25">#REF!</definedName>
    <definedName name="adicional" localSheetId="26">#REF!</definedName>
    <definedName name="adicional" localSheetId="27">#REF!</definedName>
    <definedName name="adicional" localSheetId="28">#REF!</definedName>
    <definedName name="adicional" localSheetId="29">#REF!</definedName>
    <definedName name="adicional" localSheetId="30">#REF!</definedName>
    <definedName name="adicional" localSheetId="31">#REF!</definedName>
    <definedName name="adicional" localSheetId="32">#REF!</definedName>
    <definedName name="adicional" localSheetId="33">#REF!</definedName>
    <definedName name="adicional" localSheetId="34">#REF!</definedName>
    <definedName name="adicional" localSheetId="35">#REF!</definedName>
    <definedName name="adicional" localSheetId="36">#REF!</definedName>
    <definedName name="adicional" localSheetId="37">#REF!</definedName>
    <definedName name="adicional" localSheetId="38">#REF!</definedName>
    <definedName name="adicional" localSheetId="39">#REF!</definedName>
    <definedName name="adicional" localSheetId="40">#REF!</definedName>
    <definedName name="adicional" localSheetId="41">#REF!</definedName>
    <definedName name="adicional">#REF!</definedName>
    <definedName name="ADMINISTRACION" localSheetId="15">#REF!</definedName>
    <definedName name="ADMINISTRACION" localSheetId="6">#REF!</definedName>
    <definedName name="ADMINISTRACION" localSheetId="7">#REF!</definedName>
    <definedName name="ADMINISTRACION" localSheetId="8">#REF!</definedName>
    <definedName name="ADMINISTRACION" localSheetId="42">#REF!</definedName>
    <definedName name="ADMINISTRACION" localSheetId="43">#REF!</definedName>
    <definedName name="ADMINISTRACION" localSheetId="44">#REF!</definedName>
    <definedName name="ADMINISTRACION" localSheetId="45">#REF!</definedName>
    <definedName name="ADMINISTRACION" localSheetId="46">#REF!</definedName>
    <definedName name="ADMINISTRACION" localSheetId="47">#REF!</definedName>
    <definedName name="ADMINISTRACION" localSheetId="48">#REF!</definedName>
    <definedName name="ADMINISTRACION" localSheetId="49">#REF!</definedName>
    <definedName name="ADMINISTRACION" localSheetId="50">#REF!</definedName>
    <definedName name="ADMINISTRACION" localSheetId="51">#REF!</definedName>
    <definedName name="ADMINISTRACION" localSheetId="52">#REF!</definedName>
    <definedName name="ADMINISTRACION" localSheetId="53">#REF!</definedName>
    <definedName name="ADMINISTRACION" localSheetId="54">#REF!</definedName>
    <definedName name="ADMINISTRACION" localSheetId="55">#REF!</definedName>
    <definedName name="ADMINISTRACION" localSheetId="56">#REF!</definedName>
    <definedName name="ADMINISTRACION" localSheetId="9">#REF!</definedName>
    <definedName name="ADMINISTRACION" localSheetId="10">#REF!</definedName>
    <definedName name="ADMINISTRACION" localSheetId="11">#REF!</definedName>
    <definedName name="ADMINISTRACION" localSheetId="12">#REF!</definedName>
    <definedName name="ADMINISTRACION" localSheetId="13">#REF!</definedName>
    <definedName name="ADMINISTRACION" localSheetId="14">#REF!</definedName>
    <definedName name="ADMINISTRACION" localSheetId="16">#REF!</definedName>
    <definedName name="ADMINISTRACION" localSheetId="17">#REF!</definedName>
    <definedName name="ADMINISTRACION" localSheetId="18">#REF!</definedName>
    <definedName name="ADMINISTRACION" localSheetId="19">#REF!</definedName>
    <definedName name="ADMINISTRACION" localSheetId="22">#REF!</definedName>
    <definedName name="ADMINISTRACION" localSheetId="23">#REF!</definedName>
    <definedName name="ADMINISTRACION" localSheetId="24">#REF!</definedName>
    <definedName name="ADMINISTRACION" localSheetId="25">#REF!</definedName>
    <definedName name="ADMINISTRACION" localSheetId="26">#REF!</definedName>
    <definedName name="ADMINISTRACION" localSheetId="27">#REF!</definedName>
    <definedName name="ADMINISTRACION" localSheetId="28">#REF!</definedName>
    <definedName name="ADMINISTRACION" localSheetId="29">#REF!</definedName>
    <definedName name="ADMINISTRACION" localSheetId="30">#REF!</definedName>
    <definedName name="ADMINISTRACION" localSheetId="31">#REF!</definedName>
    <definedName name="ADMINISTRACION" localSheetId="32">#REF!</definedName>
    <definedName name="ADMINISTRACION" localSheetId="33">#REF!</definedName>
    <definedName name="ADMINISTRACION" localSheetId="34">#REF!</definedName>
    <definedName name="ADMINISTRACION" localSheetId="35">#REF!</definedName>
    <definedName name="ADMINISTRACION" localSheetId="36">#REF!</definedName>
    <definedName name="ADMINISTRACION" localSheetId="37">#REF!</definedName>
    <definedName name="ADMINISTRACION" localSheetId="38">#REF!</definedName>
    <definedName name="ADMINISTRACION" localSheetId="39">#REF!</definedName>
    <definedName name="ADMINISTRACION" localSheetId="40">#REF!</definedName>
    <definedName name="ADMINISTRACION" localSheetId="41">#REF!</definedName>
    <definedName name="ADMINISTRACION">#REF!</definedName>
    <definedName name="ADMINISTRADOR" localSheetId="3">[38]CUMPLIMIENTO!$C$5</definedName>
    <definedName name="ADMINISTRADOR">[39]CUMPLIMIENTO!$C$5</definedName>
    <definedName name="ADMINISTRADOR_VIAL__ARMANDO_SANCHEZ_SANCHEZ" localSheetId="3">[40]INDICMICROEMP!$A$20</definedName>
    <definedName name="ADMINISTRADOR_VIAL__ARMANDO_SANCHEZ_SANCHEZ">[41]INDICMICROEMP!$A$20</definedName>
    <definedName name="Admon" localSheetId="3">#REF!</definedName>
    <definedName name="admon">[42]DATOS!$B$16</definedName>
    <definedName name="admon1">[43]DATOS!$B$16</definedName>
    <definedName name="adoq" localSheetId="15">[44]!absc</definedName>
    <definedName name="adoq" localSheetId="6">[44]!absc</definedName>
    <definedName name="adoq" localSheetId="7">[44]!absc</definedName>
    <definedName name="adoq" localSheetId="8">[44]!absc</definedName>
    <definedName name="adoq" localSheetId="42">[44]!absc</definedName>
    <definedName name="adoq" localSheetId="43">[44]!absc</definedName>
    <definedName name="adoq" localSheetId="44">[44]!absc</definedName>
    <definedName name="adoq" localSheetId="45">[44]!absc</definedName>
    <definedName name="adoq" localSheetId="46">[44]!absc</definedName>
    <definedName name="adoq" localSheetId="47">[44]!absc</definedName>
    <definedName name="adoq" localSheetId="48">[44]!absc</definedName>
    <definedName name="adoq" localSheetId="49">[44]!absc</definedName>
    <definedName name="adoq" localSheetId="50">[44]!absc</definedName>
    <definedName name="adoq" localSheetId="51">[44]!absc</definedName>
    <definedName name="adoq" localSheetId="52">[44]!absc</definedName>
    <definedName name="adoq" localSheetId="53">[44]!absc</definedName>
    <definedName name="adoq" localSheetId="54">[44]!absc</definedName>
    <definedName name="adoq" localSheetId="55">[44]!absc</definedName>
    <definedName name="adoq" localSheetId="56">[44]!absc</definedName>
    <definedName name="adoq" localSheetId="9">[44]!absc</definedName>
    <definedName name="adoq" localSheetId="10">[44]!absc</definedName>
    <definedName name="adoq" localSheetId="11">[44]!absc</definedName>
    <definedName name="adoq" localSheetId="12">[44]!absc</definedName>
    <definedName name="adoq" localSheetId="13">[44]!absc</definedName>
    <definedName name="adoq" localSheetId="14">[44]!absc</definedName>
    <definedName name="adoq" localSheetId="16">[44]!absc</definedName>
    <definedName name="adoq" localSheetId="17">[44]!absc</definedName>
    <definedName name="adoq" localSheetId="22">[44]!absc</definedName>
    <definedName name="adoq" localSheetId="23">[44]!absc</definedName>
    <definedName name="adoq" localSheetId="24">[44]!absc</definedName>
    <definedName name="adoq" localSheetId="25">[44]!absc</definedName>
    <definedName name="adoq" localSheetId="26">[44]!absc</definedName>
    <definedName name="adoq" localSheetId="27">[44]!absc</definedName>
    <definedName name="adoq" localSheetId="28">[44]!absc</definedName>
    <definedName name="adoq" localSheetId="29">[44]!absc</definedName>
    <definedName name="adoq" localSheetId="30">[44]!absc</definedName>
    <definedName name="adoq" localSheetId="31">[44]!absc</definedName>
    <definedName name="adoq" localSheetId="32">[44]!absc</definedName>
    <definedName name="adoq" localSheetId="33">[44]!absc</definedName>
    <definedName name="adoq" localSheetId="34">[44]!absc</definedName>
    <definedName name="adoq" localSheetId="35">[44]!absc</definedName>
    <definedName name="adoq" localSheetId="36">[44]!absc</definedName>
    <definedName name="adoq" localSheetId="37">[44]!absc</definedName>
    <definedName name="adoq" localSheetId="38">[44]!absc</definedName>
    <definedName name="adoq" localSheetId="39">[44]!absc</definedName>
    <definedName name="adoq" localSheetId="40">[44]!absc</definedName>
    <definedName name="adoq" localSheetId="41">[44]!absc</definedName>
    <definedName name="adoq">[44]!absc</definedName>
    <definedName name="AE" localSheetId="15">#REF!</definedName>
    <definedName name="AE" localSheetId="6">#REF!</definedName>
    <definedName name="AE" localSheetId="7">#REF!</definedName>
    <definedName name="AE" localSheetId="8">#REF!</definedName>
    <definedName name="AE" localSheetId="42">#REF!</definedName>
    <definedName name="AE" localSheetId="43">#REF!</definedName>
    <definedName name="AE" localSheetId="44">#REF!</definedName>
    <definedName name="AE" localSheetId="45">#REF!</definedName>
    <definedName name="AE" localSheetId="46">#REF!</definedName>
    <definedName name="AE" localSheetId="47">#REF!</definedName>
    <definedName name="AE" localSheetId="48">#REF!</definedName>
    <definedName name="AE" localSheetId="49">#REF!</definedName>
    <definedName name="AE" localSheetId="50">#REF!</definedName>
    <definedName name="AE" localSheetId="51">#REF!</definedName>
    <definedName name="AE" localSheetId="52">#REF!</definedName>
    <definedName name="AE" localSheetId="53">#REF!</definedName>
    <definedName name="AE" localSheetId="54">#REF!</definedName>
    <definedName name="AE" localSheetId="55">#REF!</definedName>
    <definedName name="AE" localSheetId="56">#REF!</definedName>
    <definedName name="AE" localSheetId="9">#REF!</definedName>
    <definedName name="AE" localSheetId="10">#REF!</definedName>
    <definedName name="AE" localSheetId="11">#REF!</definedName>
    <definedName name="AE" localSheetId="12">#REF!</definedName>
    <definedName name="AE" localSheetId="13">#REF!</definedName>
    <definedName name="AE" localSheetId="14">#REF!</definedName>
    <definedName name="AE" localSheetId="16">#REF!</definedName>
    <definedName name="AE" localSheetId="17">#REF!</definedName>
    <definedName name="AE" localSheetId="18">#REF!</definedName>
    <definedName name="AE" localSheetId="19">#REF!</definedName>
    <definedName name="AE" localSheetId="22">#REF!</definedName>
    <definedName name="AE" localSheetId="23">#REF!</definedName>
    <definedName name="AE" localSheetId="24">#REF!</definedName>
    <definedName name="AE" localSheetId="25">#REF!</definedName>
    <definedName name="AE" localSheetId="26">#REF!</definedName>
    <definedName name="AE" localSheetId="27">#REF!</definedName>
    <definedName name="AE" localSheetId="28">#REF!</definedName>
    <definedName name="AE" localSheetId="29">#REF!</definedName>
    <definedName name="AE" localSheetId="30">#REF!</definedName>
    <definedName name="AE" localSheetId="31">#REF!</definedName>
    <definedName name="AE" localSheetId="32">#REF!</definedName>
    <definedName name="AE" localSheetId="33">#REF!</definedName>
    <definedName name="AE" localSheetId="34">#REF!</definedName>
    <definedName name="AE" localSheetId="35">#REF!</definedName>
    <definedName name="AE" localSheetId="36">#REF!</definedName>
    <definedName name="AE" localSheetId="37">#REF!</definedName>
    <definedName name="AE" localSheetId="38">#REF!</definedName>
    <definedName name="AE" localSheetId="39">#REF!</definedName>
    <definedName name="AE" localSheetId="40">#REF!</definedName>
    <definedName name="AE" localSheetId="41">#REF!</definedName>
    <definedName name="Ae" localSheetId="3">#REF!</definedName>
    <definedName name="AE">#REF!</definedName>
    <definedName name="Af" localSheetId="6">#REF!</definedName>
    <definedName name="Af">#REF!</definedName>
    <definedName name="Afe">'[45]2009 Jagua'!$C$2:$C$27</definedName>
    <definedName name="afecompletions" localSheetId="6">#REF!</definedName>
    <definedName name="afecompletions" localSheetId="7">#REF!</definedName>
    <definedName name="afecompletions" localSheetId="11">#REF!</definedName>
    <definedName name="afecompletions" localSheetId="19">#REF!</definedName>
    <definedName name="afecompletions" localSheetId="1">#REF!</definedName>
    <definedName name="afecompletions">#REF!</definedName>
    <definedName name="Ag" localSheetId="6">#REF!</definedName>
    <definedName name="Ag" localSheetId="7">#REF!</definedName>
    <definedName name="Ag" localSheetId="11">#REF!</definedName>
    <definedName name="Ag" localSheetId="19">#REF!</definedName>
    <definedName name="Ag" localSheetId="1">#REF!</definedName>
    <definedName name="Ag">#REF!</definedName>
    <definedName name="ago00" localSheetId="6">[15]Dólar!#REF!</definedName>
    <definedName name="ago00" localSheetId="7">[15]Dólar!#REF!</definedName>
    <definedName name="ago00" localSheetId="11">[15]Dólar!#REF!</definedName>
    <definedName name="ago00" localSheetId="19">[15]Dólar!#REF!</definedName>
    <definedName name="ago00" localSheetId="1">[15]Dólar!#REF!</definedName>
    <definedName name="ago00">[15]Dólar!#REF!</definedName>
    <definedName name="Agregado_grueso">'[31]LISTADO '!$F$6</definedName>
    <definedName name="Agua">'[31]LISTADO '!$F$5</definedName>
    <definedName name="ah" localSheetId="15">#REF!</definedName>
    <definedName name="ah" localSheetId="6">#REF!</definedName>
    <definedName name="ah" localSheetId="7">#REF!</definedName>
    <definedName name="ah" localSheetId="8">#REF!</definedName>
    <definedName name="ah" localSheetId="42">#REF!</definedName>
    <definedName name="ah" localSheetId="43">#REF!</definedName>
    <definedName name="ah" localSheetId="44">#REF!</definedName>
    <definedName name="ah" localSheetId="45">#REF!</definedName>
    <definedName name="ah" localSheetId="46">#REF!</definedName>
    <definedName name="ah" localSheetId="47">#REF!</definedName>
    <definedName name="ah" localSheetId="48">#REF!</definedName>
    <definedName name="ah" localSheetId="49">#REF!</definedName>
    <definedName name="ah" localSheetId="50">#REF!</definedName>
    <definedName name="ah" localSheetId="51">#REF!</definedName>
    <definedName name="ah" localSheetId="52">#REF!</definedName>
    <definedName name="ah" localSheetId="53">#REF!</definedName>
    <definedName name="ah" localSheetId="54">#REF!</definedName>
    <definedName name="ah" localSheetId="55">#REF!</definedName>
    <definedName name="ah" localSheetId="56">#REF!</definedName>
    <definedName name="ah" localSheetId="9">#REF!</definedName>
    <definedName name="ah" localSheetId="10">#REF!</definedName>
    <definedName name="ah" localSheetId="11">#REF!</definedName>
    <definedName name="ah" localSheetId="12">#REF!</definedName>
    <definedName name="ah" localSheetId="13">#REF!</definedName>
    <definedName name="ah" localSheetId="14">#REF!</definedName>
    <definedName name="ah" localSheetId="16">#REF!</definedName>
    <definedName name="ah" localSheetId="17">#REF!</definedName>
    <definedName name="ah" localSheetId="18">#REF!</definedName>
    <definedName name="ah" localSheetId="19">#REF!</definedName>
    <definedName name="ah" localSheetId="22">#REF!</definedName>
    <definedName name="ah" localSheetId="23">#REF!</definedName>
    <definedName name="ah" localSheetId="24">#REF!</definedName>
    <definedName name="ah" localSheetId="25">#REF!</definedName>
    <definedName name="ah" localSheetId="26">#REF!</definedName>
    <definedName name="ah" localSheetId="27">#REF!</definedName>
    <definedName name="ah" localSheetId="28">#REF!</definedName>
    <definedName name="ah" localSheetId="29">#REF!</definedName>
    <definedName name="ah" localSheetId="30">#REF!</definedName>
    <definedName name="ah" localSheetId="31">#REF!</definedName>
    <definedName name="ah" localSheetId="32">#REF!</definedName>
    <definedName name="ah" localSheetId="33">#REF!</definedName>
    <definedName name="ah" localSheetId="34">#REF!</definedName>
    <definedName name="ah" localSheetId="35">#REF!</definedName>
    <definedName name="ah" localSheetId="36">#REF!</definedName>
    <definedName name="ah" localSheetId="37">#REF!</definedName>
    <definedName name="ah" localSheetId="38">#REF!</definedName>
    <definedName name="ah" localSheetId="39">#REF!</definedName>
    <definedName name="ah" localSheetId="40">#REF!</definedName>
    <definedName name="ah" localSheetId="41">#REF!</definedName>
    <definedName name="Ah" localSheetId="3">#REF!</definedName>
    <definedName name="ah">#REF!</definedName>
    <definedName name="ahe" localSheetId="15">#REF!</definedName>
    <definedName name="ahe" localSheetId="6">#REF!</definedName>
    <definedName name="ahe" localSheetId="7">#REF!</definedName>
    <definedName name="ahe" localSheetId="8">#REF!</definedName>
    <definedName name="ahe" localSheetId="42">#REF!</definedName>
    <definedName name="ahe" localSheetId="43">#REF!</definedName>
    <definedName name="ahe" localSheetId="44">#REF!</definedName>
    <definedName name="ahe" localSheetId="45">#REF!</definedName>
    <definedName name="ahe" localSheetId="46">#REF!</definedName>
    <definedName name="ahe" localSheetId="47">#REF!</definedName>
    <definedName name="ahe" localSheetId="48">#REF!</definedName>
    <definedName name="ahe" localSheetId="49">#REF!</definedName>
    <definedName name="ahe" localSheetId="50">#REF!</definedName>
    <definedName name="ahe" localSheetId="51">#REF!</definedName>
    <definedName name="ahe" localSheetId="52">#REF!</definedName>
    <definedName name="ahe" localSheetId="53">#REF!</definedName>
    <definedName name="ahe" localSheetId="54">#REF!</definedName>
    <definedName name="ahe" localSheetId="55">#REF!</definedName>
    <definedName name="ahe" localSheetId="56">#REF!</definedName>
    <definedName name="ahe" localSheetId="9">#REF!</definedName>
    <definedName name="ahe" localSheetId="10">#REF!</definedName>
    <definedName name="ahe" localSheetId="11">#REF!</definedName>
    <definedName name="ahe" localSheetId="12">#REF!</definedName>
    <definedName name="ahe" localSheetId="13">#REF!</definedName>
    <definedName name="ahe" localSheetId="14">#REF!</definedName>
    <definedName name="ahe" localSheetId="16">#REF!</definedName>
    <definedName name="ahe" localSheetId="17">#REF!</definedName>
    <definedName name="ahe" localSheetId="18">#REF!</definedName>
    <definedName name="ahe" localSheetId="19">#REF!</definedName>
    <definedName name="ahe" localSheetId="22">#REF!</definedName>
    <definedName name="ahe" localSheetId="23">#REF!</definedName>
    <definedName name="ahe" localSheetId="24">#REF!</definedName>
    <definedName name="ahe" localSheetId="25">#REF!</definedName>
    <definedName name="ahe" localSheetId="26">#REF!</definedName>
    <definedName name="ahe" localSheetId="27">#REF!</definedName>
    <definedName name="ahe" localSheetId="28">#REF!</definedName>
    <definedName name="ahe" localSheetId="29">#REF!</definedName>
    <definedName name="ahe" localSheetId="30">#REF!</definedName>
    <definedName name="ahe" localSheetId="31">#REF!</definedName>
    <definedName name="ahe" localSheetId="32">#REF!</definedName>
    <definedName name="ahe" localSheetId="33">#REF!</definedName>
    <definedName name="ahe" localSheetId="34">#REF!</definedName>
    <definedName name="ahe" localSheetId="35">#REF!</definedName>
    <definedName name="ahe" localSheetId="36">#REF!</definedName>
    <definedName name="ahe" localSheetId="37">#REF!</definedName>
    <definedName name="ahe" localSheetId="38">#REF!</definedName>
    <definedName name="ahe" localSheetId="39">#REF!</definedName>
    <definedName name="ahe" localSheetId="40">#REF!</definedName>
    <definedName name="ahe" localSheetId="41">#REF!</definedName>
    <definedName name="ahe" localSheetId="3">#REF!</definedName>
    <definedName name="ahe">#REF!</definedName>
    <definedName name="AHER">[46]HER!$A:$C</definedName>
    <definedName name="Ai" localSheetId="6">#REF!</definedName>
    <definedName name="Ai" localSheetId="7">#REF!</definedName>
    <definedName name="Ai" localSheetId="11">#REF!</definedName>
    <definedName name="Ai" localSheetId="19">#REF!</definedName>
    <definedName name="Ai" localSheetId="1">#REF!</definedName>
    <definedName name="Ai">#REF!</definedName>
    <definedName name="aiu" localSheetId="15">#REF!</definedName>
    <definedName name="aiu" localSheetId="6">#REF!</definedName>
    <definedName name="aiu" localSheetId="7">#REF!</definedName>
    <definedName name="aiu" localSheetId="8">#REF!</definedName>
    <definedName name="aiu" localSheetId="42">#REF!</definedName>
    <definedName name="aiu" localSheetId="43">#REF!</definedName>
    <definedName name="aiu" localSheetId="44">#REF!</definedName>
    <definedName name="aiu" localSheetId="45">#REF!</definedName>
    <definedName name="aiu" localSheetId="46">#REF!</definedName>
    <definedName name="aiu" localSheetId="47">#REF!</definedName>
    <definedName name="aiu" localSheetId="48">#REF!</definedName>
    <definedName name="aiu" localSheetId="49">#REF!</definedName>
    <definedName name="aiu" localSheetId="50">#REF!</definedName>
    <definedName name="aiu" localSheetId="51">#REF!</definedName>
    <definedName name="aiu" localSheetId="52">#REF!</definedName>
    <definedName name="aiu" localSheetId="53">#REF!</definedName>
    <definedName name="aiu" localSheetId="54">#REF!</definedName>
    <definedName name="aiu" localSheetId="55">#REF!</definedName>
    <definedName name="aiu" localSheetId="56">#REF!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6">#REF!</definedName>
    <definedName name="aiu" localSheetId="17">#REF!</definedName>
    <definedName name="aiu" localSheetId="18">#REF!</definedName>
    <definedName name="aiu" localSheetId="19">#REF!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38">#REF!</definedName>
    <definedName name="aiu" localSheetId="39">#REF!</definedName>
    <definedName name="aiu" localSheetId="40">#REF!</definedName>
    <definedName name="aiu" localSheetId="41">#REF!</definedName>
    <definedName name="AIU" localSheetId="3">#REF!</definedName>
    <definedName name="aiu">#REF!</definedName>
    <definedName name="aj" localSheetId="15">#REF!</definedName>
    <definedName name="aj" localSheetId="6">#REF!</definedName>
    <definedName name="aj" localSheetId="7">#REF!</definedName>
    <definedName name="aj" localSheetId="8">#REF!</definedName>
    <definedName name="aj" localSheetId="42">#REF!</definedName>
    <definedName name="aj" localSheetId="43">#REF!</definedName>
    <definedName name="aj" localSheetId="44">#REF!</definedName>
    <definedName name="aj" localSheetId="45">#REF!</definedName>
    <definedName name="aj" localSheetId="46">#REF!</definedName>
    <definedName name="aj" localSheetId="47">#REF!</definedName>
    <definedName name="aj" localSheetId="48">#REF!</definedName>
    <definedName name="aj" localSheetId="49">#REF!</definedName>
    <definedName name="aj" localSheetId="50">#REF!</definedName>
    <definedName name="aj" localSheetId="51">#REF!</definedName>
    <definedName name="aj" localSheetId="52">#REF!</definedName>
    <definedName name="aj" localSheetId="53">#REF!</definedName>
    <definedName name="aj" localSheetId="54">#REF!</definedName>
    <definedName name="aj" localSheetId="55">#REF!</definedName>
    <definedName name="aj" localSheetId="56">#REF!</definedName>
    <definedName name="aj" localSheetId="9">#REF!</definedName>
    <definedName name="aj" localSheetId="10">#REF!</definedName>
    <definedName name="aj" localSheetId="11">#REF!</definedName>
    <definedName name="aj" localSheetId="12">#REF!</definedName>
    <definedName name="aj" localSheetId="13">#REF!</definedName>
    <definedName name="aj" localSheetId="14">#REF!</definedName>
    <definedName name="aj" localSheetId="16">#REF!</definedName>
    <definedName name="aj" localSheetId="17">#REF!</definedName>
    <definedName name="aj" localSheetId="18">#REF!</definedName>
    <definedName name="aj" localSheetId="19">#REF!</definedName>
    <definedName name="aj" localSheetId="22">#REF!</definedName>
    <definedName name="aj" localSheetId="23">#REF!</definedName>
    <definedName name="aj" localSheetId="24">#REF!</definedName>
    <definedName name="aj" localSheetId="25">#REF!</definedName>
    <definedName name="aj" localSheetId="26">#REF!</definedName>
    <definedName name="aj" localSheetId="27">#REF!</definedName>
    <definedName name="aj" localSheetId="28">#REF!</definedName>
    <definedName name="aj" localSheetId="29">#REF!</definedName>
    <definedName name="aj" localSheetId="30">#REF!</definedName>
    <definedName name="aj" localSheetId="31">#REF!</definedName>
    <definedName name="aj" localSheetId="32">#REF!</definedName>
    <definedName name="aj" localSheetId="33">#REF!</definedName>
    <definedName name="aj" localSheetId="34">#REF!</definedName>
    <definedName name="aj" localSheetId="35">#REF!</definedName>
    <definedName name="aj" localSheetId="36">#REF!</definedName>
    <definedName name="aj" localSheetId="37">#REF!</definedName>
    <definedName name="aj" localSheetId="38">#REF!</definedName>
    <definedName name="aj" localSheetId="39">#REF!</definedName>
    <definedName name="aj" localSheetId="40">#REF!</definedName>
    <definedName name="aj" localSheetId="41">#REF!</definedName>
    <definedName name="aj" localSheetId="3">#REF!</definedName>
    <definedName name="aj">#REF!</definedName>
    <definedName name="Ak" localSheetId="6">#REF!</definedName>
    <definedName name="Ak">#REF!</definedName>
    <definedName name="ALAMBRE" localSheetId="6">#REF!</definedName>
    <definedName name="ALAMBRE">#REF!</definedName>
    <definedName name="ALAMBRE_" localSheetId="6">#REF!</definedName>
    <definedName name="ALAMBRE_">#REF!</definedName>
    <definedName name="Alambre_N_12">'[37]LISTADO '!$F$61</definedName>
    <definedName name="Alambre_N_14">'[37]LISTADO '!$F$62</definedName>
    <definedName name="Alambre_negro">'[31]LISTADO '!$F$24</definedName>
    <definedName name="alampuas" localSheetId="2">[47]lisprecios!#REF!</definedName>
    <definedName name="alampuas">[47]lisprecios!#REF!</definedName>
    <definedName name="alberto" localSheetId="15">#REF!</definedName>
    <definedName name="alberto" localSheetId="6">#REF!</definedName>
    <definedName name="alberto" localSheetId="7">#REF!</definedName>
    <definedName name="alberto" localSheetId="8">#REF!</definedName>
    <definedName name="alberto" localSheetId="42">#REF!</definedName>
    <definedName name="alberto" localSheetId="43">#REF!</definedName>
    <definedName name="alberto" localSheetId="44">#REF!</definedName>
    <definedName name="alberto" localSheetId="45">#REF!</definedName>
    <definedName name="alberto" localSheetId="46">#REF!</definedName>
    <definedName name="alberto" localSheetId="47">#REF!</definedName>
    <definedName name="alberto" localSheetId="48">#REF!</definedName>
    <definedName name="alberto" localSheetId="49">#REF!</definedName>
    <definedName name="alberto" localSheetId="50">#REF!</definedName>
    <definedName name="alberto" localSheetId="51">#REF!</definedName>
    <definedName name="alberto" localSheetId="52">#REF!</definedName>
    <definedName name="alberto" localSheetId="53">#REF!</definedName>
    <definedName name="alberto" localSheetId="54">#REF!</definedName>
    <definedName name="alberto" localSheetId="55">#REF!</definedName>
    <definedName name="alberto" localSheetId="56">#REF!</definedName>
    <definedName name="alberto" localSheetId="9">#REF!</definedName>
    <definedName name="alberto" localSheetId="10">#REF!</definedName>
    <definedName name="alberto" localSheetId="11">#REF!</definedName>
    <definedName name="alberto" localSheetId="12">#REF!</definedName>
    <definedName name="alberto" localSheetId="13">#REF!</definedName>
    <definedName name="alberto" localSheetId="14">#REF!</definedName>
    <definedName name="alberto" localSheetId="16">#REF!</definedName>
    <definedName name="alberto" localSheetId="17">#REF!</definedName>
    <definedName name="alberto" localSheetId="18">#REF!</definedName>
    <definedName name="alberto" localSheetId="19">#REF!</definedName>
    <definedName name="alberto" localSheetId="22">#REF!</definedName>
    <definedName name="alberto" localSheetId="23">#REF!</definedName>
    <definedName name="alberto" localSheetId="24">#REF!</definedName>
    <definedName name="alberto" localSheetId="25">#REF!</definedName>
    <definedName name="alberto" localSheetId="26">#REF!</definedName>
    <definedName name="alberto" localSheetId="27">#REF!</definedName>
    <definedName name="alberto" localSheetId="28">#REF!</definedName>
    <definedName name="alberto" localSheetId="29">#REF!</definedName>
    <definedName name="alberto" localSheetId="30">#REF!</definedName>
    <definedName name="alberto" localSheetId="31">#REF!</definedName>
    <definedName name="alberto" localSheetId="32">#REF!</definedName>
    <definedName name="alberto" localSheetId="33">#REF!</definedName>
    <definedName name="alberto" localSheetId="34">#REF!</definedName>
    <definedName name="alberto" localSheetId="35">#REF!</definedName>
    <definedName name="alberto" localSheetId="36">#REF!</definedName>
    <definedName name="alberto" localSheetId="37">#REF!</definedName>
    <definedName name="alberto" localSheetId="38">#REF!</definedName>
    <definedName name="alberto" localSheetId="39">#REF!</definedName>
    <definedName name="alberto" localSheetId="40">#REF!</definedName>
    <definedName name="alberto" localSheetId="41">#REF!</definedName>
    <definedName name="alberto">#REF!</definedName>
    <definedName name="alc" localSheetId="15">[48]!absc</definedName>
    <definedName name="alc" localSheetId="6">[48]!absc</definedName>
    <definedName name="alc" localSheetId="7">[48]!absc</definedName>
    <definedName name="alc" localSheetId="8">[48]!absc</definedName>
    <definedName name="alc" localSheetId="42">[48]!absc</definedName>
    <definedName name="alc" localSheetId="43">[48]!absc</definedName>
    <definedName name="alc" localSheetId="44">[48]!absc</definedName>
    <definedName name="alc" localSheetId="45">[48]!absc</definedName>
    <definedName name="alc" localSheetId="46">[48]!absc</definedName>
    <definedName name="alc" localSheetId="47">[48]!absc</definedName>
    <definedName name="alc" localSheetId="48">[48]!absc</definedName>
    <definedName name="alc" localSheetId="49">[48]!absc</definedName>
    <definedName name="alc" localSheetId="50">[48]!absc</definedName>
    <definedName name="alc" localSheetId="51">[48]!absc</definedName>
    <definedName name="alc" localSheetId="52">[48]!absc</definedName>
    <definedName name="alc" localSheetId="53">[48]!absc</definedName>
    <definedName name="alc" localSheetId="54">[48]!absc</definedName>
    <definedName name="alc" localSheetId="55">[48]!absc</definedName>
    <definedName name="alc" localSheetId="56">[48]!absc</definedName>
    <definedName name="alc" localSheetId="9">[48]!absc</definedName>
    <definedName name="alc" localSheetId="10">[48]!absc</definedName>
    <definedName name="alc" localSheetId="11">[48]!absc</definedName>
    <definedName name="alc" localSheetId="12">[48]!absc</definedName>
    <definedName name="alc" localSheetId="13">[48]!absc</definedName>
    <definedName name="alc" localSheetId="14">[48]!absc</definedName>
    <definedName name="alc" localSheetId="16">[48]!absc</definedName>
    <definedName name="alc" localSheetId="17">[48]!absc</definedName>
    <definedName name="alc" localSheetId="22">[48]!absc</definedName>
    <definedName name="alc" localSheetId="23">[48]!absc</definedName>
    <definedName name="alc" localSheetId="24">[48]!absc</definedName>
    <definedName name="alc" localSheetId="25">[48]!absc</definedName>
    <definedName name="alc" localSheetId="26">[48]!absc</definedName>
    <definedName name="alc" localSheetId="27">[48]!absc</definedName>
    <definedName name="alc" localSheetId="28">[48]!absc</definedName>
    <definedName name="alc" localSheetId="29">[48]!absc</definedName>
    <definedName name="alc" localSheetId="30">[48]!absc</definedName>
    <definedName name="alc" localSheetId="31">[48]!absc</definedName>
    <definedName name="alc" localSheetId="32">[48]!absc</definedName>
    <definedName name="alc" localSheetId="33">[48]!absc</definedName>
    <definedName name="alc" localSheetId="34">[48]!absc</definedName>
    <definedName name="alc" localSheetId="35">[48]!absc</definedName>
    <definedName name="alc" localSheetId="36">[48]!absc</definedName>
    <definedName name="alc" localSheetId="37">[48]!absc</definedName>
    <definedName name="alc" localSheetId="38">[48]!absc</definedName>
    <definedName name="alc" localSheetId="39">[48]!absc</definedName>
    <definedName name="alc" localSheetId="40">[48]!absc</definedName>
    <definedName name="alc" localSheetId="41">[48]!absc</definedName>
    <definedName name="alc">[48]!absc</definedName>
    <definedName name="ALCANCE" localSheetId="15">#REF!</definedName>
    <definedName name="ALCANCE" localSheetId="6">#REF!</definedName>
    <definedName name="ALCANCE" localSheetId="7">#REF!</definedName>
    <definedName name="ALCANCE" localSheetId="8">#REF!</definedName>
    <definedName name="ALCANCE" localSheetId="42">#REF!</definedName>
    <definedName name="ALCANCE" localSheetId="43">#REF!</definedName>
    <definedName name="ALCANCE" localSheetId="44">#REF!</definedName>
    <definedName name="ALCANCE" localSheetId="45">#REF!</definedName>
    <definedName name="ALCANCE" localSheetId="46">#REF!</definedName>
    <definedName name="ALCANCE" localSheetId="47">#REF!</definedName>
    <definedName name="ALCANCE" localSheetId="48">#REF!</definedName>
    <definedName name="ALCANCE" localSheetId="49">#REF!</definedName>
    <definedName name="ALCANCE" localSheetId="50">#REF!</definedName>
    <definedName name="ALCANCE" localSheetId="51">#REF!</definedName>
    <definedName name="ALCANCE" localSheetId="52">#REF!</definedName>
    <definedName name="ALCANCE" localSheetId="53">#REF!</definedName>
    <definedName name="ALCANCE" localSheetId="54">#REF!</definedName>
    <definedName name="ALCANCE" localSheetId="55">#REF!</definedName>
    <definedName name="ALCANCE" localSheetId="56">#REF!</definedName>
    <definedName name="ALCANCE" localSheetId="9">#REF!</definedName>
    <definedName name="ALCANCE" localSheetId="10">#REF!</definedName>
    <definedName name="ALCANCE" localSheetId="11">#REF!</definedName>
    <definedName name="ALCANCE" localSheetId="12">#REF!</definedName>
    <definedName name="ALCANCE" localSheetId="13">#REF!</definedName>
    <definedName name="ALCANCE" localSheetId="14">#REF!</definedName>
    <definedName name="ALCANCE" localSheetId="16">#REF!</definedName>
    <definedName name="ALCANCE" localSheetId="17">#REF!</definedName>
    <definedName name="ALCANCE" localSheetId="18">#REF!</definedName>
    <definedName name="ALCANCE" localSheetId="19">#REF!</definedName>
    <definedName name="ALCANCE" localSheetId="22">#REF!</definedName>
    <definedName name="ALCANCE" localSheetId="23">#REF!</definedName>
    <definedName name="ALCANCE" localSheetId="24">#REF!</definedName>
    <definedName name="ALCANCE" localSheetId="25">#REF!</definedName>
    <definedName name="ALCANCE" localSheetId="26">#REF!</definedName>
    <definedName name="ALCANCE" localSheetId="27">#REF!</definedName>
    <definedName name="ALCANCE" localSheetId="28">#REF!</definedName>
    <definedName name="ALCANCE" localSheetId="29">#REF!</definedName>
    <definedName name="ALCANCE" localSheetId="30">#REF!</definedName>
    <definedName name="ALCANCE" localSheetId="31">#REF!</definedName>
    <definedName name="ALCANCE" localSheetId="32">#REF!</definedName>
    <definedName name="ALCANCE" localSheetId="33">#REF!</definedName>
    <definedName name="ALCANCE" localSheetId="34">#REF!</definedName>
    <definedName name="ALCANCE" localSheetId="35">#REF!</definedName>
    <definedName name="ALCANCE" localSheetId="36">#REF!</definedName>
    <definedName name="ALCANCE" localSheetId="37">#REF!</definedName>
    <definedName name="ALCANCE" localSheetId="38">#REF!</definedName>
    <definedName name="ALCANCE" localSheetId="39">#REF!</definedName>
    <definedName name="ALCANCE" localSheetId="40">#REF!</definedName>
    <definedName name="ALCANCE" localSheetId="41">#REF!</definedName>
    <definedName name="ALCANCE">#REF!</definedName>
    <definedName name="Alcance.">'[49]Plan auditoría'!$C$5</definedName>
    <definedName name="ALCANCE_1" localSheetId="15">#REF!</definedName>
    <definedName name="ALCANCE_1" localSheetId="6">#REF!</definedName>
    <definedName name="ALCANCE_1" localSheetId="7">#REF!</definedName>
    <definedName name="ALCANCE_1" localSheetId="8">#REF!</definedName>
    <definedName name="ALCANCE_1" localSheetId="42">#REF!</definedName>
    <definedName name="ALCANCE_1" localSheetId="43">#REF!</definedName>
    <definedName name="ALCANCE_1" localSheetId="44">#REF!</definedName>
    <definedName name="ALCANCE_1" localSheetId="45">#REF!</definedName>
    <definedName name="ALCANCE_1" localSheetId="46">#REF!</definedName>
    <definedName name="ALCANCE_1" localSheetId="47">#REF!</definedName>
    <definedName name="ALCANCE_1" localSheetId="48">#REF!</definedName>
    <definedName name="ALCANCE_1" localSheetId="49">#REF!</definedName>
    <definedName name="ALCANCE_1" localSheetId="50">#REF!</definedName>
    <definedName name="ALCANCE_1" localSheetId="51">#REF!</definedName>
    <definedName name="ALCANCE_1" localSheetId="52">#REF!</definedName>
    <definedName name="ALCANCE_1" localSheetId="53">#REF!</definedName>
    <definedName name="ALCANCE_1" localSheetId="54">#REF!</definedName>
    <definedName name="ALCANCE_1" localSheetId="55">#REF!</definedName>
    <definedName name="ALCANCE_1" localSheetId="56">#REF!</definedName>
    <definedName name="ALCANCE_1" localSheetId="9">#REF!</definedName>
    <definedName name="ALCANCE_1" localSheetId="10">#REF!</definedName>
    <definedName name="ALCANCE_1" localSheetId="11">#REF!</definedName>
    <definedName name="ALCANCE_1" localSheetId="12">#REF!</definedName>
    <definedName name="ALCANCE_1" localSheetId="13">#REF!</definedName>
    <definedName name="ALCANCE_1" localSheetId="14">#REF!</definedName>
    <definedName name="ALCANCE_1" localSheetId="16">#REF!</definedName>
    <definedName name="ALCANCE_1" localSheetId="17">#REF!</definedName>
    <definedName name="ALCANCE_1" localSheetId="18">#REF!</definedName>
    <definedName name="ALCANCE_1" localSheetId="19">#REF!</definedName>
    <definedName name="ALCANCE_1" localSheetId="22">#REF!</definedName>
    <definedName name="ALCANCE_1" localSheetId="23">#REF!</definedName>
    <definedName name="ALCANCE_1" localSheetId="24">#REF!</definedName>
    <definedName name="ALCANCE_1" localSheetId="25">#REF!</definedName>
    <definedName name="ALCANCE_1" localSheetId="26">#REF!</definedName>
    <definedName name="ALCANCE_1" localSheetId="27">#REF!</definedName>
    <definedName name="ALCANCE_1" localSheetId="28">#REF!</definedName>
    <definedName name="ALCANCE_1" localSheetId="29">#REF!</definedName>
    <definedName name="ALCANCE_1" localSheetId="30">#REF!</definedName>
    <definedName name="ALCANCE_1" localSheetId="31">#REF!</definedName>
    <definedName name="ALCANCE_1" localSheetId="32">#REF!</definedName>
    <definedName name="ALCANCE_1" localSheetId="33">#REF!</definedName>
    <definedName name="ALCANCE_1" localSheetId="34">#REF!</definedName>
    <definedName name="ALCANCE_1" localSheetId="35">#REF!</definedName>
    <definedName name="ALCANCE_1" localSheetId="36">#REF!</definedName>
    <definedName name="ALCANCE_1" localSheetId="37">#REF!</definedName>
    <definedName name="ALCANCE_1" localSheetId="38">#REF!</definedName>
    <definedName name="ALCANCE_1" localSheetId="39">#REF!</definedName>
    <definedName name="ALCANCE_1" localSheetId="40">#REF!</definedName>
    <definedName name="ALCANCE_1" localSheetId="41">#REF!</definedName>
    <definedName name="ALCANCE_1">#REF!</definedName>
    <definedName name="ALCANCE_2" localSheetId="15">#REF!</definedName>
    <definedName name="ALCANCE_2" localSheetId="6">#REF!</definedName>
    <definedName name="ALCANCE_2" localSheetId="7">#REF!</definedName>
    <definedName name="ALCANCE_2" localSheetId="8">#REF!</definedName>
    <definedName name="ALCANCE_2" localSheetId="42">#REF!</definedName>
    <definedName name="ALCANCE_2" localSheetId="43">#REF!</definedName>
    <definedName name="ALCANCE_2" localSheetId="44">#REF!</definedName>
    <definedName name="ALCANCE_2" localSheetId="45">#REF!</definedName>
    <definedName name="ALCANCE_2" localSheetId="46">#REF!</definedName>
    <definedName name="ALCANCE_2" localSheetId="47">#REF!</definedName>
    <definedName name="ALCANCE_2" localSheetId="48">#REF!</definedName>
    <definedName name="ALCANCE_2" localSheetId="49">#REF!</definedName>
    <definedName name="ALCANCE_2" localSheetId="50">#REF!</definedName>
    <definedName name="ALCANCE_2" localSheetId="51">#REF!</definedName>
    <definedName name="ALCANCE_2" localSheetId="52">#REF!</definedName>
    <definedName name="ALCANCE_2" localSheetId="53">#REF!</definedName>
    <definedName name="ALCANCE_2" localSheetId="54">#REF!</definedName>
    <definedName name="ALCANCE_2" localSheetId="55">#REF!</definedName>
    <definedName name="ALCANCE_2" localSheetId="56">#REF!</definedName>
    <definedName name="ALCANCE_2" localSheetId="9">#REF!</definedName>
    <definedName name="ALCANCE_2" localSheetId="10">#REF!</definedName>
    <definedName name="ALCANCE_2" localSheetId="11">#REF!</definedName>
    <definedName name="ALCANCE_2" localSheetId="12">#REF!</definedName>
    <definedName name="ALCANCE_2" localSheetId="13">#REF!</definedName>
    <definedName name="ALCANCE_2" localSheetId="14">#REF!</definedName>
    <definedName name="ALCANCE_2" localSheetId="16">#REF!</definedName>
    <definedName name="ALCANCE_2" localSheetId="17">#REF!</definedName>
    <definedName name="ALCANCE_2" localSheetId="18">#REF!</definedName>
    <definedName name="ALCANCE_2" localSheetId="19">#REF!</definedName>
    <definedName name="ALCANCE_2" localSheetId="22">#REF!</definedName>
    <definedName name="ALCANCE_2" localSheetId="23">#REF!</definedName>
    <definedName name="ALCANCE_2" localSheetId="24">#REF!</definedName>
    <definedName name="ALCANCE_2" localSheetId="25">#REF!</definedName>
    <definedName name="ALCANCE_2" localSheetId="26">#REF!</definedName>
    <definedName name="ALCANCE_2" localSheetId="27">#REF!</definedName>
    <definedName name="ALCANCE_2" localSheetId="28">#REF!</definedName>
    <definedName name="ALCANCE_2" localSheetId="29">#REF!</definedName>
    <definedName name="ALCANCE_2" localSheetId="30">#REF!</definedName>
    <definedName name="ALCANCE_2" localSheetId="31">#REF!</definedName>
    <definedName name="ALCANCE_2" localSheetId="32">#REF!</definedName>
    <definedName name="ALCANCE_2" localSheetId="33">#REF!</definedName>
    <definedName name="ALCANCE_2" localSheetId="34">#REF!</definedName>
    <definedName name="ALCANCE_2" localSheetId="35">#REF!</definedName>
    <definedName name="ALCANCE_2" localSheetId="36">#REF!</definedName>
    <definedName name="ALCANCE_2" localSheetId="37">#REF!</definedName>
    <definedName name="ALCANCE_2" localSheetId="38">#REF!</definedName>
    <definedName name="ALCANCE_2" localSheetId="39">#REF!</definedName>
    <definedName name="ALCANCE_2" localSheetId="40">#REF!</definedName>
    <definedName name="ALCANCE_2" localSheetId="41">#REF!</definedName>
    <definedName name="ALCANCE_2">#REF!</definedName>
    <definedName name="ALCANCE_4" localSheetId="15">#REF!</definedName>
    <definedName name="ALCANCE_4" localSheetId="6">#REF!</definedName>
    <definedName name="ALCANCE_4" localSheetId="7">#REF!</definedName>
    <definedName name="ALCANCE_4" localSheetId="8">#REF!</definedName>
    <definedName name="ALCANCE_4" localSheetId="42">#REF!</definedName>
    <definedName name="ALCANCE_4" localSheetId="43">#REF!</definedName>
    <definedName name="ALCANCE_4" localSheetId="44">#REF!</definedName>
    <definedName name="ALCANCE_4" localSheetId="45">#REF!</definedName>
    <definedName name="ALCANCE_4" localSheetId="46">#REF!</definedName>
    <definedName name="ALCANCE_4" localSheetId="47">#REF!</definedName>
    <definedName name="ALCANCE_4" localSheetId="48">#REF!</definedName>
    <definedName name="ALCANCE_4" localSheetId="49">#REF!</definedName>
    <definedName name="ALCANCE_4" localSheetId="50">#REF!</definedName>
    <definedName name="ALCANCE_4" localSheetId="51">#REF!</definedName>
    <definedName name="ALCANCE_4" localSheetId="52">#REF!</definedName>
    <definedName name="ALCANCE_4" localSheetId="53">#REF!</definedName>
    <definedName name="ALCANCE_4" localSheetId="54">#REF!</definedName>
    <definedName name="ALCANCE_4" localSheetId="55">#REF!</definedName>
    <definedName name="ALCANCE_4" localSheetId="56">#REF!</definedName>
    <definedName name="ALCANCE_4" localSheetId="9">#REF!</definedName>
    <definedName name="ALCANCE_4" localSheetId="10">#REF!</definedName>
    <definedName name="ALCANCE_4" localSheetId="11">#REF!</definedName>
    <definedName name="ALCANCE_4" localSheetId="12">#REF!</definedName>
    <definedName name="ALCANCE_4" localSheetId="13">#REF!</definedName>
    <definedName name="ALCANCE_4" localSheetId="14">#REF!</definedName>
    <definedName name="ALCANCE_4" localSheetId="16">#REF!</definedName>
    <definedName name="ALCANCE_4" localSheetId="17">#REF!</definedName>
    <definedName name="ALCANCE_4" localSheetId="18">#REF!</definedName>
    <definedName name="ALCANCE_4" localSheetId="19">#REF!</definedName>
    <definedName name="ALCANCE_4" localSheetId="22">#REF!</definedName>
    <definedName name="ALCANCE_4" localSheetId="23">#REF!</definedName>
    <definedName name="ALCANCE_4" localSheetId="24">#REF!</definedName>
    <definedName name="ALCANCE_4" localSheetId="25">#REF!</definedName>
    <definedName name="ALCANCE_4" localSheetId="26">#REF!</definedName>
    <definedName name="ALCANCE_4" localSheetId="27">#REF!</definedName>
    <definedName name="ALCANCE_4" localSheetId="28">#REF!</definedName>
    <definedName name="ALCANCE_4" localSheetId="29">#REF!</definedName>
    <definedName name="ALCANCE_4" localSheetId="30">#REF!</definedName>
    <definedName name="ALCANCE_4" localSheetId="31">#REF!</definedName>
    <definedName name="ALCANCE_4" localSheetId="32">#REF!</definedName>
    <definedName name="ALCANCE_4" localSheetId="33">#REF!</definedName>
    <definedName name="ALCANCE_4" localSheetId="34">#REF!</definedName>
    <definedName name="ALCANCE_4" localSheetId="35">#REF!</definedName>
    <definedName name="ALCANCE_4" localSheetId="36">#REF!</definedName>
    <definedName name="ALCANCE_4" localSheetId="37">#REF!</definedName>
    <definedName name="ALCANCE_4" localSheetId="38">#REF!</definedName>
    <definedName name="ALCANCE_4" localSheetId="39">#REF!</definedName>
    <definedName name="ALCANCE_4" localSheetId="40">#REF!</definedName>
    <definedName name="ALCANCE_4" localSheetId="41">#REF!</definedName>
    <definedName name="ALCANCE_4">#REF!</definedName>
    <definedName name="Alcance1">'[50]Plan auditoría'!$C$7</definedName>
    <definedName name="Alcance1_3">'[51]Plan auditoría'!$C$7</definedName>
    <definedName name="Alcance1_4">'[51]Plan auditoría'!$C$7</definedName>
    <definedName name="ALCANCE2" localSheetId="15">#REF!</definedName>
    <definedName name="ALCANCE2" localSheetId="6">#REF!</definedName>
    <definedName name="ALCANCE2" localSheetId="7">#REF!</definedName>
    <definedName name="ALCANCE2" localSheetId="8">#REF!</definedName>
    <definedName name="ALCANCE2" localSheetId="42">#REF!</definedName>
    <definedName name="ALCANCE2" localSheetId="43">#REF!</definedName>
    <definedName name="ALCANCE2" localSheetId="44">#REF!</definedName>
    <definedName name="ALCANCE2" localSheetId="45">#REF!</definedName>
    <definedName name="ALCANCE2" localSheetId="46">#REF!</definedName>
    <definedName name="ALCANCE2" localSheetId="47">#REF!</definedName>
    <definedName name="ALCANCE2" localSheetId="48">#REF!</definedName>
    <definedName name="ALCANCE2" localSheetId="49">#REF!</definedName>
    <definedName name="ALCANCE2" localSheetId="50">#REF!</definedName>
    <definedName name="ALCANCE2" localSheetId="51">#REF!</definedName>
    <definedName name="ALCANCE2" localSheetId="52">#REF!</definedName>
    <definedName name="ALCANCE2" localSheetId="53">#REF!</definedName>
    <definedName name="ALCANCE2" localSheetId="54">#REF!</definedName>
    <definedName name="ALCANCE2" localSheetId="55">#REF!</definedName>
    <definedName name="ALCANCE2" localSheetId="56">#REF!</definedName>
    <definedName name="ALCANCE2" localSheetId="9">#REF!</definedName>
    <definedName name="ALCANCE2" localSheetId="10">#REF!</definedName>
    <definedName name="ALCANCE2" localSheetId="11">#REF!</definedName>
    <definedName name="ALCANCE2" localSheetId="12">#REF!</definedName>
    <definedName name="ALCANCE2" localSheetId="13">#REF!</definedName>
    <definedName name="ALCANCE2" localSheetId="14">#REF!</definedName>
    <definedName name="ALCANCE2" localSheetId="16">#REF!</definedName>
    <definedName name="ALCANCE2" localSheetId="17">#REF!</definedName>
    <definedName name="ALCANCE2" localSheetId="18">#REF!</definedName>
    <definedName name="ALCANCE2" localSheetId="19">#REF!</definedName>
    <definedName name="ALCANCE2" localSheetId="22">#REF!</definedName>
    <definedName name="ALCANCE2" localSheetId="23">#REF!</definedName>
    <definedName name="ALCANCE2" localSheetId="24">#REF!</definedName>
    <definedName name="ALCANCE2" localSheetId="25">#REF!</definedName>
    <definedName name="ALCANCE2" localSheetId="26">#REF!</definedName>
    <definedName name="ALCANCE2" localSheetId="27">#REF!</definedName>
    <definedName name="ALCANCE2" localSheetId="28">#REF!</definedName>
    <definedName name="ALCANCE2" localSheetId="29">#REF!</definedName>
    <definedName name="ALCANCE2" localSheetId="30">#REF!</definedName>
    <definedName name="ALCANCE2" localSheetId="31">#REF!</definedName>
    <definedName name="ALCANCE2" localSheetId="32">#REF!</definedName>
    <definedName name="ALCANCE2" localSheetId="33">#REF!</definedName>
    <definedName name="ALCANCE2" localSheetId="34">#REF!</definedName>
    <definedName name="ALCANCE2" localSheetId="35">#REF!</definedName>
    <definedName name="ALCANCE2" localSheetId="36">#REF!</definedName>
    <definedName name="ALCANCE2" localSheetId="37">#REF!</definedName>
    <definedName name="ALCANCE2" localSheetId="38">#REF!</definedName>
    <definedName name="ALCANCE2" localSheetId="39">#REF!</definedName>
    <definedName name="ALCANCE2" localSheetId="40">#REF!</definedName>
    <definedName name="ALCANCE2" localSheetId="41">#REF!</definedName>
    <definedName name="ALCANCE2">#REF!</definedName>
    <definedName name="ALUMTE" localSheetId="6">#REF!</definedName>
    <definedName name="ALUMTE">#REF!</definedName>
    <definedName name="Am" localSheetId="6">#REF!</definedName>
    <definedName name="Am">#REF!</definedName>
    <definedName name="AMAT">[46]MAT!$A:$C</definedName>
    <definedName name="AMBIENTAL" localSheetId="6">#REF!</definedName>
    <definedName name="AMBIENTAL" localSheetId="7">#REF!</definedName>
    <definedName name="AMBIENTAL" localSheetId="11">#REF!</definedName>
    <definedName name="AMBIENTAL" localSheetId="19">#REF!</definedName>
    <definedName name="AMBIENTAL" localSheetId="1">#REF!</definedName>
    <definedName name="AMBIENTAL">#REF!</definedName>
    <definedName name="AMENAZAS" localSheetId="15">#REF!</definedName>
    <definedName name="AMENAZAS" localSheetId="6">#REF!</definedName>
    <definedName name="AMENAZAS" localSheetId="7">#REF!</definedName>
    <definedName name="AMENAZAS" localSheetId="8">#REF!</definedName>
    <definedName name="AMENAZAS" localSheetId="42">#REF!</definedName>
    <definedName name="AMENAZAS" localSheetId="43">#REF!</definedName>
    <definedName name="AMENAZAS" localSheetId="44">#REF!</definedName>
    <definedName name="AMENAZAS" localSheetId="45">#REF!</definedName>
    <definedName name="AMENAZAS" localSheetId="46">#REF!</definedName>
    <definedName name="AMENAZAS" localSheetId="47">#REF!</definedName>
    <definedName name="AMENAZAS" localSheetId="48">#REF!</definedName>
    <definedName name="AMENAZAS" localSheetId="49">#REF!</definedName>
    <definedName name="AMENAZAS" localSheetId="50">#REF!</definedName>
    <definedName name="AMENAZAS" localSheetId="51">#REF!</definedName>
    <definedName name="AMENAZAS" localSheetId="52">#REF!</definedName>
    <definedName name="AMENAZAS" localSheetId="53">#REF!</definedName>
    <definedName name="AMENAZAS" localSheetId="54">#REF!</definedName>
    <definedName name="AMENAZAS" localSheetId="55">#REF!</definedName>
    <definedName name="AMENAZAS" localSheetId="56">#REF!</definedName>
    <definedName name="AMENAZAS" localSheetId="9">#REF!</definedName>
    <definedName name="AMENAZAS" localSheetId="10">#REF!</definedName>
    <definedName name="AMENAZAS" localSheetId="11">#REF!</definedName>
    <definedName name="AMENAZAS" localSheetId="12">#REF!</definedName>
    <definedName name="AMENAZAS" localSheetId="13">#REF!</definedName>
    <definedName name="AMENAZAS" localSheetId="14">#REF!</definedName>
    <definedName name="AMENAZAS" localSheetId="16">#REF!</definedName>
    <definedName name="AMENAZAS" localSheetId="17">#REF!</definedName>
    <definedName name="AMENAZAS" localSheetId="18">#REF!</definedName>
    <definedName name="AMENAZAS" localSheetId="19">#REF!</definedName>
    <definedName name="AMENAZAS" localSheetId="22">#REF!</definedName>
    <definedName name="AMENAZAS" localSheetId="23">#REF!</definedName>
    <definedName name="AMENAZAS" localSheetId="24">#REF!</definedName>
    <definedName name="AMENAZAS" localSheetId="25">#REF!</definedName>
    <definedName name="AMENAZAS" localSheetId="26">#REF!</definedName>
    <definedName name="AMENAZAS" localSheetId="27">#REF!</definedName>
    <definedName name="AMENAZAS" localSheetId="28">#REF!</definedName>
    <definedName name="AMENAZAS" localSheetId="29">#REF!</definedName>
    <definedName name="AMENAZAS" localSheetId="30">#REF!</definedName>
    <definedName name="AMENAZAS" localSheetId="31">#REF!</definedName>
    <definedName name="AMENAZAS" localSheetId="32">#REF!</definedName>
    <definedName name="AMENAZAS" localSheetId="33">#REF!</definedName>
    <definedName name="AMENAZAS" localSheetId="34">#REF!</definedName>
    <definedName name="AMENAZAS" localSheetId="35">#REF!</definedName>
    <definedName name="AMENAZAS" localSheetId="36">#REF!</definedName>
    <definedName name="AMENAZAS" localSheetId="37">#REF!</definedName>
    <definedName name="AMENAZAS" localSheetId="38">#REF!</definedName>
    <definedName name="AMENAZAS" localSheetId="39">#REF!</definedName>
    <definedName name="AMENAZAS" localSheetId="40">#REF!</definedName>
    <definedName name="AMENAZAS" localSheetId="41">#REF!</definedName>
    <definedName name="AMENAZAS">#REF!</definedName>
    <definedName name="AMENAZAS_1" localSheetId="15">#REF!</definedName>
    <definedName name="AMENAZAS_1" localSheetId="6">#REF!</definedName>
    <definedName name="AMENAZAS_1" localSheetId="7">#REF!</definedName>
    <definedName name="AMENAZAS_1" localSheetId="8">#REF!</definedName>
    <definedName name="AMENAZAS_1" localSheetId="42">#REF!</definedName>
    <definedName name="AMENAZAS_1" localSheetId="43">#REF!</definedName>
    <definedName name="AMENAZAS_1" localSheetId="44">#REF!</definedName>
    <definedName name="AMENAZAS_1" localSheetId="45">#REF!</definedName>
    <definedName name="AMENAZAS_1" localSheetId="46">#REF!</definedName>
    <definedName name="AMENAZAS_1" localSheetId="47">#REF!</definedName>
    <definedName name="AMENAZAS_1" localSheetId="48">#REF!</definedName>
    <definedName name="AMENAZAS_1" localSheetId="49">#REF!</definedName>
    <definedName name="AMENAZAS_1" localSheetId="50">#REF!</definedName>
    <definedName name="AMENAZAS_1" localSheetId="51">#REF!</definedName>
    <definedName name="AMENAZAS_1" localSheetId="52">#REF!</definedName>
    <definedName name="AMENAZAS_1" localSheetId="53">#REF!</definedName>
    <definedName name="AMENAZAS_1" localSheetId="54">#REF!</definedName>
    <definedName name="AMENAZAS_1" localSheetId="55">#REF!</definedName>
    <definedName name="AMENAZAS_1" localSheetId="56">#REF!</definedName>
    <definedName name="AMENAZAS_1" localSheetId="9">#REF!</definedName>
    <definedName name="AMENAZAS_1" localSheetId="10">#REF!</definedName>
    <definedName name="AMENAZAS_1" localSheetId="11">#REF!</definedName>
    <definedName name="AMENAZAS_1" localSheetId="12">#REF!</definedName>
    <definedName name="AMENAZAS_1" localSheetId="13">#REF!</definedName>
    <definedName name="AMENAZAS_1" localSheetId="14">#REF!</definedName>
    <definedName name="AMENAZAS_1" localSheetId="16">#REF!</definedName>
    <definedName name="AMENAZAS_1" localSheetId="17">#REF!</definedName>
    <definedName name="AMENAZAS_1" localSheetId="18">#REF!</definedName>
    <definedName name="AMENAZAS_1" localSheetId="19">#REF!</definedName>
    <definedName name="AMENAZAS_1" localSheetId="22">#REF!</definedName>
    <definedName name="AMENAZAS_1" localSheetId="23">#REF!</definedName>
    <definedName name="AMENAZAS_1" localSheetId="24">#REF!</definedName>
    <definedName name="AMENAZAS_1" localSheetId="25">#REF!</definedName>
    <definedName name="AMENAZAS_1" localSheetId="26">#REF!</definedName>
    <definedName name="AMENAZAS_1" localSheetId="27">#REF!</definedName>
    <definedName name="AMENAZAS_1" localSheetId="28">#REF!</definedName>
    <definedName name="AMENAZAS_1" localSheetId="29">#REF!</definedName>
    <definedName name="AMENAZAS_1" localSheetId="30">#REF!</definedName>
    <definedName name="AMENAZAS_1" localSheetId="31">#REF!</definedName>
    <definedName name="AMENAZAS_1" localSheetId="32">#REF!</definedName>
    <definedName name="AMENAZAS_1" localSheetId="33">#REF!</definedName>
    <definedName name="AMENAZAS_1" localSheetId="34">#REF!</definedName>
    <definedName name="AMENAZAS_1" localSheetId="35">#REF!</definedName>
    <definedName name="AMENAZAS_1" localSheetId="36">#REF!</definedName>
    <definedName name="AMENAZAS_1" localSheetId="37">#REF!</definedName>
    <definedName name="AMENAZAS_1" localSheetId="38">#REF!</definedName>
    <definedName name="AMENAZAS_1" localSheetId="39">#REF!</definedName>
    <definedName name="AMENAZAS_1" localSheetId="40">#REF!</definedName>
    <definedName name="AMENAZAS_1" localSheetId="41">#REF!</definedName>
    <definedName name="AMENAZAS_1">#REF!</definedName>
    <definedName name="AMENAZAS_2" localSheetId="15">#REF!</definedName>
    <definedName name="AMENAZAS_2" localSheetId="6">#REF!</definedName>
    <definedName name="AMENAZAS_2" localSheetId="7">#REF!</definedName>
    <definedName name="AMENAZAS_2" localSheetId="8">#REF!</definedName>
    <definedName name="AMENAZAS_2" localSheetId="42">#REF!</definedName>
    <definedName name="AMENAZAS_2" localSheetId="43">#REF!</definedName>
    <definedName name="AMENAZAS_2" localSheetId="44">#REF!</definedName>
    <definedName name="AMENAZAS_2" localSheetId="45">#REF!</definedName>
    <definedName name="AMENAZAS_2" localSheetId="46">#REF!</definedName>
    <definedName name="AMENAZAS_2" localSheetId="47">#REF!</definedName>
    <definedName name="AMENAZAS_2" localSheetId="48">#REF!</definedName>
    <definedName name="AMENAZAS_2" localSheetId="49">#REF!</definedName>
    <definedName name="AMENAZAS_2" localSheetId="50">#REF!</definedName>
    <definedName name="AMENAZAS_2" localSheetId="51">#REF!</definedName>
    <definedName name="AMENAZAS_2" localSheetId="52">#REF!</definedName>
    <definedName name="AMENAZAS_2" localSheetId="53">#REF!</definedName>
    <definedName name="AMENAZAS_2" localSheetId="54">#REF!</definedName>
    <definedName name="AMENAZAS_2" localSheetId="55">#REF!</definedName>
    <definedName name="AMENAZAS_2" localSheetId="56">#REF!</definedName>
    <definedName name="AMENAZAS_2" localSheetId="9">#REF!</definedName>
    <definedName name="AMENAZAS_2" localSheetId="10">#REF!</definedName>
    <definedName name="AMENAZAS_2" localSheetId="11">#REF!</definedName>
    <definedName name="AMENAZAS_2" localSheetId="12">#REF!</definedName>
    <definedName name="AMENAZAS_2" localSheetId="13">#REF!</definedName>
    <definedName name="AMENAZAS_2" localSheetId="14">#REF!</definedName>
    <definedName name="AMENAZAS_2" localSheetId="16">#REF!</definedName>
    <definedName name="AMENAZAS_2" localSheetId="17">#REF!</definedName>
    <definedName name="AMENAZAS_2" localSheetId="18">#REF!</definedName>
    <definedName name="AMENAZAS_2" localSheetId="19">#REF!</definedName>
    <definedName name="AMENAZAS_2" localSheetId="22">#REF!</definedName>
    <definedName name="AMENAZAS_2" localSheetId="23">#REF!</definedName>
    <definedName name="AMENAZAS_2" localSheetId="24">#REF!</definedName>
    <definedName name="AMENAZAS_2" localSheetId="25">#REF!</definedName>
    <definedName name="AMENAZAS_2" localSheetId="26">#REF!</definedName>
    <definedName name="AMENAZAS_2" localSheetId="27">#REF!</definedName>
    <definedName name="AMENAZAS_2" localSheetId="28">#REF!</definedName>
    <definedName name="AMENAZAS_2" localSheetId="29">#REF!</definedName>
    <definedName name="AMENAZAS_2" localSheetId="30">#REF!</definedName>
    <definedName name="AMENAZAS_2" localSheetId="31">#REF!</definedName>
    <definedName name="AMENAZAS_2" localSheetId="32">#REF!</definedName>
    <definedName name="AMENAZAS_2" localSheetId="33">#REF!</definedName>
    <definedName name="AMENAZAS_2" localSheetId="34">#REF!</definedName>
    <definedName name="AMENAZAS_2" localSheetId="35">#REF!</definedName>
    <definedName name="AMENAZAS_2" localSheetId="36">#REF!</definedName>
    <definedName name="AMENAZAS_2" localSheetId="37">#REF!</definedName>
    <definedName name="AMENAZAS_2" localSheetId="38">#REF!</definedName>
    <definedName name="AMENAZAS_2" localSheetId="39">#REF!</definedName>
    <definedName name="AMENAZAS_2" localSheetId="40">#REF!</definedName>
    <definedName name="AMENAZAS_2" localSheetId="41">#REF!</definedName>
    <definedName name="AMENAZAS_2">#REF!</definedName>
    <definedName name="AMORTIZAR" localSheetId="15">'[52]ARPO 1B'!#REF!</definedName>
    <definedName name="AMORTIZAR" localSheetId="6">'[52]ARPO 1B'!#REF!</definedName>
    <definedName name="AMORTIZAR" localSheetId="7">'[52]ARPO 1B'!#REF!</definedName>
    <definedName name="AMORTIZAR" localSheetId="8">'[52]ARPO 1B'!#REF!</definedName>
    <definedName name="AMORTIZAR" localSheetId="42">'[52]ARPO 1B'!#REF!</definedName>
    <definedName name="AMORTIZAR" localSheetId="43">'[52]ARPO 1B'!#REF!</definedName>
    <definedName name="AMORTIZAR" localSheetId="44">'[52]ARPO 1B'!#REF!</definedName>
    <definedName name="AMORTIZAR" localSheetId="45">'[52]ARPO 1B'!#REF!</definedName>
    <definedName name="AMORTIZAR" localSheetId="46">'[52]ARPO 1B'!#REF!</definedName>
    <definedName name="AMORTIZAR" localSheetId="47">'[52]ARPO 1B'!#REF!</definedName>
    <definedName name="AMORTIZAR" localSheetId="48">'[52]ARPO 1B'!#REF!</definedName>
    <definedName name="AMORTIZAR" localSheetId="49">'[52]ARPO 1B'!#REF!</definedName>
    <definedName name="AMORTIZAR" localSheetId="50">'[52]ARPO 1B'!#REF!</definedName>
    <definedName name="AMORTIZAR" localSheetId="51">'[52]ARPO 1B'!#REF!</definedName>
    <definedName name="AMORTIZAR" localSheetId="52">'[52]ARPO 1B'!#REF!</definedName>
    <definedName name="AMORTIZAR" localSheetId="53">'[52]ARPO 1B'!#REF!</definedName>
    <definedName name="AMORTIZAR" localSheetId="54">'[52]ARPO 1B'!#REF!</definedName>
    <definedName name="AMORTIZAR" localSheetId="55">'[52]ARPO 1B'!#REF!</definedName>
    <definedName name="AMORTIZAR" localSheetId="56">'[52]ARPO 1B'!#REF!</definedName>
    <definedName name="AMORTIZAR" localSheetId="9">'[52]ARPO 1B'!#REF!</definedName>
    <definedName name="AMORTIZAR" localSheetId="10">'[52]ARPO 1B'!#REF!</definedName>
    <definedName name="AMORTIZAR" localSheetId="11">'[52]ARPO 1B'!#REF!</definedName>
    <definedName name="AMORTIZAR" localSheetId="12">'[52]ARPO 1B'!#REF!</definedName>
    <definedName name="AMORTIZAR" localSheetId="13">'[52]ARPO 1B'!#REF!</definedName>
    <definedName name="AMORTIZAR" localSheetId="14">'[52]ARPO 1B'!#REF!</definedName>
    <definedName name="AMORTIZAR" localSheetId="16">'[52]ARPO 1B'!#REF!</definedName>
    <definedName name="AMORTIZAR" localSheetId="17">'[52]ARPO 1B'!#REF!</definedName>
    <definedName name="AMORTIZAR" localSheetId="18">'[52]ARPO 1B'!#REF!</definedName>
    <definedName name="AMORTIZAR" localSheetId="19">'[52]ARPO 1B'!#REF!</definedName>
    <definedName name="AMORTIZAR" localSheetId="22">'[52]ARPO 1B'!#REF!</definedName>
    <definedName name="AMORTIZAR" localSheetId="23">'[52]ARPO 1B'!#REF!</definedName>
    <definedName name="AMORTIZAR" localSheetId="24">'[52]ARPO 1B'!#REF!</definedName>
    <definedName name="AMORTIZAR" localSheetId="25">'[52]ARPO 1B'!#REF!</definedName>
    <definedName name="AMORTIZAR" localSheetId="26">'[52]ARPO 1B'!#REF!</definedName>
    <definedName name="AMORTIZAR" localSheetId="27">'[52]ARPO 1B'!#REF!</definedName>
    <definedName name="AMORTIZAR" localSheetId="28">'[52]ARPO 1B'!#REF!</definedName>
    <definedName name="AMORTIZAR" localSheetId="29">'[52]ARPO 1B'!#REF!</definedName>
    <definedName name="AMORTIZAR" localSheetId="30">'[52]ARPO 1B'!#REF!</definedName>
    <definedName name="AMORTIZAR" localSheetId="31">'[52]ARPO 1B'!#REF!</definedName>
    <definedName name="AMORTIZAR" localSheetId="32">'[52]ARPO 1B'!#REF!</definedName>
    <definedName name="AMORTIZAR" localSheetId="33">'[52]ARPO 1B'!#REF!</definedName>
    <definedName name="AMORTIZAR" localSheetId="34">'[52]ARPO 1B'!#REF!</definedName>
    <definedName name="AMORTIZAR" localSheetId="35">'[52]ARPO 1B'!#REF!</definedName>
    <definedName name="AMORTIZAR" localSheetId="36">'[52]ARPO 1B'!#REF!</definedName>
    <definedName name="AMORTIZAR" localSheetId="37">'[52]ARPO 1B'!#REF!</definedName>
    <definedName name="AMORTIZAR" localSheetId="38">'[52]ARPO 1B'!#REF!</definedName>
    <definedName name="AMORTIZAR" localSheetId="39">'[52]ARPO 1B'!#REF!</definedName>
    <definedName name="AMORTIZAR" localSheetId="40">'[52]ARPO 1B'!#REF!</definedName>
    <definedName name="AMORTIZAR" localSheetId="41">'[52]ARPO 1B'!#REF!</definedName>
    <definedName name="AMORTIZAR">'[52]ARPO 1B'!#REF!</definedName>
    <definedName name="An" localSheetId="6">#REF!</definedName>
    <definedName name="An" localSheetId="7">#REF!</definedName>
    <definedName name="An" localSheetId="11">#REF!</definedName>
    <definedName name="An" localSheetId="19">#REF!</definedName>
    <definedName name="An" localSheetId="1">#REF!</definedName>
    <definedName name="An">#REF!</definedName>
    <definedName name="ana" localSheetId="15">#REF!</definedName>
    <definedName name="ana" localSheetId="6">#REF!</definedName>
    <definedName name="ana" localSheetId="7">#REF!</definedName>
    <definedName name="ana" localSheetId="8">#REF!</definedName>
    <definedName name="ana" localSheetId="42">#REF!</definedName>
    <definedName name="ana" localSheetId="43">#REF!</definedName>
    <definedName name="ana" localSheetId="44">#REF!</definedName>
    <definedName name="ana" localSheetId="45">#REF!</definedName>
    <definedName name="ana" localSheetId="46">#REF!</definedName>
    <definedName name="ana" localSheetId="47">#REF!</definedName>
    <definedName name="ana" localSheetId="48">#REF!</definedName>
    <definedName name="ana" localSheetId="49">#REF!</definedName>
    <definedName name="ana" localSheetId="50">#REF!</definedName>
    <definedName name="ana" localSheetId="51">#REF!</definedName>
    <definedName name="ana" localSheetId="52">#REF!</definedName>
    <definedName name="ana" localSheetId="53">#REF!</definedName>
    <definedName name="ana" localSheetId="54">#REF!</definedName>
    <definedName name="ana" localSheetId="55">#REF!</definedName>
    <definedName name="ana" localSheetId="56">#REF!</definedName>
    <definedName name="ana" localSheetId="9">#REF!</definedName>
    <definedName name="ana" localSheetId="10">#REF!</definedName>
    <definedName name="ana" localSheetId="11">#REF!</definedName>
    <definedName name="ana" localSheetId="12">#REF!</definedName>
    <definedName name="ana" localSheetId="13">#REF!</definedName>
    <definedName name="ana" localSheetId="14">#REF!</definedName>
    <definedName name="ana" localSheetId="16">#REF!</definedName>
    <definedName name="ana" localSheetId="17">#REF!</definedName>
    <definedName name="ana" localSheetId="18">#REF!</definedName>
    <definedName name="ana" localSheetId="19">#REF!</definedName>
    <definedName name="ana" localSheetId="22">#REF!</definedName>
    <definedName name="ana" localSheetId="23">#REF!</definedName>
    <definedName name="ana" localSheetId="24">#REF!</definedName>
    <definedName name="ana" localSheetId="25">#REF!</definedName>
    <definedName name="ana" localSheetId="26">#REF!</definedName>
    <definedName name="ana" localSheetId="27">#REF!</definedName>
    <definedName name="ana" localSheetId="28">#REF!</definedName>
    <definedName name="ana" localSheetId="29">#REF!</definedName>
    <definedName name="ana" localSheetId="30">#REF!</definedName>
    <definedName name="ana" localSheetId="31">#REF!</definedName>
    <definedName name="ana" localSheetId="32">#REF!</definedName>
    <definedName name="ana" localSheetId="33">#REF!</definedName>
    <definedName name="ana" localSheetId="34">#REF!</definedName>
    <definedName name="ana" localSheetId="35">#REF!</definedName>
    <definedName name="ana" localSheetId="36">#REF!</definedName>
    <definedName name="ana" localSheetId="37">#REF!</definedName>
    <definedName name="ana" localSheetId="38">#REF!</definedName>
    <definedName name="ana" localSheetId="39">#REF!</definedName>
    <definedName name="ana" localSheetId="40">#REF!</definedName>
    <definedName name="ana" localSheetId="41">#REF!</definedName>
    <definedName name="ANA" localSheetId="3">#REF!</definedName>
    <definedName name="ana">#REF!</definedName>
    <definedName name="Analyst" localSheetId="6" hidden="1">#REF!</definedName>
    <definedName name="Analyst" localSheetId="2" hidden="1">#REF!</definedName>
    <definedName name="Analyst" localSheetId="1" hidden="1">#REF!</definedName>
    <definedName name="Analyst" hidden="1">#REF!</definedName>
    <definedName name="Andamios">'[31]LISTADO '!$L$7</definedName>
    <definedName name="andenes" localSheetId="6">#REF!</definedName>
    <definedName name="andenes" localSheetId="7">#REF!</definedName>
    <definedName name="andenes" localSheetId="11">#REF!</definedName>
    <definedName name="andenes" localSheetId="19">#REF!</definedName>
    <definedName name="andenes" localSheetId="1">#REF!</definedName>
    <definedName name="andenes">#REF!</definedName>
    <definedName name="Angulo_de_platina__1_x1_x1_8" localSheetId="6">'[53]L. MAT.'!#REF!</definedName>
    <definedName name="Angulo_de_platina__1_x1_x1_8" localSheetId="7">'[53]L. MAT.'!#REF!</definedName>
    <definedName name="Angulo_de_platina__1_x1_x1_8" localSheetId="11">'[53]L. MAT.'!#REF!</definedName>
    <definedName name="Angulo_de_platina__1_x1_x1_8" localSheetId="19">'[53]L. MAT.'!#REF!</definedName>
    <definedName name="Angulo_de_platina__1_x1_x1_8">'[53]L. MAT.'!#REF!</definedName>
    <definedName name="ANOMarch02" localSheetId="6">#REF!</definedName>
    <definedName name="ANOMarch02" localSheetId="7">#REF!</definedName>
    <definedName name="ANOMarch02" localSheetId="11">#REF!</definedName>
    <definedName name="ANOMarch02" localSheetId="19">#REF!</definedName>
    <definedName name="ANOMarch02" localSheetId="1">#REF!</definedName>
    <definedName name="ANOMarch02">#REF!</definedName>
    <definedName name="ANOPLMarch02" localSheetId="6">#REF!</definedName>
    <definedName name="ANOPLMarch02" localSheetId="7">#REF!</definedName>
    <definedName name="ANOPLMarch02" localSheetId="11">#REF!</definedName>
    <definedName name="ANOPLMarch02" localSheetId="19">#REF!</definedName>
    <definedName name="ANOPLMarch02" localSheetId="1">#REF!</definedName>
    <definedName name="ANOPLMarch02">#REF!</definedName>
    <definedName name="ANORev2" localSheetId="6">#REF!</definedName>
    <definedName name="ANORev2" localSheetId="7">#REF!</definedName>
    <definedName name="ANORev2" localSheetId="11">#REF!</definedName>
    <definedName name="ANORev2" localSheetId="19">#REF!</definedName>
    <definedName name="ANORev2" localSheetId="1">#REF!</definedName>
    <definedName name="ANORev2">#REF!</definedName>
    <definedName name="ANOTB_JUN01" localSheetId="6">#REF!</definedName>
    <definedName name="ANOTB_JUN01">#REF!</definedName>
    <definedName name="anscount" hidden="1">10</definedName>
    <definedName name="anterior">'[54]Plan auditoría'!$D$12:$D$22</definedName>
    <definedName name="anticorrosiva" localSheetId="2">[47]lisprecios!#REF!</definedName>
    <definedName name="anticorrosiva">[47]lisprecios!#REF!</definedName>
    <definedName name="Anticorrosivo">'[37]LISTADO '!$F$96</definedName>
    <definedName name="ANTONIA" localSheetId="15">IF(' 3,5'!FABIAN,[0]!Header_Row+' 3,5'!Number_of_Payments,[0]!Header_Row)</definedName>
    <definedName name="ANTONIA" localSheetId="6">IF('1,1'!FABIAN,Header_Row+'1,1'!Number_of_Payments,Header_Row)</definedName>
    <definedName name="ANTONIA" localSheetId="7">IF('1,2 '!FABIAN,Header_Row+'1,2 '!Number_of_Payments,Header_Row)</definedName>
    <definedName name="ANTONIA" localSheetId="8">IF('1,3'!FABIAN,[0]!Header_Row+'1,3'!Number_of_Payments,[0]!Header_Row)</definedName>
    <definedName name="ANTONIA" localSheetId="42">IF('10,1'!FABIAN,[0]!Header_Row+'10,1'!Number_of_Payments,[0]!Header_Row)</definedName>
    <definedName name="ANTONIA" localSheetId="43">IF('10,2'!FABIAN,[0]!Header_Row+'10,2'!Number_of_Payments,[0]!Header_Row)</definedName>
    <definedName name="ANTONIA" localSheetId="44">IF('10,3'!FABIAN,[0]!Header_Row+'10,3'!Number_of_Payments,[0]!Header_Row)</definedName>
    <definedName name="ANTONIA" localSheetId="45">IF('10,4'!FABIAN,[0]!Header_Row+'10,4'!Number_of_Payments,[0]!Header_Row)</definedName>
    <definedName name="ANTONIA" localSheetId="46">IF('10,5'!FABIAN,[0]!Header_Row+'10,5'!Number_of_Payments,[0]!Header_Row)</definedName>
    <definedName name="ANTONIA" localSheetId="47">IF('10,6'!FABIAN,[0]!Header_Row+'10,6'!Number_of_Payments,[0]!Header_Row)</definedName>
    <definedName name="ANTONIA" localSheetId="48">IF('10,7'!FABIAN,[0]!Header_Row+'10,7'!Number_of_Payments,[0]!Header_Row)</definedName>
    <definedName name="ANTONIA" localSheetId="49">IF('10,8'!FABIAN,[0]!Header_Row+'10,8'!Number_of_Payments,[0]!Header_Row)</definedName>
    <definedName name="ANTONIA" localSheetId="50">IF('10,9'!FABIAN,[0]!Header_Row+'10,9'!Number_of_Payments,[0]!Header_Row)</definedName>
    <definedName name="ANTONIA" localSheetId="51">IF('11,1'!FABIAN,[0]!Header_Row+'11,1'!Number_of_Payments,[0]!Header_Row)</definedName>
    <definedName name="ANTONIA" localSheetId="52">IF('11,2'!FABIAN,[0]!Header_Row+'11,2'!Number_of_Payments,[0]!Header_Row)</definedName>
    <definedName name="ANTONIA" localSheetId="53">IF('11,3'!FABIAN,[0]!Header_Row+'11,3'!Number_of_Payments,[0]!Header_Row)</definedName>
    <definedName name="ANTONIA" localSheetId="54">IF('11,4'!FABIAN,[0]!Header_Row+'11,4'!Number_of_Payments,[0]!Header_Row)</definedName>
    <definedName name="ANTONIA" localSheetId="55">IF('11,5'!FABIAN,[0]!Header_Row+'11,5'!Number_of_Payments,[0]!Header_Row)</definedName>
    <definedName name="ANTONIA" localSheetId="56">IF('11,6'!FABIAN,[0]!Header_Row+'11,6'!Number_of_Payments,[0]!Header_Row)</definedName>
    <definedName name="ANTONIA" localSheetId="9">IF('2,1'!FABIAN,[0]!Header_Row+'2,1'!Number_of_Payments,[0]!Header_Row)</definedName>
    <definedName name="ANTONIA" localSheetId="10">IF('2,2'!FABIAN,[0]!Header_Row+'2,2'!Number_of_Payments,[0]!Header_Row)</definedName>
    <definedName name="ANTONIA" localSheetId="11">IF('3,1 '!FABIAN,[0]!Header_Row+'3,1 '!Number_of_Payments,[0]!Header_Row)</definedName>
    <definedName name="ANTONIA" localSheetId="12">IF('3,2'!FABIAN,[0]!Header_Row+'3,2'!Number_of_Payments,[0]!Header_Row)</definedName>
    <definedName name="ANTONIA" localSheetId="13">IF('3,3 '!FABIAN,[0]!Header_Row+'3,3 '!Number_of_Payments,[0]!Header_Row)</definedName>
    <definedName name="ANTONIA" localSheetId="14">IF('3,4 '!FABIAN,[0]!Header_Row+'3,4 '!Number_of_Payments,[0]!Header_Row)</definedName>
    <definedName name="ANTONIA" localSheetId="16">IF('3,6'!FABIAN,[0]!Header_Row+'3,6'!Number_of_Payments,[0]!Header_Row)</definedName>
    <definedName name="ANTONIA" localSheetId="17">IF('3,7'!FABIAN,[0]!Header_Row+'3,7'!Number_of_Payments,[0]!Header_Row)</definedName>
    <definedName name="ANTONIA" localSheetId="18">IF('4,1'!FABIAN,Header_Row+'4,1'!Number_of_Payments,Header_Row)</definedName>
    <definedName name="ANTONIA" localSheetId="19">IF('4,2'!FABIAN,Header_Row+'4,2'!Number_of_Payments,Header_Row)</definedName>
    <definedName name="ANTONIA" localSheetId="20">IF('5,1'!FABIAN,Header_Row+'5,1'!Number_of_Payments,Header_Row)</definedName>
    <definedName name="ANTONIA" localSheetId="21">IF('5,2 '!FABIAN,Header_Row+'5,2 '!Number_of_Payments,Header_Row)</definedName>
    <definedName name="ANTONIA" localSheetId="22">IF('6,1 '!FABIAN,[0]!Header_Row+'6,1 '!Number_of_Payments,[0]!Header_Row)</definedName>
    <definedName name="ANTONIA" localSheetId="23">IF('6,2 '!FABIAN,[0]!Header_Row+'6,2 '!Number_of_Payments,[0]!Header_Row)</definedName>
    <definedName name="ANTONIA" localSheetId="24">IF('6,3 '!FABIAN,[0]!Header_Row+'6,3 '!Number_of_Payments,[0]!Header_Row)</definedName>
    <definedName name="ANTONIA" localSheetId="25">IF('6,4 '!FABIAN,[0]!Header_Row+'6,4 '!Number_of_Payments,[0]!Header_Row)</definedName>
    <definedName name="ANTONIA" localSheetId="26">IF('6,5 '!FABIAN,[0]!Header_Row+'6,5 '!Number_of_Payments,[0]!Header_Row)</definedName>
    <definedName name="ANTONIA" localSheetId="27">IF('6,6 '!FABIAN,[0]!Header_Row+'6,6 '!Number_of_Payments,[0]!Header_Row)</definedName>
    <definedName name="ANTONIA" localSheetId="28">IF('6,7 '!FABIAN,[0]!Header_Row+'6,7 '!Number_of_Payments,[0]!Header_Row)</definedName>
    <definedName name="ANTONIA" localSheetId="29">IF('7,1 '!FABIAN,[0]!Header_Row+'7,1 '!Number_of_Payments,[0]!Header_Row)</definedName>
    <definedName name="ANTONIA" localSheetId="30">IF('7,2 '!FABIAN,[0]!Header_Row+'7,2 '!Number_of_Payments,[0]!Header_Row)</definedName>
    <definedName name="ANTONIA" localSheetId="31">IF('7,3 '!FABIAN,[0]!Header_Row+'7,3 '!Number_of_Payments,[0]!Header_Row)</definedName>
    <definedName name="ANTONIA" localSheetId="32">IF('7,4 '!FABIAN,[0]!Header_Row+'7,4 '!Number_of_Payments,[0]!Header_Row)</definedName>
    <definedName name="ANTONIA" localSheetId="33">IF('8,1 '!FABIAN,[0]!Header_Row+'8,1 '!Number_of_Payments,[0]!Header_Row)</definedName>
    <definedName name="ANTONIA" localSheetId="34">IF('8,2 '!FABIAN,[0]!Header_Row+'8,2 '!Number_of_Payments,[0]!Header_Row)</definedName>
    <definedName name="ANTONIA" localSheetId="35">IF('8,3 '!FABIAN,[0]!Header_Row+'8,3 '!Number_of_Payments,[0]!Header_Row)</definedName>
    <definedName name="ANTONIA" localSheetId="36">IF('8,4 '!FABIAN,[0]!Header_Row+'8,4 '!Number_of_Payments,[0]!Header_Row)</definedName>
    <definedName name="ANTONIA" localSheetId="37">IF('8,5 '!FABIAN,[0]!Header_Row+'8,5 '!Number_of_Payments,[0]!Header_Row)</definedName>
    <definedName name="ANTONIA" localSheetId="38">IF('9,1'!FABIAN,[0]!Header_Row+'9,1'!Number_of_Payments,[0]!Header_Row)</definedName>
    <definedName name="ANTONIA" localSheetId="39">IF('9,2 '!FABIAN,[0]!Header_Row+'9,2 '!Number_of_Payments,[0]!Header_Row)</definedName>
    <definedName name="ANTONIA" localSheetId="40">IF('9,3'!FABIAN,[0]!Header_Row+'9,3'!Number_of_Payments,[0]!Header_Row)</definedName>
    <definedName name="ANTONIA" localSheetId="41">IF('9,4'!FABIAN,[0]!Header_Row+'9,4'!Number_of_Payments,[0]!Header_Row)</definedName>
    <definedName name="ANTONIA" localSheetId="2">IF(AIU!FABIAN,Header_Row+AIU!Number_of_Payments,Header_Row)</definedName>
    <definedName name="ANTONIA" localSheetId="1">IF(MemoriaDeCant!FABIAN,Header_Row+MemoriaDeCant!Number_of_Payments,Header_Row)</definedName>
    <definedName name="ANTONIA" localSheetId="3">#N/A</definedName>
    <definedName name="ANTONIA">IF([0]!FABIAN,Header_Row+[0]!Number_of_Payments,Header_Row)</definedName>
    <definedName name="Añ" localSheetId="6">#REF!</definedName>
    <definedName name="Añ" localSheetId="7">#REF!</definedName>
    <definedName name="Añ" localSheetId="11">#REF!</definedName>
    <definedName name="Añ" localSheetId="19">#REF!</definedName>
    <definedName name="Añ" localSheetId="1">#REF!</definedName>
    <definedName name="Añ">#REF!</definedName>
    <definedName name="año" localSheetId="15">'[35]ESTADO RED'!#REF!</definedName>
    <definedName name="año" localSheetId="6">'[35]ESTADO RED'!#REF!</definedName>
    <definedName name="año" localSheetId="7">'[35]ESTADO RED'!#REF!</definedName>
    <definedName name="año" localSheetId="8">'[35]ESTADO RED'!#REF!</definedName>
    <definedName name="año" localSheetId="42">'[35]ESTADO RED'!#REF!</definedName>
    <definedName name="año" localSheetId="43">'[35]ESTADO RED'!#REF!</definedName>
    <definedName name="año" localSheetId="44">'[35]ESTADO RED'!#REF!</definedName>
    <definedName name="año" localSheetId="45">'[35]ESTADO RED'!#REF!</definedName>
    <definedName name="año" localSheetId="46">'[35]ESTADO RED'!#REF!</definedName>
    <definedName name="año" localSheetId="47">'[35]ESTADO RED'!#REF!</definedName>
    <definedName name="año" localSheetId="48">'[35]ESTADO RED'!#REF!</definedName>
    <definedName name="año" localSheetId="49">'[35]ESTADO RED'!#REF!</definedName>
    <definedName name="año" localSheetId="50">'[35]ESTADO RED'!#REF!</definedName>
    <definedName name="año" localSheetId="51">'[35]ESTADO RED'!#REF!</definedName>
    <definedName name="año" localSheetId="52">'[35]ESTADO RED'!#REF!</definedName>
    <definedName name="año" localSheetId="53">'[35]ESTADO RED'!#REF!</definedName>
    <definedName name="año" localSheetId="54">'[35]ESTADO RED'!#REF!</definedName>
    <definedName name="año" localSheetId="55">'[35]ESTADO RED'!#REF!</definedName>
    <definedName name="año" localSheetId="56">'[35]ESTADO RED'!#REF!</definedName>
    <definedName name="año" localSheetId="9">'[35]ESTADO RED'!#REF!</definedName>
    <definedName name="año" localSheetId="10">'[35]ESTADO RED'!#REF!</definedName>
    <definedName name="año" localSheetId="11">'[35]ESTADO RED'!#REF!</definedName>
    <definedName name="año" localSheetId="12">'[35]ESTADO RED'!#REF!</definedName>
    <definedName name="año" localSheetId="13">'[35]ESTADO RED'!#REF!</definedName>
    <definedName name="año" localSheetId="14">'[35]ESTADO RED'!#REF!</definedName>
    <definedName name="año" localSheetId="16">'[35]ESTADO RED'!#REF!</definedName>
    <definedName name="año" localSheetId="17">'[35]ESTADO RED'!#REF!</definedName>
    <definedName name="año" localSheetId="18">'[35]ESTADO RED'!#REF!</definedName>
    <definedName name="año" localSheetId="19">'[35]ESTADO RED'!#REF!</definedName>
    <definedName name="año" localSheetId="20">'[35]ESTADO RED'!#REF!</definedName>
    <definedName name="año" localSheetId="21">'[35]ESTADO RED'!#REF!</definedName>
    <definedName name="año" localSheetId="22">'[35]ESTADO RED'!#REF!</definedName>
    <definedName name="año" localSheetId="23">'[35]ESTADO RED'!#REF!</definedName>
    <definedName name="año" localSheetId="24">'[35]ESTADO RED'!#REF!</definedName>
    <definedName name="año" localSheetId="25">'[35]ESTADO RED'!#REF!</definedName>
    <definedName name="año" localSheetId="26">'[35]ESTADO RED'!#REF!</definedName>
    <definedName name="año" localSheetId="27">'[35]ESTADO RED'!#REF!</definedName>
    <definedName name="año" localSheetId="28">'[35]ESTADO RED'!#REF!</definedName>
    <definedName name="año" localSheetId="29">'[35]ESTADO RED'!#REF!</definedName>
    <definedName name="año" localSheetId="30">'[35]ESTADO RED'!#REF!</definedName>
    <definedName name="año" localSheetId="31">'[35]ESTADO RED'!#REF!</definedName>
    <definedName name="año" localSheetId="32">'[35]ESTADO RED'!#REF!</definedName>
    <definedName name="año" localSheetId="33">'[35]ESTADO RED'!#REF!</definedName>
    <definedName name="año" localSheetId="34">'[35]ESTADO RED'!#REF!</definedName>
    <definedName name="año" localSheetId="35">'[35]ESTADO RED'!#REF!</definedName>
    <definedName name="año" localSheetId="36">'[35]ESTADO RED'!#REF!</definedName>
    <definedName name="año" localSheetId="37">'[35]ESTADO RED'!#REF!</definedName>
    <definedName name="año" localSheetId="38">'[35]ESTADO RED'!#REF!</definedName>
    <definedName name="año" localSheetId="39">'[35]ESTADO RED'!#REF!</definedName>
    <definedName name="año" localSheetId="40">'[35]ESTADO RED'!#REF!</definedName>
    <definedName name="año" localSheetId="41">'[35]ESTADO RED'!#REF!</definedName>
    <definedName name="año" localSheetId="3">'[36]ESTADO RED'!#REF!</definedName>
    <definedName name="año">'[35]ESTADO RED'!#REF!</definedName>
    <definedName name="año1" localSheetId="15">'[55]ESTADO RED'!#REF!</definedName>
    <definedName name="año1" localSheetId="6">'[55]ESTADO RED'!#REF!</definedName>
    <definedName name="año1" localSheetId="7">'[55]ESTADO RED'!#REF!</definedName>
    <definedName name="año1" localSheetId="8">'[55]ESTADO RED'!#REF!</definedName>
    <definedName name="año1" localSheetId="42">'[55]ESTADO RED'!#REF!</definedName>
    <definedName name="año1" localSheetId="43">'[55]ESTADO RED'!#REF!</definedName>
    <definedName name="año1" localSheetId="44">'[55]ESTADO RED'!#REF!</definedName>
    <definedName name="año1" localSheetId="45">'[55]ESTADO RED'!#REF!</definedName>
    <definedName name="año1" localSheetId="46">'[55]ESTADO RED'!#REF!</definedName>
    <definedName name="año1" localSheetId="47">'[55]ESTADO RED'!#REF!</definedName>
    <definedName name="año1" localSheetId="48">'[55]ESTADO RED'!#REF!</definedName>
    <definedName name="año1" localSheetId="49">'[55]ESTADO RED'!#REF!</definedName>
    <definedName name="año1" localSheetId="50">'[55]ESTADO RED'!#REF!</definedName>
    <definedName name="año1" localSheetId="51">'[55]ESTADO RED'!#REF!</definedName>
    <definedName name="año1" localSheetId="52">'[55]ESTADO RED'!#REF!</definedName>
    <definedName name="año1" localSheetId="53">'[55]ESTADO RED'!#REF!</definedName>
    <definedName name="año1" localSheetId="54">'[55]ESTADO RED'!#REF!</definedName>
    <definedName name="año1" localSheetId="55">'[55]ESTADO RED'!#REF!</definedName>
    <definedName name="año1" localSheetId="56">'[55]ESTADO RED'!#REF!</definedName>
    <definedName name="año1" localSheetId="9">'[55]ESTADO RED'!#REF!</definedName>
    <definedName name="año1" localSheetId="10">'[55]ESTADO RED'!#REF!</definedName>
    <definedName name="año1" localSheetId="11">'[55]ESTADO RED'!#REF!</definedName>
    <definedName name="año1" localSheetId="12">'[55]ESTADO RED'!#REF!</definedName>
    <definedName name="año1" localSheetId="13">'[55]ESTADO RED'!#REF!</definedName>
    <definedName name="año1" localSheetId="14">'[55]ESTADO RED'!#REF!</definedName>
    <definedName name="año1" localSheetId="16">'[55]ESTADO RED'!#REF!</definedName>
    <definedName name="año1" localSheetId="17">'[55]ESTADO RED'!#REF!</definedName>
    <definedName name="año1" localSheetId="18">'[55]ESTADO RED'!#REF!</definedName>
    <definedName name="año1" localSheetId="19">'[55]ESTADO RED'!#REF!</definedName>
    <definedName name="año1" localSheetId="20">'[55]ESTADO RED'!#REF!</definedName>
    <definedName name="año1" localSheetId="21">'[55]ESTADO RED'!#REF!</definedName>
    <definedName name="año1" localSheetId="22">'[55]ESTADO RED'!#REF!</definedName>
    <definedName name="año1" localSheetId="23">'[55]ESTADO RED'!#REF!</definedName>
    <definedName name="año1" localSheetId="24">'[55]ESTADO RED'!#REF!</definedName>
    <definedName name="año1" localSheetId="25">'[55]ESTADO RED'!#REF!</definedName>
    <definedName name="año1" localSheetId="26">'[55]ESTADO RED'!#REF!</definedName>
    <definedName name="año1" localSheetId="27">'[55]ESTADO RED'!#REF!</definedName>
    <definedName name="año1" localSheetId="28">'[55]ESTADO RED'!#REF!</definedName>
    <definedName name="año1" localSheetId="29">'[55]ESTADO RED'!#REF!</definedName>
    <definedName name="año1" localSheetId="30">'[55]ESTADO RED'!#REF!</definedName>
    <definedName name="año1" localSheetId="31">'[55]ESTADO RED'!#REF!</definedName>
    <definedName name="año1" localSheetId="32">'[55]ESTADO RED'!#REF!</definedName>
    <definedName name="año1" localSheetId="33">'[55]ESTADO RED'!#REF!</definedName>
    <definedName name="año1" localSheetId="34">'[55]ESTADO RED'!#REF!</definedName>
    <definedName name="año1" localSheetId="35">'[55]ESTADO RED'!#REF!</definedName>
    <definedName name="año1" localSheetId="36">'[55]ESTADO RED'!#REF!</definedName>
    <definedName name="año1" localSheetId="37">'[55]ESTADO RED'!#REF!</definedName>
    <definedName name="año1" localSheetId="38">'[55]ESTADO RED'!#REF!</definedName>
    <definedName name="año1" localSheetId="39">'[55]ESTADO RED'!#REF!</definedName>
    <definedName name="año1" localSheetId="40">'[55]ESTADO RED'!#REF!</definedName>
    <definedName name="año1" localSheetId="41">'[55]ESTADO RED'!#REF!</definedName>
    <definedName name="año1" localSheetId="3">'[55]ESTADO RED'!#REF!</definedName>
    <definedName name="año1">'[55]ESTADO RED'!#REF!</definedName>
    <definedName name="AÑOWUIE">'[56]Res-Accide-10'!$R$2:$R$7</definedName>
    <definedName name="ao" localSheetId="15">#REF!</definedName>
    <definedName name="ao" localSheetId="6">#REF!</definedName>
    <definedName name="ao" localSheetId="7">#REF!</definedName>
    <definedName name="ao" localSheetId="8">#REF!</definedName>
    <definedName name="ao" localSheetId="42">#REF!</definedName>
    <definedName name="ao" localSheetId="43">#REF!</definedName>
    <definedName name="ao" localSheetId="44">#REF!</definedName>
    <definedName name="ao" localSheetId="45">#REF!</definedName>
    <definedName name="ao" localSheetId="46">#REF!</definedName>
    <definedName name="ao" localSheetId="47">#REF!</definedName>
    <definedName name="ao" localSheetId="48">#REF!</definedName>
    <definedName name="ao" localSheetId="49">#REF!</definedName>
    <definedName name="ao" localSheetId="50">#REF!</definedName>
    <definedName name="ao" localSheetId="51">#REF!</definedName>
    <definedName name="ao" localSheetId="52">#REF!</definedName>
    <definedName name="ao" localSheetId="53">#REF!</definedName>
    <definedName name="ao" localSheetId="54">#REF!</definedName>
    <definedName name="ao" localSheetId="55">#REF!</definedName>
    <definedName name="ao" localSheetId="56">#REF!</definedName>
    <definedName name="ao" localSheetId="9">#REF!</definedName>
    <definedName name="ao" localSheetId="10">#REF!</definedName>
    <definedName name="ao" localSheetId="11">#REF!</definedName>
    <definedName name="ao" localSheetId="12">#REF!</definedName>
    <definedName name="ao" localSheetId="13">#REF!</definedName>
    <definedName name="ao" localSheetId="14">#REF!</definedName>
    <definedName name="ao" localSheetId="16">#REF!</definedName>
    <definedName name="ao" localSheetId="17">#REF!</definedName>
    <definedName name="ao" localSheetId="18">#REF!</definedName>
    <definedName name="ao" localSheetId="19">#REF!</definedName>
    <definedName name="ao" localSheetId="22">#REF!</definedName>
    <definedName name="ao" localSheetId="23">#REF!</definedName>
    <definedName name="ao" localSheetId="24">#REF!</definedName>
    <definedName name="ao" localSheetId="25">#REF!</definedName>
    <definedName name="ao" localSheetId="26">#REF!</definedName>
    <definedName name="ao" localSheetId="27">#REF!</definedName>
    <definedName name="ao" localSheetId="28">#REF!</definedName>
    <definedName name="ao" localSheetId="29">#REF!</definedName>
    <definedName name="ao" localSheetId="30">#REF!</definedName>
    <definedName name="ao" localSheetId="31">#REF!</definedName>
    <definedName name="ao" localSheetId="32">#REF!</definedName>
    <definedName name="ao" localSheetId="33">#REF!</definedName>
    <definedName name="ao" localSheetId="34">#REF!</definedName>
    <definedName name="ao" localSheetId="35">#REF!</definedName>
    <definedName name="ao" localSheetId="36">#REF!</definedName>
    <definedName name="ao" localSheetId="37">#REF!</definedName>
    <definedName name="ao" localSheetId="38">#REF!</definedName>
    <definedName name="ao" localSheetId="39">#REF!</definedName>
    <definedName name="ao" localSheetId="40">#REF!</definedName>
    <definedName name="ao" localSheetId="41">#REF!</definedName>
    <definedName name="Ao" localSheetId="3">#REF!</definedName>
    <definedName name="ao">#REF!</definedName>
    <definedName name="Ap" localSheetId="3">#REF!</definedName>
    <definedName name="ap">[57]Planilla!$D$58</definedName>
    <definedName name="APB">[26]PRECIOS!$G$71:$J$153</definedName>
    <definedName name="APER">[46]PER!$A:$C</definedName>
    <definedName name="APIJA" localSheetId="6">#REF!</definedName>
    <definedName name="APIJA" localSheetId="7">#REF!</definedName>
    <definedName name="APIJA" localSheetId="11">#REF!</definedName>
    <definedName name="APIJA" localSheetId="19">#REF!</definedName>
    <definedName name="APIJA" localSheetId="2">#REF!</definedName>
    <definedName name="APIJA" localSheetId="1">#REF!</definedName>
    <definedName name="APIJA">#REF!</definedName>
    <definedName name="aprdata" localSheetId="6">#REF!</definedName>
    <definedName name="aprdata" localSheetId="7">#REF!</definedName>
    <definedName name="aprdata" localSheetId="11">#REF!</definedName>
    <definedName name="aprdata" localSheetId="19">#REF!</definedName>
    <definedName name="aprdata" localSheetId="2">#REF!</definedName>
    <definedName name="aprdata" localSheetId="1">#REF!</definedName>
    <definedName name="aprdata">#REF!</definedName>
    <definedName name="APU" localSheetId="15">[58]!absc</definedName>
    <definedName name="APU" localSheetId="6">[58]!absc</definedName>
    <definedName name="APU" localSheetId="7">[58]!absc</definedName>
    <definedName name="APU" localSheetId="8">[58]!absc</definedName>
    <definedName name="APU" localSheetId="42">[58]!absc</definedName>
    <definedName name="APU" localSheetId="43">[58]!absc</definedName>
    <definedName name="APU" localSheetId="44">[58]!absc</definedName>
    <definedName name="APU" localSheetId="45">[58]!absc</definedName>
    <definedName name="APU" localSheetId="46">[58]!absc</definedName>
    <definedName name="APU" localSheetId="47">[58]!absc</definedName>
    <definedName name="APU" localSheetId="48">[58]!absc</definedName>
    <definedName name="APU" localSheetId="49">[58]!absc</definedName>
    <definedName name="APU" localSheetId="50">[58]!absc</definedName>
    <definedName name="APU" localSheetId="51">[58]!absc</definedName>
    <definedName name="APU" localSheetId="52">[58]!absc</definedName>
    <definedName name="APU" localSheetId="53">[58]!absc</definedName>
    <definedName name="APU" localSheetId="54">[58]!absc</definedName>
    <definedName name="APU" localSheetId="55">[58]!absc</definedName>
    <definedName name="APU" localSheetId="56">[58]!absc</definedName>
    <definedName name="APU" localSheetId="9">[58]!absc</definedName>
    <definedName name="APU" localSheetId="10">[58]!absc</definedName>
    <definedName name="APU" localSheetId="11">[58]!absc</definedName>
    <definedName name="APU" localSheetId="12">[58]!absc</definedName>
    <definedName name="APU" localSheetId="13">[58]!absc</definedName>
    <definedName name="APU" localSheetId="14">[58]!absc</definedName>
    <definedName name="APU" localSheetId="16">[58]!absc</definedName>
    <definedName name="APU" localSheetId="17">[58]!absc</definedName>
    <definedName name="APU" localSheetId="22">[58]!absc</definedName>
    <definedName name="APU" localSheetId="23">[58]!absc</definedName>
    <definedName name="APU" localSheetId="24">[58]!absc</definedName>
    <definedName name="APU" localSheetId="25">[58]!absc</definedName>
    <definedName name="APU" localSheetId="26">[58]!absc</definedName>
    <definedName name="APU" localSheetId="27">[58]!absc</definedName>
    <definedName name="APU" localSheetId="28">[58]!absc</definedName>
    <definedName name="APU" localSheetId="29">[58]!absc</definedName>
    <definedName name="APU" localSheetId="30">[58]!absc</definedName>
    <definedName name="APU" localSheetId="31">[58]!absc</definedName>
    <definedName name="APU" localSheetId="32">[58]!absc</definedName>
    <definedName name="APU" localSheetId="33">[58]!absc</definedName>
    <definedName name="APU" localSheetId="34">[58]!absc</definedName>
    <definedName name="APU" localSheetId="35">[58]!absc</definedName>
    <definedName name="APU" localSheetId="36">[58]!absc</definedName>
    <definedName name="APU" localSheetId="37">[58]!absc</definedName>
    <definedName name="APU" localSheetId="38">[58]!absc</definedName>
    <definedName name="APU" localSheetId="39">[58]!absc</definedName>
    <definedName name="APU" localSheetId="40">[58]!absc</definedName>
    <definedName name="APU" localSheetId="41">[58]!absc</definedName>
    <definedName name="APU">[58]!absc</definedName>
    <definedName name="apu_cerraduras">[59]APU!$F$2403</definedName>
    <definedName name="apu_cieloraso_tablilla_pino">[59]APU!$F$1201</definedName>
    <definedName name="apu_columna_confinamiento">[59]APU!$F$659</definedName>
    <definedName name="apu_combo_ap_sanit">[59]APU!$F$2416</definedName>
    <definedName name="apu_cubierta_ondulit">[59]APU!$F$1105</definedName>
    <definedName name="apu_cubierta_zinc">[59]APU!$F$1145</definedName>
    <definedName name="apu_demolicion_pañete">[59]APU!$F$44</definedName>
    <definedName name="apu_ducha_sencilla">[59]APU!$F$2623</definedName>
    <definedName name="apu_guardaescobas_madera">[59]APU!$F$1749</definedName>
    <definedName name="apu_herramientas">[59]APU!$F$3354</definedName>
    <definedName name="apu_lampara_2x48">[59]APU!$F$3237</definedName>
    <definedName name="apu_lampara_2x96">[59]APU!$F$3245</definedName>
    <definedName name="apu_levante_bloque_10">[59]APU!$F$900</definedName>
    <definedName name="apu_marco_puerta">[59]APU!$F$2292</definedName>
    <definedName name="apu_pintura_cieloraso_esmalte">[59]APU!$F$2946</definedName>
    <definedName name="apu_pintura_marcos">[59]APU!$F$2908</definedName>
    <definedName name="apu_pintura_rejas_anticorrosivo">[59]APU!$F$2871</definedName>
    <definedName name="apu_salida_alumbrado">[59]APU!$F$3122</definedName>
    <definedName name="apu_salida_tomacorriente">[59]APU!$F$3137</definedName>
    <definedName name="apu_tablero_10_circuitos">[59]APU!$F$3192</definedName>
    <definedName name="apu_toma_telefonico">[59]APU!$F$3170</definedName>
    <definedName name="apu_ventilador">[59]APU!$F$3253</definedName>
    <definedName name="apu_viga_amarre_sobre_muros15">[59]APU!$F$758</definedName>
    <definedName name="APU221.1" localSheetId="15">#REF!</definedName>
    <definedName name="APU221.1" localSheetId="6">#REF!</definedName>
    <definedName name="APU221.1" localSheetId="7">#REF!</definedName>
    <definedName name="APU221.1" localSheetId="8">#REF!</definedName>
    <definedName name="APU221.1" localSheetId="42">#REF!</definedName>
    <definedName name="APU221.1" localSheetId="43">#REF!</definedName>
    <definedName name="APU221.1" localSheetId="44">#REF!</definedName>
    <definedName name="APU221.1" localSheetId="45">#REF!</definedName>
    <definedName name="APU221.1" localSheetId="46">#REF!</definedName>
    <definedName name="APU221.1" localSheetId="47">#REF!</definedName>
    <definedName name="APU221.1" localSheetId="48">#REF!</definedName>
    <definedName name="APU221.1" localSheetId="49">#REF!</definedName>
    <definedName name="APU221.1" localSheetId="50">#REF!</definedName>
    <definedName name="APU221.1" localSheetId="51">#REF!</definedName>
    <definedName name="APU221.1" localSheetId="52">#REF!</definedName>
    <definedName name="APU221.1" localSheetId="53">#REF!</definedName>
    <definedName name="APU221.1" localSheetId="54">#REF!</definedName>
    <definedName name="APU221.1" localSheetId="55">#REF!</definedName>
    <definedName name="APU221.1" localSheetId="56">#REF!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6">#REF!</definedName>
    <definedName name="APU221.1" localSheetId="17">#REF!</definedName>
    <definedName name="APU221.1" localSheetId="18">#REF!</definedName>
    <definedName name="APU221.1" localSheetId="19">#REF!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38">#REF!</definedName>
    <definedName name="APU221.1" localSheetId="39">#REF!</definedName>
    <definedName name="APU221.1" localSheetId="40">#REF!</definedName>
    <definedName name="APU221.1" localSheetId="41">#REF!</definedName>
    <definedName name="APU221.1">#REF!</definedName>
    <definedName name="APU221.2" localSheetId="15">#REF!</definedName>
    <definedName name="APU221.2" localSheetId="6">#REF!</definedName>
    <definedName name="APU221.2" localSheetId="7">#REF!</definedName>
    <definedName name="APU221.2" localSheetId="8">#REF!</definedName>
    <definedName name="APU221.2" localSheetId="42">#REF!</definedName>
    <definedName name="APU221.2" localSheetId="43">#REF!</definedName>
    <definedName name="APU221.2" localSheetId="44">#REF!</definedName>
    <definedName name="APU221.2" localSheetId="45">#REF!</definedName>
    <definedName name="APU221.2" localSheetId="46">#REF!</definedName>
    <definedName name="APU221.2" localSheetId="47">#REF!</definedName>
    <definedName name="APU221.2" localSheetId="48">#REF!</definedName>
    <definedName name="APU221.2" localSheetId="49">#REF!</definedName>
    <definedName name="APU221.2" localSheetId="50">#REF!</definedName>
    <definedName name="APU221.2" localSheetId="51">#REF!</definedName>
    <definedName name="APU221.2" localSheetId="52">#REF!</definedName>
    <definedName name="APU221.2" localSheetId="53">#REF!</definedName>
    <definedName name="APU221.2" localSheetId="54">#REF!</definedName>
    <definedName name="APU221.2" localSheetId="55">#REF!</definedName>
    <definedName name="APU221.2" localSheetId="56">#REF!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6">#REF!</definedName>
    <definedName name="APU221.2" localSheetId="17">#REF!</definedName>
    <definedName name="APU221.2" localSheetId="18">#REF!</definedName>
    <definedName name="APU221.2" localSheetId="19">#REF!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38">#REF!</definedName>
    <definedName name="APU221.2" localSheetId="39">#REF!</definedName>
    <definedName name="APU221.2" localSheetId="40">#REF!</definedName>
    <definedName name="APU221.2" localSheetId="41">#REF!</definedName>
    <definedName name="APU221.2">#REF!</definedName>
    <definedName name="apubox" localSheetId="15">#REF!</definedName>
    <definedName name="apubox" localSheetId="6">#REF!</definedName>
    <definedName name="apubox" localSheetId="7">#REF!</definedName>
    <definedName name="apubox" localSheetId="8">#REF!</definedName>
    <definedName name="apubox" localSheetId="42">#REF!</definedName>
    <definedName name="apubox" localSheetId="43">#REF!</definedName>
    <definedName name="apubox" localSheetId="44">#REF!</definedName>
    <definedName name="apubox" localSheetId="45">#REF!</definedName>
    <definedName name="apubox" localSheetId="46">#REF!</definedName>
    <definedName name="apubox" localSheetId="47">#REF!</definedName>
    <definedName name="apubox" localSheetId="48">#REF!</definedName>
    <definedName name="apubox" localSheetId="49">#REF!</definedName>
    <definedName name="apubox" localSheetId="50">#REF!</definedName>
    <definedName name="apubox" localSheetId="51">#REF!</definedName>
    <definedName name="apubox" localSheetId="52">#REF!</definedName>
    <definedName name="apubox" localSheetId="53">#REF!</definedName>
    <definedName name="apubox" localSheetId="54">#REF!</definedName>
    <definedName name="apubox" localSheetId="55">#REF!</definedName>
    <definedName name="apubox" localSheetId="56">#REF!</definedName>
    <definedName name="apubox" localSheetId="9">#REF!</definedName>
    <definedName name="apubox" localSheetId="10">#REF!</definedName>
    <definedName name="apubox" localSheetId="11">#REF!</definedName>
    <definedName name="apubox" localSheetId="12">#REF!</definedName>
    <definedName name="apubox" localSheetId="13">#REF!</definedName>
    <definedName name="apubox" localSheetId="14">#REF!</definedName>
    <definedName name="apubox" localSheetId="16">#REF!</definedName>
    <definedName name="apubox" localSheetId="17">#REF!</definedName>
    <definedName name="apubox" localSheetId="18">#REF!</definedName>
    <definedName name="apubox" localSheetId="19">#REF!</definedName>
    <definedName name="apubox" localSheetId="22">#REF!</definedName>
    <definedName name="apubox" localSheetId="23">#REF!</definedName>
    <definedName name="apubox" localSheetId="24">#REF!</definedName>
    <definedName name="apubox" localSheetId="25">#REF!</definedName>
    <definedName name="apubox" localSheetId="26">#REF!</definedName>
    <definedName name="apubox" localSheetId="27">#REF!</definedName>
    <definedName name="apubox" localSheetId="28">#REF!</definedName>
    <definedName name="apubox" localSheetId="29">#REF!</definedName>
    <definedName name="apubox" localSheetId="30">#REF!</definedName>
    <definedName name="apubox" localSheetId="31">#REF!</definedName>
    <definedName name="apubox" localSheetId="32">#REF!</definedName>
    <definedName name="apubox" localSheetId="33">#REF!</definedName>
    <definedName name="apubox" localSheetId="34">#REF!</definedName>
    <definedName name="apubox" localSheetId="35">#REF!</definedName>
    <definedName name="apubox" localSheetId="36">#REF!</definedName>
    <definedName name="apubox" localSheetId="37">#REF!</definedName>
    <definedName name="apubox" localSheetId="38">#REF!</definedName>
    <definedName name="apubox" localSheetId="39">#REF!</definedName>
    <definedName name="apubox" localSheetId="40">#REF!</definedName>
    <definedName name="apubox" localSheetId="41">#REF!</definedName>
    <definedName name="apubox">#REF!</definedName>
    <definedName name="APUCANALS" localSheetId="6">#REF!</definedName>
    <definedName name="APUCANALS">#REF!</definedName>
    <definedName name="APUDES" localSheetId="6">#REF!</definedName>
    <definedName name="APUDES">#REF!</definedName>
    <definedName name="APUSEDIMENS" localSheetId="6">#REF!</definedName>
    <definedName name="APUSEDIMENS">#REF!</definedName>
    <definedName name="AQ" localSheetId="6">#REF!</definedName>
    <definedName name="Aq" localSheetId="3">#REF!</definedName>
    <definedName name="AQ">#REF!</definedName>
    <definedName name="Ar" localSheetId="6">#REF!</definedName>
    <definedName name="Ar">#REF!</definedName>
    <definedName name="area" localSheetId="15">[29]GP05!#REF!,[29]GP05!$F$22:$H$25,[29]GP05!$J$22:$N$25,[29]GP05!$D$26:$F$30,[29]GP05!$G$30,[29]GP05!$H$26:$I$30,[29]GP05!$J$26:$J$30,[29]GP05!$K$30,[29]GP05!$L$26:$N$29,[29]GP05!$F$31:$H$34,[29]GP05!$J$31:$N$34,[29]GP05!$D$35:$F$36,[29]GP05!$I$35:$J$36,[29]GP05!$L$35:$N$36</definedName>
    <definedName name="area" localSheetId="6">[29]GP05!#REF!,[29]GP05!$F$22:$H$25,[29]GP05!$J$22:$N$25,[29]GP05!$D$26:$F$30,[29]GP05!$G$30,[29]GP05!$H$26:$I$30,[29]GP05!$J$26:$J$30,[29]GP05!$K$30,[29]GP05!$L$26:$N$29,[29]GP05!$F$31:$H$34,[29]GP05!$J$31:$N$34,[29]GP05!$D$35:$F$36,[29]GP05!$I$35:$J$36,[29]GP05!$L$35:$N$36</definedName>
    <definedName name="area" localSheetId="7">[29]GP05!#REF!,[29]GP05!$F$22:$H$25,[29]GP05!$J$22:$N$25,[29]GP05!$D$26:$F$30,[29]GP05!$G$30,[29]GP05!$H$26:$I$30,[29]GP05!$J$26:$J$30,[29]GP05!$K$30,[29]GP05!$L$26:$N$29,[29]GP05!$F$31:$H$34,[29]GP05!$J$31:$N$34,[29]GP05!$D$35:$F$36,[29]GP05!$I$35:$J$36,[29]GP05!$L$35:$N$36</definedName>
    <definedName name="area" localSheetId="8">[29]GP05!#REF!,[29]GP05!$F$22:$H$25,[29]GP05!$J$22:$N$25,[29]GP05!$D$26:$F$30,[29]GP05!$G$30,[29]GP05!$H$26:$I$30,[29]GP05!$J$26:$J$30,[29]GP05!$K$30,[29]GP05!$L$26:$N$29,[29]GP05!$F$31:$H$34,[29]GP05!$J$31:$N$34,[29]GP05!$D$35:$F$36,[29]GP05!$I$35:$J$36,[29]GP05!$L$35:$N$36</definedName>
    <definedName name="area" localSheetId="42">[29]GP05!#REF!,[29]GP05!$F$22:$H$25,[29]GP05!$J$22:$N$25,[29]GP05!$D$26:$F$30,[29]GP05!$G$30,[29]GP05!$H$26:$I$30,[29]GP05!$J$26:$J$30,[29]GP05!$K$30,[29]GP05!$L$26:$N$29,[29]GP05!$F$31:$H$34,[29]GP05!$J$31:$N$34,[29]GP05!$D$35:$F$36,[29]GP05!$I$35:$J$36,[29]GP05!$L$35:$N$36</definedName>
    <definedName name="area" localSheetId="43">[29]GP05!#REF!,[29]GP05!$F$22:$H$25,[29]GP05!$J$22:$N$25,[29]GP05!$D$26:$F$30,[29]GP05!$G$30,[29]GP05!$H$26:$I$30,[29]GP05!$J$26:$J$30,[29]GP05!$K$30,[29]GP05!$L$26:$N$29,[29]GP05!$F$31:$H$34,[29]GP05!$J$31:$N$34,[29]GP05!$D$35:$F$36,[29]GP05!$I$35:$J$36,[29]GP05!$L$35:$N$36</definedName>
    <definedName name="area" localSheetId="44">[29]GP05!#REF!,[29]GP05!$F$22:$H$25,[29]GP05!$J$22:$N$25,[29]GP05!$D$26:$F$30,[29]GP05!$G$30,[29]GP05!$H$26:$I$30,[29]GP05!$J$26:$J$30,[29]GP05!$K$30,[29]GP05!$L$26:$N$29,[29]GP05!$F$31:$H$34,[29]GP05!$J$31:$N$34,[29]GP05!$D$35:$F$36,[29]GP05!$I$35:$J$36,[29]GP05!$L$35:$N$36</definedName>
    <definedName name="area" localSheetId="45">[29]GP05!#REF!,[29]GP05!$F$22:$H$25,[29]GP05!$J$22:$N$25,[29]GP05!$D$26:$F$30,[29]GP05!$G$30,[29]GP05!$H$26:$I$30,[29]GP05!$J$26:$J$30,[29]GP05!$K$30,[29]GP05!$L$26:$N$29,[29]GP05!$F$31:$H$34,[29]GP05!$J$31:$N$34,[29]GP05!$D$35:$F$36,[29]GP05!$I$35:$J$36,[29]GP05!$L$35:$N$36</definedName>
    <definedName name="area" localSheetId="46">[29]GP05!#REF!,[29]GP05!$F$22:$H$25,[29]GP05!$J$22:$N$25,[29]GP05!$D$26:$F$30,[29]GP05!$G$30,[29]GP05!$H$26:$I$30,[29]GP05!$J$26:$J$30,[29]GP05!$K$30,[29]GP05!$L$26:$N$29,[29]GP05!$F$31:$H$34,[29]GP05!$J$31:$N$34,[29]GP05!$D$35:$F$36,[29]GP05!$I$35:$J$36,[29]GP05!$L$35:$N$36</definedName>
    <definedName name="area" localSheetId="47">[29]GP05!#REF!,[29]GP05!$F$22:$H$25,[29]GP05!$J$22:$N$25,[29]GP05!$D$26:$F$30,[29]GP05!$G$30,[29]GP05!$H$26:$I$30,[29]GP05!$J$26:$J$30,[29]GP05!$K$30,[29]GP05!$L$26:$N$29,[29]GP05!$F$31:$H$34,[29]GP05!$J$31:$N$34,[29]GP05!$D$35:$F$36,[29]GP05!$I$35:$J$36,[29]GP05!$L$35:$N$36</definedName>
    <definedName name="area" localSheetId="48">[29]GP05!#REF!,[29]GP05!$F$22:$H$25,[29]GP05!$J$22:$N$25,[29]GP05!$D$26:$F$30,[29]GP05!$G$30,[29]GP05!$H$26:$I$30,[29]GP05!$J$26:$J$30,[29]GP05!$K$30,[29]GP05!$L$26:$N$29,[29]GP05!$F$31:$H$34,[29]GP05!$J$31:$N$34,[29]GP05!$D$35:$F$36,[29]GP05!$I$35:$J$36,[29]GP05!$L$35:$N$36</definedName>
    <definedName name="area" localSheetId="49">[29]GP05!#REF!,[29]GP05!$F$22:$H$25,[29]GP05!$J$22:$N$25,[29]GP05!$D$26:$F$30,[29]GP05!$G$30,[29]GP05!$H$26:$I$30,[29]GP05!$J$26:$J$30,[29]GP05!$K$30,[29]GP05!$L$26:$N$29,[29]GP05!$F$31:$H$34,[29]GP05!$J$31:$N$34,[29]GP05!$D$35:$F$36,[29]GP05!$I$35:$J$36,[29]GP05!$L$35:$N$36</definedName>
    <definedName name="area" localSheetId="50">[29]GP05!#REF!,[29]GP05!$F$22:$H$25,[29]GP05!$J$22:$N$25,[29]GP05!$D$26:$F$30,[29]GP05!$G$30,[29]GP05!$H$26:$I$30,[29]GP05!$J$26:$J$30,[29]GP05!$K$30,[29]GP05!$L$26:$N$29,[29]GP05!$F$31:$H$34,[29]GP05!$J$31:$N$34,[29]GP05!$D$35:$F$36,[29]GP05!$I$35:$J$36,[29]GP05!$L$35:$N$36</definedName>
    <definedName name="area" localSheetId="51">[29]GP05!#REF!,[29]GP05!$F$22:$H$25,[29]GP05!$J$22:$N$25,[29]GP05!$D$26:$F$30,[29]GP05!$G$30,[29]GP05!$H$26:$I$30,[29]GP05!$J$26:$J$30,[29]GP05!$K$30,[29]GP05!$L$26:$N$29,[29]GP05!$F$31:$H$34,[29]GP05!$J$31:$N$34,[29]GP05!$D$35:$F$36,[29]GP05!$I$35:$J$36,[29]GP05!$L$35:$N$36</definedName>
    <definedName name="area" localSheetId="52">[29]GP05!#REF!,[29]GP05!$F$22:$H$25,[29]GP05!$J$22:$N$25,[29]GP05!$D$26:$F$30,[29]GP05!$G$30,[29]GP05!$H$26:$I$30,[29]GP05!$J$26:$J$30,[29]GP05!$K$30,[29]GP05!$L$26:$N$29,[29]GP05!$F$31:$H$34,[29]GP05!$J$31:$N$34,[29]GP05!$D$35:$F$36,[29]GP05!$I$35:$J$36,[29]GP05!$L$35:$N$36</definedName>
    <definedName name="area" localSheetId="53">[29]GP05!#REF!,[29]GP05!$F$22:$H$25,[29]GP05!$J$22:$N$25,[29]GP05!$D$26:$F$30,[29]GP05!$G$30,[29]GP05!$H$26:$I$30,[29]GP05!$J$26:$J$30,[29]GP05!$K$30,[29]GP05!$L$26:$N$29,[29]GP05!$F$31:$H$34,[29]GP05!$J$31:$N$34,[29]GP05!$D$35:$F$36,[29]GP05!$I$35:$J$36,[29]GP05!$L$35:$N$36</definedName>
    <definedName name="area" localSheetId="54">[29]GP05!#REF!,[29]GP05!$F$22:$H$25,[29]GP05!$J$22:$N$25,[29]GP05!$D$26:$F$30,[29]GP05!$G$30,[29]GP05!$H$26:$I$30,[29]GP05!$J$26:$J$30,[29]GP05!$K$30,[29]GP05!$L$26:$N$29,[29]GP05!$F$31:$H$34,[29]GP05!$J$31:$N$34,[29]GP05!$D$35:$F$36,[29]GP05!$I$35:$J$36,[29]GP05!$L$35:$N$36</definedName>
    <definedName name="area" localSheetId="55">[29]GP05!#REF!,[29]GP05!$F$22:$H$25,[29]GP05!$J$22:$N$25,[29]GP05!$D$26:$F$30,[29]GP05!$G$30,[29]GP05!$H$26:$I$30,[29]GP05!$J$26:$J$30,[29]GP05!$K$30,[29]GP05!$L$26:$N$29,[29]GP05!$F$31:$H$34,[29]GP05!$J$31:$N$34,[29]GP05!$D$35:$F$36,[29]GP05!$I$35:$J$36,[29]GP05!$L$35:$N$36</definedName>
    <definedName name="area" localSheetId="56">[29]GP05!#REF!,[29]GP05!$F$22:$H$25,[29]GP05!$J$22:$N$25,[29]GP05!$D$26:$F$30,[29]GP05!$G$30,[29]GP05!$H$26:$I$30,[29]GP05!$J$26:$J$30,[29]GP05!$K$30,[29]GP05!$L$26:$N$29,[29]GP05!$F$31:$H$34,[29]GP05!$J$31:$N$34,[29]GP05!$D$35:$F$36,[29]GP05!$I$35:$J$36,[29]GP05!$L$35:$N$36</definedName>
    <definedName name="area" localSheetId="9">[29]GP05!#REF!,[29]GP05!$F$22:$H$25,[29]GP05!$J$22:$N$25,[29]GP05!$D$26:$F$30,[29]GP05!$G$30,[29]GP05!$H$26:$I$30,[29]GP05!$J$26:$J$30,[29]GP05!$K$30,[29]GP05!$L$26:$N$29,[29]GP05!$F$31:$H$34,[29]GP05!$J$31:$N$34,[29]GP05!$D$35:$F$36,[29]GP05!$I$35:$J$36,[29]GP05!$L$35:$N$36</definedName>
    <definedName name="area" localSheetId="10">[29]GP05!#REF!,[29]GP05!$F$22:$H$25,[29]GP05!$J$22:$N$25,[29]GP05!$D$26:$F$30,[29]GP05!$G$30,[29]GP05!$H$26:$I$30,[29]GP05!$J$26:$J$30,[29]GP05!$K$30,[29]GP05!$L$26:$N$29,[29]GP05!$F$31:$H$34,[29]GP05!$J$31:$N$34,[29]GP05!$D$35:$F$36,[29]GP05!$I$35:$J$36,[29]GP05!$L$35:$N$36</definedName>
    <definedName name="area" localSheetId="11">[29]GP05!#REF!,[29]GP05!$F$22:$H$25,[29]GP05!$J$22:$N$25,[29]GP05!$D$26:$F$30,[29]GP05!$G$30,[29]GP05!$H$26:$I$30,[29]GP05!$J$26:$J$30,[29]GP05!$K$30,[29]GP05!$L$26:$N$29,[29]GP05!$F$31:$H$34,[29]GP05!$J$31:$N$34,[29]GP05!$D$35:$F$36,[29]GP05!$I$35:$J$36,[29]GP05!$L$35:$N$36</definedName>
    <definedName name="area" localSheetId="12">[29]GP05!#REF!,[29]GP05!$F$22:$H$25,[29]GP05!$J$22:$N$25,[29]GP05!$D$26:$F$30,[29]GP05!$G$30,[29]GP05!$H$26:$I$30,[29]GP05!$J$26:$J$30,[29]GP05!$K$30,[29]GP05!$L$26:$N$29,[29]GP05!$F$31:$H$34,[29]GP05!$J$31:$N$34,[29]GP05!$D$35:$F$36,[29]GP05!$I$35:$J$36,[29]GP05!$L$35:$N$36</definedName>
    <definedName name="area" localSheetId="13">[29]GP05!#REF!,[29]GP05!$F$22:$H$25,[29]GP05!$J$22:$N$25,[29]GP05!$D$26:$F$30,[29]GP05!$G$30,[29]GP05!$H$26:$I$30,[29]GP05!$J$26:$J$30,[29]GP05!$K$30,[29]GP05!$L$26:$N$29,[29]GP05!$F$31:$H$34,[29]GP05!$J$31:$N$34,[29]GP05!$D$35:$F$36,[29]GP05!$I$35:$J$36,[29]GP05!$L$35:$N$36</definedName>
    <definedName name="area" localSheetId="14">[29]GP05!#REF!,[29]GP05!$F$22:$H$25,[29]GP05!$J$22:$N$25,[29]GP05!$D$26:$F$30,[29]GP05!$G$30,[29]GP05!$H$26:$I$30,[29]GP05!$J$26:$J$30,[29]GP05!$K$30,[29]GP05!$L$26:$N$29,[29]GP05!$F$31:$H$34,[29]GP05!$J$31:$N$34,[29]GP05!$D$35:$F$36,[29]GP05!$I$35:$J$36,[29]GP05!$L$35:$N$36</definedName>
    <definedName name="area" localSheetId="16">[29]GP05!#REF!,[29]GP05!$F$22:$H$25,[29]GP05!$J$22:$N$25,[29]GP05!$D$26:$F$30,[29]GP05!$G$30,[29]GP05!$H$26:$I$30,[29]GP05!$J$26:$J$30,[29]GP05!$K$30,[29]GP05!$L$26:$N$29,[29]GP05!$F$31:$H$34,[29]GP05!$J$31:$N$34,[29]GP05!$D$35:$F$36,[29]GP05!$I$35:$J$36,[29]GP05!$L$35:$N$36</definedName>
    <definedName name="area" localSheetId="17">[29]GP05!#REF!,[29]GP05!$F$22:$H$25,[29]GP05!$J$22:$N$25,[29]GP05!$D$26:$F$30,[29]GP05!$G$30,[29]GP05!$H$26:$I$30,[29]GP05!$J$26:$J$30,[29]GP05!$K$30,[29]GP05!$L$26:$N$29,[29]GP05!$F$31:$H$34,[29]GP05!$J$31:$N$34,[29]GP05!$D$35:$F$36,[29]GP05!$I$35:$J$36,[29]GP05!$L$35:$N$36</definedName>
    <definedName name="area" localSheetId="18">[29]GP05!#REF!,[29]GP05!$F$22:$H$25,[29]GP05!$J$22:$N$25,[29]GP05!$D$26:$F$30,[29]GP05!$G$30,[29]GP05!$H$26:$I$30,[29]GP05!$J$26:$J$30,[29]GP05!$K$30,[29]GP05!$L$26:$N$29,[29]GP05!$F$31:$H$34,[29]GP05!$J$31:$N$34,[29]GP05!$D$35:$F$36,[29]GP05!$I$35:$J$36,[29]GP05!$L$35:$N$36</definedName>
    <definedName name="area" localSheetId="19">[29]GP05!#REF!,[29]GP05!$F$22:$H$25,[29]GP05!$J$22:$N$25,[29]GP05!$D$26:$F$30,[29]GP05!$G$30,[29]GP05!$H$26:$I$30,[29]GP05!$J$26:$J$30,[29]GP05!$K$30,[29]GP05!$L$26:$N$29,[29]GP05!$F$31:$H$34,[29]GP05!$J$31:$N$34,[29]GP05!$D$35:$F$36,[29]GP05!$I$35:$J$36,[29]GP05!$L$35:$N$36</definedName>
    <definedName name="area" localSheetId="22">[29]GP05!#REF!,[29]GP05!$F$22:$H$25,[29]GP05!$J$22:$N$25,[29]GP05!$D$26:$F$30,[29]GP05!$G$30,[29]GP05!$H$26:$I$30,[29]GP05!$J$26:$J$30,[29]GP05!$K$30,[29]GP05!$L$26:$N$29,[29]GP05!$F$31:$H$34,[29]GP05!$J$31:$N$34,[29]GP05!$D$35:$F$36,[29]GP05!$I$35:$J$36,[29]GP05!$L$35:$N$36</definedName>
    <definedName name="area" localSheetId="23">[29]GP05!#REF!,[29]GP05!$F$22:$H$25,[29]GP05!$J$22:$N$25,[29]GP05!$D$26:$F$30,[29]GP05!$G$30,[29]GP05!$H$26:$I$30,[29]GP05!$J$26:$J$30,[29]GP05!$K$30,[29]GP05!$L$26:$N$29,[29]GP05!$F$31:$H$34,[29]GP05!$J$31:$N$34,[29]GP05!$D$35:$F$36,[29]GP05!$I$35:$J$36,[29]GP05!$L$35:$N$36</definedName>
    <definedName name="area" localSheetId="24">[29]GP05!#REF!,[29]GP05!$F$22:$H$25,[29]GP05!$J$22:$N$25,[29]GP05!$D$26:$F$30,[29]GP05!$G$30,[29]GP05!$H$26:$I$30,[29]GP05!$J$26:$J$30,[29]GP05!$K$30,[29]GP05!$L$26:$N$29,[29]GP05!$F$31:$H$34,[29]GP05!$J$31:$N$34,[29]GP05!$D$35:$F$36,[29]GP05!$I$35:$J$36,[29]GP05!$L$35:$N$36</definedName>
    <definedName name="area" localSheetId="25">[29]GP05!#REF!,[29]GP05!$F$22:$H$25,[29]GP05!$J$22:$N$25,[29]GP05!$D$26:$F$30,[29]GP05!$G$30,[29]GP05!$H$26:$I$30,[29]GP05!$J$26:$J$30,[29]GP05!$K$30,[29]GP05!$L$26:$N$29,[29]GP05!$F$31:$H$34,[29]GP05!$J$31:$N$34,[29]GP05!$D$35:$F$36,[29]GP05!$I$35:$J$36,[29]GP05!$L$35:$N$36</definedName>
    <definedName name="area" localSheetId="26">[29]GP05!#REF!,[29]GP05!$F$22:$H$25,[29]GP05!$J$22:$N$25,[29]GP05!$D$26:$F$30,[29]GP05!$G$30,[29]GP05!$H$26:$I$30,[29]GP05!$J$26:$J$30,[29]GP05!$K$30,[29]GP05!$L$26:$N$29,[29]GP05!$F$31:$H$34,[29]GP05!$J$31:$N$34,[29]GP05!$D$35:$F$36,[29]GP05!$I$35:$J$36,[29]GP05!$L$35:$N$36</definedName>
    <definedName name="area" localSheetId="27">[29]GP05!#REF!,[29]GP05!$F$22:$H$25,[29]GP05!$J$22:$N$25,[29]GP05!$D$26:$F$30,[29]GP05!$G$30,[29]GP05!$H$26:$I$30,[29]GP05!$J$26:$J$30,[29]GP05!$K$30,[29]GP05!$L$26:$N$29,[29]GP05!$F$31:$H$34,[29]GP05!$J$31:$N$34,[29]GP05!$D$35:$F$36,[29]GP05!$I$35:$J$36,[29]GP05!$L$35:$N$36</definedName>
    <definedName name="area" localSheetId="28">[29]GP05!#REF!,[29]GP05!$F$22:$H$25,[29]GP05!$J$22:$N$25,[29]GP05!$D$26:$F$30,[29]GP05!$G$30,[29]GP05!$H$26:$I$30,[29]GP05!$J$26:$J$30,[29]GP05!$K$30,[29]GP05!$L$26:$N$29,[29]GP05!$F$31:$H$34,[29]GP05!$J$31:$N$34,[29]GP05!$D$35:$F$36,[29]GP05!$I$35:$J$36,[29]GP05!$L$35:$N$36</definedName>
    <definedName name="area" localSheetId="29">[29]GP05!#REF!,[29]GP05!$F$22:$H$25,[29]GP05!$J$22:$N$25,[29]GP05!$D$26:$F$30,[29]GP05!$G$30,[29]GP05!$H$26:$I$30,[29]GP05!$J$26:$J$30,[29]GP05!$K$30,[29]GP05!$L$26:$N$29,[29]GP05!$F$31:$H$34,[29]GP05!$J$31:$N$34,[29]GP05!$D$35:$F$36,[29]GP05!$I$35:$J$36,[29]GP05!$L$35:$N$36</definedName>
    <definedName name="area" localSheetId="30">[29]GP05!#REF!,[29]GP05!$F$22:$H$25,[29]GP05!$J$22:$N$25,[29]GP05!$D$26:$F$30,[29]GP05!$G$30,[29]GP05!$H$26:$I$30,[29]GP05!$J$26:$J$30,[29]GP05!$K$30,[29]GP05!$L$26:$N$29,[29]GP05!$F$31:$H$34,[29]GP05!$J$31:$N$34,[29]GP05!$D$35:$F$36,[29]GP05!$I$35:$J$36,[29]GP05!$L$35:$N$36</definedName>
    <definedName name="area" localSheetId="31">[29]GP05!#REF!,[29]GP05!$F$22:$H$25,[29]GP05!$J$22:$N$25,[29]GP05!$D$26:$F$30,[29]GP05!$G$30,[29]GP05!$H$26:$I$30,[29]GP05!$J$26:$J$30,[29]GP05!$K$30,[29]GP05!$L$26:$N$29,[29]GP05!$F$31:$H$34,[29]GP05!$J$31:$N$34,[29]GP05!$D$35:$F$36,[29]GP05!$I$35:$J$36,[29]GP05!$L$35:$N$36</definedName>
    <definedName name="area" localSheetId="32">[29]GP05!#REF!,[29]GP05!$F$22:$H$25,[29]GP05!$J$22:$N$25,[29]GP05!$D$26:$F$30,[29]GP05!$G$30,[29]GP05!$H$26:$I$30,[29]GP05!$J$26:$J$30,[29]GP05!$K$30,[29]GP05!$L$26:$N$29,[29]GP05!$F$31:$H$34,[29]GP05!$J$31:$N$34,[29]GP05!$D$35:$F$36,[29]GP05!$I$35:$J$36,[29]GP05!$L$35:$N$36</definedName>
    <definedName name="area" localSheetId="33">[29]GP05!#REF!,[29]GP05!$F$22:$H$25,[29]GP05!$J$22:$N$25,[29]GP05!$D$26:$F$30,[29]GP05!$G$30,[29]GP05!$H$26:$I$30,[29]GP05!$J$26:$J$30,[29]GP05!$K$30,[29]GP05!$L$26:$N$29,[29]GP05!$F$31:$H$34,[29]GP05!$J$31:$N$34,[29]GP05!$D$35:$F$36,[29]GP05!$I$35:$J$36,[29]GP05!$L$35:$N$36</definedName>
    <definedName name="area" localSheetId="34">[29]GP05!#REF!,[29]GP05!$F$22:$H$25,[29]GP05!$J$22:$N$25,[29]GP05!$D$26:$F$30,[29]GP05!$G$30,[29]GP05!$H$26:$I$30,[29]GP05!$J$26:$J$30,[29]GP05!$K$30,[29]GP05!$L$26:$N$29,[29]GP05!$F$31:$H$34,[29]GP05!$J$31:$N$34,[29]GP05!$D$35:$F$36,[29]GP05!$I$35:$J$36,[29]GP05!$L$35:$N$36</definedName>
    <definedName name="area" localSheetId="35">[29]GP05!#REF!,[29]GP05!$F$22:$H$25,[29]GP05!$J$22:$N$25,[29]GP05!$D$26:$F$30,[29]GP05!$G$30,[29]GP05!$H$26:$I$30,[29]GP05!$J$26:$J$30,[29]GP05!$K$30,[29]GP05!$L$26:$N$29,[29]GP05!$F$31:$H$34,[29]GP05!$J$31:$N$34,[29]GP05!$D$35:$F$36,[29]GP05!$I$35:$J$36,[29]GP05!$L$35:$N$36</definedName>
    <definedName name="area" localSheetId="36">[29]GP05!#REF!,[29]GP05!$F$22:$H$25,[29]GP05!$J$22:$N$25,[29]GP05!$D$26:$F$30,[29]GP05!$G$30,[29]GP05!$H$26:$I$30,[29]GP05!$J$26:$J$30,[29]GP05!$K$30,[29]GP05!$L$26:$N$29,[29]GP05!$F$31:$H$34,[29]GP05!$J$31:$N$34,[29]GP05!$D$35:$F$36,[29]GP05!$I$35:$J$36,[29]GP05!$L$35:$N$36</definedName>
    <definedName name="area" localSheetId="37">[29]GP05!#REF!,[29]GP05!$F$22:$H$25,[29]GP05!$J$22:$N$25,[29]GP05!$D$26:$F$30,[29]GP05!$G$30,[29]GP05!$H$26:$I$30,[29]GP05!$J$26:$J$30,[29]GP05!$K$30,[29]GP05!$L$26:$N$29,[29]GP05!$F$31:$H$34,[29]GP05!$J$31:$N$34,[29]GP05!$D$35:$F$36,[29]GP05!$I$35:$J$36,[29]GP05!$L$35:$N$36</definedName>
    <definedName name="area" localSheetId="38">[29]GP05!#REF!,[29]GP05!$F$22:$H$25,[29]GP05!$J$22:$N$25,[29]GP05!$D$26:$F$30,[29]GP05!$G$30,[29]GP05!$H$26:$I$30,[29]GP05!$J$26:$J$30,[29]GP05!$K$30,[29]GP05!$L$26:$N$29,[29]GP05!$F$31:$H$34,[29]GP05!$J$31:$N$34,[29]GP05!$D$35:$F$36,[29]GP05!$I$35:$J$36,[29]GP05!$L$35:$N$36</definedName>
    <definedName name="area" localSheetId="39">[29]GP05!#REF!,[29]GP05!$F$22:$H$25,[29]GP05!$J$22:$N$25,[29]GP05!$D$26:$F$30,[29]GP05!$G$30,[29]GP05!$H$26:$I$30,[29]GP05!$J$26:$J$30,[29]GP05!$K$30,[29]GP05!$L$26:$N$29,[29]GP05!$F$31:$H$34,[29]GP05!$J$31:$N$34,[29]GP05!$D$35:$F$36,[29]GP05!$I$35:$J$36,[29]GP05!$L$35:$N$36</definedName>
    <definedName name="area" localSheetId="40">[29]GP05!#REF!,[29]GP05!$F$22:$H$25,[29]GP05!$J$22:$N$25,[29]GP05!$D$26:$F$30,[29]GP05!$G$30,[29]GP05!$H$26:$I$30,[29]GP05!$J$26:$J$30,[29]GP05!$K$30,[29]GP05!$L$26:$N$29,[29]GP05!$F$31:$H$34,[29]GP05!$J$31:$N$34,[29]GP05!$D$35:$F$36,[29]GP05!$I$35:$J$36,[29]GP05!$L$35:$N$36</definedName>
    <definedName name="area" localSheetId="41">[29]GP05!#REF!,[29]GP05!$F$22:$H$25,[29]GP05!$J$22:$N$25,[29]GP05!$D$26:$F$30,[29]GP05!$G$30,[29]GP05!$H$26:$I$30,[29]GP05!$J$26:$J$30,[29]GP05!$K$30,[29]GP05!$L$26:$N$29,[29]GP05!$F$31:$H$34,[29]GP05!$J$31:$N$34,[29]GP05!$D$35:$F$36,[29]GP05!$I$35:$J$36,[29]GP05!$L$35:$N$36</definedName>
    <definedName name="area" localSheetId="2">[29]GP05!#REF!,[29]GP05!$F$22:$H$25,[29]GP05!$J$22:$N$25,[29]GP05!$D$26:$F$30,[29]GP05!$G$30,[29]GP05!$H$26:$I$30,[29]GP05!$J$26:$J$30,[29]GP05!$K$30,[29]GP05!$L$26:$N$29,[29]GP05!$F$31:$H$34,[29]GP05!$J$31:$N$34,[29]GP05!$D$35:$F$36,[29]GP05!$I$35:$J$36,[29]GP05!$L$35:$N$36</definedName>
    <definedName name="area" localSheetId="1">[29]GP05!#REF!,[29]GP05!$F$22:$H$25,[29]GP05!$J$22:$N$25,[29]GP05!$D$26:$F$30,[29]GP05!$G$30,[29]GP05!$H$26:$I$30,[29]GP05!$J$26:$J$30,[29]GP05!$K$30,[29]GP05!$L$26:$N$29,[29]GP05!$F$31:$H$34,[29]GP05!$J$31:$N$34,[29]GP05!$D$35:$F$36,[29]GP05!$I$35:$J$36,[29]GP05!$L$35:$N$36</definedName>
    <definedName name="area">[29]GP05!#REF!,[29]GP05!$F$22:$H$25,[29]GP05!$J$22:$N$25,[29]GP05!$D$26:$F$30,[29]GP05!$G$30,[29]GP05!$H$26:$I$30,[29]GP05!$J$26:$J$30,[29]GP05!$K$30,[29]GP05!$L$26:$N$29,[29]GP05!$F$31:$H$34,[29]GP05!$J$31:$N$34,[29]GP05!$D$35:$F$36,[29]GP05!$I$35:$J$36,[29]GP05!$L$35:$N$36</definedName>
    <definedName name="_xlnm.Extract" localSheetId="15">#REF!</definedName>
    <definedName name="_xlnm.Extract" localSheetId="6">#REF!</definedName>
    <definedName name="_xlnm.Extract" localSheetId="7">#REF!</definedName>
    <definedName name="_xlnm.Extract" localSheetId="8">#REF!</definedName>
    <definedName name="_xlnm.Extract" localSheetId="42">#REF!</definedName>
    <definedName name="_xlnm.Extract" localSheetId="43">#REF!</definedName>
    <definedName name="_xlnm.Extract" localSheetId="44">#REF!</definedName>
    <definedName name="_xlnm.Extract" localSheetId="45">#REF!</definedName>
    <definedName name="_xlnm.Extract" localSheetId="46">#REF!</definedName>
    <definedName name="_xlnm.Extract" localSheetId="47">#REF!</definedName>
    <definedName name="_xlnm.Extract" localSheetId="48">#REF!</definedName>
    <definedName name="_xlnm.Extract" localSheetId="49">#REF!</definedName>
    <definedName name="_xlnm.Extract" localSheetId="50">#REF!</definedName>
    <definedName name="_xlnm.Extract" localSheetId="51">#REF!</definedName>
    <definedName name="_xlnm.Extract" localSheetId="52">#REF!</definedName>
    <definedName name="_xlnm.Extract" localSheetId="53">#REF!</definedName>
    <definedName name="_xlnm.Extract" localSheetId="54">#REF!</definedName>
    <definedName name="_xlnm.Extract" localSheetId="55">#REF!</definedName>
    <definedName name="_xlnm.Extract" localSheetId="56">#REF!</definedName>
    <definedName name="_xlnm.Extract" localSheetId="9">#REF!</definedName>
    <definedName name="_xlnm.Extract" localSheetId="10">#REF!</definedName>
    <definedName name="_xlnm.Extract" localSheetId="11">#REF!</definedName>
    <definedName name="_xlnm.Extract" localSheetId="12">#REF!</definedName>
    <definedName name="_xlnm.Extract" localSheetId="13">#REF!</definedName>
    <definedName name="_xlnm.Extract" localSheetId="14">#REF!</definedName>
    <definedName name="_xlnm.Extract" localSheetId="16">#REF!</definedName>
    <definedName name="_xlnm.Extract" localSheetId="17">#REF!</definedName>
    <definedName name="_xlnm.Extract" localSheetId="18">#REF!</definedName>
    <definedName name="_xlnm.Extract" localSheetId="19">#REF!</definedName>
    <definedName name="_xlnm.Extract" localSheetId="22">#REF!</definedName>
    <definedName name="_xlnm.Extract" localSheetId="23">#REF!</definedName>
    <definedName name="_xlnm.Extract" localSheetId="24">#REF!</definedName>
    <definedName name="_xlnm.Extract" localSheetId="25">#REF!</definedName>
    <definedName name="_xlnm.Extract" localSheetId="26">#REF!</definedName>
    <definedName name="_xlnm.Extract" localSheetId="27">#REF!</definedName>
    <definedName name="_xlnm.Extract" localSheetId="28">#REF!</definedName>
    <definedName name="_xlnm.Extract" localSheetId="29">#REF!</definedName>
    <definedName name="_xlnm.Extract" localSheetId="30">#REF!</definedName>
    <definedName name="_xlnm.Extract" localSheetId="31">#REF!</definedName>
    <definedName name="_xlnm.Extract" localSheetId="32">#REF!</definedName>
    <definedName name="_xlnm.Extract" localSheetId="33">#REF!</definedName>
    <definedName name="_xlnm.Extract" localSheetId="34">#REF!</definedName>
    <definedName name="_xlnm.Extract" localSheetId="35">#REF!</definedName>
    <definedName name="_xlnm.Extract" localSheetId="36">#REF!</definedName>
    <definedName name="_xlnm.Extract" localSheetId="37">#REF!</definedName>
    <definedName name="_xlnm.Extract" localSheetId="38">#REF!</definedName>
    <definedName name="_xlnm.Extract" localSheetId="39">#REF!</definedName>
    <definedName name="_xlnm.Extract" localSheetId="40">#REF!</definedName>
    <definedName name="_xlnm.Extract" localSheetId="41">#REF!</definedName>
    <definedName name="_xlnm.Extract" localSheetId="3">#REF!</definedName>
    <definedName name="_xlnm.Extract">#REF!</definedName>
    <definedName name="_xlnm.Print_Area" localSheetId="15">#REF!</definedName>
    <definedName name="_xlnm.Print_Area" localSheetId="6">#REF!</definedName>
    <definedName name="_xlnm.Print_Area" localSheetId="7">'1,2 '!$A$1:$I$53</definedName>
    <definedName name="_xlnm.Print_Area" localSheetId="8">#REF!</definedName>
    <definedName name="_xlnm.Print_Area" localSheetId="42">#REF!</definedName>
    <definedName name="_xlnm.Print_Area" localSheetId="43">#REF!</definedName>
    <definedName name="_xlnm.Print_Area" localSheetId="44">#REF!</definedName>
    <definedName name="_xlnm.Print_Area" localSheetId="45">#REF!</definedName>
    <definedName name="_xlnm.Print_Area" localSheetId="46">#REF!</definedName>
    <definedName name="_xlnm.Print_Area" localSheetId="47">#REF!</definedName>
    <definedName name="_xlnm.Print_Area" localSheetId="48">#REF!</definedName>
    <definedName name="_xlnm.Print_Area" localSheetId="49">#REF!</definedName>
    <definedName name="_xlnm.Print_Area" localSheetId="50">#REF!</definedName>
    <definedName name="_xlnm.Print_Area" localSheetId="51">#REF!</definedName>
    <definedName name="_xlnm.Print_Area" localSheetId="52">#REF!</definedName>
    <definedName name="_xlnm.Print_Area" localSheetId="53">#REF!</definedName>
    <definedName name="_xlnm.Print_Area" localSheetId="54">#REF!</definedName>
    <definedName name="_xlnm.Print_Area" localSheetId="55">#REF!</definedName>
    <definedName name="_xlnm.Print_Area" localSheetId="56">#REF!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 localSheetId="14">#REF!</definedName>
    <definedName name="_xlnm.Print_Area" localSheetId="16">#REF!</definedName>
    <definedName name="_xlnm.Print_Area" localSheetId="17">#REF!</definedName>
    <definedName name="_xlnm.Print_Area" localSheetId="18">#REF!</definedName>
    <definedName name="_xlnm.Print_Area" localSheetId="19">#REF!</definedName>
    <definedName name="_xlnm.Print_Area" localSheetId="22">#REF!</definedName>
    <definedName name="_xlnm.Print_Area" localSheetId="23">#REF!</definedName>
    <definedName name="_xlnm.Print_Area" localSheetId="24">#REF!</definedName>
    <definedName name="_xlnm.Print_Area" localSheetId="25">#REF!</definedName>
    <definedName name="_xlnm.Print_Area" localSheetId="26">#REF!</definedName>
    <definedName name="_xlnm.Print_Area" localSheetId="27">#REF!</definedName>
    <definedName name="_xlnm.Print_Area" localSheetId="28">#REF!</definedName>
    <definedName name="_xlnm.Print_Area" localSheetId="30">#REF!</definedName>
    <definedName name="_xlnm.Print_Area" localSheetId="31">#REF!</definedName>
    <definedName name="_xlnm.Print_Area" localSheetId="32">#REF!</definedName>
    <definedName name="_xlnm.Print_Area" localSheetId="33">#REF!</definedName>
    <definedName name="_xlnm.Print_Area" localSheetId="34">#REF!</definedName>
    <definedName name="_xlnm.Print_Area" localSheetId="35">#REF!</definedName>
    <definedName name="_xlnm.Print_Area" localSheetId="36">#REF!</definedName>
    <definedName name="_xlnm.Print_Area" localSheetId="37">'8,5 '!$A$1:$I$52</definedName>
    <definedName name="_xlnm.Print_Area" localSheetId="38">#REF!</definedName>
    <definedName name="_xlnm.Print_Area" localSheetId="39">#REF!</definedName>
    <definedName name="_xlnm.Print_Area" localSheetId="40">#REF!</definedName>
    <definedName name="_xlnm.Print_Area" localSheetId="41">#REF!</definedName>
    <definedName name="_xlnm.Print_Area" localSheetId="2">AIU!$A$1:$H$42</definedName>
    <definedName name="_xlnm.Print_Area" localSheetId="4">'CTO D '!$A$1:$I$53</definedName>
    <definedName name="_xlnm.Print_Area" localSheetId="1">MemoriaDeCant!$A$1:$AU$1628</definedName>
    <definedName name="_xlnm.Print_Area" localSheetId="5">'MRO 14 '!$A$1:$I$52</definedName>
    <definedName name="_xlnm.Print_Area" localSheetId="0">'PRESUPUESTO GENERAL'!$A$1:$F$99</definedName>
    <definedName name="_xlnm.Print_Area" localSheetId="3">'PROGRAMACION F F'!$A$1:$O$78</definedName>
    <definedName name="_xlnm.Print_Area">#REF!</definedName>
    <definedName name="Arena">'[31]LISTADO '!$F$4</definedName>
    <definedName name="arg" localSheetId="6" hidden="1">[60]MI!#REF!</definedName>
    <definedName name="arg" localSheetId="7" hidden="1">[60]MI!#REF!</definedName>
    <definedName name="arg" localSheetId="11" hidden="1">[60]MI!#REF!</definedName>
    <definedName name="arg" localSheetId="19" hidden="1">[60]MI!#REF!</definedName>
    <definedName name="arg" localSheetId="2" hidden="1">[60]MI!#REF!</definedName>
    <definedName name="arg" localSheetId="1" hidden="1">[60]MI!#REF!</definedName>
    <definedName name="arg" hidden="1">[60]MI!#REF!</definedName>
    <definedName name="Arial" localSheetId="15">#REF!</definedName>
    <definedName name="Arial" localSheetId="6">#REF!</definedName>
    <definedName name="Arial" localSheetId="7">#REF!</definedName>
    <definedName name="Arial" localSheetId="8">#REF!</definedName>
    <definedName name="Arial" localSheetId="42">#REF!</definedName>
    <definedName name="Arial" localSheetId="43">#REF!</definedName>
    <definedName name="Arial" localSheetId="44">#REF!</definedName>
    <definedName name="Arial" localSheetId="45">#REF!</definedName>
    <definedName name="Arial" localSheetId="46">#REF!</definedName>
    <definedName name="Arial" localSheetId="47">#REF!</definedName>
    <definedName name="Arial" localSheetId="48">#REF!</definedName>
    <definedName name="Arial" localSheetId="49">#REF!</definedName>
    <definedName name="Arial" localSheetId="50">#REF!</definedName>
    <definedName name="Arial" localSheetId="51">#REF!</definedName>
    <definedName name="Arial" localSheetId="52">#REF!</definedName>
    <definedName name="Arial" localSheetId="53">#REF!</definedName>
    <definedName name="Arial" localSheetId="54">#REF!</definedName>
    <definedName name="Arial" localSheetId="55">#REF!</definedName>
    <definedName name="Arial" localSheetId="56">#REF!</definedName>
    <definedName name="Arial" localSheetId="9">#REF!</definedName>
    <definedName name="Arial" localSheetId="10">#REF!</definedName>
    <definedName name="Arial" localSheetId="11">#REF!</definedName>
    <definedName name="Arial" localSheetId="12">#REF!</definedName>
    <definedName name="Arial" localSheetId="13">#REF!</definedName>
    <definedName name="Arial" localSheetId="14">#REF!</definedName>
    <definedName name="Arial" localSheetId="16">#REF!</definedName>
    <definedName name="Arial" localSheetId="17">#REF!</definedName>
    <definedName name="Arial" localSheetId="18">#REF!</definedName>
    <definedName name="Arial" localSheetId="19">#REF!</definedName>
    <definedName name="Arial" localSheetId="22">#REF!</definedName>
    <definedName name="Arial" localSheetId="23">#REF!</definedName>
    <definedName name="Arial" localSheetId="24">#REF!</definedName>
    <definedName name="Arial" localSheetId="25">#REF!</definedName>
    <definedName name="Arial" localSheetId="26">#REF!</definedName>
    <definedName name="Arial" localSheetId="27">#REF!</definedName>
    <definedName name="Arial" localSheetId="28">#REF!</definedName>
    <definedName name="Arial" localSheetId="29">#REF!</definedName>
    <definedName name="Arial" localSheetId="30">#REF!</definedName>
    <definedName name="Arial" localSheetId="31">#REF!</definedName>
    <definedName name="Arial" localSheetId="32">#REF!</definedName>
    <definedName name="Arial" localSheetId="33">#REF!</definedName>
    <definedName name="Arial" localSheetId="34">#REF!</definedName>
    <definedName name="Arial" localSheetId="35">#REF!</definedName>
    <definedName name="Arial" localSheetId="36">#REF!</definedName>
    <definedName name="Arial" localSheetId="37">#REF!</definedName>
    <definedName name="Arial" localSheetId="38">#REF!</definedName>
    <definedName name="Arial" localSheetId="39">#REF!</definedName>
    <definedName name="Arial" localSheetId="40">#REF!</definedName>
    <definedName name="Arial" localSheetId="41">#REF!</definedName>
    <definedName name="arial" localSheetId="3">#REF!</definedName>
    <definedName name="Arial">#REF!</definedName>
    <definedName name="Arrendamiento" localSheetId="6">#REF!</definedName>
    <definedName name="Arrendamiento">#REF!</definedName>
    <definedName name="ArrendamientoCostos" localSheetId="6">#REF!</definedName>
    <definedName name="ArrendamientoCostos">#REF!</definedName>
    <definedName name="as" localSheetId="15">#REF!</definedName>
    <definedName name="as" localSheetId="6">#REF!</definedName>
    <definedName name="as" localSheetId="7">#REF!</definedName>
    <definedName name="as" localSheetId="8">#REF!</definedName>
    <definedName name="as" localSheetId="42">#REF!</definedName>
    <definedName name="as" localSheetId="43">#REF!</definedName>
    <definedName name="as" localSheetId="44">#REF!</definedName>
    <definedName name="as" localSheetId="45">#REF!</definedName>
    <definedName name="as" localSheetId="46">#REF!</definedName>
    <definedName name="as" localSheetId="47">#REF!</definedName>
    <definedName name="as" localSheetId="48">#REF!</definedName>
    <definedName name="as" localSheetId="49">#REF!</definedName>
    <definedName name="as" localSheetId="50">#REF!</definedName>
    <definedName name="as" localSheetId="51">#REF!</definedName>
    <definedName name="as" localSheetId="52">#REF!</definedName>
    <definedName name="as" localSheetId="53">#REF!</definedName>
    <definedName name="as" localSheetId="54">#REF!</definedName>
    <definedName name="as" localSheetId="55">#REF!</definedName>
    <definedName name="as" localSheetId="56">#REF!</definedName>
    <definedName name="as" localSheetId="9">#REF!</definedName>
    <definedName name="as" localSheetId="10">#REF!</definedName>
    <definedName name="as" localSheetId="11">#REF!</definedName>
    <definedName name="as" localSheetId="12">#REF!</definedName>
    <definedName name="as" localSheetId="13">#REF!</definedName>
    <definedName name="as" localSheetId="14">#REF!</definedName>
    <definedName name="as" localSheetId="16">#REF!</definedName>
    <definedName name="as" localSheetId="17">#REF!</definedName>
    <definedName name="as" localSheetId="18">#REF!</definedName>
    <definedName name="as" localSheetId="19">#REF!</definedName>
    <definedName name="as" localSheetId="22">#REF!</definedName>
    <definedName name="as" localSheetId="23">#REF!</definedName>
    <definedName name="as" localSheetId="24">#REF!</definedName>
    <definedName name="as" localSheetId="25">#REF!</definedName>
    <definedName name="as" localSheetId="26">#REF!</definedName>
    <definedName name="as" localSheetId="27">#REF!</definedName>
    <definedName name="as" localSheetId="28">#REF!</definedName>
    <definedName name="as" localSheetId="29">#REF!</definedName>
    <definedName name="as" localSheetId="30">#REF!</definedName>
    <definedName name="as" localSheetId="31">#REF!</definedName>
    <definedName name="as" localSheetId="32">#REF!</definedName>
    <definedName name="as" localSheetId="33">#REF!</definedName>
    <definedName name="as" localSheetId="34">#REF!</definedName>
    <definedName name="as" localSheetId="35">#REF!</definedName>
    <definedName name="as" localSheetId="36">#REF!</definedName>
    <definedName name="as" localSheetId="37">#REF!</definedName>
    <definedName name="as" localSheetId="38">#REF!</definedName>
    <definedName name="as" localSheetId="39">#REF!</definedName>
    <definedName name="as" localSheetId="40">#REF!</definedName>
    <definedName name="as" localSheetId="41">#REF!</definedName>
    <definedName name="As" localSheetId="3">#REF!</definedName>
    <definedName name="as">#REF!</definedName>
    <definedName name="asas" localSheetId="6">#REF!</definedName>
    <definedName name="asas">#REF!</definedName>
    <definedName name="asaSASASAS" localSheetId="6">#REF!</definedName>
    <definedName name="asaSASASAS">#REF!</definedName>
    <definedName name="ASB">[10]AASHTO!$A$8:$F$11</definedName>
    <definedName name="asdd" localSheetId="6">#REF!</definedName>
    <definedName name="asdd" localSheetId="7">#REF!</definedName>
    <definedName name="asdd" localSheetId="11">#REF!</definedName>
    <definedName name="asdd" localSheetId="19">#REF!</definedName>
    <definedName name="asdd" localSheetId="1">#REF!</definedName>
    <definedName name="asdd">#REF!</definedName>
    <definedName name="ASDF" localSheetId="15">#REF!</definedName>
    <definedName name="ASDF" localSheetId="6">#REF!</definedName>
    <definedName name="ASDF" localSheetId="7">#REF!</definedName>
    <definedName name="ASDF" localSheetId="8">#REF!</definedName>
    <definedName name="ASDF" localSheetId="42">#REF!</definedName>
    <definedName name="ASDF" localSheetId="43">#REF!</definedName>
    <definedName name="ASDF" localSheetId="44">#REF!</definedName>
    <definedName name="ASDF" localSheetId="45">#REF!</definedName>
    <definedName name="ASDF" localSheetId="46">#REF!</definedName>
    <definedName name="ASDF" localSheetId="47">#REF!</definedName>
    <definedName name="ASDF" localSheetId="48">#REF!</definedName>
    <definedName name="ASDF" localSheetId="49">#REF!</definedName>
    <definedName name="ASDF" localSheetId="50">#REF!</definedName>
    <definedName name="ASDF" localSheetId="51">#REF!</definedName>
    <definedName name="ASDF" localSheetId="52">#REF!</definedName>
    <definedName name="ASDF" localSheetId="53">#REF!</definedName>
    <definedName name="ASDF" localSheetId="54">#REF!</definedName>
    <definedName name="ASDF" localSheetId="55">#REF!</definedName>
    <definedName name="ASDF" localSheetId="56">#REF!</definedName>
    <definedName name="ASDF" localSheetId="9">#REF!</definedName>
    <definedName name="ASDF" localSheetId="10">#REF!</definedName>
    <definedName name="ASDF" localSheetId="11">#REF!</definedName>
    <definedName name="ASDF" localSheetId="12">#REF!</definedName>
    <definedName name="ASDF" localSheetId="13">#REF!</definedName>
    <definedName name="ASDF" localSheetId="14">#REF!</definedName>
    <definedName name="ASDF" localSheetId="16">#REF!</definedName>
    <definedName name="ASDF" localSheetId="17">#REF!</definedName>
    <definedName name="ASDF" localSheetId="18">#REF!</definedName>
    <definedName name="ASDF" localSheetId="19">#REF!</definedName>
    <definedName name="ASDF" localSheetId="22">#REF!</definedName>
    <definedName name="ASDF" localSheetId="23">#REF!</definedName>
    <definedName name="ASDF" localSheetId="24">#REF!</definedName>
    <definedName name="ASDF" localSheetId="25">#REF!</definedName>
    <definedName name="ASDF" localSheetId="26">#REF!</definedName>
    <definedName name="ASDF" localSheetId="27">#REF!</definedName>
    <definedName name="ASDF" localSheetId="28">#REF!</definedName>
    <definedName name="ASDF" localSheetId="29">#REF!</definedName>
    <definedName name="ASDF" localSheetId="30">#REF!</definedName>
    <definedName name="ASDF" localSheetId="31">#REF!</definedName>
    <definedName name="ASDF" localSheetId="32">#REF!</definedName>
    <definedName name="ASDF" localSheetId="33">#REF!</definedName>
    <definedName name="ASDF" localSheetId="34">#REF!</definedName>
    <definedName name="ASDF" localSheetId="35">#REF!</definedName>
    <definedName name="ASDF" localSheetId="36">#REF!</definedName>
    <definedName name="ASDF" localSheetId="37">#REF!</definedName>
    <definedName name="ASDF" localSheetId="38">#REF!</definedName>
    <definedName name="ASDF" localSheetId="39">#REF!</definedName>
    <definedName name="ASDF" localSheetId="40">#REF!</definedName>
    <definedName name="ASDF" localSheetId="41">#REF!</definedName>
    <definedName name="ASDF">#REF!</definedName>
    <definedName name="asdfñk" localSheetId="15">[61]!absc</definedName>
    <definedName name="asdfñk" localSheetId="6">[61]!absc</definedName>
    <definedName name="asdfñk" localSheetId="7">[61]!absc</definedName>
    <definedName name="asdfñk" localSheetId="8">[61]!absc</definedName>
    <definedName name="asdfñk" localSheetId="42">[61]!absc</definedName>
    <definedName name="asdfñk" localSheetId="43">[61]!absc</definedName>
    <definedName name="asdfñk" localSheetId="44">[61]!absc</definedName>
    <definedName name="asdfñk" localSheetId="45">[61]!absc</definedName>
    <definedName name="asdfñk" localSheetId="46">[61]!absc</definedName>
    <definedName name="asdfñk" localSheetId="47">[61]!absc</definedName>
    <definedName name="asdfñk" localSheetId="48">[61]!absc</definedName>
    <definedName name="asdfñk" localSheetId="49">[61]!absc</definedName>
    <definedName name="asdfñk" localSheetId="50">[61]!absc</definedName>
    <definedName name="asdfñk" localSheetId="51">[61]!absc</definedName>
    <definedName name="asdfñk" localSheetId="52">[61]!absc</definedName>
    <definedName name="asdfñk" localSheetId="53">[61]!absc</definedName>
    <definedName name="asdfñk" localSheetId="54">[61]!absc</definedName>
    <definedName name="asdfñk" localSheetId="55">[61]!absc</definedName>
    <definedName name="asdfñk" localSheetId="56">[61]!absc</definedName>
    <definedName name="asdfñk" localSheetId="9">[61]!absc</definedName>
    <definedName name="asdfñk" localSheetId="10">[61]!absc</definedName>
    <definedName name="asdfñk" localSheetId="11">[61]!absc</definedName>
    <definedName name="asdfñk" localSheetId="12">[61]!absc</definedName>
    <definedName name="asdfñk" localSheetId="13">[61]!absc</definedName>
    <definedName name="asdfñk" localSheetId="14">[61]!absc</definedName>
    <definedName name="asdfñk" localSheetId="16">[61]!absc</definedName>
    <definedName name="asdfñk" localSheetId="17">[61]!absc</definedName>
    <definedName name="asdfñk" localSheetId="22">[61]!absc</definedName>
    <definedName name="asdfñk" localSheetId="23">[61]!absc</definedName>
    <definedName name="asdfñk" localSheetId="24">[61]!absc</definedName>
    <definedName name="asdfñk" localSheetId="25">[61]!absc</definedName>
    <definedName name="asdfñk" localSheetId="26">[61]!absc</definedName>
    <definedName name="asdfñk" localSheetId="27">[61]!absc</definedName>
    <definedName name="asdfñk" localSheetId="28">[61]!absc</definedName>
    <definedName name="asdfñk" localSheetId="29">[61]!absc</definedName>
    <definedName name="asdfñk" localSheetId="30">[61]!absc</definedName>
    <definedName name="asdfñk" localSheetId="31">[61]!absc</definedName>
    <definedName name="asdfñk" localSheetId="32">[61]!absc</definedName>
    <definedName name="asdfñk" localSheetId="33">[61]!absc</definedName>
    <definedName name="asdfñk" localSheetId="34">[61]!absc</definedName>
    <definedName name="asdfñk" localSheetId="35">[61]!absc</definedName>
    <definedName name="asdfñk" localSheetId="36">[61]!absc</definedName>
    <definedName name="asdfñk" localSheetId="37">[61]!absc</definedName>
    <definedName name="asdfñk" localSheetId="38">[61]!absc</definedName>
    <definedName name="asdfñk" localSheetId="39">[61]!absc</definedName>
    <definedName name="asdfñk" localSheetId="40">[61]!absc</definedName>
    <definedName name="asdfñk" localSheetId="41">[61]!absc</definedName>
    <definedName name="asdfñk">[61]!absc</definedName>
    <definedName name="AsistenciaCarretera" localSheetId="6">#REF!</definedName>
    <definedName name="AsistenciaCarretera" localSheetId="7">#REF!</definedName>
    <definedName name="AsistenciaCarretera" localSheetId="11">#REF!</definedName>
    <definedName name="AsistenciaCarretera" localSheetId="19">#REF!</definedName>
    <definedName name="AsistenciaCarretera" localSheetId="2">#REF!</definedName>
    <definedName name="AsistenciaCarretera" localSheetId="1">#REF!</definedName>
    <definedName name="AsistenciaCarretera">#REF!</definedName>
    <definedName name="AsistenciaCostos" localSheetId="6">#REF!</definedName>
    <definedName name="AsistenciaCostos" localSheetId="7">#REF!</definedName>
    <definedName name="AsistenciaCostos" localSheetId="11">#REF!</definedName>
    <definedName name="AsistenciaCostos" localSheetId="19">#REF!</definedName>
    <definedName name="AsistenciaCostos" localSheetId="2">#REF!</definedName>
    <definedName name="AsistenciaCostos" localSheetId="1">#REF!</definedName>
    <definedName name="AsistenciaCostos">#REF!</definedName>
    <definedName name="assdf" localSheetId="6">#REF!</definedName>
    <definedName name="assdf" localSheetId="7">#REF!</definedName>
    <definedName name="assdf" localSheetId="11">#REF!</definedName>
    <definedName name="assdf" localSheetId="19">#REF!</definedName>
    <definedName name="assdf" localSheetId="2">#REF!</definedName>
    <definedName name="assdf" localSheetId="1">#REF!</definedName>
    <definedName name="assdf">#REF!</definedName>
    <definedName name="assetclass" localSheetId="6">#REF!</definedName>
    <definedName name="assetclass">#REF!</definedName>
    <definedName name="assetclass2" localSheetId="6">#REF!</definedName>
    <definedName name="assetclass2">#REF!</definedName>
    <definedName name="assetclass3" localSheetId="6">#REF!</definedName>
    <definedName name="assetclass3">#REF!</definedName>
    <definedName name="astrid" localSheetId="15">#REF!</definedName>
    <definedName name="astrid" localSheetId="6">#REF!</definedName>
    <definedName name="astrid" localSheetId="7">#REF!</definedName>
    <definedName name="astrid" localSheetId="8">#REF!</definedName>
    <definedName name="astrid" localSheetId="42">#REF!</definedName>
    <definedName name="astrid" localSheetId="43">#REF!</definedName>
    <definedName name="astrid" localSheetId="44">#REF!</definedName>
    <definedName name="astrid" localSheetId="45">#REF!</definedName>
    <definedName name="astrid" localSheetId="46">#REF!</definedName>
    <definedName name="astrid" localSheetId="47">#REF!</definedName>
    <definedName name="astrid" localSheetId="48">#REF!</definedName>
    <definedName name="astrid" localSheetId="49">#REF!</definedName>
    <definedName name="astrid" localSheetId="50">#REF!</definedName>
    <definedName name="astrid" localSheetId="51">#REF!</definedName>
    <definedName name="astrid" localSheetId="52">#REF!</definedName>
    <definedName name="astrid" localSheetId="53">#REF!</definedName>
    <definedName name="astrid" localSheetId="54">#REF!</definedName>
    <definedName name="astrid" localSheetId="55">#REF!</definedName>
    <definedName name="astrid" localSheetId="56">#REF!</definedName>
    <definedName name="astrid" localSheetId="9">#REF!</definedName>
    <definedName name="astrid" localSheetId="10">#REF!</definedName>
    <definedName name="astrid" localSheetId="11">#REF!</definedName>
    <definedName name="astrid" localSheetId="12">#REF!</definedName>
    <definedName name="astrid" localSheetId="13">#REF!</definedName>
    <definedName name="astrid" localSheetId="14">#REF!</definedName>
    <definedName name="astrid" localSheetId="16">#REF!</definedName>
    <definedName name="astrid" localSheetId="17">#REF!</definedName>
    <definedName name="astrid" localSheetId="18">#REF!</definedName>
    <definedName name="astrid" localSheetId="19">#REF!</definedName>
    <definedName name="astrid" localSheetId="22">#REF!</definedName>
    <definedName name="astrid" localSheetId="23">#REF!</definedName>
    <definedName name="astrid" localSheetId="24">#REF!</definedName>
    <definedName name="astrid" localSheetId="25">#REF!</definedName>
    <definedName name="astrid" localSheetId="26">#REF!</definedName>
    <definedName name="astrid" localSheetId="27">#REF!</definedName>
    <definedName name="astrid" localSheetId="28">#REF!</definedName>
    <definedName name="astrid" localSheetId="29">#REF!</definedName>
    <definedName name="astrid" localSheetId="30">#REF!</definedName>
    <definedName name="astrid" localSheetId="31">#REF!</definedName>
    <definedName name="astrid" localSheetId="32">#REF!</definedName>
    <definedName name="astrid" localSheetId="33">#REF!</definedName>
    <definedName name="astrid" localSheetId="34">#REF!</definedName>
    <definedName name="astrid" localSheetId="35">#REF!</definedName>
    <definedName name="astrid" localSheetId="36">#REF!</definedName>
    <definedName name="astrid" localSheetId="37">#REF!</definedName>
    <definedName name="astrid" localSheetId="38">#REF!</definedName>
    <definedName name="astrid" localSheetId="39">#REF!</definedName>
    <definedName name="astrid" localSheetId="40">#REF!</definedName>
    <definedName name="astrid" localSheetId="41">#REF!</definedName>
    <definedName name="astrid">#REF!</definedName>
    <definedName name="At" localSheetId="6">#REF!</definedName>
    <definedName name="At">#REF!</definedName>
    <definedName name="ATRS">[46]TRANS!$A:$D</definedName>
    <definedName name="au" localSheetId="15">#REF!</definedName>
    <definedName name="au" localSheetId="6">#REF!</definedName>
    <definedName name="au" localSheetId="7">#REF!</definedName>
    <definedName name="au" localSheetId="8">#REF!</definedName>
    <definedName name="au" localSheetId="42">#REF!</definedName>
    <definedName name="au" localSheetId="43">#REF!</definedName>
    <definedName name="au" localSheetId="44">#REF!</definedName>
    <definedName name="au" localSheetId="45">#REF!</definedName>
    <definedName name="au" localSheetId="46">#REF!</definedName>
    <definedName name="au" localSheetId="47">#REF!</definedName>
    <definedName name="au" localSheetId="48">#REF!</definedName>
    <definedName name="au" localSheetId="49">#REF!</definedName>
    <definedName name="au" localSheetId="50">#REF!</definedName>
    <definedName name="au" localSheetId="51">#REF!</definedName>
    <definedName name="au" localSheetId="52">#REF!</definedName>
    <definedName name="au" localSheetId="53">#REF!</definedName>
    <definedName name="au" localSheetId="54">#REF!</definedName>
    <definedName name="au" localSheetId="55">#REF!</definedName>
    <definedName name="au" localSheetId="56">#REF!</definedName>
    <definedName name="au" localSheetId="9">#REF!</definedName>
    <definedName name="au" localSheetId="10">#REF!</definedName>
    <definedName name="au" localSheetId="11">#REF!</definedName>
    <definedName name="au" localSheetId="12">#REF!</definedName>
    <definedName name="au" localSheetId="13">#REF!</definedName>
    <definedName name="au" localSheetId="14">#REF!</definedName>
    <definedName name="au" localSheetId="16">#REF!</definedName>
    <definedName name="au" localSheetId="17">#REF!</definedName>
    <definedName name="au" localSheetId="18">#REF!</definedName>
    <definedName name="au" localSheetId="19">#REF!</definedName>
    <definedName name="au" localSheetId="22">#REF!</definedName>
    <definedName name="au" localSheetId="23">#REF!</definedName>
    <definedName name="au" localSheetId="24">#REF!</definedName>
    <definedName name="au" localSheetId="25">#REF!</definedName>
    <definedName name="au" localSheetId="26">#REF!</definedName>
    <definedName name="au" localSheetId="27">#REF!</definedName>
    <definedName name="au" localSheetId="28">#REF!</definedName>
    <definedName name="au" localSheetId="29">#REF!</definedName>
    <definedName name="au" localSheetId="30">#REF!</definedName>
    <definedName name="au" localSheetId="31">#REF!</definedName>
    <definedName name="au" localSheetId="32">#REF!</definedName>
    <definedName name="au" localSheetId="33">#REF!</definedName>
    <definedName name="au" localSheetId="34">#REF!</definedName>
    <definedName name="au" localSheetId="35">#REF!</definedName>
    <definedName name="au" localSheetId="36">#REF!</definedName>
    <definedName name="au" localSheetId="37">#REF!</definedName>
    <definedName name="au" localSheetId="38">#REF!</definedName>
    <definedName name="au" localSheetId="39">#REF!</definedName>
    <definedName name="au" localSheetId="40">#REF!</definedName>
    <definedName name="au" localSheetId="41">#REF!</definedName>
    <definedName name="Au" localSheetId="3">#REF!</definedName>
    <definedName name="au">#REF!</definedName>
    <definedName name="AUDITOR1" localSheetId="15">#REF!</definedName>
    <definedName name="AUDITOR1" localSheetId="6">#REF!</definedName>
    <definedName name="AUDITOR1" localSheetId="7">#REF!</definedName>
    <definedName name="AUDITOR1" localSheetId="8">#REF!</definedName>
    <definedName name="AUDITOR1" localSheetId="42">#REF!</definedName>
    <definedName name="AUDITOR1" localSheetId="43">#REF!</definedName>
    <definedName name="AUDITOR1" localSheetId="44">#REF!</definedName>
    <definedName name="AUDITOR1" localSheetId="45">#REF!</definedName>
    <definedName name="AUDITOR1" localSheetId="46">#REF!</definedName>
    <definedName name="AUDITOR1" localSheetId="47">#REF!</definedName>
    <definedName name="AUDITOR1" localSheetId="48">#REF!</definedName>
    <definedName name="AUDITOR1" localSheetId="49">#REF!</definedName>
    <definedName name="AUDITOR1" localSheetId="50">#REF!</definedName>
    <definedName name="AUDITOR1" localSheetId="51">#REF!</definedName>
    <definedName name="AUDITOR1" localSheetId="52">#REF!</definedName>
    <definedName name="AUDITOR1" localSheetId="53">#REF!</definedName>
    <definedName name="AUDITOR1" localSheetId="54">#REF!</definedName>
    <definedName name="AUDITOR1" localSheetId="55">#REF!</definedName>
    <definedName name="AUDITOR1" localSheetId="56">#REF!</definedName>
    <definedName name="AUDITOR1" localSheetId="9">#REF!</definedName>
    <definedName name="AUDITOR1" localSheetId="10">#REF!</definedName>
    <definedName name="AUDITOR1" localSheetId="11">#REF!</definedName>
    <definedName name="AUDITOR1" localSheetId="12">#REF!</definedName>
    <definedName name="AUDITOR1" localSheetId="13">#REF!</definedName>
    <definedName name="AUDITOR1" localSheetId="14">#REF!</definedName>
    <definedName name="AUDITOR1" localSheetId="16">#REF!</definedName>
    <definedName name="AUDITOR1" localSheetId="17">#REF!</definedName>
    <definedName name="AUDITOR1" localSheetId="18">#REF!</definedName>
    <definedName name="AUDITOR1" localSheetId="19">#REF!</definedName>
    <definedName name="AUDITOR1" localSheetId="22">#REF!</definedName>
    <definedName name="AUDITOR1" localSheetId="23">#REF!</definedName>
    <definedName name="AUDITOR1" localSheetId="24">#REF!</definedName>
    <definedName name="AUDITOR1" localSheetId="25">#REF!</definedName>
    <definedName name="AUDITOR1" localSheetId="26">#REF!</definedName>
    <definedName name="AUDITOR1" localSheetId="27">#REF!</definedName>
    <definedName name="AUDITOR1" localSheetId="28">#REF!</definedName>
    <definedName name="AUDITOR1" localSheetId="29">#REF!</definedName>
    <definedName name="AUDITOR1" localSheetId="30">#REF!</definedName>
    <definedName name="AUDITOR1" localSheetId="31">#REF!</definedName>
    <definedName name="AUDITOR1" localSheetId="32">#REF!</definedName>
    <definedName name="AUDITOR1" localSheetId="33">#REF!</definedName>
    <definedName name="AUDITOR1" localSheetId="34">#REF!</definedName>
    <definedName name="AUDITOR1" localSheetId="35">#REF!</definedName>
    <definedName name="AUDITOR1" localSheetId="36">#REF!</definedName>
    <definedName name="AUDITOR1" localSheetId="37">#REF!</definedName>
    <definedName name="AUDITOR1" localSheetId="38">#REF!</definedName>
    <definedName name="AUDITOR1" localSheetId="39">#REF!</definedName>
    <definedName name="AUDITOR1" localSheetId="40">#REF!</definedName>
    <definedName name="AUDITOR1" localSheetId="41">#REF!</definedName>
    <definedName name="AUDITOR1">#REF!</definedName>
    <definedName name="AUDITOR1_1" localSheetId="15">#REF!</definedName>
    <definedName name="AUDITOR1_1" localSheetId="6">#REF!</definedName>
    <definedName name="AUDITOR1_1" localSheetId="7">#REF!</definedName>
    <definedName name="AUDITOR1_1" localSheetId="8">#REF!</definedName>
    <definedName name="AUDITOR1_1" localSheetId="42">#REF!</definedName>
    <definedName name="AUDITOR1_1" localSheetId="43">#REF!</definedName>
    <definedName name="AUDITOR1_1" localSheetId="44">#REF!</definedName>
    <definedName name="AUDITOR1_1" localSheetId="45">#REF!</definedName>
    <definedName name="AUDITOR1_1" localSheetId="46">#REF!</definedName>
    <definedName name="AUDITOR1_1" localSheetId="47">#REF!</definedName>
    <definedName name="AUDITOR1_1" localSheetId="48">#REF!</definedName>
    <definedName name="AUDITOR1_1" localSheetId="49">#REF!</definedName>
    <definedName name="AUDITOR1_1" localSheetId="50">#REF!</definedName>
    <definedName name="AUDITOR1_1" localSheetId="51">#REF!</definedName>
    <definedName name="AUDITOR1_1" localSheetId="52">#REF!</definedName>
    <definedName name="AUDITOR1_1" localSheetId="53">#REF!</definedName>
    <definedName name="AUDITOR1_1" localSheetId="54">#REF!</definedName>
    <definedName name="AUDITOR1_1" localSheetId="55">#REF!</definedName>
    <definedName name="AUDITOR1_1" localSheetId="56">#REF!</definedName>
    <definedName name="AUDITOR1_1" localSheetId="9">#REF!</definedName>
    <definedName name="AUDITOR1_1" localSheetId="10">#REF!</definedName>
    <definedName name="AUDITOR1_1" localSheetId="11">#REF!</definedName>
    <definedName name="AUDITOR1_1" localSheetId="12">#REF!</definedName>
    <definedName name="AUDITOR1_1" localSheetId="13">#REF!</definedName>
    <definedName name="AUDITOR1_1" localSheetId="14">#REF!</definedName>
    <definedName name="AUDITOR1_1" localSheetId="16">#REF!</definedName>
    <definedName name="AUDITOR1_1" localSheetId="17">#REF!</definedName>
    <definedName name="AUDITOR1_1" localSheetId="18">#REF!</definedName>
    <definedName name="AUDITOR1_1" localSheetId="19">#REF!</definedName>
    <definedName name="AUDITOR1_1" localSheetId="22">#REF!</definedName>
    <definedName name="AUDITOR1_1" localSheetId="23">#REF!</definedName>
    <definedName name="AUDITOR1_1" localSheetId="24">#REF!</definedName>
    <definedName name="AUDITOR1_1" localSheetId="25">#REF!</definedName>
    <definedName name="AUDITOR1_1" localSheetId="26">#REF!</definedName>
    <definedName name="AUDITOR1_1" localSheetId="27">#REF!</definedName>
    <definedName name="AUDITOR1_1" localSheetId="28">#REF!</definedName>
    <definedName name="AUDITOR1_1" localSheetId="29">#REF!</definedName>
    <definedName name="AUDITOR1_1" localSheetId="30">#REF!</definedName>
    <definedName name="AUDITOR1_1" localSheetId="31">#REF!</definedName>
    <definedName name="AUDITOR1_1" localSheetId="32">#REF!</definedName>
    <definedName name="AUDITOR1_1" localSheetId="33">#REF!</definedName>
    <definedName name="AUDITOR1_1" localSheetId="34">#REF!</definedName>
    <definedName name="AUDITOR1_1" localSheetId="35">#REF!</definedName>
    <definedName name="AUDITOR1_1" localSheetId="36">#REF!</definedName>
    <definedName name="AUDITOR1_1" localSheetId="37">#REF!</definedName>
    <definedName name="AUDITOR1_1" localSheetId="38">#REF!</definedName>
    <definedName name="AUDITOR1_1" localSheetId="39">#REF!</definedName>
    <definedName name="AUDITOR1_1" localSheetId="40">#REF!</definedName>
    <definedName name="AUDITOR1_1" localSheetId="41">#REF!</definedName>
    <definedName name="AUDITOR1_1">#REF!</definedName>
    <definedName name="AUDITOR1_2" localSheetId="6">#REF!</definedName>
    <definedName name="AUDITOR1_2">#REF!</definedName>
    <definedName name="AUDITOR1_4" localSheetId="6">#REF!</definedName>
    <definedName name="AUDITOR1_4">#REF!</definedName>
    <definedName name="AUDITOR2" localSheetId="6">#REF!</definedName>
    <definedName name="AUDITOR2">#REF!</definedName>
    <definedName name="AUDITOR2_1" localSheetId="6">#REF!</definedName>
    <definedName name="AUDITOR2_1">#REF!</definedName>
    <definedName name="AUDITOR2_2" localSheetId="6">#REF!</definedName>
    <definedName name="AUDITOR2_2">#REF!</definedName>
    <definedName name="aur" localSheetId="6">#REF!</definedName>
    <definedName name="aur" localSheetId="3">#REF!</definedName>
    <definedName name="aur">#REF!</definedName>
    <definedName name="auto1" localSheetId="6">#REF!</definedName>
    <definedName name="auto1">#REF!</definedName>
    <definedName name="auto2" localSheetId="6">#REF!</definedName>
    <definedName name="auto2">#REF!</definedName>
    <definedName name="auxulio" localSheetId="6">#REF!</definedName>
    <definedName name="auxulio">#REF!</definedName>
    <definedName name="auxulio_1" localSheetId="6">#REF!</definedName>
    <definedName name="auxulio_1">#REF!</definedName>
    <definedName name="auxulio_2" localSheetId="6">#REF!</definedName>
    <definedName name="auxulio_2">#REF!</definedName>
    <definedName name="auxulio_4" localSheetId="6">#REF!</definedName>
    <definedName name="auxulio_4">#REF!</definedName>
    <definedName name="av" localSheetId="6">#REF!</definedName>
    <definedName name="av" localSheetId="3">#REF!</definedName>
    <definedName name="av">#REF!</definedName>
    <definedName name="AVIGA" localSheetId="6">#REF!</definedName>
    <definedName name="AVIGA">#REF!</definedName>
    <definedName name="AVwhbq46k" localSheetId="6">#REF!</definedName>
    <definedName name="AVwhbq46k">#REF!</definedName>
    <definedName name="ax" localSheetId="6">#REF!</definedName>
    <definedName name="Ax" localSheetId="3">#REF!</definedName>
    <definedName name="ax">#REF!</definedName>
    <definedName name="Ay" localSheetId="3">#REF!</definedName>
    <definedName name="AY">[62]Hoja1!$G$6</definedName>
    <definedName name="AYU">[62]Hoja1!$F$6</definedName>
    <definedName name="ayudante">'[31]M.O.'!$F$18</definedName>
    <definedName name="AZ" localSheetId="15">#REF!</definedName>
    <definedName name="AZ" localSheetId="6">#REF!</definedName>
    <definedName name="AZ" localSheetId="7">#REF!</definedName>
    <definedName name="AZ" localSheetId="8">#REF!</definedName>
    <definedName name="AZ" localSheetId="42">#REF!</definedName>
    <definedName name="AZ" localSheetId="43">#REF!</definedName>
    <definedName name="AZ" localSheetId="44">#REF!</definedName>
    <definedName name="AZ" localSheetId="45">#REF!</definedName>
    <definedName name="AZ" localSheetId="46">#REF!</definedName>
    <definedName name="AZ" localSheetId="47">#REF!</definedName>
    <definedName name="AZ" localSheetId="48">#REF!</definedName>
    <definedName name="AZ" localSheetId="49">#REF!</definedName>
    <definedName name="AZ" localSheetId="50">#REF!</definedName>
    <definedName name="AZ" localSheetId="51">#REF!</definedName>
    <definedName name="AZ" localSheetId="52">#REF!</definedName>
    <definedName name="AZ" localSheetId="53">#REF!</definedName>
    <definedName name="AZ" localSheetId="54">#REF!</definedName>
    <definedName name="AZ" localSheetId="55">#REF!</definedName>
    <definedName name="AZ" localSheetId="56">#REF!</definedName>
    <definedName name="AZ" localSheetId="9">#REF!</definedName>
    <definedName name="AZ" localSheetId="10">#REF!</definedName>
    <definedName name="AZ" localSheetId="11">#REF!</definedName>
    <definedName name="AZ" localSheetId="12">#REF!</definedName>
    <definedName name="AZ" localSheetId="13">#REF!</definedName>
    <definedName name="AZ" localSheetId="14">#REF!</definedName>
    <definedName name="AZ" localSheetId="16">#REF!</definedName>
    <definedName name="AZ" localSheetId="17">#REF!</definedName>
    <definedName name="AZ" localSheetId="18">#REF!</definedName>
    <definedName name="AZ" localSheetId="19">#REF!</definedName>
    <definedName name="AZ" localSheetId="22">#REF!</definedName>
    <definedName name="AZ" localSheetId="23">#REF!</definedName>
    <definedName name="AZ" localSheetId="24">#REF!</definedName>
    <definedName name="AZ" localSheetId="25">#REF!</definedName>
    <definedName name="AZ" localSheetId="26">#REF!</definedName>
    <definedName name="AZ" localSheetId="27">#REF!</definedName>
    <definedName name="AZ" localSheetId="28">#REF!</definedName>
    <definedName name="AZ" localSheetId="29">#REF!</definedName>
    <definedName name="AZ" localSheetId="30">#REF!</definedName>
    <definedName name="AZ" localSheetId="31">#REF!</definedName>
    <definedName name="AZ" localSheetId="32">#REF!</definedName>
    <definedName name="AZ" localSheetId="33">#REF!</definedName>
    <definedName name="AZ" localSheetId="34">#REF!</definedName>
    <definedName name="AZ" localSheetId="35">#REF!</definedName>
    <definedName name="AZ" localSheetId="36">#REF!</definedName>
    <definedName name="AZ" localSheetId="37">#REF!</definedName>
    <definedName name="AZ" localSheetId="38">#REF!</definedName>
    <definedName name="AZ" localSheetId="39">#REF!</definedName>
    <definedName name="AZ" localSheetId="40">#REF!</definedName>
    <definedName name="AZ" localSheetId="41">#REF!</definedName>
    <definedName name="AZ">#REF!</definedName>
    <definedName name="Azimut" localSheetId="6">#REF!</definedName>
    <definedName name="Azimut">#REF!</definedName>
    <definedName name="azta" localSheetId="15">#REF!</definedName>
    <definedName name="azta" localSheetId="6">#REF!</definedName>
    <definedName name="azta" localSheetId="7">#REF!</definedName>
    <definedName name="azta" localSheetId="8">#REF!</definedName>
    <definedName name="azta" localSheetId="42">#REF!</definedName>
    <definedName name="azta" localSheetId="43">#REF!</definedName>
    <definedName name="azta" localSheetId="44">#REF!</definedName>
    <definedName name="azta" localSheetId="45">#REF!</definedName>
    <definedName name="azta" localSheetId="46">#REF!</definedName>
    <definedName name="azta" localSheetId="47">#REF!</definedName>
    <definedName name="azta" localSheetId="48">#REF!</definedName>
    <definedName name="azta" localSheetId="49">#REF!</definedName>
    <definedName name="azta" localSheetId="50">#REF!</definedName>
    <definedName name="azta" localSheetId="51">#REF!</definedName>
    <definedName name="azta" localSheetId="52">#REF!</definedName>
    <definedName name="azta" localSheetId="53">#REF!</definedName>
    <definedName name="azta" localSheetId="54">#REF!</definedName>
    <definedName name="azta" localSheetId="55">#REF!</definedName>
    <definedName name="azta" localSheetId="56">#REF!</definedName>
    <definedName name="azta" localSheetId="9">#REF!</definedName>
    <definedName name="azta" localSheetId="10">#REF!</definedName>
    <definedName name="azta" localSheetId="11">#REF!</definedName>
    <definedName name="azta" localSheetId="12">#REF!</definedName>
    <definedName name="azta" localSheetId="13">#REF!</definedName>
    <definedName name="azta" localSheetId="14">#REF!</definedName>
    <definedName name="azta" localSheetId="16">#REF!</definedName>
    <definedName name="azta" localSheetId="17">#REF!</definedName>
    <definedName name="azta" localSheetId="18">#REF!</definedName>
    <definedName name="azta" localSheetId="19">#REF!</definedName>
    <definedName name="azta" localSheetId="22">#REF!</definedName>
    <definedName name="azta" localSheetId="23">#REF!</definedName>
    <definedName name="azta" localSheetId="24">#REF!</definedName>
    <definedName name="azta" localSheetId="25">#REF!</definedName>
    <definedName name="azta" localSheetId="26">#REF!</definedName>
    <definedName name="azta" localSheetId="27">#REF!</definedName>
    <definedName name="azta" localSheetId="28">#REF!</definedName>
    <definedName name="azta" localSheetId="29">#REF!</definedName>
    <definedName name="azta" localSheetId="30">#REF!</definedName>
    <definedName name="azta" localSheetId="31">#REF!</definedName>
    <definedName name="azta" localSheetId="32">#REF!</definedName>
    <definedName name="azta" localSheetId="33">#REF!</definedName>
    <definedName name="azta" localSheetId="34">#REF!</definedName>
    <definedName name="azta" localSheetId="35">#REF!</definedName>
    <definedName name="azta" localSheetId="36">#REF!</definedName>
    <definedName name="azta" localSheetId="37">#REF!</definedName>
    <definedName name="azta" localSheetId="38">#REF!</definedName>
    <definedName name="azta" localSheetId="39">#REF!</definedName>
    <definedName name="azta" localSheetId="40">#REF!</definedName>
    <definedName name="azta" localSheetId="41">#REF!</definedName>
    <definedName name="azta">#REF!</definedName>
    <definedName name="b" localSheetId="15">#REF!</definedName>
    <definedName name="b" localSheetId="6">#REF!</definedName>
    <definedName name="b" localSheetId="7">#REF!</definedName>
    <definedName name="b" localSheetId="8">#REF!</definedName>
    <definedName name="b" localSheetId="42">#REF!</definedName>
    <definedName name="b" localSheetId="43">#REF!</definedName>
    <definedName name="b" localSheetId="44">#REF!</definedName>
    <definedName name="b" localSheetId="45">#REF!</definedName>
    <definedName name="b" localSheetId="46">#REF!</definedName>
    <definedName name="b" localSheetId="47">#REF!</definedName>
    <definedName name="b" localSheetId="48">#REF!</definedName>
    <definedName name="b" localSheetId="49">#REF!</definedName>
    <definedName name="b" localSheetId="50">#REF!</definedName>
    <definedName name="b" localSheetId="51">#REF!</definedName>
    <definedName name="b" localSheetId="52">#REF!</definedName>
    <definedName name="b" localSheetId="53">#REF!</definedName>
    <definedName name="b" localSheetId="54">#REF!</definedName>
    <definedName name="b" localSheetId="55">#REF!</definedName>
    <definedName name="b" localSheetId="56">#REF!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6">#REF!</definedName>
    <definedName name="b" localSheetId="17">#REF!</definedName>
    <definedName name="b" localSheetId="18">#REF!</definedName>
    <definedName name="b" localSheetId="19">#REF!</definedName>
    <definedName name="b" localSheetId="22">#REF!</definedName>
    <definedName name="b" localSheetId="23">#REF!</definedName>
    <definedName name="b" localSheetId="24">#REF!</definedName>
    <definedName name="b" localSheetId="25">#REF!</definedName>
    <definedName name="b" localSheetId="26">#REF!</definedName>
    <definedName name="b" localSheetId="27">#REF!</definedName>
    <definedName name="b" localSheetId="28">#REF!</definedName>
    <definedName name="b" localSheetId="29">#REF!</definedName>
    <definedName name="b" localSheetId="30">#REF!</definedName>
    <definedName name="b" localSheetId="31">#REF!</definedName>
    <definedName name="b" localSheetId="32">#REF!</definedName>
    <definedName name="b" localSheetId="33">#REF!</definedName>
    <definedName name="b" localSheetId="34">#REF!</definedName>
    <definedName name="b" localSheetId="35">#REF!</definedName>
    <definedName name="b" localSheetId="36">#REF!</definedName>
    <definedName name="b" localSheetId="37">#REF!</definedName>
    <definedName name="b" localSheetId="38">#REF!</definedName>
    <definedName name="b" localSheetId="39">#REF!</definedName>
    <definedName name="b" localSheetId="40">#REF!</definedName>
    <definedName name="b" localSheetId="41">#REF!</definedName>
    <definedName name="b" localSheetId="2">#REF!</definedName>
    <definedName name="b" localSheetId="1">#REF!</definedName>
    <definedName name="b" localSheetId="3">'[6]CALCULO POI'!#REF!</definedName>
    <definedName name="b">#REF!</definedName>
    <definedName name="B.DATOS">[6]BS.DATOS!$B$5:$N$30</definedName>
    <definedName name="B_impresión_IM" localSheetId="6">#REF!</definedName>
    <definedName name="B_impresión_IM" localSheetId="7">#REF!</definedName>
    <definedName name="B_impresión_IM" localSheetId="11">#REF!</definedName>
    <definedName name="B_impresión_IM" localSheetId="19">#REF!</definedName>
    <definedName name="B_impresión_IM" localSheetId="2">#REF!</definedName>
    <definedName name="B_impresión_IM" localSheetId="1">#REF!</definedName>
    <definedName name="B_impresión_IM">#REF!</definedName>
    <definedName name="Ba" localSheetId="6">#REF!</definedName>
    <definedName name="Ba" localSheetId="7">#REF!</definedName>
    <definedName name="Ba" localSheetId="11">#REF!</definedName>
    <definedName name="Ba" localSheetId="19">#REF!</definedName>
    <definedName name="Ba" localSheetId="2">#REF!</definedName>
    <definedName name="Ba" localSheetId="1">#REF!</definedName>
    <definedName name="Ba">#REF!</definedName>
    <definedName name="BAJA" localSheetId="6">#REF!</definedName>
    <definedName name="BAJA" localSheetId="7">#REF!</definedName>
    <definedName name="BAJA" localSheetId="11">#REF!</definedName>
    <definedName name="BAJA" localSheetId="19">#REF!</definedName>
    <definedName name="BAJA" localSheetId="2">#REF!</definedName>
    <definedName name="BAJA" localSheetId="1">#REF!</definedName>
    <definedName name="BAJA">#REF!</definedName>
    <definedName name="BALASTO" localSheetId="6">#REF!</definedName>
    <definedName name="BALASTO">#REF!</definedName>
    <definedName name="baldosa" localSheetId="6">[47]lisprecios!#REF!</definedName>
    <definedName name="baldosa" localSheetId="7">[47]lisprecios!#REF!</definedName>
    <definedName name="baldosa" localSheetId="11">[47]lisprecios!#REF!</definedName>
    <definedName name="baldosa" localSheetId="19">[47]lisprecios!#REF!</definedName>
    <definedName name="baldosa">[47]lisprecios!#REF!</definedName>
    <definedName name="BALDOSIN" localSheetId="6">#REF!</definedName>
    <definedName name="BALDOSIN" localSheetId="7">#REF!</definedName>
    <definedName name="BALDOSIN" localSheetId="11">#REF!</definedName>
    <definedName name="BALDOSIN" localSheetId="19">#REF!</definedName>
    <definedName name="BALDOSIN" localSheetId="1">#REF!</definedName>
    <definedName name="BALDOSIN">#REF!</definedName>
    <definedName name="Ballincourt">'[63]REF - Listas'!$B$13:$B$23</definedName>
    <definedName name="bancos" localSheetId="6">#REF!</definedName>
    <definedName name="bancos" localSheetId="7">#REF!</definedName>
    <definedName name="bancos" localSheetId="11">#REF!</definedName>
    <definedName name="bancos" localSheetId="19">#REF!</definedName>
    <definedName name="bancos" localSheetId="2">#REF!</definedName>
    <definedName name="bancos" localSheetId="1">#REF!</definedName>
    <definedName name="bancos">#REF!</definedName>
    <definedName name="bancos2" localSheetId="6">#REF!</definedName>
    <definedName name="bancos2" localSheetId="2">#REF!</definedName>
    <definedName name="bancos2">#REF!</definedName>
    <definedName name="bancos3" localSheetId="6">#REF!</definedName>
    <definedName name="bancos3" localSheetId="2">#REF!</definedName>
    <definedName name="bancos3">#REF!</definedName>
    <definedName name="Banda2" localSheetId="6">#REF!</definedName>
    <definedName name="Banda2">#REF!</definedName>
    <definedName name="Banda2a" localSheetId="6">#REF!</definedName>
    <definedName name="Banda2a">#REF!</definedName>
    <definedName name="baño" localSheetId="6">#REF!</definedName>
    <definedName name="baño">#REF!</definedName>
    <definedName name="basae17" localSheetId="6">#REF!</definedName>
    <definedName name="basae17">#REF!</definedName>
    <definedName name="bASE" localSheetId="6">#REF!</definedName>
    <definedName name="BASE" localSheetId="3">#REF!</definedName>
    <definedName name="bASE">#REF!</definedName>
    <definedName name="Base_datos_IM" localSheetId="6">#REF!</definedName>
    <definedName name="Base_datos_IM" localSheetId="3">#REF!</definedName>
    <definedName name="Base_datos_IM">#REF!</definedName>
    <definedName name="base_datos_t45" localSheetId="6">[64]CALIDAD!#REF!</definedName>
    <definedName name="base_datos_t45" localSheetId="7">[64]CALIDAD!#REF!</definedName>
    <definedName name="base_datos_t45" localSheetId="11">[64]CALIDAD!#REF!</definedName>
    <definedName name="base_datos_t45" localSheetId="19">[64]CALIDAD!#REF!</definedName>
    <definedName name="base_datos_t45">[64]CALIDAD!#REF!</definedName>
    <definedName name="BASE_DE_DATOS" localSheetId="6">#REF!</definedName>
    <definedName name="BASE_DE_DATOS" localSheetId="7">#REF!</definedName>
    <definedName name="BASE_DE_DATOS" localSheetId="11">#REF!</definedName>
    <definedName name="BASE_DE_DATOS" localSheetId="19">#REF!</definedName>
    <definedName name="BASE_DE_DATOS" localSheetId="2">#REF!</definedName>
    <definedName name="BASE_DE_DATOS" localSheetId="1">#REF!</definedName>
    <definedName name="BASE_DE_DATOS">#REF!</definedName>
    <definedName name="Base_Mat" localSheetId="6">#REF!</definedName>
    <definedName name="Base_Mat" localSheetId="7">#REF!</definedName>
    <definedName name="Base_Mat" localSheetId="11">#REF!</definedName>
    <definedName name="Base_Mat" localSheetId="19">#REF!</definedName>
    <definedName name="Base_Mat" localSheetId="2">#REF!</definedName>
    <definedName name="Base_Mat" localSheetId="1">#REF!</definedName>
    <definedName name="Base_Mat">#REF!</definedName>
    <definedName name="Base_MO" localSheetId="6">#REF!</definedName>
    <definedName name="Base_MO" localSheetId="7">#REF!</definedName>
    <definedName name="Base_MO" localSheetId="11">#REF!</definedName>
    <definedName name="Base_MO" localSheetId="19">#REF!</definedName>
    <definedName name="Base_MO" localSheetId="2">#REF!</definedName>
    <definedName name="Base_MO" localSheetId="1">#REF!</definedName>
    <definedName name="Base_MO">#REF!</definedName>
    <definedName name="base_VaR" localSheetId="6">#REF!</definedName>
    <definedName name="base_VaR">#REF!</definedName>
    <definedName name="base13" localSheetId="6">#REF!</definedName>
    <definedName name="base13">#REF!</definedName>
    <definedName name="base14" localSheetId="6">#REF!</definedName>
    <definedName name="base14">#REF!</definedName>
    <definedName name="base15" localSheetId="6">#REF!</definedName>
    <definedName name="base15">#REF!</definedName>
    <definedName name="base16" localSheetId="6">#REF!</definedName>
    <definedName name="base16">#REF!</definedName>
    <definedName name="base17" localSheetId="6">#REF!</definedName>
    <definedName name="base17">#REF!</definedName>
    <definedName name="base18" localSheetId="6">#REF!</definedName>
    <definedName name="base18">#REF!</definedName>
    <definedName name="base19" localSheetId="6">#REF!</definedName>
    <definedName name="base19">#REF!</definedName>
    <definedName name="base20" localSheetId="6">#REF!</definedName>
    <definedName name="base20">#REF!</definedName>
    <definedName name="base21" localSheetId="6">#REF!</definedName>
    <definedName name="base21">#REF!</definedName>
    <definedName name="base4">'[65]ACTA 4'!$A:$T</definedName>
    <definedName name="BASECINDY" localSheetId="15">#REF!</definedName>
    <definedName name="BASECINDY" localSheetId="6">#REF!</definedName>
    <definedName name="BASECINDY" localSheetId="7">#REF!</definedName>
    <definedName name="BASECINDY" localSheetId="8">#REF!</definedName>
    <definedName name="BASECINDY" localSheetId="42">#REF!</definedName>
    <definedName name="BASECINDY" localSheetId="43">#REF!</definedName>
    <definedName name="BASECINDY" localSheetId="44">#REF!</definedName>
    <definedName name="BASECINDY" localSheetId="45">#REF!</definedName>
    <definedName name="BASECINDY" localSheetId="46">#REF!</definedName>
    <definedName name="BASECINDY" localSheetId="47">#REF!</definedName>
    <definedName name="BASECINDY" localSheetId="48">#REF!</definedName>
    <definedName name="BASECINDY" localSheetId="49">#REF!</definedName>
    <definedName name="BASECINDY" localSheetId="50">#REF!</definedName>
    <definedName name="BASECINDY" localSheetId="51">#REF!</definedName>
    <definedName name="BASECINDY" localSheetId="52">#REF!</definedName>
    <definedName name="BASECINDY" localSheetId="53">#REF!</definedName>
    <definedName name="BASECINDY" localSheetId="54">#REF!</definedName>
    <definedName name="BASECINDY" localSheetId="55">#REF!</definedName>
    <definedName name="BASECINDY" localSheetId="56">#REF!</definedName>
    <definedName name="BASECINDY" localSheetId="9">#REF!</definedName>
    <definedName name="BASECINDY" localSheetId="10">#REF!</definedName>
    <definedName name="BASECINDY" localSheetId="11">#REF!</definedName>
    <definedName name="BASECINDY" localSheetId="12">#REF!</definedName>
    <definedName name="BASECINDY" localSheetId="13">#REF!</definedName>
    <definedName name="BASECINDY" localSheetId="14">#REF!</definedName>
    <definedName name="BASECINDY" localSheetId="16">#REF!</definedName>
    <definedName name="BASECINDY" localSheetId="17">#REF!</definedName>
    <definedName name="BASECINDY" localSheetId="18">#REF!</definedName>
    <definedName name="BASECINDY" localSheetId="19">#REF!</definedName>
    <definedName name="BASECINDY" localSheetId="22">#REF!</definedName>
    <definedName name="BASECINDY" localSheetId="23">#REF!</definedName>
    <definedName name="BASECINDY" localSheetId="24">#REF!</definedName>
    <definedName name="BASECINDY" localSheetId="25">#REF!</definedName>
    <definedName name="BASECINDY" localSheetId="26">#REF!</definedName>
    <definedName name="BASECINDY" localSheetId="27">#REF!</definedName>
    <definedName name="BASECINDY" localSheetId="28">#REF!</definedName>
    <definedName name="BASECINDY" localSheetId="29">#REF!</definedName>
    <definedName name="BASECINDY" localSheetId="30">#REF!</definedName>
    <definedName name="BASECINDY" localSheetId="31">#REF!</definedName>
    <definedName name="BASECINDY" localSheetId="32">#REF!</definedName>
    <definedName name="BASECINDY" localSheetId="33">#REF!</definedName>
    <definedName name="BASECINDY" localSheetId="34">#REF!</definedName>
    <definedName name="BASECINDY" localSheetId="35">#REF!</definedName>
    <definedName name="BASECINDY" localSheetId="36">#REF!</definedName>
    <definedName name="BASECINDY" localSheetId="37">#REF!</definedName>
    <definedName name="BASECINDY" localSheetId="38">#REF!</definedName>
    <definedName name="BASECINDY" localSheetId="39">#REF!</definedName>
    <definedName name="BASECINDY" localSheetId="40">#REF!</definedName>
    <definedName name="BASECINDY" localSheetId="41">#REF!</definedName>
    <definedName name="BASECINDY">#REF!</definedName>
    <definedName name="BaseDate">[66]Parameters!$D$17</definedName>
    <definedName name="BaseDatos_Ore1" localSheetId="2">'[67]BD100-45'!#REF!</definedName>
    <definedName name="BaseDatos_Ore1">'[67]BD100-45'!#REF!</definedName>
    <definedName name="BaseDatos_T831" localSheetId="2">'[68]BD100-45-P1'!#REF!</definedName>
    <definedName name="BaseDatos_T831">'[68]BD100-45-P1'!#REF!</definedName>
    <definedName name="_xlnm.Database" localSheetId="15">#REF!</definedName>
    <definedName name="_xlnm.Database" localSheetId="6">#REF!</definedName>
    <definedName name="_xlnm.Database" localSheetId="7">#REF!</definedName>
    <definedName name="_xlnm.Database" localSheetId="8">#REF!</definedName>
    <definedName name="_xlnm.Database" localSheetId="42">#REF!</definedName>
    <definedName name="_xlnm.Database" localSheetId="43">#REF!</definedName>
    <definedName name="_xlnm.Database" localSheetId="44">#REF!</definedName>
    <definedName name="_xlnm.Database" localSheetId="45">#REF!</definedName>
    <definedName name="_xlnm.Database" localSheetId="46">#REF!</definedName>
    <definedName name="_xlnm.Database" localSheetId="47">#REF!</definedName>
    <definedName name="_xlnm.Database" localSheetId="48">#REF!</definedName>
    <definedName name="_xlnm.Database" localSheetId="49">#REF!</definedName>
    <definedName name="_xlnm.Database" localSheetId="50">#REF!</definedName>
    <definedName name="_xlnm.Database" localSheetId="51">#REF!</definedName>
    <definedName name="_xlnm.Database" localSheetId="52">#REF!</definedName>
    <definedName name="_xlnm.Database" localSheetId="53">#REF!</definedName>
    <definedName name="_xlnm.Database" localSheetId="54">#REF!</definedName>
    <definedName name="_xlnm.Database" localSheetId="55">#REF!</definedName>
    <definedName name="_xlnm.Database" localSheetId="56">#REF!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3">#REF!</definedName>
    <definedName name="_xlnm.Database">#REF!</definedName>
    <definedName name="BasePeriod" localSheetId="6">#REF!</definedName>
    <definedName name="BasePeriod">#REF!</definedName>
    <definedName name="BAT">[69]PROYECTO!$C$17</definedName>
    <definedName name="bb" localSheetId="15">#REF!</definedName>
    <definedName name="bb" localSheetId="6">#REF!</definedName>
    <definedName name="bb" localSheetId="7">#REF!</definedName>
    <definedName name="bb" localSheetId="8">#REF!</definedName>
    <definedName name="bb" localSheetId="42">#REF!</definedName>
    <definedName name="bb" localSheetId="43">#REF!</definedName>
    <definedName name="bb" localSheetId="44">#REF!</definedName>
    <definedName name="bb" localSheetId="45">#REF!</definedName>
    <definedName name="bb" localSheetId="46">#REF!</definedName>
    <definedName name="bb" localSheetId="47">#REF!</definedName>
    <definedName name="bb" localSheetId="48">#REF!</definedName>
    <definedName name="bb" localSheetId="49">#REF!</definedName>
    <definedName name="bb" localSheetId="50">#REF!</definedName>
    <definedName name="bb" localSheetId="51">#REF!</definedName>
    <definedName name="bb" localSheetId="52">#REF!</definedName>
    <definedName name="bb" localSheetId="53">#REF!</definedName>
    <definedName name="bb" localSheetId="54">#REF!</definedName>
    <definedName name="bb" localSheetId="55">#REF!</definedName>
    <definedName name="bb" localSheetId="56">#REF!</definedName>
    <definedName name="bb" localSheetId="9">#REF!</definedName>
    <definedName name="bb" localSheetId="10">#REF!</definedName>
    <definedName name="bb" localSheetId="11">#REF!</definedName>
    <definedName name="bb" localSheetId="12">#REF!</definedName>
    <definedName name="bb" localSheetId="13">#REF!</definedName>
    <definedName name="bb" localSheetId="14">#REF!</definedName>
    <definedName name="bb" localSheetId="16">#REF!</definedName>
    <definedName name="bb" localSheetId="17">#REF!</definedName>
    <definedName name="bb" localSheetId="18">#REF!</definedName>
    <definedName name="bb" localSheetId="19">#REF!</definedName>
    <definedName name="bb" localSheetId="22">#REF!</definedName>
    <definedName name="bb" localSheetId="23">#REF!</definedName>
    <definedName name="bb" localSheetId="24">#REF!</definedName>
    <definedName name="bb" localSheetId="25">#REF!</definedName>
    <definedName name="bb" localSheetId="26">#REF!</definedName>
    <definedName name="bb" localSheetId="27">#REF!</definedName>
    <definedName name="bb" localSheetId="28">#REF!</definedName>
    <definedName name="bb" localSheetId="29">#REF!</definedName>
    <definedName name="bb" localSheetId="30">#REF!</definedName>
    <definedName name="bb" localSheetId="31">#REF!</definedName>
    <definedName name="bb" localSheetId="32">#REF!</definedName>
    <definedName name="bb" localSheetId="33">#REF!</definedName>
    <definedName name="bb" localSheetId="34">#REF!</definedName>
    <definedName name="bb" localSheetId="35">#REF!</definedName>
    <definedName name="bb" localSheetId="36">#REF!</definedName>
    <definedName name="bb" localSheetId="37">#REF!</definedName>
    <definedName name="bb" localSheetId="38">#REF!</definedName>
    <definedName name="bb" localSheetId="39">#REF!</definedName>
    <definedName name="bb" localSheetId="40">#REF!</definedName>
    <definedName name="bb" localSheetId="41">#REF!</definedName>
    <definedName name="BB" localSheetId="3">#REF!</definedName>
    <definedName name="bb">#REF!</definedName>
    <definedName name="bbb" localSheetId="6">#REF!</definedName>
    <definedName name="bbb">#REF!</definedName>
    <definedName name="Bc" localSheetId="6">#REF!</definedName>
    <definedName name="Bc">#REF!</definedName>
    <definedName name="Bd" localSheetId="3">#REF!</definedName>
    <definedName name="bd">[65]ACTA3!$A:$T</definedName>
    <definedName name="BD_Equ">[70]!EQUIP[[DESCRIPCION]:[Cant. Obra]]</definedName>
    <definedName name="BD_Gen">[70]!GEN[[DESCRIPCION]:[Vr UNITARIO]]</definedName>
    <definedName name="BD_Herr">[70]!HERR[[DESCRIPCION]:[Cant. Obra]]</definedName>
    <definedName name="BD_Mat">[70]!MATER[[DESCRIPCION]:[TOTAL MATERIALES]]</definedName>
    <definedName name="BD_MO">[70]!MO[[DESCRIPCION]:[Cant. Obra]]</definedName>
    <definedName name="BD_Trans">[70]!TRANS[[DESCRIPCION]:[Cant. Obra]]</definedName>
    <definedName name="BDLICITACION">[71]BD!$1:$1048576</definedName>
    <definedName name="Be" localSheetId="6">#REF!</definedName>
    <definedName name="Be" localSheetId="7">#REF!</definedName>
    <definedName name="Be" localSheetId="11">#REF!</definedName>
    <definedName name="Be" localSheetId="19">#REF!</definedName>
    <definedName name="Be" localSheetId="2">#REF!</definedName>
    <definedName name="Be" localSheetId="1">#REF!</definedName>
    <definedName name="Be">#REF!</definedName>
    <definedName name="beba" localSheetId="15">#REF!</definedName>
    <definedName name="beba" localSheetId="6">#REF!</definedName>
    <definedName name="beba" localSheetId="7">#REF!</definedName>
    <definedName name="beba" localSheetId="8">#REF!</definedName>
    <definedName name="beba" localSheetId="42">#REF!</definedName>
    <definedName name="beba" localSheetId="43">#REF!</definedName>
    <definedName name="beba" localSheetId="44">#REF!</definedName>
    <definedName name="beba" localSheetId="45">#REF!</definedName>
    <definedName name="beba" localSheetId="46">#REF!</definedName>
    <definedName name="beba" localSheetId="47">#REF!</definedName>
    <definedName name="beba" localSheetId="48">#REF!</definedName>
    <definedName name="beba" localSheetId="49">#REF!</definedName>
    <definedName name="beba" localSheetId="50">#REF!</definedName>
    <definedName name="beba" localSheetId="51">#REF!</definedName>
    <definedName name="beba" localSheetId="52">#REF!</definedName>
    <definedName name="beba" localSheetId="53">#REF!</definedName>
    <definedName name="beba" localSheetId="54">#REF!</definedName>
    <definedName name="beba" localSheetId="55">#REF!</definedName>
    <definedName name="beba" localSheetId="56">#REF!</definedName>
    <definedName name="beba" localSheetId="9">#REF!</definedName>
    <definedName name="beba" localSheetId="10">#REF!</definedName>
    <definedName name="beba" localSheetId="11">#REF!</definedName>
    <definedName name="beba" localSheetId="12">#REF!</definedName>
    <definedName name="beba" localSheetId="13">#REF!</definedName>
    <definedName name="beba" localSheetId="14">#REF!</definedName>
    <definedName name="beba" localSheetId="16">#REF!</definedName>
    <definedName name="beba" localSheetId="17">#REF!</definedName>
    <definedName name="beba" localSheetId="18">#REF!</definedName>
    <definedName name="beba" localSheetId="19">#REF!</definedName>
    <definedName name="beba" localSheetId="22">#REF!</definedName>
    <definedName name="beba" localSheetId="23">#REF!</definedName>
    <definedName name="beba" localSheetId="24">#REF!</definedName>
    <definedName name="beba" localSheetId="25">#REF!</definedName>
    <definedName name="beba" localSheetId="26">#REF!</definedName>
    <definedName name="beba" localSheetId="27">#REF!</definedName>
    <definedName name="beba" localSheetId="28">#REF!</definedName>
    <definedName name="beba" localSheetId="29">#REF!</definedName>
    <definedName name="beba" localSheetId="30">#REF!</definedName>
    <definedName name="beba" localSheetId="31">#REF!</definedName>
    <definedName name="beba" localSheetId="32">#REF!</definedName>
    <definedName name="beba" localSheetId="33">#REF!</definedName>
    <definedName name="beba" localSheetId="34">#REF!</definedName>
    <definedName name="beba" localSheetId="35">#REF!</definedName>
    <definedName name="beba" localSheetId="36">#REF!</definedName>
    <definedName name="beba" localSheetId="37">#REF!</definedName>
    <definedName name="beba" localSheetId="38">#REF!</definedName>
    <definedName name="beba" localSheetId="39">#REF!</definedName>
    <definedName name="beba" localSheetId="40">#REF!</definedName>
    <definedName name="beba" localSheetId="41">#REF!</definedName>
    <definedName name="beba">#REF!</definedName>
    <definedName name="Beg_Bal" localSheetId="15">#REF!</definedName>
    <definedName name="Beg_Bal" localSheetId="6">#REF!</definedName>
    <definedName name="Beg_Bal" localSheetId="7">#REF!</definedName>
    <definedName name="Beg_Bal" localSheetId="8">#REF!</definedName>
    <definedName name="Beg_Bal" localSheetId="42">#REF!</definedName>
    <definedName name="Beg_Bal" localSheetId="43">#REF!</definedName>
    <definedName name="Beg_Bal" localSheetId="44">#REF!</definedName>
    <definedName name="Beg_Bal" localSheetId="45">#REF!</definedName>
    <definedName name="Beg_Bal" localSheetId="46">#REF!</definedName>
    <definedName name="Beg_Bal" localSheetId="47">#REF!</definedName>
    <definedName name="Beg_Bal" localSheetId="48">#REF!</definedName>
    <definedName name="Beg_Bal" localSheetId="49">#REF!</definedName>
    <definedName name="Beg_Bal" localSheetId="50">#REF!</definedName>
    <definedName name="Beg_Bal" localSheetId="51">#REF!</definedName>
    <definedName name="Beg_Bal" localSheetId="52">#REF!</definedName>
    <definedName name="Beg_Bal" localSheetId="53">#REF!</definedName>
    <definedName name="Beg_Bal" localSheetId="54">#REF!</definedName>
    <definedName name="Beg_Bal" localSheetId="55">#REF!</definedName>
    <definedName name="Beg_Bal" localSheetId="56">#REF!</definedName>
    <definedName name="Beg_Bal" localSheetId="9">#REF!</definedName>
    <definedName name="Beg_Bal" localSheetId="10">#REF!</definedName>
    <definedName name="Beg_Bal" localSheetId="11">#REF!</definedName>
    <definedName name="Beg_Bal" localSheetId="12">#REF!</definedName>
    <definedName name="Beg_Bal" localSheetId="13">#REF!</definedName>
    <definedName name="Beg_Bal" localSheetId="14">#REF!</definedName>
    <definedName name="Beg_Bal" localSheetId="16">#REF!</definedName>
    <definedName name="Beg_Bal" localSheetId="17">#REF!</definedName>
    <definedName name="Beg_Bal" localSheetId="18">#REF!</definedName>
    <definedName name="Beg_Bal" localSheetId="19">#REF!</definedName>
    <definedName name="Beg_Bal" localSheetId="22">#REF!</definedName>
    <definedName name="Beg_Bal" localSheetId="23">#REF!</definedName>
    <definedName name="Beg_Bal" localSheetId="24">#REF!</definedName>
    <definedName name="Beg_Bal" localSheetId="25">#REF!</definedName>
    <definedName name="Beg_Bal" localSheetId="26">#REF!</definedName>
    <definedName name="Beg_Bal" localSheetId="27">#REF!</definedName>
    <definedName name="Beg_Bal" localSheetId="28">#REF!</definedName>
    <definedName name="Beg_Bal" localSheetId="29">#REF!</definedName>
    <definedName name="Beg_Bal" localSheetId="30">#REF!</definedName>
    <definedName name="Beg_Bal" localSheetId="31">#REF!</definedName>
    <definedName name="Beg_Bal" localSheetId="32">#REF!</definedName>
    <definedName name="Beg_Bal" localSheetId="33">#REF!</definedName>
    <definedName name="Beg_Bal" localSheetId="34">#REF!</definedName>
    <definedName name="Beg_Bal" localSheetId="35">#REF!</definedName>
    <definedName name="Beg_Bal" localSheetId="36">#REF!</definedName>
    <definedName name="Beg_Bal" localSheetId="37">#REF!</definedName>
    <definedName name="Beg_Bal" localSheetId="38">#REF!</definedName>
    <definedName name="Beg_Bal" localSheetId="39">#REF!</definedName>
    <definedName name="Beg_Bal" localSheetId="40">#REF!</definedName>
    <definedName name="Beg_Bal" localSheetId="41">#REF!</definedName>
    <definedName name="Beg_Bal" localSheetId="3">#REF!</definedName>
    <definedName name="Beg_Bal">#REF!</definedName>
    <definedName name="Bf" localSheetId="6">#REF!</definedName>
    <definedName name="Bf">#REF!</definedName>
    <definedName name="bfgxddvd" localSheetId="6">#REF!</definedName>
    <definedName name="bfgxddvd">#REF!</definedName>
    <definedName name="Bg" localSheetId="6">#REF!</definedName>
    <definedName name="Bg">#REF!</definedName>
    <definedName name="bgh" localSheetId="15">#REF!</definedName>
    <definedName name="bgh" localSheetId="6">#REF!</definedName>
    <definedName name="bgh" localSheetId="7">#REF!</definedName>
    <definedName name="bgh" localSheetId="8">#REF!</definedName>
    <definedName name="bgh" localSheetId="42">#REF!</definedName>
    <definedName name="bgh" localSheetId="43">#REF!</definedName>
    <definedName name="bgh" localSheetId="44">#REF!</definedName>
    <definedName name="bgh" localSheetId="45">#REF!</definedName>
    <definedName name="bgh" localSheetId="46">#REF!</definedName>
    <definedName name="bgh" localSheetId="47">#REF!</definedName>
    <definedName name="bgh" localSheetId="48">#REF!</definedName>
    <definedName name="bgh" localSheetId="49">#REF!</definedName>
    <definedName name="bgh" localSheetId="50">#REF!</definedName>
    <definedName name="bgh" localSheetId="51">#REF!</definedName>
    <definedName name="bgh" localSheetId="52">#REF!</definedName>
    <definedName name="bgh" localSheetId="53">#REF!</definedName>
    <definedName name="bgh" localSheetId="54">#REF!</definedName>
    <definedName name="bgh" localSheetId="55">#REF!</definedName>
    <definedName name="bgh" localSheetId="56">#REF!</definedName>
    <definedName name="bgh" localSheetId="9">#REF!</definedName>
    <definedName name="bgh" localSheetId="10">#REF!</definedName>
    <definedName name="bgh" localSheetId="11">#REF!</definedName>
    <definedName name="bgh" localSheetId="12">#REF!</definedName>
    <definedName name="bgh" localSheetId="13">#REF!</definedName>
    <definedName name="bgh" localSheetId="14">#REF!</definedName>
    <definedName name="bgh" localSheetId="16">#REF!</definedName>
    <definedName name="bgh" localSheetId="17">#REF!</definedName>
    <definedName name="bgh" localSheetId="18">#REF!</definedName>
    <definedName name="bgh" localSheetId="19">#REF!</definedName>
    <definedName name="bgh" localSheetId="22">#REF!</definedName>
    <definedName name="bgh" localSheetId="23">#REF!</definedName>
    <definedName name="bgh" localSheetId="24">#REF!</definedName>
    <definedName name="bgh" localSheetId="25">#REF!</definedName>
    <definedName name="bgh" localSheetId="26">#REF!</definedName>
    <definedName name="bgh" localSheetId="27">#REF!</definedName>
    <definedName name="bgh" localSheetId="28">#REF!</definedName>
    <definedName name="bgh" localSheetId="29">#REF!</definedName>
    <definedName name="bgh" localSheetId="30">#REF!</definedName>
    <definedName name="bgh" localSheetId="31">#REF!</definedName>
    <definedName name="bgh" localSheetId="32">#REF!</definedName>
    <definedName name="bgh" localSheetId="33">#REF!</definedName>
    <definedName name="bgh" localSheetId="34">#REF!</definedName>
    <definedName name="bgh" localSheetId="35">#REF!</definedName>
    <definedName name="bgh" localSheetId="36">#REF!</definedName>
    <definedName name="bgh" localSheetId="37">#REF!</definedName>
    <definedName name="bgh" localSheetId="38">#REF!</definedName>
    <definedName name="bgh" localSheetId="39">#REF!</definedName>
    <definedName name="bgh" localSheetId="40">#REF!</definedName>
    <definedName name="bgh" localSheetId="41">#REF!</definedName>
    <definedName name="bgh" localSheetId="3">#REF!</definedName>
    <definedName name="bgh">#REF!</definedName>
    <definedName name="Bh" localSheetId="6">#REF!</definedName>
    <definedName name="Bh">#REF!</definedName>
    <definedName name="BHT" localSheetId="6">#REF!</definedName>
    <definedName name="BHT" localSheetId="3">#REF!</definedName>
    <definedName name="BHT">#REF!</definedName>
    <definedName name="Bi" localSheetId="6">#REF!</definedName>
    <definedName name="Bi">#REF!</definedName>
    <definedName name="bibiaqnaq" localSheetId="15">Scheduled_Payment+Extra_Payment</definedName>
    <definedName name="bibiaqnaq" localSheetId="6">Scheduled_Payment+Extra_Payment</definedName>
    <definedName name="bibiaqnaq" localSheetId="7">Scheduled_Payment+Extra_Payment</definedName>
    <definedName name="bibiaqnaq" localSheetId="8">Scheduled_Payment+Extra_Payment</definedName>
    <definedName name="bibiaqnaq" localSheetId="42">Scheduled_Payment+Extra_Payment</definedName>
    <definedName name="bibiaqnaq" localSheetId="43">Scheduled_Payment+Extra_Payment</definedName>
    <definedName name="bibiaqnaq" localSheetId="44">Scheduled_Payment+Extra_Payment</definedName>
    <definedName name="bibiaqnaq" localSheetId="45">Scheduled_Payment+Extra_Payment</definedName>
    <definedName name="bibiaqnaq" localSheetId="46">Scheduled_Payment+Extra_Payment</definedName>
    <definedName name="bibiaqnaq" localSheetId="47">Scheduled_Payment+Extra_Payment</definedName>
    <definedName name="bibiaqnaq" localSheetId="48">Scheduled_Payment+Extra_Payment</definedName>
    <definedName name="bibiaqnaq" localSheetId="49">Scheduled_Payment+Extra_Payment</definedName>
    <definedName name="bibiaqnaq" localSheetId="50">Scheduled_Payment+Extra_Payment</definedName>
    <definedName name="bibiaqnaq" localSheetId="51">Scheduled_Payment+Extra_Payment</definedName>
    <definedName name="bibiaqnaq" localSheetId="52">Scheduled_Payment+Extra_Payment</definedName>
    <definedName name="bibiaqnaq" localSheetId="53">Scheduled_Payment+Extra_Payment</definedName>
    <definedName name="bibiaqnaq" localSheetId="54">Scheduled_Payment+Extra_Payment</definedName>
    <definedName name="bibiaqnaq" localSheetId="55">Scheduled_Payment+Extra_Payment</definedName>
    <definedName name="bibiaqnaq" localSheetId="56">Scheduled_Payment+Extra_Payment</definedName>
    <definedName name="bibiaqnaq" localSheetId="9">Scheduled_Payment+Extra_Payment</definedName>
    <definedName name="bibiaqnaq" localSheetId="10">Scheduled_Payment+Extra_Payment</definedName>
    <definedName name="bibiaqnaq" localSheetId="11">Scheduled_Payment+Extra_Payment</definedName>
    <definedName name="bibiaqnaq" localSheetId="12">Scheduled_Payment+Extra_Payment</definedName>
    <definedName name="bibiaqnaq" localSheetId="13">Scheduled_Payment+Extra_Payment</definedName>
    <definedName name="bibiaqnaq" localSheetId="14">Scheduled_Payment+Extra_Payment</definedName>
    <definedName name="bibiaqnaq" localSheetId="16">Scheduled_Payment+Extra_Payment</definedName>
    <definedName name="bibiaqnaq" localSheetId="17">Scheduled_Payment+Extra_Payment</definedName>
    <definedName name="bibiaqnaq" localSheetId="18">Scheduled_Payment+Extra_Payment</definedName>
    <definedName name="bibiaqnaq" localSheetId="19">Scheduled_Payment+Extra_Payment</definedName>
    <definedName name="bibiaqnaq" localSheetId="20">Scheduled_Payment+Extra_Payment</definedName>
    <definedName name="bibiaqnaq" localSheetId="21">Scheduled_Payment+Extra_Payment</definedName>
    <definedName name="bibiaqnaq" localSheetId="22">Scheduled_Payment+Extra_Payment</definedName>
    <definedName name="bibiaqnaq" localSheetId="23">Scheduled_Payment+Extra_Payment</definedName>
    <definedName name="bibiaqnaq" localSheetId="24">Scheduled_Payment+Extra_Payment</definedName>
    <definedName name="bibiaqnaq" localSheetId="25">Scheduled_Payment+Extra_Payment</definedName>
    <definedName name="bibiaqnaq" localSheetId="26">Scheduled_Payment+Extra_Payment</definedName>
    <definedName name="bibiaqnaq" localSheetId="27">Scheduled_Payment+Extra_Payment</definedName>
    <definedName name="bibiaqnaq" localSheetId="28">Scheduled_Payment+Extra_Payment</definedName>
    <definedName name="bibiaqnaq" localSheetId="29">Scheduled_Payment+Extra_Payment</definedName>
    <definedName name="bibiaqnaq" localSheetId="30">Scheduled_Payment+Extra_Payment</definedName>
    <definedName name="bibiaqnaq" localSheetId="31">Scheduled_Payment+Extra_Payment</definedName>
    <definedName name="bibiaqnaq" localSheetId="32">Scheduled_Payment+Extra_Payment</definedName>
    <definedName name="bibiaqnaq" localSheetId="33">Scheduled_Payment+Extra_Payment</definedName>
    <definedName name="bibiaqnaq" localSheetId="34">Scheduled_Payment+Extra_Payment</definedName>
    <definedName name="bibiaqnaq" localSheetId="35">Scheduled_Payment+Extra_Payment</definedName>
    <definedName name="bibiaqnaq" localSheetId="36">Scheduled_Payment+Extra_Payment</definedName>
    <definedName name="bibiaqnaq" localSheetId="37">Scheduled_Payment+Extra_Payment</definedName>
    <definedName name="bibiaqnaq" localSheetId="38">Scheduled_Payment+Extra_Payment</definedName>
    <definedName name="bibiaqnaq" localSheetId="39">Scheduled_Payment+Extra_Payment</definedName>
    <definedName name="bibiaqnaq" localSheetId="40">Scheduled_Payment+Extra_Payment</definedName>
    <definedName name="bibiaqnaq" localSheetId="41">Scheduled_Payment+Extra_Payment</definedName>
    <definedName name="bibiaqnaq" localSheetId="2">Scheduled_Payment+Extra_Payment</definedName>
    <definedName name="bibiaqnaq" localSheetId="1">Scheduled_Payment+Extra_Payment</definedName>
    <definedName name="bibiaqnaq">Scheduled_Payment+Extra_Payment</definedName>
    <definedName name="bid_expiration" localSheetId="6">#REF!</definedName>
    <definedName name="bid_expiration" localSheetId="7">#REF!</definedName>
    <definedName name="bid_expiration" localSheetId="11">#REF!</definedName>
    <definedName name="bid_expiration" localSheetId="19">#REF!</definedName>
    <definedName name="bid_expiration" localSheetId="1">#REF!</definedName>
    <definedName name="bid_expiration">#REF!</definedName>
    <definedName name="Bid_Received" localSheetId="6">#REF!</definedName>
    <definedName name="Bid_Received" localSheetId="7">#REF!</definedName>
    <definedName name="Bid_Received" localSheetId="11">#REF!</definedName>
    <definedName name="Bid_Received" localSheetId="19">#REF!</definedName>
    <definedName name="Bid_Received" localSheetId="1">#REF!</definedName>
    <definedName name="Bid_Received">#REF!</definedName>
    <definedName name="BID_SENT" localSheetId="6">#REF!</definedName>
    <definedName name="BID_SENT" localSheetId="7">#REF!</definedName>
    <definedName name="BID_SENT" localSheetId="11">#REF!</definedName>
    <definedName name="BID_SENT" localSheetId="19">#REF!</definedName>
    <definedName name="BID_SENT" localSheetId="1">#REF!</definedName>
    <definedName name="BID_SENT">#REF!</definedName>
    <definedName name="Bid1DOD" localSheetId="6">#REF!</definedName>
    <definedName name="Bid1DOD">#REF!</definedName>
    <definedName name="Bid1Ext" localSheetId="6">#REF!</definedName>
    <definedName name="Bid1Ext">#REF!</definedName>
    <definedName name="Bid1Qty" localSheetId="6">#REF!</definedName>
    <definedName name="Bid1Qty">#REF!</definedName>
    <definedName name="Bid1TAC" localSheetId="6">#REF!</definedName>
    <definedName name="Bid1TAC">#REF!</definedName>
    <definedName name="Bid1Unevalcost" localSheetId="6">#REF!</definedName>
    <definedName name="Bid1Unevalcost">#REF!</definedName>
    <definedName name="Bid1UNIT" localSheetId="6">#REF!</definedName>
    <definedName name="Bid1UNIT">#REF!</definedName>
    <definedName name="Bid2DOD" localSheetId="6">#REF!</definedName>
    <definedName name="Bid2DOD">#REF!</definedName>
    <definedName name="Bid2Ext" localSheetId="6">#REF!</definedName>
    <definedName name="Bid2Ext">#REF!</definedName>
    <definedName name="Bid2Qty" localSheetId="6">#REF!</definedName>
    <definedName name="Bid2Qty">#REF!</definedName>
    <definedName name="Bid2TAC" localSheetId="6">#REF!</definedName>
    <definedName name="Bid2TAC">#REF!</definedName>
    <definedName name="Bid2Unevalcost" localSheetId="6">#REF!</definedName>
    <definedName name="Bid2Unevalcost">#REF!</definedName>
    <definedName name="Bid2UNIT" localSheetId="6">#REF!</definedName>
    <definedName name="Bid2UNIT">#REF!</definedName>
    <definedName name="Bid3DOD" localSheetId="6">#REF!</definedName>
    <definedName name="Bid3DOD">#REF!</definedName>
    <definedName name="Bid3Ext" localSheetId="6">#REF!</definedName>
    <definedName name="Bid3Ext">#REF!</definedName>
    <definedName name="Bid3Qty" localSheetId="6">#REF!</definedName>
    <definedName name="Bid3Qty">#REF!</definedName>
    <definedName name="Bid3TAC" localSheetId="6">#REF!</definedName>
    <definedName name="Bid3TAC">#REF!</definedName>
    <definedName name="Bid3unevalcost" localSheetId="6">#REF!</definedName>
    <definedName name="Bid3unevalcost">#REF!</definedName>
    <definedName name="Bid3Unit" localSheetId="6">#REF!</definedName>
    <definedName name="Bid3Unit">#REF!</definedName>
    <definedName name="Bid4DOD" localSheetId="6">#REF!</definedName>
    <definedName name="Bid4DOD">#REF!</definedName>
    <definedName name="Bid4Ext" localSheetId="6">#REF!</definedName>
    <definedName name="Bid4Ext">#REF!</definedName>
    <definedName name="Bid4Qty" localSheetId="6">#REF!</definedName>
    <definedName name="Bid4Qty">#REF!</definedName>
    <definedName name="Bid4TAC" localSheetId="6">#REF!</definedName>
    <definedName name="Bid4TAC">#REF!</definedName>
    <definedName name="Bid4unevalcost" localSheetId="6">#REF!</definedName>
    <definedName name="Bid4unevalcost">#REF!</definedName>
    <definedName name="Bid4Unit" localSheetId="6">#REF!</definedName>
    <definedName name="Bid4Unit">#REF!</definedName>
    <definedName name="Bidlist">"List Box 6"</definedName>
    <definedName name="BidRange" localSheetId="2">#REF!</definedName>
    <definedName name="BidRange">#REF!</definedName>
    <definedName name="billete" localSheetId="15">#REF!</definedName>
    <definedName name="billete" localSheetId="6">#REF!</definedName>
    <definedName name="billete" localSheetId="7">#REF!</definedName>
    <definedName name="billete" localSheetId="8">#REF!</definedName>
    <definedName name="billete" localSheetId="42">#REF!</definedName>
    <definedName name="billete" localSheetId="43">#REF!</definedName>
    <definedName name="billete" localSheetId="44">#REF!</definedName>
    <definedName name="billete" localSheetId="45">#REF!</definedName>
    <definedName name="billete" localSheetId="46">#REF!</definedName>
    <definedName name="billete" localSheetId="47">#REF!</definedName>
    <definedName name="billete" localSheetId="48">#REF!</definedName>
    <definedName name="billete" localSheetId="49">#REF!</definedName>
    <definedName name="billete" localSheetId="50">#REF!</definedName>
    <definedName name="billete" localSheetId="51">#REF!</definedName>
    <definedName name="billete" localSheetId="52">#REF!</definedName>
    <definedName name="billete" localSheetId="53">#REF!</definedName>
    <definedName name="billete" localSheetId="54">#REF!</definedName>
    <definedName name="billete" localSheetId="55">#REF!</definedName>
    <definedName name="billete" localSheetId="56">#REF!</definedName>
    <definedName name="billete" localSheetId="9">#REF!</definedName>
    <definedName name="billete" localSheetId="10">#REF!</definedName>
    <definedName name="billete" localSheetId="11">#REF!</definedName>
    <definedName name="billete" localSheetId="12">#REF!</definedName>
    <definedName name="billete" localSheetId="13">#REF!</definedName>
    <definedName name="billete" localSheetId="14">#REF!</definedName>
    <definedName name="billete" localSheetId="16">#REF!</definedName>
    <definedName name="billete" localSheetId="17">#REF!</definedName>
    <definedName name="billete" localSheetId="18">#REF!</definedName>
    <definedName name="billete" localSheetId="19">#REF!</definedName>
    <definedName name="billete" localSheetId="20">#REF!</definedName>
    <definedName name="billete" localSheetId="21">#REF!</definedName>
    <definedName name="billete" localSheetId="22">#REF!</definedName>
    <definedName name="billete" localSheetId="23">#REF!</definedName>
    <definedName name="billete" localSheetId="24">#REF!</definedName>
    <definedName name="billete" localSheetId="25">#REF!</definedName>
    <definedName name="billete" localSheetId="26">#REF!</definedName>
    <definedName name="billete" localSheetId="27">#REF!</definedName>
    <definedName name="billete" localSheetId="28">#REF!</definedName>
    <definedName name="billete" localSheetId="29">#REF!</definedName>
    <definedName name="billete" localSheetId="30">#REF!</definedName>
    <definedName name="billete" localSheetId="31">#REF!</definedName>
    <definedName name="billete" localSheetId="32">#REF!</definedName>
    <definedName name="billete" localSheetId="33">#REF!</definedName>
    <definedName name="billete" localSheetId="34">#REF!</definedName>
    <definedName name="billete" localSheetId="35">#REF!</definedName>
    <definedName name="billete" localSheetId="36">#REF!</definedName>
    <definedName name="billete" localSheetId="37">#REF!</definedName>
    <definedName name="billete" localSheetId="38">#REF!</definedName>
    <definedName name="billete" localSheetId="39">#REF!</definedName>
    <definedName name="billete" localSheetId="40">#REF!</definedName>
    <definedName name="billete" localSheetId="41">#REF!</definedName>
    <definedName name="billete">#REF!</definedName>
    <definedName name="bimestre" localSheetId="3">'[72]ESTADO RED'!$E$8</definedName>
    <definedName name="bimestre">'[73]ESTADO RED'!$E$8</definedName>
    <definedName name="BJHVVHGH" localSheetId="15">DATE(YEAR([0]!Loan_Start),MONTH([0]!Loan_Start)+Payment_Number,DAY([0]!Loan_Start))</definedName>
    <definedName name="BJHVVHGH" localSheetId="6">DATE(YEAR('1,1'!Loan_Start),MONTH('1,1'!Loan_Start)+Payment_Number,DAY('1,1'!Loan_Start))</definedName>
    <definedName name="BJHVVHGH" localSheetId="7">DATE(YEAR([0]!Loan_Start),MONTH([0]!Loan_Start)+Payment_Number,DAY([0]!Loan_Start))</definedName>
    <definedName name="BJHVVHGH" localSheetId="8">DATE(YEAR([0]!Loan_Start),MONTH([0]!Loan_Start)+Payment_Number,DAY([0]!Loan_Start))</definedName>
    <definedName name="BJHVVHGH" localSheetId="42">DATE(YEAR([0]!Loan_Start),MONTH([0]!Loan_Start)+Payment_Number,DAY([0]!Loan_Start))</definedName>
    <definedName name="BJHVVHGH" localSheetId="43">DATE(YEAR([0]!Loan_Start),MONTH([0]!Loan_Start)+Payment_Number,DAY([0]!Loan_Start))</definedName>
    <definedName name="BJHVVHGH" localSheetId="44">DATE(YEAR([0]!Loan_Start),MONTH([0]!Loan_Start)+Payment_Number,DAY([0]!Loan_Start))</definedName>
    <definedName name="BJHVVHGH" localSheetId="45">DATE(YEAR([0]!Loan_Start),MONTH([0]!Loan_Start)+Payment_Number,DAY([0]!Loan_Start))</definedName>
    <definedName name="BJHVVHGH" localSheetId="46">DATE(YEAR([0]!Loan_Start),MONTH([0]!Loan_Start)+Payment_Number,DAY([0]!Loan_Start))</definedName>
    <definedName name="BJHVVHGH" localSheetId="47">DATE(YEAR([0]!Loan_Start),MONTH([0]!Loan_Start)+Payment_Number,DAY([0]!Loan_Start))</definedName>
    <definedName name="BJHVVHGH" localSheetId="48">DATE(YEAR([0]!Loan_Start),MONTH([0]!Loan_Start)+Payment_Number,DAY([0]!Loan_Start))</definedName>
    <definedName name="BJHVVHGH" localSheetId="49">DATE(YEAR([0]!Loan_Start),MONTH([0]!Loan_Start)+Payment_Number,DAY([0]!Loan_Start))</definedName>
    <definedName name="BJHVVHGH" localSheetId="50">DATE(YEAR([0]!Loan_Start),MONTH([0]!Loan_Start)+Payment_Number,DAY([0]!Loan_Start))</definedName>
    <definedName name="BJHVVHGH" localSheetId="51">DATE(YEAR([0]!Loan_Start),MONTH([0]!Loan_Start)+Payment_Number,DAY([0]!Loan_Start))</definedName>
    <definedName name="BJHVVHGH" localSheetId="52">DATE(YEAR([0]!Loan_Start),MONTH([0]!Loan_Start)+Payment_Number,DAY([0]!Loan_Start))</definedName>
    <definedName name="BJHVVHGH" localSheetId="53">DATE(YEAR([0]!Loan_Start),MONTH([0]!Loan_Start)+Payment_Number,DAY([0]!Loan_Start))</definedName>
    <definedName name="BJHVVHGH" localSheetId="54">DATE(YEAR([0]!Loan_Start),MONTH([0]!Loan_Start)+Payment_Number,DAY([0]!Loan_Start))</definedName>
    <definedName name="BJHVVHGH" localSheetId="55">DATE(YEAR([0]!Loan_Start),MONTH([0]!Loan_Start)+Payment_Number,DAY([0]!Loan_Start))</definedName>
    <definedName name="BJHVVHGH" localSheetId="56">DATE(YEAR([0]!Loan_Start),MONTH([0]!Loan_Start)+Payment_Number,DAY([0]!Loan_Start))</definedName>
    <definedName name="BJHVVHGH" localSheetId="9">DATE(YEAR([0]!Loan_Start),MONTH([0]!Loan_Start)+Payment_Number,DAY([0]!Loan_Start))</definedName>
    <definedName name="BJHVVHGH" localSheetId="10">DATE(YEAR([0]!Loan_Start),MONTH([0]!Loan_Start)+Payment_Number,DAY([0]!Loan_Start))</definedName>
    <definedName name="BJHVVHGH" localSheetId="11">DATE(YEAR([0]!Loan_Start),MONTH([0]!Loan_Start)+Payment_Number,DAY([0]!Loan_Start))</definedName>
    <definedName name="BJHVVHGH" localSheetId="12">DATE(YEAR([0]!Loan_Start),MONTH([0]!Loan_Start)+Payment_Number,DAY([0]!Loan_Start))</definedName>
    <definedName name="BJHVVHGH" localSheetId="13">DATE(YEAR([0]!Loan_Start),MONTH([0]!Loan_Start)+Payment_Number,DAY([0]!Loan_Start))</definedName>
    <definedName name="BJHVVHGH" localSheetId="14">DATE(YEAR([0]!Loan_Start),MONTH([0]!Loan_Start)+Payment_Number,DAY([0]!Loan_Start))</definedName>
    <definedName name="BJHVVHGH" localSheetId="16">DATE(YEAR([0]!Loan_Start),MONTH([0]!Loan_Start)+Payment_Number,DAY([0]!Loan_Start))</definedName>
    <definedName name="BJHVVHGH" localSheetId="17">DATE(YEAR([0]!Loan_Start),MONTH([0]!Loan_Start)+Payment_Number,DAY([0]!Loan_Start))</definedName>
    <definedName name="BJHVVHGH" localSheetId="18">DATE(YEAR(Loan_Start),MONTH(Loan_Start)+Payment_Number,DAY(Loan_Start))</definedName>
    <definedName name="BJHVVHGH" localSheetId="19">DATE(YEAR(Loan_Start),MONTH(Loan_Start)+Payment_Number,DAY(Loan_Start))</definedName>
    <definedName name="BJHVVHGH" localSheetId="20">DATE(YEAR(Loan_Start),MONTH(Loan_Start)+Payment_Number,DAY(Loan_Start))</definedName>
    <definedName name="BJHVVHGH" localSheetId="21">DATE(YEAR(Loan_Start),MONTH(Loan_Start)+Payment_Number,DAY(Loan_Start))</definedName>
    <definedName name="BJHVVHGH" localSheetId="22">DATE(YEAR([0]!Loan_Start),MONTH([0]!Loan_Start)+Payment_Number,DAY([0]!Loan_Start))</definedName>
    <definedName name="BJHVVHGH" localSheetId="23">DATE(YEAR([0]!Loan_Start),MONTH([0]!Loan_Start)+Payment_Number,DAY([0]!Loan_Start))</definedName>
    <definedName name="BJHVVHGH" localSheetId="24">DATE(YEAR([0]!Loan_Start),MONTH([0]!Loan_Start)+Payment_Number,DAY([0]!Loan_Start))</definedName>
    <definedName name="BJHVVHGH" localSheetId="25">DATE(YEAR([0]!Loan_Start),MONTH([0]!Loan_Start)+Payment_Number,DAY([0]!Loan_Start))</definedName>
    <definedName name="BJHVVHGH" localSheetId="26">DATE(YEAR([0]!Loan_Start),MONTH([0]!Loan_Start)+Payment_Number,DAY([0]!Loan_Start))</definedName>
    <definedName name="BJHVVHGH" localSheetId="27">DATE(YEAR([0]!Loan_Start),MONTH([0]!Loan_Start)+Payment_Number,DAY([0]!Loan_Start))</definedName>
    <definedName name="BJHVVHGH" localSheetId="28">DATE(YEAR([0]!Loan_Start),MONTH([0]!Loan_Start)+Payment_Number,DAY([0]!Loan_Start))</definedName>
    <definedName name="BJHVVHGH" localSheetId="29">DATE(YEAR([0]!Loan_Start),MONTH([0]!Loan_Start)+Payment_Number,DAY([0]!Loan_Start))</definedName>
    <definedName name="BJHVVHGH" localSheetId="30">DATE(YEAR([0]!Loan_Start),MONTH([0]!Loan_Start)+Payment_Number,DAY([0]!Loan_Start))</definedName>
    <definedName name="BJHVVHGH" localSheetId="31">DATE(YEAR([0]!Loan_Start),MONTH([0]!Loan_Start)+Payment_Number,DAY([0]!Loan_Start))</definedName>
    <definedName name="BJHVVHGH" localSheetId="32">DATE(YEAR([0]!Loan_Start),MONTH([0]!Loan_Start)+Payment_Number,DAY([0]!Loan_Start))</definedName>
    <definedName name="BJHVVHGH" localSheetId="33">DATE(YEAR([0]!Loan_Start),MONTH([0]!Loan_Start)+Payment_Number,DAY([0]!Loan_Start))</definedName>
    <definedName name="BJHVVHGH" localSheetId="34">DATE(YEAR([0]!Loan_Start),MONTH([0]!Loan_Start)+Payment_Number,DAY([0]!Loan_Start))</definedName>
    <definedName name="BJHVVHGH" localSheetId="35">DATE(YEAR([0]!Loan_Start),MONTH([0]!Loan_Start)+Payment_Number,DAY([0]!Loan_Start))</definedName>
    <definedName name="BJHVVHGH" localSheetId="36">DATE(YEAR([0]!Loan_Start),MONTH([0]!Loan_Start)+Payment_Number,DAY([0]!Loan_Start))</definedName>
    <definedName name="BJHVVHGH" localSheetId="37">DATE(YEAR([0]!Loan_Start),MONTH([0]!Loan_Start)+Payment_Number,DAY([0]!Loan_Start))</definedName>
    <definedName name="BJHVVHGH" localSheetId="38">DATE(YEAR([0]!Loan_Start),MONTH([0]!Loan_Start)+Payment_Number,DAY([0]!Loan_Start))</definedName>
    <definedName name="BJHVVHGH" localSheetId="39">DATE(YEAR([0]!Loan_Start),MONTH([0]!Loan_Start)+Payment_Number,DAY([0]!Loan_Start))</definedName>
    <definedName name="BJHVVHGH" localSheetId="40">DATE(YEAR([0]!Loan_Start),MONTH([0]!Loan_Start)+Payment_Number,DAY([0]!Loan_Start))</definedName>
    <definedName name="BJHVVHGH" localSheetId="41">DATE(YEAR([0]!Loan_Start),MONTH([0]!Loan_Start)+Payment_Number,DAY([0]!Loan_Start))</definedName>
    <definedName name="BJHVVHGH" localSheetId="2">DATE(YEAR(Loan_Start),MONTH(Loan_Start)+Payment_Number,DAY(Loan_Start))</definedName>
    <definedName name="BJHVVHGH" localSheetId="1">DATE(YEAR(Loan_Start),MONTH(Loan_Start)+Payment_Number,DAY(Loan_Start))</definedName>
    <definedName name="BJHVVHGH" localSheetId="3">DATE(YEAR('PROGRAMACION F F'!Loan_Start),MONTH('PROGRAMACION F F'!Loan_Start)+Payment_Number,DAY('PROGRAMACION F F'!Loan_Start))</definedName>
    <definedName name="BJHVVHGH">DATE(YEAR(Loan_Start),MONTH(Loan_Start)+Payment_Number,DAY(Loan_Start))</definedName>
    <definedName name="Bk" localSheetId="6">#REF!</definedName>
    <definedName name="Bk" localSheetId="7">#REF!</definedName>
    <definedName name="Bk" localSheetId="11">#REF!</definedName>
    <definedName name="Bk" localSheetId="19">#REF!</definedName>
    <definedName name="Bk" localSheetId="1">#REF!</definedName>
    <definedName name="Bk">#REF!</definedName>
    <definedName name="bl" localSheetId="6">#REF!</definedName>
    <definedName name="bl" localSheetId="7">#REF!</definedName>
    <definedName name="bl" localSheetId="11">#REF!</definedName>
    <definedName name="bl" localSheetId="19">#REF!</definedName>
    <definedName name="bl" localSheetId="1">#REF!</definedName>
    <definedName name="bl">#REF!</definedName>
    <definedName name="BLOQUE" localSheetId="6">'[74]BASE DE DATOS ORIG'!#REF!</definedName>
    <definedName name="BLOQUE" localSheetId="7">'[74]BASE DE DATOS ORIG'!#REF!</definedName>
    <definedName name="BLOQUE" localSheetId="11">'[74]BASE DE DATOS ORIG'!#REF!</definedName>
    <definedName name="BLOQUE" localSheetId="19">'[74]BASE DE DATOS ORIG'!#REF!</definedName>
    <definedName name="BLOQUE" localSheetId="1">'[74]BASE DE DATOS ORIG'!#REF!</definedName>
    <definedName name="BLOQUE">'[74]BASE DE DATOS ORIG'!#REF!</definedName>
    <definedName name="Bloque_abusardado">'[31]LISTADO '!$F$25</definedName>
    <definedName name="BLOQUE_N_4">'[31]LISTADO '!$F$20</definedName>
    <definedName name="Bloque_N4">'[37]LISTADO '!$F$10</definedName>
    <definedName name="Bm" localSheetId="6">#REF!</definedName>
    <definedName name="Bm" localSheetId="7">#REF!</definedName>
    <definedName name="Bm" localSheetId="11">#REF!</definedName>
    <definedName name="Bm" localSheetId="19">#REF!</definedName>
    <definedName name="Bm" localSheetId="1">#REF!</definedName>
    <definedName name="Bm">#REF!</definedName>
    <definedName name="BMBTU">[66]Parameters!$K$18</definedName>
    <definedName name="BMCoalPrice" localSheetId="6">#REF!</definedName>
    <definedName name="BMCoalPrice" localSheetId="7">#REF!</definedName>
    <definedName name="BMCoalPrice" localSheetId="11">#REF!</definedName>
    <definedName name="BMCoalPrice" localSheetId="19">#REF!</definedName>
    <definedName name="BMCoalPrice" localSheetId="2">#REF!</definedName>
    <definedName name="BMCoalPrice" localSheetId="1">#REF!</definedName>
    <definedName name="BMCoalPrice">#REF!</definedName>
    <definedName name="Bn" localSheetId="6">#REF!</definedName>
    <definedName name="Bn" localSheetId="7">#REF!</definedName>
    <definedName name="Bn" localSheetId="11">#REF!</definedName>
    <definedName name="Bn" localSheetId="19">#REF!</definedName>
    <definedName name="Bn" localSheetId="2">#REF!</definedName>
    <definedName name="Bn" localSheetId="1">#REF!</definedName>
    <definedName name="Bn">#REF!</definedName>
    <definedName name="bnm" localSheetId="15">#REF!</definedName>
    <definedName name="bnm" localSheetId="6">#REF!</definedName>
    <definedName name="bnm" localSheetId="7">#REF!</definedName>
    <definedName name="bnm" localSheetId="8">#REF!</definedName>
    <definedName name="bnm" localSheetId="42">#REF!</definedName>
    <definedName name="bnm" localSheetId="43">#REF!</definedName>
    <definedName name="bnm" localSheetId="44">#REF!</definedName>
    <definedName name="bnm" localSheetId="45">#REF!</definedName>
    <definedName name="bnm" localSheetId="46">#REF!</definedName>
    <definedName name="bnm" localSheetId="47">#REF!</definedName>
    <definedName name="bnm" localSheetId="48">#REF!</definedName>
    <definedName name="bnm" localSheetId="49">#REF!</definedName>
    <definedName name="bnm" localSheetId="50">#REF!</definedName>
    <definedName name="bnm" localSheetId="51">#REF!</definedName>
    <definedName name="bnm" localSheetId="52">#REF!</definedName>
    <definedName name="bnm" localSheetId="53">#REF!</definedName>
    <definedName name="bnm" localSheetId="54">#REF!</definedName>
    <definedName name="bnm" localSheetId="55">#REF!</definedName>
    <definedName name="bnm" localSheetId="56">#REF!</definedName>
    <definedName name="bnm" localSheetId="9">#REF!</definedName>
    <definedName name="bnm" localSheetId="10">#REF!</definedName>
    <definedName name="bnm" localSheetId="11">#REF!</definedName>
    <definedName name="bnm" localSheetId="12">#REF!</definedName>
    <definedName name="bnm" localSheetId="13">#REF!</definedName>
    <definedName name="bnm" localSheetId="14">#REF!</definedName>
    <definedName name="bnm" localSheetId="16">#REF!</definedName>
    <definedName name="bnm" localSheetId="17">#REF!</definedName>
    <definedName name="bnm" localSheetId="18">#REF!</definedName>
    <definedName name="bnm" localSheetId="19">#REF!</definedName>
    <definedName name="bnm" localSheetId="20">#REF!</definedName>
    <definedName name="bnm" localSheetId="21">#REF!</definedName>
    <definedName name="bnm" localSheetId="22">#REF!</definedName>
    <definedName name="bnm" localSheetId="23">#REF!</definedName>
    <definedName name="bnm" localSheetId="24">#REF!</definedName>
    <definedName name="bnm" localSheetId="25">#REF!</definedName>
    <definedName name="bnm" localSheetId="26">#REF!</definedName>
    <definedName name="bnm" localSheetId="27">#REF!</definedName>
    <definedName name="bnm" localSheetId="28">#REF!</definedName>
    <definedName name="bnm" localSheetId="29">#REF!</definedName>
    <definedName name="bnm" localSheetId="30">#REF!</definedName>
    <definedName name="bnm" localSheetId="31">#REF!</definedName>
    <definedName name="bnm" localSheetId="32">#REF!</definedName>
    <definedName name="bnm" localSheetId="33">#REF!</definedName>
    <definedName name="bnm" localSheetId="34">#REF!</definedName>
    <definedName name="bnm" localSheetId="35">#REF!</definedName>
    <definedName name="bnm" localSheetId="36">#REF!</definedName>
    <definedName name="bnm" localSheetId="37">#REF!</definedName>
    <definedName name="bnm" localSheetId="38">#REF!</definedName>
    <definedName name="bnm" localSheetId="39">#REF!</definedName>
    <definedName name="bnm" localSheetId="40">#REF!</definedName>
    <definedName name="bnm" localSheetId="41">#REF!</definedName>
    <definedName name="bnm" localSheetId="3">#REF!</definedName>
    <definedName name="bnm">#REF!</definedName>
    <definedName name="BOMBAS">#N/A</definedName>
    <definedName name="BOMBASTABLA2.2" localSheetId="6">#REF!</definedName>
    <definedName name="BOMBASTABLA2.2" localSheetId="7">#REF!</definedName>
    <definedName name="BOMBASTABLA2.2" localSheetId="11">#REF!</definedName>
    <definedName name="BOMBASTABLA2.2" localSheetId="19">#REF!</definedName>
    <definedName name="BOMBASTABLA2.2">#REF!</definedName>
    <definedName name="BOMBEOALCANTARILLADOTABLA1.9">'[6]INFORMACIÓN REFERENCIA'!$B$415:$N$426</definedName>
    <definedName name="BORDE1">#N/A</definedName>
    <definedName name="bordillo" localSheetId="6">#REF!</definedName>
    <definedName name="bordillo" localSheetId="7">#REF!</definedName>
    <definedName name="bordillo" localSheetId="11">#REF!</definedName>
    <definedName name="bordillo" localSheetId="19">#REF!</definedName>
    <definedName name="bordillo">#REF!</definedName>
    <definedName name="BorraR" localSheetId="6">#REF!</definedName>
    <definedName name="BorraR" localSheetId="7">#REF!</definedName>
    <definedName name="BorraR" localSheetId="11">#REF!</definedName>
    <definedName name="BorraR" localSheetId="19">#REF!</definedName>
    <definedName name="BorraR">#REF!</definedName>
    <definedName name="Bp">[18]CALCULO!$E$66</definedName>
    <definedName name="BPSRate_Month" localSheetId="6">#REF!</definedName>
    <definedName name="BPSRate_Month" localSheetId="7">#REF!</definedName>
    <definedName name="BPSRate_Month" localSheetId="11">#REF!</definedName>
    <definedName name="BPSRate_Month" localSheetId="19">#REF!</definedName>
    <definedName name="BPSRate_Month">#REF!</definedName>
    <definedName name="Breaker_20_amp">'[37]LISTADO '!$F$67</definedName>
    <definedName name="Breaker_Indus.Merlin_G.3x150A" localSheetId="2">'[53]L. MAT.'!#REF!</definedName>
    <definedName name="Breaker_Indus.Merlin_G.3x150A">'[53]L. MAT.'!#REF!</definedName>
    <definedName name="Brilladora" localSheetId="2">'[53]L. MAT.'!#REF!</definedName>
    <definedName name="Brilladora">'[53]L. MAT.'!#REF!</definedName>
    <definedName name="BS_Data_Col" localSheetId="6" hidden="1">#REF!</definedName>
    <definedName name="BS_Data_Col" localSheetId="7" hidden="1">#REF!</definedName>
    <definedName name="BS_Data_Col" localSheetId="11" hidden="1">#REF!</definedName>
    <definedName name="BS_Data_Col" localSheetId="19" hidden="1">#REF!</definedName>
    <definedName name="BS_Data_Col" localSheetId="2" hidden="1">#REF!</definedName>
    <definedName name="BS_Data_Col" localSheetId="1" hidden="1">#REF!</definedName>
    <definedName name="BS_Data_Col" hidden="1">#REF!</definedName>
    <definedName name="BSpb" localSheetId="6" hidden="1">#REF!</definedName>
    <definedName name="BSpb" localSheetId="11" hidden="1">#REF!</definedName>
    <definedName name="BSpb" localSheetId="19" hidden="1">#REF!</definedName>
    <definedName name="BSpb" localSheetId="2" hidden="1">#REF!</definedName>
    <definedName name="BSpb" localSheetId="1" hidden="1">#REF!</definedName>
    <definedName name="BSpb" hidden="1">#REF!</definedName>
    <definedName name="BUDGET" localSheetId="6">#REF!</definedName>
    <definedName name="BUDGET" localSheetId="11">#REF!</definedName>
    <definedName name="BUDGET" localSheetId="19">#REF!</definedName>
    <definedName name="BUDGET" localSheetId="1">#REF!</definedName>
    <definedName name="BUDGET">#REF!</definedName>
    <definedName name="BUDGET_VALUE" localSheetId="6">#REF!</definedName>
    <definedName name="BUDGET_VALUE">#REF!</definedName>
    <definedName name="budgeted" localSheetId="6">#REF!</definedName>
    <definedName name="budgeted">#REF!</definedName>
    <definedName name="BUENO4006" localSheetId="15">#REF!</definedName>
    <definedName name="BUENO4006" localSheetId="6">#REF!</definedName>
    <definedName name="BUENO4006" localSheetId="7">#REF!</definedName>
    <definedName name="BUENO4006" localSheetId="8">#REF!</definedName>
    <definedName name="BUENO4006" localSheetId="42">#REF!</definedName>
    <definedName name="BUENO4006" localSheetId="43">#REF!</definedName>
    <definedName name="BUENO4006" localSheetId="44">#REF!</definedName>
    <definedName name="BUENO4006" localSheetId="45">#REF!</definedName>
    <definedName name="BUENO4006" localSheetId="46">#REF!</definedName>
    <definedName name="BUENO4006" localSheetId="47">#REF!</definedName>
    <definedName name="BUENO4006" localSheetId="48">#REF!</definedName>
    <definedName name="BUENO4006" localSheetId="49">#REF!</definedName>
    <definedName name="BUENO4006" localSheetId="50">#REF!</definedName>
    <definedName name="BUENO4006" localSheetId="51">#REF!</definedName>
    <definedName name="BUENO4006" localSheetId="52">#REF!</definedName>
    <definedName name="BUENO4006" localSheetId="53">#REF!</definedName>
    <definedName name="BUENO4006" localSheetId="54">#REF!</definedName>
    <definedName name="BUENO4006" localSheetId="55">#REF!</definedName>
    <definedName name="BUENO4006" localSheetId="56">#REF!</definedName>
    <definedName name="BUENO4006" localSheetId="9">#REF!</definedName>
    <definedName name="BUENO4006" localSheetId="10">#REF!</definedName>
    <definedName name="BUENO4006" localSheetId="11">#REF!</definedName>
    <definedName name="BUENO4006" localSheetId="12">#REF!</definedName>
    <definedName name="BUENO4006" localSheetId="13">#REF!</definedName>
    <definedName name="BUENO4006" localSheetId="14">#REF!</definedName>
    <definedName name="BUENO4006" localSheetId="16">#REF!</definedName>
    <definedName name="BUENO4006" localSheetId="17">#REF!</definedName>
    <definedName name="BUENO4006" localSheetId="18">#REF!</definedName>
    <definedName name="BUENO4006" localSheetId="19">#REF!</definedName>
    <definedName name="BUENO4006" localSheetId="20">#REF!</definedName>
    <definedName name="BUENO4006" localSheetId="21">#REF!</definedName>
    <definedName name="BUENO4006" localSheetId="22">#REF!</definedName>
    <definedName name="BUENO4006" localSheetId="23">#REF!</definedName>
    <definedName name="BUENO4006" localSheetId="24">#REF!</definedName>
    <definedName name="BUENO4006" localSheetId="25">#REF!</definedName>
    <definedName name="BUENO4006" localSheetId="26">#REF!</definedName>
    <definedName name="BUENO4006" localSheetId="27">#REF!</definedName>
    <definedName name="BUENO4006" localSheetId="28">#REF!</definedName>
    <definedName name="BUENO4006" localSheetId="29">#REF!</definedName>
    <definedName name="BUENO4006" localSheetId="30">#REF!</definedName>
    <definedName name="BUENO4006" localSheetId="31">#REF!</definedName>
    <definedName name="BUENO4006" localSheetId="32">#REF!</definedName>
    <definedName name="BUENO4006" localSheetId="33">#REF!</definedName>
    <definedName name="BUENO4006" localSheetId="34">#REF!</definedName>
    <definedName name="BUENO4006" localSheetId="35">#REF!</definedName>
    <definedName name="BUENO4006" localSheetId="36">#REF!</definedName>
    <definedName name="BUENO4006" localSheetId="37">#REF!</definedName>
    <definedName name="BUENO4006" localSheetId="38">#REF!</definedName>
    <definedName name="BUENO4006" localSheetId="39">#REF!</definedName>
    <definedName name="BUENO4006" localSheetId="40">#REF!</definedName>
    <definedName name="BUENO4006" localSheetId="41">#REF!</definedName>
    <definedName name="BUENO4006" localSheetId="3">#REF!</definedName>
    <definedName name="BUENO4006">#REF!</definedName>
    <definedName name="BUENO4006A" localSheetId="15">#REF!</definedName>
    <definedName name="BUENO4006A" localSheetId="6">#REF!</definedName>
    <definedName name="BUENO4006A" localSheetId="7">#REF!</definedName>
    <definedName name="BUENO4006A" localSheetId="8">#REF!</definedName>
    <definedName name="BUENO4006A" localSheetId="42">#REF!</definedName>
    <definedName name="BUENO4006A" localSheetId="43">#REF!</definedName>
    <definedName name="BUENO4006A" localSheetId="44">#REF!</definedName>
    <definedName name="BUENO4006A" localSheetId="45">#REF!</definedName>
    <definedName name="BUENO4006A" localSheetId="46">#REF!</definedName>
    <definedName name="BUENO4006A" localSheetId="47">#REF!</definedName>
    <definedName name="BUENO4006A" localSheetId="48">#REF!</definedName>
    <definedName name="BUENO4006A" localSheetId="49">#REF!</definedName>
    <definedName name="BUENO4006A" localSheetId="50">#REF!</definedName>
    <definedName name="BUENO4006A" localSheetId="51">#REF!</definedName>
    <definedName name="BUENO4006A" localSheetId="52">#REF!</definedName>
    <definedName name="BUENO4006A" localSheetId="53">#REF!</definedName>
    <definedName name="BUENO4006A" localSheetId="54">#REF!</definedName>
    <definedName name="BUENO4006A" localSheetId="55">#REF!</definedName>
    <definedName name="BUENO4006A" localSheetId="56">#REF!</definedName>
    <definedName name="BUENO4006A" localSheetId="9">#REF!</definedName>
    <definedName name="BUENO4006A" localSheetId="10">#REF!</definedName>
    <definedName name="BUENO4006A" localSheetId="11">#REF!</definedName>
    <definedName name="BUENO4006A" localSheetId="12">#REF!</definedName>
    <definedName name="BUENO4006A" localSheetId="13">#REF!</definedName>
    <definedName name="BUENO4006A" localSheetId="14">#REF!</definedName>
    <definedName name="BUENO4006A" localSheetId="16">#REF!</definedName>
    <definedName name="BUENO4006A" localSheetId="17">#REF!</definedName>
    <definedName name="BUENO4006A" localSheetId="18">#REF!</definedName>
    <definedName name="BUENO4006A" localSheetId="19">#REF!</definedName>
    <definedName name="BUENO4006A" localSheetId="20">#REF!</definedName>
    <definedName name="BUENO4006A" localSheetId="21">#REF!</definedName>
    <definedName name="BUENO4006A" localSheetId="22">#REF!</definedName>
    <definedName name="BUENO4006A" localSheetId="23">#REF!</definedName>
    <definedName name="BUENO4006A" localSheetId="24">#REF!</definedName>
    <definedName name="BUENO4006A" localSheetId="25">#REF!</definedName>
    <definedName name="BUENO4006A" localSheetId="26">#REF!</definedName>
    <definedName name="BUENO4006A" localSheetId="27">#REF!</definedName>
    <definedName name="BUENO4006A" localSheetId="28">#REF!</definedName>
    <definedName name="BUENO4006A" localSheetId="29">#REF!</definedName>
    <definedName name="BUENO4006A" localSheetId="30">#REF!</definedName>
    <definedName name="BUENO4006A" localSheetId="31">#REF!</definedName>
    <definedName name="BUENO4006A" localSheetId="32">#REF!</definedName>
    <definedName name="BUENO4006A" localSheetId="33">#REF!</definedName>
    <definedName name="BUENO4006A" localSheetId="34">#REF!</definedName>
    <definedName name="BUENO4006A" localSheetId="35">#REF!</definedName>
    <definedName name="BUENO4006A" localSheetId="36">#REF!</definedName>
    <definedName name="BUENO4006A" localSheetId="37">#REF!</definedName>
    <definedName name="BUENO4006A" localSheetId="38">#REF!</definedName>
    <definedName name="BUENO4006A" localSheetId="39">#REF!</definedName>
    <definedName name="BUENO4006A" localSheetId="40">#REF!</definedName>
    <definedName name="BUENO4006A" localSheetId="41">#REF!</definedName>
    <definedName name="BUENO4006A" localSheetId="3">#REF!</definedName>
    <definedName name="BUENO4006A">#REF!</definedName>
    <definedName name="BUENO40CN01" localSheetId="15">#REF!</definedName>
    <definedName name="BUENO40CN01" localSheetId="6">#REF!</definedName>
    <definedName name="BUENO40CN01" localSheetId="7">#REF!</definedName>
    <definedName name="BUENO40CN01" localSheetId="8">#REF!</definedName>
    <definedName name="BUENO40CN01" localSheetId="42">#REF!</definedName>
    <definedName name="BUENO40CN01" localSheetId="43">#REF!</definedName>
    <definedName name="BUENO40CN01" localSheetId="44">#REF!</definedName>
    <definedName name="BUENO40CN01" localSheetId="45">#REF!</definedName>
    <definedName name="BUENO40CN01" localSheetId="46">#REF!</definedName>
    <definedName name="BUENO40CN01" localSheetId="47">#REF!</definedName>
    <definedName name="BUENO40CN01" localSheetId="48">#REF!</definedName>
    <definedName name="BUENO40CN01" localSheetId="49">#REF!</definedName>
    <definedName name="BUENO40CN01" localSheetId="50">#REF!</definedName>
    <definedName name="BUENO40CN01" localSheetId="51">#REF!</definedName>
    <definedName name="BUENO40CN01" localSheetId="52">#REF!</definedName>
    <definedName name="BUENO40CN01" localSheetId="53">#REF!</definedName>
    <definedName name="BUENO40CN01" localSheetId="54">#REF!</definedName>
    <definedName name="BUENO40CN01" localSheetId="55">#REF!</definedName>
    <definedName name="BUENO40CN01" localSheetId="56">#REF!</definedName>
    <definedName name="BUENO40CN01" localSheetId="9">#REF!</definedName>
    <definedName name="BUENO40CN01" localSheetId="10">#REF!</definedName>
    <definedName name="BUENO40CN01" localSheetId="11">#REF!</definedName>
    <definedName name="BUENO40CN01" localSheetId="12">#REF!</definedName>
    <definedName name="BUENO40CN01" localSheetId="13">#REF!</definedName>
    <definedName name="BUENO40CN01" localSheetId="14">#REF!</definedName>
    <definedName name="BUENO40CN01" localSheetId="16">#REF!</definedName>
    <definedName name="BUENO40CN01" localSheetId="17">#REF!</definedName>
    <definedName name="BUENO40CN01" localSheetId="18">#REF!</definedName>
    <definedName name="BUENO40CN01" localSheetId="19">#REF!</definedName>
    <definedName name="BUENO40CN01" localSheetId="22">#REF!</definedName>
    <definedName name="BUENO40CN01" localSheetId="23">#REF!</definedName>
    <definedName name="BUENO40CN01" localSheetId="24">#REF!</definedName>
    <definedName name="BUENO40CN01" localSheetId="25">#REF!</definedName>
    <definedName name="BUENO40CN01" localSheetId="26">#REF!</definedName>
    <definedName name="BUENO40CN01" localSheetId="27">#REF!</definedName>
    <definedName name="BUENO40CN01" localSheetId="28">#REF!</definedName>
    <definedName name="BUENO40CN01" localSheetId="29">#REF!</definedName>
    <definedName name="BUENO40CN01" localSheetId="30">#REF!</definedName>
    <definedName name="BUENO40CN01" localSheetId="31">#REF!</definedName>
    <definedName name="BUENO40CN01" localSheetId="32">#REF!</definedName>
    <definedName name="BUENO40CN01" localSheetId="33">#REF!</definedName>
    <definedName name="BUENO40CN01" localSheetId="34">#REF!</definedName>
    <definedName name="BUENO40CN01" localSheetId="35">#REF!</definedName>
    <definedName name="BUENO40CN01" localSheetId="36">#REF!</definedName>
    <definedName name="BUENO40CN01" localSheetId="37">#REF!</definedName>
    <definedName name="BUENO40CN01" localSheetId="38">#REF!</definedName>
    <definedName name="BUENO40CN01" localSheetId="39">#REF!</definedName>
    <definedName name="BUENO40CN01" localSheetId="40">#REF!</definedName>
    <definedName name="BUENO40CN01" localSheetId="41">#REF!</definedName>
    <definedName name="BUENO40CN01" localSheetId="3">#REF!</definedName>
    <definedName name="BUENO40CN01">#REF!</definedName>
    <definedName name="BUENO40CNA" localSheetId="6">#REF!</definedName>
    <definedName name="BUENO40CNA" localSheetId="3">#REF!</definedName>
    <definedName name="BUENO40CNA">#REF!</definedName>
    <definedName name="BUENO40CNB" localSheetId="6">#REF!</definedName>
    <definedName name="BUENO40CNB" localSheetId="3">#REF!</definedName>
    <definedName name="BUENO40CNB">#REF!</definedName>
    <definedName name="BUENO55CN01" localSheetId="6">#REF!</definedName>
    <definedName name="BUENO55CN01" localSheetId="3">#REF!</definedName>
    <definedName name="BUENO55CN01">#REF!</definedName>
    <definedName name="BUENO55CN03" localSheetId="6">#REF!</definedName>
    <definedName name="BUENO55CN03" localSheetId="3">#REF!</definedName>
    <definedName name="BUENO55CN03">#REF!</definedName>
    <definedName name="BUENO5607" localSheetId="6">#REF!</definedName>
    <definedName name="BUENO5607" localSheetId="3">#REF!</definedName>
    <definedName name="BUENO5607">#REF!</definedName>
    <definedName name="BUENOAFIR5607" localSheetId="6">#REF!</definedName>
    <definedName name="BUENOAFIR5607" localSheetId="3">#REF!</definedName>
    <definedName name="BUENOAFIR5607">#REF!</definedName>
    <definedName name="BuiltIn_Print_Area" localSheetId="6">#REF!</definedName>
    <definedName name="BuiltIn_Print_Area">#REF!</definedName>
    <definedName name="BuiltIn_Print_Area___0" localSheetId="6">#REF!</definedName>
    <definedName name="BuiltIn_Print_Area___0">#REF!</definedName>
    <definedName name="BuiltIn_Print_Area___0___0" localSheetId="6">#REF!</definedName>
    <definedName name="BuiltIn_Print_Area___0___0">#REF!</definedName>
    <definedName name="BuiltIn_Print_Area___0___0___0" localSheetId="6">#REF!</definedName>
    <definedName name="BuiltIn_Print_Area___0___0___0">#REF!</definedName>
    <definedName name="BuiltIn_Print_Titles" localSheetId="6">#REF!</definedName>
    <definedName name="BuiltIn_Print_Titles">#REF!</definedName>
    <definedName name="busco" localSheetId="6">#REF!</definedName>
    <definedName name="busco">#REF!</definedName>
    <definedName name="bustos">[62]Hoja1!$G$10</definedName>
    <definedName name="bw" localSheetId="15">#REF!</definedName>
    <definedName name="bw" localSheetId="6">#REF!</definedName>
    <definedName name="bw" localSheetId="7">#REF!</definedName>
    <definedName name="bw" localSheetId="8">#REF!</definedName>
    <definedName name="bw" localSheetId="42">#REF!</definedName>
    <definedName name="bw" localSheetId="43">#REF!</definedName>
    <definedName name="bw" localSheetId="44">#REF!</definedName>
    <definedName name="bw" localSheetId="45">#REF!</definedName>
    <definedName name="bw" localSheetId="46">#REF!</definedName>
    <definedName name="bw" localSheetId="47">#REF!</definedName>
    <definedName name="bw" localSheetId="48">#REF!</definedName>
    <definedName name="bw" localSheetId="49">#REF!</definedName>
    <definedName name="bw" localSheetId="50">#REF!</definedName>
    <definedName name="bw" localSheetId="51">#REF!</definedName>
    <definedName name="bw" localSheetId="52">#REF!</definedName>
    <definedName name="bw" localSheetId="53">#REF!</definedName>
    <definedName name="bw" localSheetId="54">#REF!</definedName>
    <definedName name="bw" localSheetId="55">#REF!</definedName>
    <definedName name="bw" localSheetId="56">#REF!</definedName>
    <definedName name="bw" localSheetId="9">#REF!</definedName>
    <definedName name="bw" localSheetId="10">#REF!</definedName>
    <definedName name="bw" localSheetId="11">#REF!</definedName>
    <definedName name="bw" localSheetId="12">#REF!</definedName>
    <definedName name="bw" localSheetId="13">#REF!</definedName>
    <definedName name="bw" localSheetId="14">#REF!</definedName>
    <definedName name="bw" localSheetId="16">#REF!</definedName>
    <definedName name="bw" localSheetId="17">#REF!</definedName>
    <definedName name="bw" localSheetId="18">#REF!</definedName>
    <definedName name="bw" localSheetId="19">#REF!</definedName>
    <definedName name="bw" localSheetId="22">#REF!</definedName>
    <definedName name="bw" localSheetId="23">#REF!</definedName>
    <definedName name="bw" localSheetId="24">#REF!</definedName>
    <definedName name="bw" localSheetId="25">#REF!</definedName>
    <definedName name="bw" localSheetId="26">#REF!</definedName>
    <definedName name="bw" localSheetId="27">#REF!</definedName>
    <definedName name="bw" localSheetId="28">#REF!</definedName>
    <definedName name="bw" localSheetId="29">#REF!</definedName>
    <definedName name="bw" localSheetId="30">#REF!</definedName>
    <definedName name="bw" localSheetId="31">#REF!</definedName>
    <definedName name="bw" localSheetId="32">#REF!</definedName>
    <definedName name="bw" localSheetId="33">#REF!</definedName>
    <definedName name="bw" localSheetId="34">#REF!</definedName>
    <definedName name="bw" localSheetId="35">#REF!</definedName>
    <definedName name="bw" localSheetId="36">#REF!</definedName>
    <definedName name="bw" localSheetId="37">#REF!</definedName>
    <definedName name="bw" localSheetId="38">#REF!</definedName>
    <definedName name="bw" localSheetId="39">#REF!</definedName>
    <definedName name="bw" localSheetId="40">#REF!</definedName>
    <definedName name="bw" localSheetId="41">#REF!</definedName>
    <definedName name="bw" localSheetId="3">#REF!</definedName>
    <definedName name="bw">#REF!</definedName>
    <definedName name="BytMesInicioInctoMmto" localSheetId="6">#REF!</definedName>
    <definedName name="BytMesInicioInctoMmto">#REF!</definedName>
    <definedName name="C.1" localSheetId="6">#REF!</definedName>
    <definedName name="C.1">#REF!</definedName>
    <definedName name="C.10" localSheetId="6">#REF!</definedName>
    <definedName name="C.10">#REF!</definedName>
    <definedName name="C.11" localSheetId="6">#REF!</definedName>
    <definedName name="C.11">#REF!</definedName>
    <definedName name="C.2" localSheetId="6">#REF!</definedName>
    <definedName name="C.2">#REF!</definedName>
    <definedName name="C.3" localSheetId="6">#REF!</definedName>
    <definedName name="C.3">#REF!</definedName>
    <definedName name="C.4" localSheetId="6">#REF!</definedName>
    <definedName name="C.4">#REF!</definedName>
    <definedName name="C.5" localSheetId="6">#REF!</definedName>
    <definedName name="C.5">#REF!</definedName>
    <definedName name="C.6" localSheetId="6">#REF!</definedName>
    <definedName name="C.6">#REF!</definedName>
    <definedName name="C.7" localSheetId="6">#REF!</definedName>
    <definedName name="C.7">#REF!</definedName>
    <definedName name="C.8" localSheetId="6">#REF!</definedName>
    <definedName name="C.8">#REF!</definedName>
    <definedName name="C.9" localSheetId="6">#REF!</definedName>
    <definedName name="C.9">#REF!</definedName>
    <definedName name="C_" localSheetId="15">#REF!</definedName>
    <definedName name="C_" localSheetId="6">#REF!</definedName>
    <definedName name="C_" localSheetId="7">#REF!</definedName>
    <definedName name="C_" localSheetId="8">#REF!</definedName>
    <definedName name="C_" localSheetId="42">#REF!</definedName>
    <definedName name="C_" localSheetId="43">#REF!</definedName>
    <definedName name="C_" localSheetId="44">#REF!</definedName>
    <definedName name="C_" localSheetId="45">#REF!</definedName>
    <definedName name="C_" localSheetId="46">#REF!</definedName>
    <definedName name="C_" localSheetId="47">#REF!</definedName>
    <definedName name="C_" localSheetId="48">#REF!</definedName>
    <definedName name="C_" localSheetId="49">#REF!</definedName>
    <definedName name="C_" localSheetId="50">#REF!</definedName>
    <definedName name="C_" localSheetId="51">#REF!</definedName>
    <definedName name="C_" localSheetId="52">#REF!</definedName>
    <definedName name="C_" localSheetId="53">#REF!</definedName>
    <definedName name="C_" localSheetId="54">#REF!</definedName>
    <definedName name="C_" localSheetId="55">#REF!</definedName>
    <definedName name="C_" localSheetId="56">#REF!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6">#REF!</definedName>
    <definedName name="C_" localSheetId="17">#REF!</definedName>
    <definedName name="C_" localSheetId="18">#REF!</definedName>
    <definedName name="C_" localSheetId="19">#REF!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 localSheetId="2">#REF!</definedName>
    <definedName name="C_" localSheetId="1">#REF!</definedName>
    <definedName name="C_" localSheetId="3">[75]TABLAS!$C$63:$C$78</definedName>
    <definedName name="C_">#REF!</definedName>
    <definedName name="Ca" localSheetId="3">#REF!</definedName>
    <definedName name="CA">[26]PRECIOS!$J$64</definedName>
    <definedName name="CAB">#N/A</definedName>
    <definedName name="CABALLETE" localSheetId="6">#REF!</definedName>
    <definedName name="CABALLETE" localSheetId="7">#REF!</definedName>
    <definedName name="CABALLETE" localSheetId="11">#REF!</definedName>
    <definedName name="CABALLETE" localSheetId="19">#REF!</definedName>
    <definedName name="CABALLETE">#REF!</definedName>
    <definedName name="Cable_cobre_N_2_thwn">'[37]LISTADO '!$F$57</definedName>
    <definedName name="Cable_cobre_N_6">'[37]LISTADO '!$F$59</definedName>
    <definedName name="Cable_N_2_desnudo">'[37]LISTADO '!$F$41</definedName>
    <definedName name="Cable_n_8">'[37]LISTADO '!$F$109</definedName>
    <definedName name="CADENERO">[32]PRECIOS!$B$14</definedName>
    <definedName name="CAJA" localSheetId="6">#REF!</definedName>
    <definedName name="CAJA" localSheetId="7">#REF!</definedName>
    <definedName name="CAJA" localSheetId="11">#REF!</definedName>
    <definedName name="CAJA" localSheetId="19">#REF!</definedName>
    <definedName name="CAJA" localSheetId="1">#REF!</definedName>
    <definedName name="CAJA">#REF!</definedName>
    <definedName name="Cajas_2_4">'[37]LISTADO '!$F$79</definedName>
    <definedName name="Cajas_octogonales">'[37]LISTADO '!$F$78</definedName>
    <definedName name="cajmenht" localSheetId="15">#REF!</definedName>
    <definedName name="cajmenht" localSheetId="6">#REF!</definedName>
    <definedName name="cajmenht" localSheetId="7">#REF!</definedName>
    <definedName name="cajmenht" localSheetId="8">#REF!</definedName>
    <definedName name="cajmenht" localSheetId="42">#REF!</definedName>
    <definedName name="cajmenht" localSheetId="43">#REF!</definedName>
    <definedName name="cajmenht" localSheetId="44">#REF!</definedName>
    <definedName name="cajmenht" localSheetId="45">#REF!</definedName>
    <definedName name="cajmenht" localSheetId="46">#REF!</definedName>
    <definedName name="cajmenht" localSheetId="47">#REF!</definedName>
    <definedName name="cajmenht" localSheetId="48">#REF!</definedName>
    <definedName name="cajmenht" localSheetId="49">#REF!</definedName>
    <definedName name="cajmenht" localSheetId="50">#REF!</definedName>
    <definedName name="cajmenht" localSheetId="51">#REF!</definedName>
    <definedName name="cajmenht" localSheetId="52">#REF!</definedName>
    <definedName name="cajmenht" localSheetId="53">#REF!</definedName>
    <definedName name="cajmenht" localSheetId="54">#REF!</definedName>
    <definedName name="cajmenht" localSheetId="55">#REF!</definedName>
    <definedName name="cajmenht" localSheetId="56">#REF!</definedName>
    <definedName name="cajmenht" localSheetId="9">#REF!</definedName>
    <definedName name="cajmenht" localSheetId="10">#REF!</definedName>
    <definedName name="cajmenht" localSheetId="11">#REF!</definedName>
    <definedName name="cajmenht" localSheetId="12">#REF!</definedName>
    <definedName name="cajmenht" localSheetId="13">#REF!</definedName>
    <definedName name="cajmenht" localSheetId="14">#REF!</definedName>
    <definedName name="cajmenht" localSheetId="16">#REF!</definedName>
    <definedName name="cajmenht" localSheetId="17">#REF!</definedName>
    <definedName name="cajmenht" localSheetId="18">#REF!</definedName>
    <definedName name="cajmenht" localSheetId="19">#REF!</definedName>
    <definedName name="cajmenht" localSheetId="22">#REF!</definedName>
    <definedName name="cajmenht" localSheetId="23">#REF!</definedName>
    <definedName name="cajmenht" localSheetId="24">#REF!</definedName>
    <definedName name="cajmenht" localSheetId="25">#REF!</definedName>
    <definedName name="cajmenht" localSheetId="26">#REF!</definedName>
    <definedName name="cajmenht" localSheetId="27">#REF!</definedName>
    <definedName name="cajmenht" localSheetId="28">#REF!</definedName>
    <definedName name="cajmenht" localSheetId="29">#REF!</definedName>
    <definedName name="cajmenht" localSheetId="30">#REF!</definedName>
    <definedName name="cajmenht" localSheetId="31">#REF!</definedName>
    <definedName name="cajmenht" localSheetId="32">#REF!</definedName>
    <definedName name="cajmenht" localSheetId="33">#REF!</definedName>
    <definedName name="cajmenht" localSheetId="34">#REF!</definedName>
    <definedName name="cajmenht" localSheetId="35">#REF!</definedName>
    <definedName name="cajmenht" localSheetId="36">#REF!</definedName>
    <definedName name="cajmenht" localSheetId="37">#REF!</definedName>
    <definedName name="cajmenht" localSheetId="38">#REF!</definedName>
    <definedName name="cajmenht" localSheetId="39">#REF!</definedName>
    <definedName name="cajmenht" localSheetId="40">#REF!</definedName>
    <definedName name="cajmenht" localSheetId="41">#REF!</definedName>
    <definedName name="cajmenht">#REF!</definedName>
    <definedName name="CALCULO" localSheetId="15">#REF!</definedName>
    <definedName name="CALCULO" localSheetId="6">#REF!</definedName>
    <definedName name="CALCULO" localSheetId="7">#REF!</definedName>
    <definedName name="CALCULO" localSheetId="8">#REF!</definedName>
    <definedName name="CALCULO" localSheetId="42">#REF!</definedName>
    <definedName name="CALCULO" localSheetId="43">#REF!</definedName>
    <definedName name="CALCULO" localSheetId="44">#REF!</definedName>
    <definedName name="CALCULO" localSheetId="45">#REF!</definedName>
    <definedName name="CALCULO" localSheetId="46">#REF!</definedName>
    <definedName name="CALCULO" localSheetId="47">#REF!</definedName>
    <definedName name="CALCULO" localSheetId="48">#REF!</definedName>
    <definedName name="CALCULO" localSheetId="49">#REF!</definedName>
    <definedName name="CALCULO" localSheetId="50">#REF!</definedName>
    <definedName name="CALCULO" localSheetId="51">#REF!</definedName>
    <definedName name="CALCULO" localSheetId="52">#REF!</definedName>
    <definedName name="CALCULO" localSheetId="53">#REF!</definedName>
    <definedName name="CALCULO" localSheetId="54">#REF!</definedName>
    <definedName name="CALCULO" localSheetId="55">#REF!</definedName>
    <definedName name="CALCULO" localSheetId="56">#REF!</definedName>
    <definedName name="CALCULO" localSheetId="9">#REF!</definedName>
    <definedName name="CALCULO" localSheetId="10">#REF!</definedName>
    <definedName name="CALCULO" localSheetId="11">#REF!</definedName>
    <definedName name="CALCULO" localSheetId="12">#REF!</definedName>
    <definedName name="CALCULO" localSheetId="13">#REF!</definedName>
    <definedName name="CALCULO" localSheetId="14">#REF!</definedName>
    <definedName name="CALCULO" localSheetId="16">#REF!</definedName>
    <definedName name="CALCULO" localSheetId="17">#REF!</definedName>
    <definedName name="CALCULO" localSheetId="18">#REF!</definedName>
    <definedName name="CALCULO" localSheetId="19">#REF!</definedName>
    <definedName name="CALCULO" localSheetId="22">#REF!</definedName>
    <definedName name="CALCULO" localSheetId="23">#REF!</definedName>
    <definedName name="CALCULO" localSheetId="24">#REF!</definedName>
    <definedName name="CALCULO" localSheetId="25">#REF!</definedName>
    <definedName name="CALCULO" localSheetId="26">#REF!</definedName>
    <definedName name="CALCULO" localSheetId="27">#REF!</definedName>
    <definedName name="CALCULO" localSheetId="28">#REF!</definedName>
    <definedName name="CALCULO" localSheetId="29">#REF!</definedName>
    <definedName name="CALCULO" localSheetId="30">#REF!</definedName>
    <definedName name="CALCULO" localSheetId="31">#REF!</definedName>
    <definedName name="CALCULO" localSheetId="32">#REF!</definedName>
    <definedName name="CALCULO" localSheetId="33">#REF!</definedName>
    <definedName name="CALCULO" localSheetId="34">#REF!</definedName>
    <definedName name="CALCULO" localSheetId="35">#REF!</definedName>
    <definedName name="CALCULO" localSheetId="36">#REF!</definedName>
    <definedName name="CALCULO" localSheetId="37">#REF!</definedName>
    <definedName name="CALCULO" localSheetId="38">#REF!</definedName>
    <definedName name="CALCULO" localSheetId="39">#REF!</definedName>
    <definedName name="CALCULO" localSheetId="40">#REF!</definedName>
    <definedName name="CALCULO" localSheetId="41">#REF!</definedName>
    <definedName name="CALCULO" localSheetId="2">#REF!</definedName>
    <definedName name="CALCULO" localSheetId="1">#REF!</definedName>
    <definedName name="CALCULO" localSheetId="3">'[6]CALCULO POI'!#REF!</definedName>
    <definedName name="CALCULO">#REF!</definedName>
    <definedName name="calculopozo1" localSheetId="6">'[6]CALCULO POI'!#REF!</definedName>
    <definedName name="calculopozo1" localSheetId="7">'[6]CALCULO POI'!#REF!</definedName>
    <definedName name="calculopozo1" localSheetId="11">'[6]CALCULO POI'!#REF!</definedName>
    <definedName name="calculopozo1" localSheetId="19">'[6]CALCULO POI'!#REF!</definedName>
    <definedName name="calculopozo1" localSheetId="2">'[6]CALCULO POI'!#REF!</definedName>
    <definedName name="calculopozo1">'[6]CALCULO POI'!#REF!</definedName>
    <definedName name="CALCULOPOZOS" localSheetId="6">'[6]CALCULO POI'!#REF!</definedName>
    <definedName name="CALCULOPOZOS" localSheetId="7">'[6]CALCULO POI'!#REF!</definedName>
    <definedName name="CALCULOPOZOS" localSheetId="11">'[6]CALCULO POI'!#REF!</definedName>
    <definedName name="CALCULOPOZOS" localSheetId="19">'[6]CALCULO POI'!#REF!</definedName>
    <definedName name="CALCULOPOZOS">'[6]CALCULO POI'!#REF!</definedName>
    <definedName name="calculopozos1">'[6]CALCULO POI'!$B$120:$C$154</definedName>
    <definedName name="CALCULOS">'[6]CALCULO POI'!$B$118:$CV$154</definedName>
    <definedName name="CALCULOSALCANTARILLADO">'[6]CALCULO POI'!$B$324:$BP$360</definedName>
    <definedName name="CALE" localSheetId="2">'[76]Datos del 2005 CONTRATO'!#REF!</definedName>
    <definedName name="CALE">'[76]Datos del 2005 CONTRATO'!#REF!</definedName>
    <definedName name="CALEND" localSheetId="2">'[76]Datos del 2005 CONTRATO'!#REF!</definedName>
    <definedName name="CALEND">'[76]Datos del 2005 CONTRATO'!#REF!</definedName>
    <definedName name="CALENDA" localSheetId="2">'[76]Datos del 2005 CONTRATO'!#REF!</definedName>
    <definedName name="CALENDA">'[76]Datos del 2005 CONTRATO'!#REF!</definedName>
    <definedName name="Calendar" localSheetId="2">'[76]Datos del 2005 CONTRATO'!#REF!</definedName>
    <definedName name="Calendar">'[76]Datos del 2005 CONTRATO'!#REF!</definedName>
    <definedName name="CALENDARIO" localSheetId="2">'[76]Datos del 2005 CONTRATO'!#REF!</definedName>
    <definedName name="CALENDARIO">'[76]Datos del 2005 CONTRATO'!#REF!</definedName>
    <definedName name="Caliche" localSheetId="6">#REF!</definedName>
    <definedName name="Caliche" localSheetId="7">#REF!</definedName>
    <definedName name="Caliche" localSheetId="11">#REF!</definedName>
    <definedName name="Caliche" localSheetId="19">#REF!</definedName>
    <definedName name="Caliche" localSheetId="2">#REF!</definedName>
    <definedName name="Caliche" localSheetId="1">#REF!</definedName>
    <definedName name="Caliche">#REF!</definedName>
    <definedName name="CALIDAD" localSheetId="15">#REF!</definedName>
    <definedName name="CALIDAD" localSheetId="6">#REF!</definedName>
    <definedName name="CALIDAD" localSheetId="7">#REF!</definedName>
    <definedName name="CALIDAD" localSheetId="8">#REF!</definedName>
    <definedName name="CALIDAD" localSheetId="42">#REF!</definedName>
    <definedName name="CALIDAD" localSheetId="43">#REF!</definedName>
    <definedName name="CALIDAD" localSheetId="44">#REF!</definedName>
    <definedName name="CALIDAD" localSheetId="45">#REF!</definedName>
    <definedName name="CALIDAD" localSheetId="46">#REF!</definedName>
    <definedName name="CALIDAD" localSheetId="47">#REF!</definedName>
    <definedName name="CALIDAD" localSheetId="48">#REF!</definedName>
    <definedName name="CALIDAD" localSheetId="49">#REF!</definedName>
    <definedName name="CALIDAD" localSheetId="50">#REF!</definedName>
    <definedName name="CALIDAD" localSheetId="51">#REF!</definedName>
    <definedName name="CALIDAD" localSheetId="52">#REF!</definedName>
    <definedName name="CALIDAD" localSheetId="53">#REF!</definedName>
    <definedName name="CALIDAD" localSheetId="54">#REF!</definedName>
    <definedName name="CALIDAD" localSheetId="55">#REF!</definedName>
    <definedName name="CALIDAD" localSheetId="56">#REF!</definedName>
    <definedName name="CALIDAD" localSheetId="9">#REF!</definedName>
    <definedName name="CALIDAD" localSheetId="10">#REF!</definedName>
    <definedName name="CALIDAD" localSheetId="11">#REF!</definedName>
    <definedName name="CALIDAD" localSheetId="12">#REF!</definedName>
    <definedName name="CALIDAD" localSheetId="13">#REF!</definedName>
    <definedName name="CALIDAD" localSheetId="14">#REF!</definedName>
    <definedName name="CALIDAD" localSheetId="16">#REF!</definedName>
    <definedName name="CALIDAD" localSheetId="17">#REF!</definedName>
    <definedName name="CALIDAD" localSheetId="18">#REF!</definedName>
    <definedName name="CALIDAD" localSheetId="19">#REF!</definedName>
    <definedName name="CALIDAD" localSheetId="22">#REF!</definedName>
    <definedName name="CALIDAD" localSheetId="23">#REF!</definedName>
    <definedName name="CALIDAD" localSheetId="24">#REF!</definedName>
    <definedName name="CALIDAD" localSheetId="25">#REF!</definedName>
    <definedName name="CALIDAD" localSheetId="26">#REF!</definedName>
    <definedName name="CALIDAD" localSheetId="27">#REF!</definedName>
    <definedName name="CALIDAD" localSheetId="28">#REF!</definedName>
    <definedName name="CALIDAD" localSheetId="29">#REF!</definedName>
    <definedName name="CALIDAD" localSheetId="30">#REF!</definedName>
    <definedName name="CALIDAD" localSheetId="31">#REF!</definedName>
    <definedName name="CALIDAD" localSheetId="32">#REF!</definedName>
    <definedName name="CALIDAD" localSheetId="33">#REF!</definedName>
    <definedName name="CALIDAD" localSheetId="34">#REF!</definedName>
    <definedName name="CALIDAD" localSheetId="35">#REF!</definedName>
    <definedName name="CALIDAD" localSheetId="36">#REF!</definedName>
    <definedName name="CALIDAD" localSheetId="37">#REF!</definedName>
    <definedName name="CALIDAD" localSheetId="38">#REF!</definedName>
    <definedName name="CALIDAD" localSheetId="39">#REF!</definedName>
    <definedName name="CALIDAD" localSheetId="40">#REF!</definedName>
    <definedName name="CALIDAD" localSheetId="41">#REF!</definedName>
    <definedName name="CALIDAD">#REF!</definedName>
    <definedName name="CALIDAD_1" localSheetId="6">#REF!</definedName>
    <definedName name="CALIDAD_1">#REF!</definedName>
    <definedName name="CALIDAD_2" localSheetId="6">#REF!</definedName>
    <definedName name="CALIDAD_2">#REF!</definedName>
    <definedName name="CalP" localSheetId="6">'[6]CALCULO POI'!#REF!</definedName>
    <definedName name="CalP" localSheetId="7">'[6]CALCULO POI'!#REF!</definedName>
    <definedName name="CalP" localSheetId="11">'[6]CALCULO POI'!#REF!</definedName>
    <definedName name="CalP" localSheetId="19">'[6]CALCULO POI'!#REF!</definedName>
    <definedName name="CalP">'[6]CALCULO POI'!#REF!</definedName>
    <definedName name="cambio">'[77]PSM05-055'!$C$289</definedName>
    <definedName name="cami" localSheetId="6">#REF!</definedName>
    <definedName name="cami" localSheetId="7">#REF!</definedName>
    <definedName name="cami" localSheetId="11">#REF!</definedName>
    <definedName name="cami" localSheetId="19">#REF!</definedName>
    <definedName name="cami" localSheetId="2">#REF!</definedName>
    <definedName name="cami" localSheetId="1">#REF!</definedName>
    <definedName name="cami">#REF!</definedName>
    <definedName name="CanonesMedida" localSheetId="6">#REF!</definedName>
    <definedName name="CanonesMedida" localSheetId="7">#REF!</definedName>
    <definedName name="CanonesMedida" localSheetId="11">#REF!</definedName>
    <definedName name="CanonesMedida" localSheetId="19">#REF!</definedName>
    <definedName name="CanonesMedida" localSheetId="2">#REF!</definedName>
    <definedName name="CanonesMedida" localSheetId="1">#REF!</definedName>
    <definedName name="CanonesMedida">#REF!</definedName>
    <definedName name="CanonFcro" localSheetId="6">#REF!</definedName>
    <definedName name="CanonFcro" localSheetId="7">#REF!</definedName>
    <definedName name="CanonFcro" localSheetId="11">#REF!</definedName>
    <definedName name="CanonFcro" localSheetId="19">#REF!</definedName>
    <definedName name="CanonFcro" localSheetId="2">#REF!</definedName>
    <definedName name="CanonFcro" localSheetId="1">#REF!</definedName>
    <definedName name="CanonFcro">#REF!</definedName>
    <definedName name="CanonImpuestos" localSheetId="6">#REF!</definedName>
    <definedName name="CanonImpuestos">#REF!</definedName>
    <definedName name="CanonMedidaEspecial" localSheetId="6">#REF!</definedName>
    <definedName name="CanonMedidaEspecial">#REF!</definedName>
    <definedName name="CanonMmto" localSheetId="6">#REF!</definedName>
    <definedName name="CanonMmto">#REF!</definedName>
    <definedName name="CanonSeguro" localSheetId="6">#REF!</definedName>
    <definedName name="CanonSeguro">#REF!</definedName>
    <definedName name="CanonSoat" localSheetId="6">#REF!</definedName>
    <definedName name="CanonSoat">#REF!</definedName>
    <definedName name="CanonTotal" localSheetId="6">#REF!</definedName>
    <definedName name="CanonTotal">#REF!</definedName>
    <definedName name="CanonTramites" localSheetId="6">#REF!</definedName>
    <definedName name="CanonTramites">#REF!</definedName>
    <definedName name="CANT" localSheetId="6">#REF!</definedName>
    <definedName name="CANT" localSheetId="3">#REF!</definedName>
    <definedName name="CANT">#REF!</definedName>
    <definedName name="CANT1.1" localSheetId="6">#REF!</definedName>
    <definedName name="CANT1.1">#REF!</definedName>
    <definedName name="CANT1.2" localSheetId="6">#REF!</definedName>
    <definedName name="CANT1.2">#REF!</definedName>
    <definedName name="CANT1.3" localSheetId="6">#REF!</definedName>
    <definedName name="CANT1.3">#REF!</definedName>
    <definedName name="CANT1.5" localSheetId="6">#REF!</definedName>
    <definedName name="CANT1.5">#REF!</definedName>
    <definedName name="CANT1.6" localSheetId="6">#REF!</definedName>
    <definedName name="CANT1.6">#REF!</definedName>
    <definedName name="CANT1.7" localSheetId="6">#REF!</definedName>
    <definedName name="CANT1.7">#REF!</definedName>
    <definedName name="CANT1.9" localSheetId="6">#REF!</definedName>
    <definedName name="CANT1.9">#REF!</definedName>
    <definedName name="CANT2.11" localSheetId="6">#REF!</definedName>
    <definedName name="CANT2.11">#REF!</definedName>
    <definedName name="CANT2.12" localSheetId="6">#REF!</definedName>
    <definedName name="CANT2.12">#REF!</definedName>
    <definedName name="CANT2.2" localSheetId="6">#REF!</definedName>
    <definedName name="CANT2.2">#REF!</definedName>
    <definedName name="CANT2.3" localSheetId="6">#REF!</definedName>
    <definedName name="CANT2.3">#REF!</definedName>
    <definedName name="CANT2.4" localSheetId="6">#REF!</definedName>
    <definedName name="CANT2.4">#REF!</definedName>
    <definedName name="CANT8.1" localSheetId="6">#REF!</definedName>
    <definedName name="CANT8.1">#REF!</definedName>
    <definedName name="CANT8.2" localSheetId="6">#REF!</definedName>
    <definedName name="CANT8.2">#REF!</definedName>
    <definedName name="CANT8.3" localSheetId="6">#REF!</definedName>
    <definedName name="CANT8.3">#REF!</definedName>
    <definedName name="CANT8.4" localSheetId="6">#REF!</definedName>
    <definedName name="CANT8.4">#REF!</definedName>
    <definedName name="CANT8.5" localSheetId="6">#REF!</definedName>
    <definedName name="CANT8.5">#REF!</definedName>
    <definedName name="CANT8.6" localSheetId="6">#REF!</definedName>
    <definedName name="CANT8.6">#REF!</definedName>
    <definedName name="CANT8.7" localSheetId="6">#REF!</definedName>
    <definedName name="CANT8.7">#REF!</definedName>
    <definedName name="CANTDS">[78]Modelo!$J$7:$J$10,[78]Modelo!$J$13:$J$27,[78]Modelo!$J$30:$J$33,[78]Modelo!$J$36:$J$40</definedName>
    <definedName name="CANTID" localSheetId="15">#REF!</definedName>
    <definedName name="CANTID" localSheetId="6">#REF!</definedName>
    <definedName name="CANTID" localSheetId="7">#REF!</definedName>
    <definedName name="CANTID" localSheetId="8">#REF!</definedName>
    <definedName name="CANTID" localSheetId="42">#REF!</definedName>
    <definedName name="CANTID" localSheetId="43">#REF!</definedName>
    <definedName name="CANTID" localSheetId="44">#REF!</definedName>
    <definedName name="CANTID" localSheetId="45">#REF!</definedName>
    <definedName name="CANTID" localSheetId="46">#REF!</definedName>
    <definedName name="CANTID" localSheetId="47">#REF!</definedName>
    <definedName name="CANTID" localSheetId="48">#REF!</definedName>
    <definedName name="CANTID" localSheetId="49">#REF!</definedName>
    <definedName name="CANTID" localSheetId="50">#REF!</definedName>
    <definedName name="CANTID" localSheetId="51">#REF!</definedName>
    <definedName name="CANTID" localSheetId="52">#REF!</definedName>
    <definedName name="CANTID" localSheetId="53">#REF!</definedName>
    <definedName name="CANTID" localSheetId="54">#REF!</definedName>
    <definedName name="CANTID" localSheetId="55">#REF!</definedName>
    <definedName name="CANTID" localSheetId="56">#REF!</definedName>
    <definedName name="CANTID" localSheetId="9">#REF!</definedName>
    <definedName name="CANTID" localSheetId="10">#REF!</definedName>
    <definedName name="CANTID" localSheetId="11">#REF!</definedName>
    <definedName name="CANTID" localSheetId="12">#REF!</definedName>
    <definedName name="CANTID" localSheetId="13">#REF!</definedName>
    <definedName name="CANTID" localSheetId="14">#REF!</definedName>
    <definedName name="CANTID" localSheetId="16">#REF!</definedName>
    <definedName name="CANTID" localSheetId="17">#REF!</definedName>
    <definedName name="CANTID" localSheetId="18">#REF!</definedName>
    <definedName name="CANTID" localSheetId="19">#REF!</definedName>
    <definedName name="CANTID" localSheetId="22">#REF!</definedName>
    <definedName name="CANTID" localSheetId="23">#REF!</definedName>
    <definedName name="CANTID" localSheetId="24">#REF!</definedName>
    <definedName name="CANTID" localSheetId="25">#REF!</definedName>
    <definedName name="CANTID" localSheetId="26">#REF!</definedName>
    <definedName name="CANTID" localSheetId="27">#REF!</definedName>
    <definedName name="CANTID" localSheetId="28">#REF!</definedName>
    <definedName name="CANTID" localSheetId="29">#REF!</definedName>
    <definedName name="CANTID" localSheetId="30">#REF!</definedName>
    <definedName name="CANTID" localSheetId="31">#REF!</definedName>
    <definedName name="CANTID" localSheetId="32">#REF!</definedName>
    <definedName name="CANTID" localSheetId="33">#REF!</definedName>
    <definedName name="CANTID" localSheetId="34">#REF!</definedName>
    <definedName name="CANTID" localSheetId="35">#REF!</definedName>
    <definedName name="CANTID" localSheetId="36">#REF!</definedName>
    <definedName name="CANTID" localSheetId="37">#REF!</definedName>
    <definedName name="CANTID" localSheetId="38">#REF!</definedName>
    <definedName name="CANTID" localSheetId="39">#REF!</definedName>
    <definedName name="CANTID" localSheetId="40">#REF!</definedName>
    <definedName name="CANTID" localSheetId="41">#REF!</definedName>
    <definedName name="CANTID">#REF!</definedName>
    <definedName name="Cantidad_Unitaria">IF([70]APUS!A1048576="Cantidad Unitaria",[70]APUS!XFC1048575,[70]APUS!A1048576)</definedName>
    <definedName name="Cantidades" localSheetId="15">#REF!</definedName>
    <definedName name="Cantidades" localSheetId="6">#REF!</definedName>
    <definedName name="Cantidades" localSheetId="7">#REF!</definedName>
    <definedName name="Cantidades" localSheetId="8">#REF!</definedName>
    <definedName name="Cantidades" localSheetId="42">#REF!</definedName>
    <definedName name="Cantidades" localSheetId="43">#REF!</definedName>
    <definedName name="Cantidades" localSheetId="44">#REF!</definedName>
    <definedName name="Cantidades" localSheetId="45">#REF!</definedName>
    <definedName name="Cantidades" localSheetId="46">#REF!</definedName>
    <definedName name="Cantidades" localSheetId="47">#REF!</definedName>
    <definedName name="Cantidades" localSheetId="48">#REF!</definedName>
    <definedName name="Cantidades" localSheetId="49">#REF!</definedName>
    <definedName name="Cantidades" localSheetId="50">#REF!</definedName>
    <definedName name="Cantidades" localSheetId="51">#REF!</definedName>
    <definedName name="Cantidades" localSheetId="52">#REF!</definedName>
    <definedName name="Cantidades" localSheetId="53">#REF!</definedName>
    <definedName name="Cantidades" localSheetId="54">#REF!</definedName>
    <definedName name="Cantidades" localSheetId="55">#REF!</definedName>
    <definedName name="Cantidades" localSheetId="56">#REF!</definedName>
    <definedName name="Cantidades" localSheetId="9">#REF!</definedName>
    <definedName name="Cantidades" localSheetId="10">#REF!</definedName>
    <definedName name="Cantidades" localSheetId="11">#REF!</definedName>
    <definedName name="Cantidades" localSheetId="12">#REF!</definedName>
    <definedName name="Cantidades" localSheetId="13">#REF!</definedName>
    <definedName name="Cantidades" localSheetId="14">#REF!</definedName>
    <definedName name="Cantidades" localSheetId="16">#REF!</definedName>
    <definedName name="Cantidades" localSheetId="17">#REF!</definedName>
    <definedName name="Cantidades" localSheetId="18">#REF!</definedName>
    <definedName name="Cantidades" localSheetId="19">#REF!</definedName>
    <definedName name="Cantidades" localSheetId="22">#REF!</definedName>
    <definedName name="Cantidades" localSheetId="23">#REF!</definedName>
    <definedName name="Cantidades" localSheetId="24">#REF!</definedName>
    <definedName name="Cantidades" localSheetId="25">#REF!</definedName>
    <definedName name="Cantidades" localSheetId="26">#REF!</definedName>
    <definedName name="Cantidades" localSheetId="27">#REF!</definedName>
    <definedName name="Cantidades" localSheetId="28">#REF!</definedName>
    <definedName name="Cantidades" localSheetId="29">#REF!</definedName>
    <definedName name="Cantidades" localSheetId="30">#REF!</definedName>
    <definedName name="Cantidades" localSheetId="31">#REF!</definedName>
    <definedName name="Cantidades" localSheetId="32">#REF!</definedName>
    <definedName name="Cantidades" localSheetId="33">#REF!</definedName>
    <definedName name="Cantidades" localSheetId="34">#REF!</definedName>
    <definedName name="Cantidades" localSheetId="35">#REF!</definedName>
    <definedName name="Cantidades" localSheetId="36">#REF!</definedName>
    <definedName name="Cantidades" localSheetId="37">#REF!</definedName>
    <definedName name="Cantidades" localSheetId="38">#REF!</definedName>
    <definedName name="Cantidades" localSheetId="39">#REF!</definedName>
    <definedName name="Cantidades" localSheetId="40">#REF!</definedName>
    <definedName name="Cantidades" localSheetId="41">#REF!</definedName>
    <definedName name="Cantidades">#REF!</definedName>
    <definedName name="CANTIDADESDEOBRA">'[6]CALCULO POI'!$B$161:$R$196</definedName>
    <definedName name="CAOLIN" localSheetId="6">#REF!</definedName>
    <definedName name="CAOLIN" localSheetId="7">#REF!</definedName>
    <definedName name="CAOLIN" localSheetId="11">#REF!</definedName>
    <definedName name="CAOLIN" localSheetId="19">#REF!</definedName>
    <definedName name="CAOLIN" localSheetId="2">#REF!</definedName>
    <definedName name="CAOLIN" localSheetId="1">#REF!</definedName>
    <definedName name="CAOLIN">#REF!</definedName>
    <definedName name="CAP" localSheetId="6">#REF!</definedName>
    <definedName name="CAP" localSheetId="7">#REF!</definedName>
    <definedName name="CAP" localSheetId="11">#REF!</definedName>
    <definedName name="CAP" localSheetId="19">#REF!</definedName>
    <definedName name="CAP" localSheetId="2">#REF!</definedName>
    <definedName name="CAP" localSheetId="1">#REF!</definedName>
    <definedName name="CAP">#REF!</definedName>
    <definedName name="Capacete_2">'[37]LISTADO '!$F$80</definedName>
    <definedName name="CapActividad" localSheetId="15">#REF!</definedName>
    <definedName name="CapActividad" localSheetId="6">#REF!</definedName>
    <definedName name="CapActividad" localSheetId="7">#REF!</definedName>
    <definedName name="CapActividad" localSheetId="8">#REF!</definedName>
    <definedName name="CapActividad" localSheetId="42">#REF!</definedName>
    <definedName name="CapActividad" localSheetId="43">#REF!</definedName>
    <definedName name="CapActividad" localSheetId="44">#REF!</definedName>
    <definedName name="CapActividad" localSheetId="45">#REF!</definedName>
    <definedName name="CapActividad" localSheetId="46">#REF!</definedName>
    <definedName name="CapActividad" localSheetId="47">#REF!</definedName>
    <definedName name="CapActividad" localSheetId="48">#REF!</definedName>
    <definedName name="CapActividad" localSheetId="49">#REF!</definedName>
    <definedName name="CapActividad" localSheetId="50">#REF!</definedName>
    <definedName name="CapActividad" localSheetId="51">#REF!</definedName>
    <definedName name="CapActividad" localSheetId="52">#REF!</definedName>
    <definedName name="CapActividad" localSheetId="53">#REF!</definedName>
    <definedName name="CapActividad" localSheetId="54">#REF!</definedName>
    <definedName name="CapActividad" localSheetId="55">#REF!</definedName>
    <definedName name="CapActividad" localSheetId="56">#REF!</definedName>
    <definedName name="CapActividad" localSheetId="9">#REF!</definedName>
    <definedName name="CapActividad" localSheetId="10">#REF!</definedName>
    <definedName name="CapActividad" localSheetId="11">#REF!</definedName>
    <definedName name="CapActividad" localSheetId="12">#REF!</definedName>
    <definedName name="CapActividad" localSheetId="13">#REF!</definedName>
    <definedName name="CapActividad" localSheetId="14">#REF!</definedName>
    <definedName name="CapActividad" localSheetId="16">#REF!</definedName>
    <definedName name="CapActividad" localSheetId="17">#REF!</definedName>
    <definedName name="CapActividad" localSheetId="18">#REF!</definedName>
    <definedName name="CapActividad" localSheetId="19">#REF!</definedName>
    <definedName name="CapActividad" localSheetId="22">#REF!</definedName>
    <definedName name="CapActividad" localSheetId="23">#REF!</definedName>
    <definedName name="CapActividad" localSheetId="24">#REF!</definedName>
    <definedName name="CapActividad" localSheetId="25">#REF!</definedName>
    <definedName name="CapActividad" localSheetId="26">#REF!</definedName>
    <definedName name="CapActividad" localSheetId="27">#REF!</definedName>
    <definedName name="CapActividad" localSheetId="28">#REF!</definedName>
    <definedName name="CapActividad" localSheetId="29">#REF!</definedName>
    <definedName name="CapActividad" localSheetId="30">#REF!</definedName>
    <definedName name="CapActividad" localSheetId="31">#REF!</definedName>
    <definedName name="CapActividad" localSheetId="32">#REF!</definedName>
    <definedName name="CapActividad" localSheetId="33">#REF!</definedName>
    <definedName name="CapActividad" localSheetId="34">#REF!</definedName>
    <definedName name="CapActividad" localSheetId="35">#REF!</definedName>
    <definedName name="CapActividad" localSheetId="36">#REF!</definedName>
    <definedName name="CapActividad" localSheetId="37">#REF!</definedName>
    <definedName name="CapActividad" localSheetId="38">#REF!</definedName>
    <definedName name="CapActividad" localSheetId="39">#REF!</definedName>
    <definedName name="CapActividad" localSheetId="40">#REF!</definedName>
    <definedName name="CapActividad" localSheetId="41">#REF!</definedName>
    <definedName name="CapActividad">#REF!</definedName>
    <definedName name="CAPATAZ_I">"TABLA1"</definedName>
    <definedName name="CapCom" localSheetId="15">#REF!</definedName>
    <definedName name="CapCom" localSheetId="6">#REF!</definedName>
    <definedName name="CapCom" localSheetId="7">#REF!</definedName>
    <definedName name="CapCom" localSheetId="8">#REF!</definedName>
    <definedName name="CapCom" localSheetId="42">#REF!</definedName>
    <definedName name="CapCom" localSheetId="43">#REF!</definedName>
    <definedName name="CapCom" localSheetId="44">#REF!</definedName>
    <definedName name="CapCom" localSheetId="45">#REF!</definedName>
    <definedName name="CapCom" localSheetId="46">#REF!</definedName>
    <definedName name="CapCom" localSheetId="47">#REF!</definedName>
    <definedName name="CapCom" localSheetId="48">#REF!</definedName>
    <definedName name="CapCom" localSheetId="49">#REF!</definedName>
    <definedName name="CapCom" localSheetId="50">#REF!</definedName>
    <definedName name="CapCom" localSheetId="51">#REF!</definedName>
    <definedName name="CapCom" localSheetId="52">#REF!</definedName>
    <definedName name="CapCom" localSheetId="53">#REF!</definedName>
    <definedName name="CapCom" localSheetId="54">#REF!</definedName>
    <definedName name="CapCom" localSheetId="55">#REF!</definedName>
    <definedName name="CapCom" localSheetId="56">#REF!</definedName>
    <definedName name="CapCom" localSheetId="9">#REF!</definedName>
    <definedName name="CapCom" localSheetId="10">#REF!</definedName>
    <definedName name="CapCom" localSheetId="11">#REF!</definedName>
    <definedName name="CapCom" localSheetId="12">#REF!</definedName>
    <definedName name="CapCom" localSheetId="13">#REF!</definedName>
    <definedName name="CapCom" localSheetId="14">#REF!</definedName>
    <definedName name="CapCom" localSheetId="16">#REF!</definedName>
    <definedName name="CapCom" localSheetId="17">#REF!</definedName>
    <definedName name="CapCom" localSheetId="18">#REF!</definedName>
    <definedName name="CapCom" localSheetId="19">#REF!</definedName>
    <definedName name="CapCom" localSheetId="22">#REF!</definedName>
    <definedName name="CapCom" localSheetId="23">#REF!</definedName>
    <definedName name="CapCom" localSheetId="24">#REF!</definedName>
    <definedName name="CapCom" localSheetId="25">#REF!</definedName>
    <definedName name="CapCom" localSheetId="26">#REF!</definedName>
    <definedName name="CapCom" localSheetId="27">#REF!</definedName>
    <definedName name="CapCom" localSheetId="28">#REF!</definedName>
    <definedName name="CapCom" localSheetId="29">#REF!</definedName>
    <definedName name="CapCom" localSheetId="30">#REF!</definedName>
    <definedName name="CapCom" localSheetId="31">#REF!</definedName>
    <definedName name="CapCom" localSheetId="32">#REF!</definedName>
    <definedName name="CapCom" localSheetId="33">#REF!</definedName>
    <definedName name="CapCom" localSheetId="34">#REF!</definedName>
    <definedName name="CapCom" localSheetId="35">#REF!</definedName>
    <definedName name="CapCom" localSheetId="36">#REF!</definedName>
    <definedName name="CapCom" localSheetId="37">#REF!</definedName>
    <definedName name="CapCom" localSheetId="38">#REF!</definedName>
    <definedName name="CapCom" localSheetId="39">#REF!</definedName>
    <definedName name="CapCom" localSheetId="40">#REF!</definedName>
    <definedName name="CapCom" localSheetId="41">#REF!</definedName>
    <definedName name="CapCom">#REF!</definedName>
    <definedName name="CapComponent" localSheetId="6">#REF!</definedName>
    <definedName name="CapComponent">#REF!</definedName>
    <definedName name="Capex" localSheetId="6">#REF!</definedName>
    <definedName name="Capex">#REF!</definedName>
    <definedName name="CapexFac">[66]Sensitivities!$I$13</definedName>
    <definedName name="CapitalCongelado" localSheetId="6">#REF!</definedName>
    <definedName name="CapitalCongelado" localSheetId="7">#REF!</definedName>
    <definedName name="CapitalCongelado" localSheetId="11">#REF!</definedName>
    <definedName name="CapitalCongelado" localSheetId="19">#REF!</definedName>
    <definedName name="CapitalCongelado" localSheetId="2">#REF!</definedName>
    <definedName name="CapitalCongelado" localSheetId="1">#REF!</definedName>
    <definedName name="CapitalCongelado">#REF!</definedName>
    <definedName name="Capitalpb" localSheetId="6" hidden="1">#REF!</definedName>
    <definedName name="Capitalpb" localSheetId="7" hidden="1">#REF!</definedName>
    <definedName name="Capitalpb" localSheetId="11" hidden="1">#REF!</definedName>
    <definedName name="Capitalpb" localSheetId="19" hidden="1">#REF!</definedName>
    <definedName name="Capitalpb" localSheetId="2" hidden="1">#REF!</definedName>
    <definedName name="Capitalpb" localSheetId="1" hidden="1">#REF!</definedName>
    <definedName name="Capitalpb" hidden="1">#REF!</definedName>
    <definedName name="CapitalStructure" localSheetId="6" hidden="1">#REF!</definedName>
    <definedName name="CapitalStructure" localSheetId="11" hidden="1">#REF!</definedName>
    <definedName name="CapitalStructure" localSheetId="19" hidden="1">#REF!</definedName>
    <definedName name="CapitalStructure" localSheetId="2" hidden="1">#REF!</definedName>
    <definedName name="CapitalStructure" localSheetId="1" hidden="1">#REF!</definedName>
    <definedName name="CapitalStructure" hidden="1">#REF!</definedName>
    <definedName name="CapResumen" localSheetId="6">#REF!</definedName>
    <definedName name="CapResumen">#REF!</definedName>
    <definedName name="CapTarget" localSheetId="6">#REF!</definedName>
    <definedName name="CapTarget">#REF!</definedName>
    <definedName name="CapTotalCol" localSheetId="6">#REF!</definedName>
    <definedName name="CapTotalCol">#REF!</definedName>
    <definedName name="caramanto" localSheetId="6">#REF!</definedName>
    <definedName name="caramanto">#REF!</definedName>
    <definedName name="CARBON" localSheetId="6">'[74]BASE DE DATOS ORIG'!#REF!</definedName>
    <definedName name="CARBON" localSheetId="7">'[74]BASE DE DATOS ORIG'!#REF!</definedName>
    <definedName name="CARBON" localSheetId="11">'[74]BASE DE DATOS ORIG'!#REF!</definedName>
    <definedName name="CARBON" localSheetId="19">'[74]BASE DE DATOS ORIG'!#REF!</definedName>
    <definedName name="CARBON">'[74]BASE DE DATOS ORIG'!#REF!</definedName>
    <definedName name="CARGA">#N/A</definedName>
    <definedName name="CARGO" localSheetId="6">#REF!</definedName>
    <definedName name="CARGO" localSheetId="7">#REF!</definedName>
    <definedName name="CARGO" localSheetId="11">#REF!</definedName>
    <definedName name="CARGO" localSheetId="19">#REF!</definedName>
    <definedName name="CARGO">#REF!</definedName>
    <definedName name="CARLOS" localSheetId="15">DATE(YEAR([0]!Loan_Start),MONTH([0]!Loan_Start)+Payment_Number,DAY([0]!Loan_Start))</definedName>
    <definedName name="CARLOS" localSheetId="6">DATE(YEAR('1,1'!Loan_Start),MONTH('1,1'!Loan_Start)+Payment_Number,DAY('1,1'!Loan_Start))</definedName>
    <definedName name="CARLOS" localSheetId="7">DATE(YEAR([0]!Loan_Start),MONTH([0]!Loan_Start)+Payment_Number,DAY([0]!Loan_Start))</definedName>
    <definedName name="CARLOS" localSheetId="8">DATE(YEAR([0]!Loan_Start),MONTH([0]!Loan_Start)+Payment_Number,DAY([0]!Loan_Start))</definedName>
    <definedName name="CARLOS" localSheetId="42">DATE(YEAR([0]!Loan_Start),MONTH([0]!Loan_Start)+Payment_Number,DAY([0]!Loan_Start))</definedName>
    <definedName name="CARLOS" localSheetId="43">DATE(YEAR([0]!Loan_Start),MONTH([0]!Loan_Start)+Payment_Number,DAY([0]!Loan_Start))</definedName>
    <definedName name="CARLOS" localSheetId="44">DATE(YEAR([0]!Loan_Start),MONTH([0]!Loan_Start)+Payment_Number,DAY([0]!Loan_Start))</definedName>
    <definedName name="CARLOS" localSheetId="45">DATE(YEAR([0]!Loan_Start),MONTH([0]!Loan_Start)+Payment_Number,DAY([0]!Loan_Start))</definedName>
    <definedName name="CARLOS" localSheetId="46">DATE(YEAR([0]!Loan_Start),MONTH([0]!Loan_Start)+Payment_Number,DAY([0]!Loan_Start))</definedName>
    <definedName name="CARLOS" localSheetId="47">DATE(YEAR([0]!Loan_Start),MONTH([0]!Loan_Start)+Payment_Number,DAY([0]!Loan_Start))</definedName>
    <definedName name="CARLOS" localSheetId="48">DATE(YEAR([0]!Loan_Start),MONTH([0]!Loan_Start)+Payment_Number,DAY([0]!Loan_Start))</definedName>
    <definedName name="CARLOS" localSheetId="49">DATE(YEAR([0]!Loan_Start),MONTH([0]!Loan_Start)+Payment_Number,DAY([0]!Loan_Start))</definedName>
    <definedName name="CARLOS" localSheetId="50">DATE(YEAR([0]!Loan_Start),MONTH([0]!Loan_Start)+Payment_Number,DAY([0]!Loan_Start))</definedName>
    <definedName name="CARLOS" localSheetId="51">DATE(YEAR([0]!Loan_Start),MONTH([0]!Loan_Start)+Payment_Number,DAY([0]!Loan_Start))</definedName>
    <definedName name="CARLOS" localSheetId="52">DATE(YEAR([0]!Loan_Start),MONTH([0]!Loan_Start)+Payment_Number,DAY([0]!Loan_Start))</definedName>
    <definedName name="CARLOS" localSheetId="53">DATE(YEAR([0]!Loan_Start),MONTH([0]!Loan_Start)+Payment_Number,DAY([0]!Loan_Start))</definedName>
    <definedName name="CARLOS" localSheetId="54">DATE(YEAR([0]!Loan_Start),MONTH([0]!Loan_Start)+Payment_Number,DAY([0]!Loan_Start))</definedName>
    <definedName name="CARLOS" localSheetId="55">DATE(YEAR([0]!Loan_Start),MONTH([0]!Loan_Start)+Payment_Number,DAY([0]!Loan_Start))</definedName>
    <definedName name="CARLOS" localSheetId="56">DATE(YEAR([0]!Loan_Start),MONTH([0]!Loan_Start)+Payment_Number,DAY([0]!Loan_Start))</definedName>
    <definedName name="CARLOS" localSheetId="9">DATE(YEAR([0]!Loan_Start),MONTH([0]!Loan_Start)+Payment_Number,DAY([0]!Loan_Start))</definedName>
    <definedName name="CARLOS" localSheetId="10">DATE(YEAR([0]!Loan_Start),MONTH([0]!Loan_Start)+Payment_Number,DAY([0]!Loan_Start))</definedName>
    <definedName name="CARLOS" localSheetId="11">DATE(YEAR([0]!Loan_Start),MONTH([0]!Loan_Start)+Payment_Number,DAY([0]!Loan_Start))</definedName>
    <definedName name="CARLOS" localSheetId="12">DATE(YEAR([0]!Loan_Start),MONTH([0]!Loan_Start)+Payment_Number,DAY([0]!Loan_Start))</definedName>
    <definedName name="CARLOS" localSheetId="13">DATE(YEAR([0]!Loan_Start),MONTH([0]!Loan_Start)+Payment_Number,DAY([0]!Loan_Start))</definedName>
    <definedName name="CARLOS" localSheetId="14">DATE(YEAR([0]!Loan_Start),MONTH([0]!Loan_Start)+Payment_Number,DAY([0]!Loan_Start))</definedName>
    <definedName name="CARLOS" localSheetId="16">DATE(YEAR([0]!Loan_Start),MONTH([0]!Loan_Start)+Payment_Number,DAY([0]!Loan_Start))</definedName>
    <definedName name="CARLOS" localSheetId="17">DATE(YEAR([0]!Loan_Start),MONTH([0]!Loan_Start)+Payment_Number,DAY([0]!Loan_Start))</definedName>
    <definedName name="CARLOS" localSheetId="18">DATE(YEAR(Loan_Start),MONTH(Loan_Start)+Payment_Number,DAY(Loan_Start))</definedName>
    <definedName name="CARLOS" localSheetId="19">DATE(YEAR(Loan_Start),MONTH(Loan_Start)+Payment_Number,DAY(Loan_Start))</definedName>
    <definedName name="CARLOS" localSheetId="20">DATE(YEAR(Loan_Start),MONTH(Loan_Start)+Payment_Number,DAY(Loan_Start))</definedName>
    <definedName name="CARLOS" localSheetId="21">DATE(YEAR(Loan_Start),MONTH(Loan_Start)+Payment_Number,DAY(Loan_Start))</definedName>
    <definedName name="CARLOS" localSheetId="22">DATE(YEAR([0]!Loan_Start),MONTH([0]!Loan_Start)+Payment_Number,DAY([0]!Loan_Start))</definedName>
    <definedName name="CARLOS" localSheetId="23">DATE(YEAR([0]!Loan_Start),MONTH([0]!Loan_Start)+Payment_Number,DAY([0]!Loan_Start))</definedName>
    <definedName name="CARLOS" localSheetId="24">DATE(YEAR([0]!Loan_Start),MONTH([0]!Loan_Start)+Payment_Number,DAY([0]!Loan_Start))</definedName>
    <definedName name="CARLOS" localSheetId="25">DATE(YEAR([0]!Loan_Start),MONTH([0]!Loan_Start)+Payment_Number,DAY([0]!Loan_Start))</definedName>
    <definedName name="CARLOS" localSheetId="26">DATE(YEAR([0]!Loan_Start),MONTH([0]!Loan_Start)+Payment_Number,DAY([0]!Loan_Start))</definedName>
    <definedName name="CARLOS" localSheetId="27">DATE(YEAR([0]!Loan_Start),MONTH([0]!Loan_Start)+Payment_Number,DAY([0]!Loan_Start))</definedName>
    <definedName name="CARLOS" localSheetId="28">DATE(YEAR([0]!Loan_Start),MONTH([0]!Loan_Start)+Payment_Number,DAY([0]!Loan_Start))</definedName>
    <definedName name="CARLOS" localSheetId="29">DATE(YEAR([0]!Loan_Start),MONTH([0]!Loan_Start)+Payment_Number,DAY([0]!Loan_Start))</definedName>
    <definedName name="CARLOS" localSheetId="30">DATE(YEAR([0]!Loan_Start),MONTH([0]!Loan_Start)+Payment_Number,DAY([0]!Loan_Start))</definedName>
    <definedName name="CARLOS" localSheetId="31">DATE(YEAR([0]!Loan_Start),MONTH([0]!Loan_Start)+Payment_Number,DAY([0]!Loan_Start))</definedName>
    <definedName name="CARLOS" localSheetId="32">DATE(YEAR([0]!Loan_Start),MONTH([0]!Loan_Start)+Payment_Number,DAY([0]!Loan_Start))</definedName>
    <definedName name="CARLOS" localSheetId="33">DATE(YEAR([0]!Loan_Start),MONTH([0]!Loan_Start)+Payment_Number,DAY([0]!Loan_Start))</definedName>
    <definedName name="CARLOS" localSheetId="34">DATE(YEAR([0]!Loan_Start),MONTH([0]!Loan_Start)+Payment_Number,DAY([0]!Loan_Start))</definedName>
    <definedName name="CARLOS" localSheetId="35">DATE(YEAR([0]!Loan_Start),MONTH([0]!Loan_Start)+Payment_Number,DAY([0]!Loan_Start))</definedName>
    <definedName name="CARLOS" localSheetId="36">DATE(YEAR([0]!Loan_Start),MONTH([0]!Loan_Start)+Payment_Number,DAY([0]!Loan_Start))</definedName>
    <definedName name="CARLOS" localSheetId="37">DATE(YEAR([0]!Loan_Start),MONTH([0]!Loan_Start)+Payment_Number,DAY([0]!Loan_Start))</definedName>
    <definedName name="CARLOS" localSheetId="38">DATE(YEAR([0]!Loan_Start),MONTH([0]!Loan_Start)+Payment_Number,DAY([0]!Loan_Start))</definedName>
    <definedName name="CARLOS" localSheetId="39">DATE(YEAR([0]!Loan_Start),MONTH([0]!Loan_Start)+Payment_Number,DAY([0]!Loan_Start))</definedName>
    <definedName name="CARLOS" localSheetId="40">DATE(YEAR([0]!Loan_Start),MONTH([0]!Loan_Start)+Payment_Number,DAY([0]!Loan_Start))</definedName>
    <definedName name="CARLOS" localSheetId="41">DATE(YEAR([0]!Loan_Start),MONTH([0]!Loan_Start)+Payment_Number,DAY([0]!Loan_Start))</definedName>
    <definedName name="CARLOS" localSheetId="2">DATE(YEAR(Loan_Start),MONTH(Loan_Start)+Payment_Number,DAY(Loan_Start))</definedName>
    <definedName name="CARLOS" localSheetId="1">DATE(YEAR(Loan_Start),MONTH(Loan_Start)+Payment_Number,DAY(Loan_Start))</definedName>
    <definedName name="CARLOS" localSheetId="3">DATE(YEAR('PROGRAMACION F F'!Loan_Start),MONTH('PROGRAMACION F F'!Loan_Start)+Payment_Number,DAY('PROGRAMACION F F'!Loan_Start))</definedName>
    <definedName name="CARLOS">DATE(YEAR(Loan_Start),MONTH(Loan_Start)+Payment_Number,DAY(Loan_Start))</definedName>
    <definedName name="CAROL" localSheetId="3">'[79]precios-básicos2002'!$C$12:$C$56</definedName>
    <definedName name="CAROL">'[42]precios-básicos2002'!$C$12:$C$56</definedName>
    <definedName name="carol1">'[43]precios-básicos2002'!$C$12:$C$56</definedName>
    <definedName name="CARRETERAS" localSheetId="3">[79]DATOS!$A$9</definedName>
    <definedName name="CARRETERAS">[42]DATOS!$A$9</definedName>
    <definedName name="cascara" localSheetId="15">#REF!</definedName>
    <definedName name="cascara" localSheetId="6">#REF!</definedName>
    <definedName name="cascara" localSheetId="7">#REF!</definedName>
    <definedName name="cascara" localSheetId="8">#REF!</definedName>
    <definedName name="cascara" localSheetId="42">#REF!</definedName>
    <definedName name="cascara" localSheetId="43">#REF!</definedName>
    <definedName name="cascara" localSheetId="44">#REF!</definedName>
    <definedName name="cascara" localSheetId="45">#REF!</definedName>
    <definedName name="cascara" localSheetId="46">#REF!</definedName>
    <definedName name="cascara" localSheetId="47">#REF!</definedName>
    <definedName name="cascara" localSheetId="48">#REF!</definedName>
    <definedName name="cascara" localSheetId="49">#REF!</definedName>
    <definedName name="cascara" localSheetId="50">#REF!</definedName>
    <definedName name="cascara" localSheetId="51">#REF!</definedName>
    <definedName name="cascara" localSheetId="52">#REF!</definedName>
    <definedName name="cascara" localSheetId="53">#REF!</definedName>
    <definedName name="cascara" localSheetId="54">#REF!</definedName>
    <definedName name="cascara" localSheetId="55">#REF!</definedName>
    <definedName name="cascara" localSheetId="56">#REF!</definedName>
    <definedName name="cascara" localSheetId="9">#REF!</definedName>
    <definedName name="cascara" localSheetId="10">#REF!</definedName>
    <definedName name="cascara" localSheetId="11">#REF!</definedName>
    <definedName name="cascara" localSheetId="12">#REF!</definedName>
    <definedName name="cascara" localSheetId="13">#REF!</definedName>
    <definedName name="cascara" localSheetId="14">#REF!</definedName>
    <definedName name="cascara" localSheetId="16">#REF!</definedName>
    <definedName name="cascara" localSheetId="17">#REF!</definedName>
    <definedName name="cascara" localSheetId="18">#REF!</definedName>
    <definedName name="cascara" localSheetId="19">#REF!</definedName>
    <definedName name="cascara" localSheetId="22">#REF!</definedName>
    <definedName name="cascara" localSheetId="23">#REF!</definedName>
    <definedName name="cascara" localSheetId="24">#REF!</definedName>
    <definedName name="cascara" localSheetId="25">#REF!</definedName>
    <definedName name="cascara" localSheetId="26">#REF!</definedName>
    <definedName name="cascara" localSheetId="27">#REF!</definedName>
    <definedName name="cascara" localSheetId="28">#REF!</definedName>
    <definedName name="cascara" localSheetId="29">#REF!</definedName>
    <definedName name="cascara" localSheetId="30">#REF!</definedName>
    <definedName name="cascara" localSheetId="31">#REF!</definedName>
    <definedName name="cascara" localSheetId="32">#REF!</definedName>
    <definedName name="cascara" localSheetId="33">#REF!</definedName>
    <definedName name="cascara" localSheetId="34">#REF!</definedName>
    <definedName name="cascara" localSheetId="35">#REF!</definedName>
    <definedName name="cascara" localSheetId="36">#REF!</definedName>
    <definedName name="cascara" localSheetId="37">#REF!</definedName>
    <definedName name="cascara" localSheetId="38">#REF!</definedName>
    <definedName name="cascara" localSheetId="39">#REF!</definedName>
    <definedName name="cascara" localSheetId="40">#REF!</definedName>
    <definedName name="cascara" localSheetId="41">#REF!</definedName>
    <definedName name="cascara">#REF!</definedName>
    <definedName name="Cashpb" localSheetId="6" hidden="1">#REF!</definedName>
    <definedName name="Cashpb" localSheetId="2" hidden="1">#REF!</definedName>
    <definedName name="Cashpb" localSheetId="1" hidden="1">#REF!</definedName>
    <definedName name="Cashpb" hidden="1">#REF!</definedName>
    <definedName name="casino" localSheetId="15">#REF!</definedName>
    <definedName name="casino" localSheetId="6">#REF!</definedName>
    <definedName name="casino" localSheetId="7">#REF!</definedName>
    <definedName name="casino" localSheetId="8">#REF!</definedName>
    <definedName name="casino" localSheetId="42">#REF!</definedName>
    <definedName name="casino" localSheetId="43">#REF!</definedName>
    <definedName name="casino" localSheetId="44">#REF!</definedName>
    <definedName name="casino" localSheetId="45">#REF!</definedName>
    <definedName name="casino" localSheetId="46">#REF!</definedName>
    <definedName name="casino" localSheetId="47">#REF!</definedName>
    <definedName name="casino" localSheetId="48">#REF!</definedName>
    <definedName name="casino" localSheetId="49">#REF!</definedName>
    <definedName name="casino" localSheetId="50">#REF!</definedName>
    <definedName name="casino" localSheetId="51">#REF!</definedName>
    <definedName name="casino" localSheetId="52">#REF!</definedName>
    <definedName name="casino" localSheetId="53">#REF!</definedName>
    <definedName name="casino" localSheetId="54">#REF!</definedName>
    <definedName name="casino" localSheetId="55">#REF!</definedName>
    <definedName name="casino" localSheetId="56">#REF!</definedName>
    <definedName name="casino" localSheetId="9">#REF!</definedName>
    <definedName name="casino" localSheetId="10">#REF!</definedName>
    <definedName name="casino" localSheetId="11">#REF!</definedName>
    <definedName name="casino" localSheetId="12">#REF!</definedName>
    <definedName name="casino" localSheetId="13">#REF!</definedName>
    <definedName name="casino" localSheetId="14">#REF!</definedName>
    <definedName name="casino" localSheetId="16">#REF!</definedName>
    <definedName name="casino" localSheetId="17">#REF!</definedName>
    <definedName name="casino" localSheetId="18">#REF!</definedName>
    <definedName name="casino" localSheetId="19">#REF!</definedName>
    <definedName name="casino" localSheetId="22">#REF!</definedName>
    <definedName name="casino" localSheetId="23">#REF!</definedName>
    <definedName name="casino" localSheetId="24">#REF!</definedName>
    <definedName name="casino" localSheetId="25">#REF!</definedName>
    <definedName name="casino" localSheetId="26">#REF!</definedName>
    <definedName name="casino" localSheetId="27">#REF!</definedName>
    <definedName name="casino" localSheetId="28">#REF!</definedName>
    <definedName name="casino" localSheetId="29">#REF!</definedName>
    <definedName name="casino" localSheetId="30">#REF!</definedName>
    <definedName name="casino" localSheetId="31">#REF!</definedName>
    <definedName name="casino" localSheetId="32">#REF!</definedName>
    <definedName name="casino" localSheetId="33">#REF!</definedName>
    <definedName name="casino" localSheetId="34">#REF!</definedName>
    <definedName name="casino" localSheetId="35">#REF!</definedName>
    <definedName name="casino" localSheetId="36">#REF!</definedName>
    <definedName name="casino" localSheetId="37">#REF!</definedName>
    <definedName name="casino" localSheetId="38">#REF!</definedName>
    <definedName name="casino" localSheetId="39">#REF!</definedName>
    <definedName name="casino" localSheetId="40">#REF!</definedName>
    <definedName name="casino" localSheetId="41">#REF!</definedName>
    <definedName name="casino">#REF!</definedName>
    <definedName name="caspa" localSheetId="15">#REF!</definedName>
    <definedName name="caspa" localSheetId="6">#REF!</definedName>
    <definedName name="caspa" localSheetId="7">#REF!</definedName>
    <definedName name="caspa" localSheetId="8">#REF!</definedName>
    <definedName name="caspa" localSheetId="42">#REF!</definedName>
    <definedName name="caspa" localSheetId="43">#REF!</definedName>
    <definedName name="caspa" localSheetId="44">#REF!</definedName>
    <definedName name="caspa" localSheetId="45">#REF!</definedName>
    <definedName name="caspa" localSheetId="46">#REF!</definedName>
    <definedName name="caspa" localSheetId="47">#REF!</definedName>
    <definedName name="caspa" localSheetId="48">#REF!</definedName>
    <definedName name="caspa" localSheetId="49">#REF!</definedName>
    <definedName name="caspa" localSheetId="50">#REF!</definedName>
    <definedName name="caspa" localSheetId="51">#REF!</definedName>
    <definedName name="caspa" localSheetId="52">#REF!</definedName>
    <definedName name="caspa" localSheetId="53">#REF!</definedName>
    <definedName name="caspa" localSheetId="54">#REF!</definedName>
    <definedName name="caspa" localSheetId="55">#REF!</definedName>
    <definedName name="caspa" localSheetId="56">#REF!</definedName>
    <definedName name="caspa" localSheetId="9">#REF!</definedName>
    <definedName name="caspa" localSheetId="10">#REF!</definedName>
    <definedName name="caspa" localSheetId="11">#REF!</definedName>
    <definedName name="caspa" localSheetId="12">#REF!</definedName>
    <definedName name="caspa" localSheetId="13">#REF!</definedName>
    <definedName name="caspa" localSheetId="14">#REF!</definedName>
    <definedName name="caspa" localSheetId="16">#REF!</definedName>
    <definedName name="caspa" localSheetId="17">#REF!</definedName>
    <definedName name="caspa" localSheetId="18">#REF!</definedName>
    <definedName name="caspa" localSheetId="19">#REF!</definedName>
    <definedName name="caspa" localSheetId="22">#REF!</definedName>
    <definedName name="caspa" localSheetId="23">#REF!</definedName>
    <definedName name="caspa" localSheetId="24">#REF!</definedName>
    <definedName name="caspa" localSheetId="25">#REF!</definedName>
    <definedName name="caspa" localSheetId="26">#REF!</definedName>
    <definedName name="caspa" localSheetId="27">#REF!</definedName>
    <definedName name="caspa" localSheetId="28">#REF!</definedName>
    <definedName name="caspa" localSheetId="29">#REF!</definedName>
    <definedName name="caspa" localSheetId="30">#REF!</definedName>
    <definedName name="caspa" localSheetId="31">#REF!</definedName>
    <definedName name="caspa" localSheetId="32">#REF!</definedName>
    <definedName name="caspa" localSheetId="33">#REF!</definedName>
    <definedName name="caspa" localSheetId="34">#REF!</definedName>
    <definedName name="caspa" localSheetId="35">#REF!</definedName>
    <definedName name="caspa" localSheetId="36">#REF!</definedName>
    <definedName name="caspa" localSheetId="37">#REF!</definedName>
    <definedName name="caspa" localSheetId="38">#REF!</definedName>
    <definedName name="caspa" localSheetId="39">#REF!</definedName>
    <definedName name="caspa" localSheetId="40">#REF!</definedName>
    <definedName name="caspa" localSheetId="41">#REF!</definedName>
    <definedName name="caspa">#REF!</definedName>
    <definedName name="cat">[80]Parameters!$I$31</definedName>
    <definedName name="Cat1Life">[81]Parameters!$I$31</definedName>
    <definedName name="Cat1Rate">[81]Parameters!$J$31</definedName>
    <definedName name="Cat1Salvage">[66]Deprec!$H$58</definedName>
    <definedName name="Cat2Life">[82]Index!$T$66</definedName>
    <definedName name="Cat2Rate">[82]Index!$U$66</definedName>
    <definedName name="Cat2Salvage" localSheetId="6">#REF!</definedName>
    <definedName name="Cat2Salvage" localSheetId="7">#REF!</definedName>
    <definedName name="Cat2Salvage" localSheetId="11">#REF!</definedName>
    <definedName name="Cat2Salvage" localSheetId="19">#REF!</definedName>
    <definedName name="Cat2Salvage" localSheetId="2">#REF!</definedName>
    <definedName name="Cat2Salvage" localSheetId="1">#REF!</definedName>
    <definedName name="Cat2Salvage">#REF!</definedName>
    <definedName name="Cat3Life">[81]Parameters!$I$33</definedName>
    <definedName name="Cat3Rate">[81]Parameters!$J$33</definedName>
    <definedName name="Cat3Salvage">[66]Deprec!$H$132</definedName>
    <definedName name="Cat4Life">[81]Parameters!$I$34</definedName>
    <definedName name="Cat4Rate">[81]Parameters!$J$34</definedName>
    <definedName name="Cat4Salvage">[66]Deprec!$H$132</definedName>
    <definedName name="catarata" localSheetId="6">#REF!</definedName>
    <definedName name="catarata" localSheetId="7">#REF!</definedName>
    <definedName name="catarata" localSheetId="11">#REF!</definedName>
    <definedName name="catarata" localSheetId="19">#REF!</definedName>
    <definedName name="catarata" localSheetId="2">#REF!</definedName>
    <definedName name="catarata" localSheetId="1">#REF!</definedName>
    <definedName name="catarata">#REF!</definedName>
    <definedName name="catastrocdmb2" localSheetId="6">#REF!</definedName>
    <definedName name="catastrocdmb2" localSheetId="7">#REF!</definedName>
    <definedName name="catastrocdmb2" localSheetId="11">#REF!</definedName>
    <definedName name="catastrocdmb2" localSheetId="19">#REF!</definedName>
    <definedName name="catastrocdmb2" localSheetId="2">#REF!</definedName>
    <definedName name="catastrocdmb2" localSheetId="1">#REF!</definedName>
    <definedName name="catastrocdmb2">#REF!</definedName>
    <definedName name="catastrocdmb22" localSheetId="6">#REF!</definedName>
    <definedName name="catastrocdmb22" localSheetId="7">#REF!</definedName>
    <definedName name="catastrocdmb22" localSheetId="11">#REF!</definedName>
    <definedName name="catastrocdmb22" localSheetId="19">#REF!</definedName>
    <definedName name="catastrocdmb22" localSheetId="2">#REF!</definedName>
    <definedName name="catastrocdmb22" localSheetId="1">#REF!</definedName>
    <definedName name="catastrocdmb22">#REF!</definedName>
    <definedName name="catastromt2" localSheetId="6">#REF!</definedName>
    <definedName name="catastromt2">#REF!</definedName>
    <definedName name="catastromt22" localSheetId="6">#REF!</definedName>
    <definedName name="catastromt22">#REF!</definedName>
    <definedName name="cau" localSheetId="6">#REF!</definedName>
    <definedName name="cau">#REF!</definedName>
    <definedName name="causa" localSheetId="6">#REF!</definedName>
    <definedName name="causa" localSheetId="3">#REF!</definedName>
    <definedName name="causa">#REF!</definedName>
    <definedName name="CB" localSheetId="6">#REF!</definedName>
    <definedName name="CB">#REF!</definedName>
    <definedName name="cc" localSheetId="6">#REF!</definedName>
    <definedName name="Cc" localSheetId="3">#REF!</definedName>
    <definedName name="cc">#REF!</definedName>
    <definedName name="CCC">#N/A</definedName>
    <definedName name="cccc" localSheetId="6">#REF!</definedName>
    <definedName name="cccc" localSheetId="7">#REF!</definedName>
    <definedName name="cccc" localSheetId="11">#REF!</definedName>
    <definedName name="cccc" localSheetId="19">#REF!</definedName>
    <definedName name="cccc">#REF!</definedName>
    <definedName name="CCCCCC" localSheetId="15">'[83]A. P. U.'!#REF!</definedName>
    <definedName name="CCCCCC" localSheetId="6">'[83]A. P. U.'!#REF!</definedName>
    <definedName name="CCCCCC" localSheetId="7">'[83]A. P. U.'!#REF!</definedName>
    <definedName name="CCCCCC" localSheetId="8">'[83]A. P. U.'!#REF!</definedName>
    <definedName name="CCCCCC" localSheetId="42">'[83]A. P. U.'!#REF!</definedName>
    <definedName name="CCCCCC" localSheetId="43">'[83]A. P. U.'!#REF!</definedName>
    <definedName name="CCCCCC" localSheetId="44">'[83]A. P. U.'!#REF!</definedName>
    <definedName name="CCCCCC" localSheetId="45">'[83]A. P. U.'!#REF!</definedName>
    <definedName name="CCCCCC" localSheetId="46">'[83]A. P. U.'!#REF!</definedName>
    <definedName name="CCCCCC" localSheetId="47">'[83]A. P. U.'!#REF!</definedName>
    <definedName name="CCCCCC" localSheetId="48">'[83]A. P. U.'!#REF!</definedName>
    <definedName name="CCCCCC" localSheetId="49">'[83]A. P. U.'!#REF!</definedName>
    <definedName name="CCCCCC" localSheetId="50">'[83]A. P. U.'!#REF!</definedName>
    <definedName name="CCCCCC" localSheetId="51">'[83]A. P. U.'!#REF!</definedName>
    <definedName name="CCCCCC" localSheetId="52">'[83]A. P. U.'!#REF!</definedName>
    <definedName name="CCCCCC" localSheetId="53">'[83]A. P. U.'!#REF!</definedName>
    <definedName name="CCCCCC" localSheetId="54">'[83]A. P. U.'!#REF!</definedName>
    <definedName name="CCCCCC" localSheetId="55">'[83]A. P. U.'!#REF!</definedName>
    <definedName name="CCCCCC" localSheetId="56">'[83]A. P. U.'!#REF!</definedName>
    <definedName name="CCCCCC" localSheetId="9">'[83]A. P. U.'!#REF!</definedName>
    <definedName name="CCCCCC" localSheetId="10">'[83]A. P. U.'!#REF!</definedName>
    <definedName name="CCCCCC" localSheetId="11">'[83]A. P. U.'!#REF!</definedName>
    <definedName name="CCCCCC" localSheetId="12">'[83]A. P. U.'!#REF!</definedName>
    <definedName name="CCCCCC" localSheetId="13">'[83]A. P. U.'!#REF!</definedName>
    <definedName name="CCCCCC" localSheetId="14">'[83]A. P. U.'!#REF!</definedName>
    <definedName name="CCCCCC" localSheetId="16">'[83]A. P. U.'!#REF!</definedName>
    <definedName name="CCCCCC" localSheetId="17">'[83]A. P. U.'!#REF!</definedName>
    <definedName name="CCCCCC" localSheetId="18">'[83]A. P. U.'!#REF!</definedName>
    <definedName name="CCCCCC" localSheetId="19">'[83]A. P. U.'!#REF!</definedName>
    <definedName name="CCCCCC" localSheetId="22">'[83]A. P. U.'!#REF!</definedName>
    <definedName name="CCCCCC" localSheetId="23">'[83]A. P. U.'!#REF!</definedName>
    <definedName name="CCCCCC" localSheetId="24">'[83]A. P. U.'!#REF!</definedName>
    <definedName name="CCCCCC" localSheetId="25">'[83]A. P. U.'!#REF!</definedName>
    <definedName name="CCCCCC" localSheetId="26">'[83]A. P. U.'!#REF!</definedName>
    <definedName name="CCCCCC" localSheetId="27">'[83]A. P. U.'!#REF!</definedName>
    <definedName name="CCCCCC" localSheetId="28">'[83]A. P. U.'!#REF!</definedName>
    <definedName name="CCCCCC" localSheetId="29">'[83]A. P. U.'!#REF!</definedName>
    <definedName name="CCCCCC" localSheetId="30">'[83]A. P. U.'!#REF!</definedName>
    <definedName name="CCCCCC" localSheetId="31">'[83]A. P. U.'!#REF!</definedName>
    <definedName name="CCCCCC" localSheetId="32">'[83]A. P. U.'!#REF!</definedName>
    <definedName name="CCCCCC" localSheetId="33">'[83]A. P. U.'!#REF!</definedName>
    <definedName name="CCCCCC" localSheetId="34">'[83]A. P. U.'!#REF!</definedName>
    <definedName name="CCCCCC" localSheetId="35">'[83]A. P. U.'!#REF!</definedName>
    <definedName name="CCCCCC" localSheetId="36">'[83]A. P. U.'!#REF!</definedName>
    <definedName name="CCCCCC" localSheetId="37">'[83]A. P. U.'!#REF!</definedName>
    <definedName name="CCCCCC" localSheetId="38">'[83]A. P. U.'!#REF!</definedName>
    <definedName name="CCCCCC" localSheetId="39">'[83]A. P. U.'!#REF!</definedName>
    <definedName name="CCCCCC" localSheetId="40">'[83]A. P. U.'!#REF!</definedName>
    <definedName name="CCCCCC" localSheetId="41">'[83]A. P. U.'!#REF!</definedName>
    <definedName name="CCCCCC">'[83]A. P. U.'!#REF!</definedName>
    <definedName name="CContLab" localSheetId="6">#REF!</definedName>
    <definedName name="CContLab" localSheetId="7">#REF!</definedName>
    <definedName name="CContLab" localSheetId="11">#REF!</definedName>
    <definedName name="CContLab" localSheetId="19">#REF!</definedName>
    <definedName name="CContLab" localSheetId="2">#REF!</definedName>
    <definedName name="CContLab" localSheetId="1">#REF!</definedName>
    <definedName name="CContLab">#REF!</definedName>
    <definedName name="CContParts" localSheetId="6">#REF!</definedName>
    <definedName name="CContParts" localSheetId="7">#REF!</definedName>
    <definedName name="CContParts" localSheetId="11">#REF!</definedName>
    <definedName name="CContParts" localSheetId="19">#REF!</definedName>
    <definedName name="CContParts" localSheetId="2">#REF!</definedName>
    <definedName name="CContParts" localSheetId="1">#REF!</definedName>
    <definedName name="CContParts">#REF!</definedName>
    <definedName name="ccto210" localSheetId="15">#REF!</definedName>
    <definedName name="ccto210" localSheetId="6">#REF!</definedName>
    <definedName name="ccto210" localSheetId="7">#REF!</definedName>
    <definedName name="ccto210" localSheetId="8">#REF!</definedName>
    <definedName name="ccto210" localSheetId="42">#REF!</definedName>
    <definedName name="ccto210" localSheetId="43">#REF!</definedName>
    <definedName name="ccto210" localSheetId="44">#REF!</definedName>
    <definedName name="ccto210" localSheetId="45">#REF!</definedName>
    <definedName name="ccto210" localSheetId="46">#REF!</definedName>
    <definedName name="ccto210" localSheetId="47">#REF!</definedName>
    <definedName name="ccto210" localSheetId="48">#REF!</definedName>
    <definedName name="ccto210" localSheetId="49">#REF!</definedName>
    <definedName name="ccto210" localSheetId="50">#REF!</definedName>
    <definedName name="ccto210" localSheetId="51">#REF!</definedName>
    <definedName name="ccto210" localSheetId="52">#REF!</definedName>
    <definedName name="ccto210" localSheetId="53">#REF!</definedName>
    <definedName name="ccto210" localSheetId="54">#REF!</definedName>
    <definedName name="ccto210" localSheetId="55">#REF!</definedName>
    <definedName name="ccto210" localSheetId="56">#REF!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6">#REF!</definedName>
    <definedName name="ccto210" localSheetId="17">#REF!</definedName>
    <definedName name="ccto210" localSheetId="18">#REF!</definedName>
    <definedName name="ccto210" localSheetId="19">#REF!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#REF!</definedName>
    <definedName name="cd" localSheetId="15">#REF!</definedName>
    <definedName name="cd" localSheetId="6">#REF!</definedName>
    <definedName name="cd" localSheetId="7">#REF!</definedName>
    <definedName name="cd" localSheetId="8">#REF!</definedName>
    <definedName name="cd" localSheetId="42">#REF!</definedName>
    <definedName name="cd" localSheetId="43">#REF!</definedName>
    <definedName name="cd" localSheetId="44">#REF!</definedName>
    <definedName name="cd" localSheetId="45">#REF!</definedName>
    <definedName name="cd" localSheetId="46">#REF!</definedName>
    <definedName name="cd" localSheetId="47">#REF!</definedName>
    <definedName name="cd" localSheetId="48">#REF!</definedName>
    <definedName name="cd" localSheetId="49">#REF!</definedName>
    <definedName name="cd" localSheetId="50">#REF!</definedName>
    <definedName name="cd" localSheetId="51">#REF!</definedName>
    <definedName name="cd" localSheetId="52">#REF!</definedName>
    <definedName name="cd" localSheetId="53">#REF!</definedName>
    <definedName name="cd" localSheetId="54">#REF!</definedName>
    <definedName name="cd" localSheetId="55">#REF!</definedName>
    <definedName name="cd" localSheetId="56">#REF!</definedName>
    <definedName name="cd" localSheetId="9">#REF!</definedName>
    <definedName name="cd" localSheetId="10">#REF!</definedName>
    <definedName name="cd" localSheetId="11">#REF!</definedName>
    <definedName name="cd" localSheetId="12">#REF!</definedName>
    <definedName name="cd" localSheetId="13">#REF!</definedName>
    <definedName name="cd" localSheetId="14">#REF!</definedName>
    <definedName name="cd" localSheetId="16">#REF!</definedName>
    <definedName name="cd" localSheetId="17">#REF!</definedName>
    <definedName name="cd" localSheetId="18">#REF!</definedName>
    <definedName name="cd" localSheetId="19">#REF!</definedName>
    <definedName name="cd" localSheetId="22">#REF!</definedName>
    <definedName name="cd" localSheetId="23">#REF!</definedName>
    <definedName name="cd" localSheetId="24">#REF!</definedName>
    <definedName name="cd" localSheetId="25">#REF!</definedName>
    <definedName name="cd" localSheetId="26">#REF!</definedName>
    <definedName name="cd" localSheetId="27">#REF!</definedName>
    <definedName name="cd" localSheetId="28">#REF!</definedName>
    <definedName name="cd" localSheetId="29">#REF!</definedName>
    <definedName name="cd" localSheetId="30">#REF!</definedName>
    <definedName name="cd" localSheetId="31">#REF!</definedName>
    <definedName name="cd" localSheetId="32">#REF!</definedName>
    <definedName name="cd" localSheetId="33">#REF!</definedName>
    <definedName name="cd" localSheetId="34">#REF!</definedName>
    <definedName name="cd" localSheetId="35">#REF!</definedName>
    <definedName name="cd" localSheetId="36">#REF!</definedName>
    <definedName name="cd" localSheetId="37">#REF!</definedName>
    <definedName name="cd" localSheetId="38">#REF!</definedName>
    <definedName name="cd" localSheetId="39">#REF!</definedName>
    <definedName name="cd" localSheetId="40">#REF!</definedName>
    <definedName name="cd" localSheetId="41">#REF!</definedName>
    <definedName name="Cd" localSheetId="3">#REF!</definedName>
    <definedName name="cd">#REF!</definedName>
    <definedName name="CD_Aseo_ON" localSheetId="6">#REF!</definedName>
    <definedName name="CD_Aseo_ON">#REF!</definedName>
    <definedName name="CD_Caja_Med.Gas" localSheetId="6">#REF!</definedName>
    <definedName name="CD_Caja_Med.Gas">#REF!</definedName>
    <definedName name="CD_Esmalte" localSheetId="6">#REF!</definedName>
    <definedName name="CD_Esmalte">#REF!</definedName>
    <definedName name="CD_Marmolina" localSheetId="6">#REF!</definedName>
    <definedName name="CD_Marmolina">#REF!</definedName>
    <definedName name="CD_Resanes" localSheetId="6">#REF!</definedName>
    <definedName name="CD_Resanes">#REF!</definedName>
    <definedName name="CD_Retiro_Esc." localSheetId="6">#REF!</definedName>
    <definedName name="CD_Retiro_Esc.">#REF!</definedName>
    <definedName name="CD_Silcoplast" localSheetId="6">#REF!</definedName>
    <definedName name="CD_Silcoplast">#REF!</definedName>
    <definedName name="CD_Tierra_Negra" localSheetId="6">#REF!</definedName>
    <definedName name="CD_Tierra_Negra">#REF!</definedName>
    <definedName name="CD_Vinilo" localSheetId="6">#REF!</definedName>
    <definedName name="CD_Vinilo">#REF!</definedName>
    <definedName name="CDCDC" localSheetId="15">#NAME?+Extra_Payment</definedName>
    <definedName name="CDCDC" localSheetId="6">#NAME?+Extra_Payment</definedName>
    <definedName name="CDCDC" localSheetId="7">#NAME?+Extra_Payment</definedName>
    <definedName name="CDCDC" localSheetId="8">#NAME?+Extra_Payment</definedName>
    <definedName name="CDCDC" localSheetId="42">#NAME?+Extra_Payment</definedName>
    <definedName name="CDCDC" localSheetId="43">#NAME?+Extra_Payment</definedName>
    <definedName name="CDCDC" localSheetId="44">#NAME?+Extra_Payment</definedName>
    <definedName name="CDCDC" localSheetId="45">#NAME?+Extra_Payment</definedName>
    <definedName name="CDCDC" localSheetId="46">#NAME?+Extra_Payment</definedName>
    <definedName name="CDCDC" localSheetId="47">#NAME?+Extra_Payment</definedName>
    <definedName name="CDCDC" localSheetId="48">#NAME?+Extra_Payment</definedName>
    <definedName name="CDCDC" localSheetId="49">#NAME?+Extra_Payment</definedName>
    <definedName name="CDCDC" localSheetId="50">#NAME?+Extra_Payment</definedName>
    <definedName name="CDCDC" localSheetId="51">#NAME?+Extra_Payment</definedName>
    <definedName name="CDCDC" localSheetId="52">#NAME?+Extra_Payment</definedName>
    <definedName name="CDCDC" localSheetId="53">#NAME?+Extra_Payment</definedName>
    <definedName name="CDCDC" localSheetId="54">#NAME?+Extra_Payment</definedName>
    <definedName name="CDCDC" localSheetId="55">#NAME?+Extra_Payment</definedName>
    <definedName name="CDCDC" localSheetId="56">#NAME?+Extra_Payment</definedName>
    <definedName name="CDCDC" localSheetId="9">#NAME?+Extra_Payment</definedName>
    <definedName name="CDCDC" localSheetId="10">#NAME?+Extra_Payment</definedName>
    <definedName name="CDCDC" localSheetId="11">#NAME?+Extra_Payment</definedName>
    <definedName name="CDCDC" localSheetId="12">#NAME?+Extra_Payment</definedName>
    <definedName name="CDCDC" localSheetId="13">#NAME?+Extra_Payment</definedName>
    <definedName name="CDCDC" localSheetId="14">#NAME?+Extra_Payment</definedName>
    <definedName name="CDCDC" localSheetId="16">#NAME?+Extra_Payment</definedName>
    <definedName name="CDCDC" localSheetId="17">#NAME?+Extra_Payment</definedName>
    <definedName name="CDCDC" localSheetId="18">#NAME?+Extra_Payment</definedName>
    <definedName name="CDCDC" localSheetId="19">#NAME?+Extra_Payment</definedName>
    <definedName name="CDCDC" localSheetId="20">#NAME?+Extra_Payment</definedName>
    <definedName name="CDCDC" localSheetId="21">#NAME?+Extra_Payment</definedName>
    <definedName name="CDCDC" localSheetId="22">#NAME?+Extra_Payment</definedName>
    <definedName name="CDCDC" localSheetId="23">#NAME?+Extra_Payment</definedName>
    <definedName name="CDCDC" localSheetId="24">#NAME?+Extra_Payment</definedName>
    <definedName name="CDCDC" localSheetId="25">#NAME?+Extra_Payment</definedName>
    <definedName name="CDCDC" localSheetId="26">#NAME?+Extra_Payment</definedName>
    <definedName name="CDCDC" localSheetId="27">#NAME?+Extra_Payment</definedName>
    <definedName name="CDCDC" localSheetId="28">#NAME?+Extra_Payment</definedName>
    <definedName name="CDCDC" localSheetId="29">#NAME?+Extra_Payment</definedName>
    <definedName name="CDCDC" localSheetId="30">#NAME?+Extra_Payment</definedName>
    <definedName name="CDCDC" localSheetId="31">#NAME?+Extra_Payment</definedName>
    <definedName name="CDCDC" localSheetId="32">#NAME?+Extra_Payment</definedName>
    <definedName name="CDCDC" localSheetId="33">#NAME?+Extra_Payment</definedName>
    <definedName name="CDCDC" localSheetId="34">#NAME?+Extra_Payment</definedName>
    <definedName name="CDCDC" localSheetId="35">#NAME?+Extra_Payment</definedName>
    <definedName name="CDCDC" localSheetId="36">#NAME?+Extra_Payment</definedName>
    <definedName name="CDCDC" localSheetId="37">#NAME?+Extra_Payment</definedName>
    <definedName name="CDCDC" localSheetId="38">#NAME?+Extra_Payment</definedName>
    <definedName name="CDCDC" localSheetId="39">#NAME?+Extra_Payment</definedName>
    <definedName name="CDCDC" localSheetId="40">#NAME?+Extra_Payment</definedName>
    <definedName name="CDCDC" localSheetId="41">#NAME?+Extra_Payment</definedName>
    <definedName name="CDCDC" localSheetId="2">#NAME?+Extra_Payment</definedName>
    <definedName name="CDCDC" localSheetId="1">#NAME?+Extra_Payment</definedName>
    <definedName name="CDCDC">#NAME?+Extra_Payment</definedName>
    <definedName name="Ce" localSheetId="6">#REF!</definedName>
    <definedName name="Ce" localSheetId="7">#REF!</definedName>
    <definedName name="Ce" localSheetId="11">#REF!</definedName>
    <definedName name="Ce" localSheetId="19">#REF!</definedName>
    <definedName name="Ce" localSheetId="1">#REF!</definedName>
    <definedName name="Ce">#REF!</definedName>
    <definedName name="CEBLANCO" localSheetId="6">#REF!</definedName>
    <definedName name="CEBLANCO" localSheetId="7">#REF!</definedName>
    <definedName name="CEBLANCO" localSheetId="11">#REF!</definedName>
    <definedName name="CEBLANCO" localSheetId="19">#REF!</definedName>
    <definedName name="CEBLANCO" localSheetId="1">#REF!</definedName>
    <definedName name="CEBLANCO">#REF!</definedName>
    <definedName name="Cemento">'[31]LISTADO '!$F$8</definedName>
    <definedName name="Cemento_gris_Portland_tipo_I">'[84]lista de precio'!$B$11</definedName>
    <definedName name="Centenas" localSheetId="15">{"";"c";"dosc";"tresc";"cuatroc";"quin";"seisc";"setec";"ochoc";"novec"}&amp;"ient"</definedName>
    <definedName name="Centenas" localSheetId="6">{"";"c";"dosc";"tresc";"cuatroc";"quin";"seisc";"setec";"ochoc";"novec"}&amp;"ient"</definedName>
    <definedName name="Centenas" localSheetId="7">{"";"c";"dosc";"tresc";"cuatroc";"quin";"seisc";"setec";"ochoc";"novec"}&amp;"ient"</definedName>
    <definedName name="Centenas" localSheetId="8">{"";"c";"dosc";"tresc";"cuatroc";"quin";"seisc";"setec";"ochoc";"novec"}&amp;"ient"</definedName>
    <definedName name="Centenas" localSheetId="42">{"";"c";"dosc";"tresc";"cuatroc";"quin";"seisc";"setec";"ochoc";"novec"}&amp;"ient"</definedName>
    <definedName name="Centenas" localSheetId="43">{"";"c";"dosc";"tresc";"cuatroc";"quin";"seisc";"setec";"ochoc";"novec"}&amp;"ient"</definedName>
    <definedName name="Centenas" localSheetId="44">{"";"c";"dosc";"tresc";"cuatroc";"quin";"seisc";"setec";"ochoc";"novec"}&amp;"ient"</definedName>
    <definedName name="Centenas" localSheetId="45">{"";"c";"dosc";"tresc";"cuatroc";"quin";"seisc";"setec";"ochoc";"novec"}&amp;"ient"</definedName>
    <definedName name="Centenas" localSheetId="46">{"";"c";"dosc";"tresc";"cuatroc";"quin";"seisc";"setec";"ochoc";"novec"}&amp;"ient"</definedName>
    <definedName name="Centenas" localSheetId="47">{"";"c";"dosc";"tresc";"cuatroc";"quin";"seisc";"setec";"ochoc";"novec"}&amp;"ient"</definedName>
    <definedName name="Centenas" localSheetId="48">{"";"c";"dosc";"tresc";"cuatroc";"quin";"seisc";"setec";"ochoc";"novec"}&amp;"ient"</definedName>
    <definedName name="Centenas" localSheetId="49">{"";"c";"dosc";"tresc";"cuatroc";"quin";"seisc";"setec";"ochoc";"novec"}&amp;"ient"</definedName>
    <definedName name="Centenas" localSheetId="50">{"";"c";"dosc";"tresc";"cuatroc";"quin";"seisc";"setec";"ochoc";"novec"}&amp;"ient"</definedName>
    <definedName name="Centenas" localSheetId="51">{"";"c";"dosc";"tresc";"cuatroc";"quin";"seisc";"setec";"ochoc";"novec"}&amp;"ient"</definedName>
    <definedName name="Centenas" localSheetId="52">{"";"c";"dosc";"tresc";"cuatroc";"quin";"seisc";"setec";"ochoc";"novec"}&amp;"ient"</definedName>
    <definedName name="Centenas" localSheetId="53">{"";"c";"dosc";"tresc";"cuatroc";"quin";"seisc";"setec";"ochoc";"novec"}&amp;"ient"</definedName>
    <definedName name="Centenas" localSheetId="54">{"";"c";"dosc";"tresc";"cuatroc";"quin";"seisc";"setec";"ochoc";"novec"}&amp;"ient"</definedName>
    <definedName name="Centenas" localSheetId="55">{"";"c";"dosc";"tresc";"cuatroc";"quin";"seisc";"setec";"ochoc";"novec"}&amp;"ient"</definedName>
    <definedName name="Centenas" localSheetId="56">{"";"c";"dosc";"tresc";"cuatroc";"quin";"seisc";"setec";"ochoc";"novec"}&amp;"ient"</definedName>
    <definedName name="Centenas" localSheetId="9">{"";"c";"dosc";"tresc";"cuatroc";"quin";"seisc";"setec";"ochoc";"novec"}&amp;"ient"</definedName>
    <definedName name="Centenas" localSheetId="10">{"";"c";"dosc";"tresc";"cuatroc";"quin";"seisc";"setec";"ochoc";"novec"}&amp;"ient"</definedName>
    <definedName name="Centenas" localSheetId="11">{"";"c";"dosc";"tresc";"cuatroc";"quin";"seisc";"setec";"ochoc";"novec"}&amp;"ient"</definedName>
    <definedName name="Centenas" localSheetId="12">{"";"c";"dosc";"tresc";"cuatroc";"quin";"seisc";"setec";"ochoc";"novec"}&amp;"ient"</definedName>
    <definedName name="Centenas" localSheetId="13">{"";"c";"dosc";"tresc";"cuatroc";"quin";"seisc";"setec";"ochoc";"novec"}&amp;"ient"</definedName>
    <definedName name="Centenas" localSheetId="14">{"";"c";"dosc";"tresc";"cuatroc";"quin";"seisc";"setec";"ochoc";"novec"}&amp;"ient"</definedName>
    <definedName name="Centenas" localSheetId="16">{"";"c";"dosc";"tresc";"cuatroc";"quin";"seisc";"setec";"ochoc";"novec"}&amp;"ient"</definedName>
    <definedName name="Centenas" localSheetId="17">{"";"c";"dosc";"tresc";"cuatroc";"quin";"seisc";"setec";"ochoc";"novec"}&amp;"ient"</definedName>
    <definedName name="Centenas" localSheetId="18">{"";"c";"dosc";"tresc";"cuatroc";"quin";"seisc";"setec";"ochoc";"novec"}&amp;"ient"</definedName>
    <definedName name="Centenas" localSheetId="19">{"";"c";"dosc";"tresc";"cuatroc";"quin";"seisc";"setec";"ochoc";"novec"}&amp;"ient"</definedName>
    <definedName name="Centenas" localSheetId="20">{"";"c";"dosc";"tresc";"cuatroc";"quin";"seisc";"setec";"ochoc";"novec"}&amp;"ient"</definedName>
    <definedName name="Centenas" localSheetId="21">{"";"c";"dosc";"tresc";"cuatroc";"quin";"seisc";"setec";"ochoc";"novec"}&amp;"ient"</definedName>
    <definedName name="Centenas" localSheetId="22">{"";"c";"dosc";"tresc";"cuatroc";"quin";"seisc";"setec";"ochoc";"novec"}&amp;"ient"</definedName>
    <definedName name="Centenas" localSheetId="23">{"";"c";"dosc";"tresc";"cuatroc";"quin";"seisc";"setec";"ochoc";"novec"}&amp;"ient"</definedName>
    <definedName name="Centenas" localSheetId="24">{"";"c";"dosc";"tresc";"cuatroc";"quin";"seisc";"setec";"ochoc";"novec"}&amp;"ient"</definedName>
    <definedName name="Centenas" localSheetId="25">{"";"c";"dosc";"tresc";"cuatroc";"quin";"seisc";"setec";"ochoc";"novec"}&amp;"ient"</definedName>
    <definedName name="Centenas" localSheetId="26">{"";"c";"dosc";"tresc";"cuatroc";"quin";"seisc";"setec";"ochoc";"novec"}&amp;"ient"</definedName>
    <definedName name="Centenas" localSheetId="27">{"";"c";"dosc";"tresc";"cuatroc";"quin";"seisc";"setec";"ochoc";"novec"}&amp;"ient"</definedName>
    <definedName name="Centenas" localSheetId="28">{"";"c";"dosc";"tresc";"cuatroc";"quin";"seisc";"setec";"ochoc";"novec"}&amp;"ient"</definedName>
    <definedName name="Centenas" localSheetId="29">{"";"c";"dosc";"tresc";"cuatroc";"quin";"seisc";"setec";"ochoc";"novec"}&amp;"ient"</definedName>
    <definedName name="Centenas" localSheetId="30">{"";"c";"dosc";"tresc";"cuatroc";"quin";"seisc";"setec";"ochoc";"novec"}&amp;"ient"</definedName>
    <definedName name="Centenas" localSheetId="31">{"";"c";"dosc";"tresc";"cuatroc";"quin";"seisc";"setec";"ochoc";"novec"}&amp;"ient"</definedName>
    <definedName name="Centenas" localSheetId="32">{"";"c";"dosc";"tresc";"cuatroc";"quin";"seisc";"setec";"ochoc";"novec"}&amp;"ient"</definedName>
    <definedName name="Centenas" localSheetId="33">{"";"c";"dosc";"tresc";"cuatroc";"quin";"seisc";"setec";"ochoc";"novec"}&amp;"ient"</definedName>
    <definedName name="Centenas" localSheetId="34">{"";"c";"dosc";"tresc";"cuatroc";"quin";"seisc";"setec";"ochoc";"novec"}&amp;"ient"</definedName>
    <definedName name="Centenas" localSheetId="35">{"";"c";"dosc";"tresc";"cuatroc";"quin";"seisc";"setec";"ochoc";"novec"}&amp;"ient"</definedName>
    <definedName name="Centenas" localSheetId="36">{"";"c";"dosc";"tresc";"cuatroc";"quin";"seisc";"setec";"ochoc";"novec"}&amp;"ient"</definedName>
    <definedName name="Centenas" localSheetId="37">{"";"c";"dosc";"tresc";"cuatroc";"quin";"seisc";"setec";"ochoc";"novec"}&amp;"ient"</definedName>
    <definedName name="Centenas" localSheetId="38">{"";"c";"dosc";"tresc";"cuatroc";"quin";"seisc";"setec";"ochoc";"novec"}&amp;"ient"</definedName>
    <definedName name="Centenas" localSheetId="39">{"";"c";"dosc";"tresc";"cuatroc";"quin";"seisc";"setec";"ochoc";"novec"}&amp;"ient"</definedName>
    <definedName name="Centenas" localSheetId="40">{"";"c";"dosc";"tresc";"cuatroc";"quin";"seisc";"setec";"ochoc";"novec"}&amp;"ient"</definedName>
    <definedName name="Centenas" localSheetId="41">{"";"c";"dosc";"tresc";"cuatroc";"quin";"seisc";"setec";"ochoc";"novec"}&amp;"ient"</definedName>
    <definedName name="Centenas" localSheetId="2">{"";"c";"dosc";"tresc";"cuatroc";"quin";"seisc";"setec";"ochoc";"novec"}&amp;"ient"</definedName>
    <definedName name="Centenas" localSheetId="1">{"";"c";"dosc";"tresc";"cuatroc";"quin";"seisc";"setec";"ochoc";"novec"}&amp;"ient"</definedName>
    <definedName name="Centenas">{"";"c";"dosc";"tresc";"cuatroc";"quin";"seisc";"setec";"ochoc";"novec"}&amp;"ient"</definedName>
    <definedName name="Cera_para_pisos">'[53]L. MAT.'!#REF!</definedName>
    <definedName name="CESAR" localSheetId="15">#REF!</definedName>
    <definedName name="CESAR" localSheetId="6">#REF!</definedName>
    <definedName name="CESAR" localSheetId="7">#REF!</definedName>
    <definedName name="CESAR" localSheetId="8">#REF!</definedName>
    <definedName name="CESAR" localSheetId="42">#REF!</definedName>
    <definedName name="CESAR" localSheetId="43">#REF!</definedName>
    <definedName name="CESAR" localSheetId="44">#REF!</definedName>
    <definedName name="CESAR" localSheetId="45">#REF!</definedName>
    <definedName name="CESAR" localSheetId="46">#REF!</definedName>
    <definedName name="CESAR" localSheetId="47">#REF!</definedName>
    <definedName name="CESAR" localSheetId="48">#REF!</definedName>
    <definedName name="CESAR" localSheetId="49">#REF!</definedName>
    <definedName name="CESAR" localSheetId="50">#REF!</definedName>
    <definedName name="CESAR" localSheetId="51">#REF!</definedName>
    <definedName name="CESAR" localSheetId="52">#REF!</definedName>
    <definedName name="CESAR" localSheetId="53">#REF!</definedName>
    <definedName name="CESAR" localSheetId="54">#REF!</definedName>
    <definedName name="CESAR" localSheetId="55">#REF!</definedName>
    <definedName name="CESAR" localSheetId="56">#REF!</definedName>
    <definedName name="CESAR" localSheetId="9">#REF!</definedName>
    <definedName name="CESAR" localSheetId="10">#REF!</definedName>
    <definedName name="CESAR" localSheetId="11">#REF!</definedName>
    <definedName name="CESAR" localSheetId="12">#REF!</definedName>
    <definedName name="CESAR" localSheetId="13">#REF!</definedName>
    <definedName name="CESAR" localSheetId="14">#REF!</definedName>
    <definedName name="CESAR" localSheetId="16">#REF!</definedName>
    <definedName name="CESAR" localSheetId="17">#REF!</definedName>
    <definedName name="CESAR" localSheetId="18">#REF!</definedName>
    <definedName name="CESAR" localSheetId="19">#REF!</definedName>
    <definedName name="CESAR" localSheetId="22">#REF!</definedName>
    <definedName name="CESAR" localSheetId="23">#REF!</definedName>
    <definedName name="CESAR" localSheetId="24">#REF!</definedName>
    <definedName name="CESAR" localSheetId="25">#REF!</definedName>
    <definedName name="CESAR" localSheetId="26">#REF!</definedName>
    <definedName name="CESAR" localSheetId="27">#REF!</definedName>
    <definedName name="CESAR" localSheetId="28">#REF!</definedName>
    <definedName name="CESAR" localSheetId="29">#REF!</definedName>
    <definedName name="CESAR" localSheetId="30">#REF!</definedName>
    <definedName name="CESAR" localSheetId="31">#REF!</definedName>
    <definedName name="CESAR" localSheetId="32">#REF!</definedName>
    <definedName name="CESAR" localSheetId="33">#REF!</definedName>
    <definedName name="CESAR" localSheetId="34">#REF!</definedName>
    <definedName name="CESAR" localSheetId="35">#REF!</definedName>
    <definedName name="CESAR" localSheetId="36">#REF!</definedName>
    <definedName name="CESAR" localSheetId="37">#REF!</definedName>
    <definedName name="CESAR" localSheetId="38">#REF!</definedName>
    <definedName name="CESAR" localSheetId="39">#REF!</definedName>
    <definedName name="CESAR" localSheetId="40">#REF!</definedName>
    <definedName name="CESAR" localSheetId="41">#REF!</definedName>
    <definedName name="CESAR">#REF!</definedName>
    <definedName name="CESAR_1" localSheetId="15">#REF!</definedName>
    <definedName name="CESAR_1" localSheetId="6">#REF!</definedName>
    <definedName name="CESAR_1" localSheetId="7">#REF!</definedName>
    <definedName name="CESAR_1" localSheetId="8">#REF!</definedName>
    <definedName name="CESAR_1" localSheetId="42">#REF!</definedName>
    <definedName name="CESAR_1" localSheetId="43">#REF!</definedName>
    <definedName name="CESAR_1" localSheetId="44">#REF!</definedName>
    <definedName name="CESAR_1" localSheetId="45">#REF!</definedName>
    <definedName name="CESAR_1" localSheetId="46">#REF!</definedName>
    <definedName name="CESAR_1" localSheetId="47">#REF!</definedName>
    <definedName name="CESAR_1" localSheetId="48">#REF!</definedName>
    <definedName name="CESAR_1" localSheetId="49">#REF!</definedName>
    <definedName name="CESAR_1" localSheetId="50">#REF!</definedName>
    <definedName name="CESAR_1" localSheetId="51">#REF!</definedName>
    <definedName name="CESAR_1" localSheetId="52">#REF!</definedName>
    <definedName name="CESAR_1" localSheetId="53">#REF!</definedName>
    <definedName name="CESAR_1" localSheetId="54">#REF!</definedName>
    <definedName name="CESAR_1" localSheetId="55">#REF!</definedName>
    <definedName name="CESAR_1" localSheetId="56">#REF!</definedName>
    <definedName name="CESAR_1" localSheetId="9">#REF!</definedName>
    <definedName name="CESAR_1" localSheetId="10">#REF!</definedName>
    <definedName name="CESAR_1" localSheetId="11">#REF!</definedName>
    <definedName name="CESAR_1" localSheetId="12">#REF!</definedName>
    <definedName name="CESAR_1" localSheetId="13">#REF!</definedName>
    <definedName name="CESAR_1" localSheetId="14">#REF!</definedName>
    <definedName name="CESAR_1" localSheetId="16">#REF!</definedName>
    <definedName name="CESAR_1" localSheetId="17">#REF!</definedName>
    <definedName name="CESAR_1" localSheetId="18">#REF!</definedName>
    <definedName name="CESAR_1" localSheetId="19">#REF!</definedName>
    <definedName name="CESAR_1" localSheetId="22">#REF!</definedName>
    <definedName name="CESAR_1" localSheetId="23">#REF!</definedName>
    <definedName name="CESAR_1" localSheetId="24">#REF!</definedName>
    <definedName name="CESAR_1" localSheetId="25">#REF!</definedName>
    <definedName name="CESAR_1" localSheetId="26">#REF!</definedName>
    <definedName name="CESAR_1" localSheetId="27">#REF!</definedName>
    <definedName name="CESAR_1" localSheetId="28">#REF!</definedName>
    <definedName name="CESAR_1" localSheetId="29">#REF!</definedName>
    <definedName name="CESAR_1" localSheetId="30">#REF!</definedName>
    <definedName name="CESAR_1" localSheetId="31">#REF!</definedName>
    <definedName name="CESAR_1" localSheetId="32">#REF!</definedName>
    <definedName name="CESAR_1" localSheetId="33">#REF!</definedName>
    <definedName name="CESAR_1" localSheetId="34">#REF!</definedName>
    <definedName name="CESAR_1" localSheetId="35">#REF!</definedName>
    <definedName name="CESAR_1" localSheetId="36">#REF!</definedName>
    <definedName name="CESAR_1" localSheetId="37">#REF!</definedName>
    <definedName name="CESAR_1" localSheetId="38">#REF!</definedName>
    <definedName name="CESAR_1" localSheetId="39">#REF!</definedName>
    <definedName name="CESAR_1" localSheetId="40">#REF!</definedName>
    <definedName name="CESAR_1" localSheetId="41">#REF!</definedName>
    <definedName name="CESAR_1">#REF!</definedName>
    <definedName name="CESAR_2" localSheetId="15">#REF!</definedName>
    <definedName name="CESAR_2" localSheetId="6">#REF!</definedName>
    <definedName name="CESAR_2" localSheetId="7">#REF!</definedName>
    <definedName name="CESAR_2" localSheetId="8">#REF!</definedName>
    <definedName name="CESAR_2" localSheetId="42">#REF!</definedName>
    <definedName name="CESAR_2" localSheetId="43">#REF!</definedName>
    <definedName name="CESAR_2" localSheetId="44">#REF!</definedName>
    <definedName name="CESAR_2" localSheetId="45">#REF!</definedName>
    <definedName name="CESAR_2" localSheetId="46">#REF!</definedName>
    <definedName name="CESAR_2" localSheetId="47">#REF!</definedName>
    <definedName name="CESAR_2" localSheetId="48">#REF!</definedName>
    <definedName name="CESAR_2" localSheetId="49">#REF!</definedName>
    <definedName name="CESAR_2" localSheetId="50">#REF!</definedName>
    <definedName name="CESAR_2" localSheetId="51">#REF!</definedName>
    <definedName name="CESAR_2" localSheetId="52">#REF!</definedName>
    <definedName name="CESAR_2" localSheetId="53">#REF!</definedName>
    <definedName name="CESAR_2" localSheetId="54">#REF!</definedName>
    <definedName name="CESAR_2" localSheetId="55">#REF!</definedName>
    <definedName name="CESAR_2" localSheetId="56">#REF!</definedName>
    <definedName name="CESAR_2" localSheetId="9">#REF!</definedName>
    <definedName name="CESAR_2" localSheetId="10">#REF!</definedName>
    <definedName name="CESAR_2" localSheetId="11">#REF!</definedName>
    <definedName name="CESAR_2" localSheetId="12">#REF!</definedName>
    <definedName name="CESAR_2" localSheetId="13">#REF!</definedName>
    <definedName name="CESAR_2" localSheetId="14">#REF!</definedName>
    <definedName name="CESAR_2" localSheetId="16">#REF!</definedName>
    <definedName name="CESAR_2" localSheetId="17">#REF!</definedName>
    <definedName name="CESAR_2" localSheetId="18">#REF!</definedName>
    <definedName name="CESAR_2" localSheetId="19">#REF!</definedName>
    <definedName name="CESAR_2" localSheetId="22">#REF!</definedName>
    <definedName name="CESAR_2" localSheetId="23">#REF!</definedName>
    <definedName name="CESAR_2" localSheetId="24">#REF!</definedName>
    <definedName name="CESAR_2" localSheetId="25">#REF!</definedName>
    <definedName name="CESAR_2" localSheetId="26">#REF!</definedName>
    <definedName name="CESAR_2" localSheetId="27">#REF!</definedName>
    <definedName name="CESAR_2" localSheetId="28">#REF!</definedName>
    <definedName name="CESAR_2" localSheetId="29">#REF!</definedName>
    <definedName name="CESAR_2" localSheetId="30">#REF!</definedName>
    <definedName name="CESAR_2" localSheetId="31">#REF!</definedName>
    <definedName name="CESAR_2" localSheetId="32">#REF!</definedName>
    <definedName name="CESAR_2" localSheetId="33">#REF!</definedName>
    <definedName name="CESAR_2" localSheetId="34">#REF!</definedName>
    <definedName name="CESAR_2" localSheetId="35">#REF!</definedName>
    <definedName name="CESAR_2" localSheetId="36">#REF!</definedName>
    <definedName name="CESAR_2" localSheetId="37">#REF!</definedName>
    <definedName name="CESAR_2" localSheetId="38">#REF!</definedName>
    <definedName name="CESAR_2" localSheetId="39">#REF!</definedName>
    <definedName name="CESAR_2" localSheetId="40">#REF!</definedName>
    <definedName name="CESAR_2" localSheetId="41">#REF!</definedName>
    <definedName name="CESAR_2">#REF!</definedName>
    <definedName name="CESAR_4" localSheetId="6">#REF!</definedName>
    <definedName name="CESAR_4">#REF!</definedName>
    <definedName name="Cf" localSheetId="6">#REF!</definedName>
    <definedName name="Cf">#REF!</definedName>
    <definedName name="Cg" localSheetId="6">#REF!</definedName>
    <definedName name="Cg">#REF!</definedName>
    <definedName name="CGET" localSheetId="6">#REF!</definedName>
    <definedName name="CGET">#REF!</definedName>
    <definedName name="Ch" localSheetId="6">#REF!</definedName>
    <definedName name="Ch">#REF!</definedName>
    <definedName name="CH_Infra_Capex">[85]Workings!$H$299:$BR$299</definedName>
    <definedName name="Change_in_Cash" localSheetId="6" hidden="1">#REF!</definedName>
    <definedName name="Change_in_Cash" localSheetId="7" hidden="1">#REF!</definedName>
    <definedName name="Change_in_Cash" localSheetId="11" hidden="1">#REF!</definedName>
    <definedName name="Change_in_Cash" localSheetId="19" hidden="1">#REF!</definedName>
    <definedName name="Change_in_Cash" localSheetId="2" hidden="1">#REF!</definedName>
    <definedName name="Change_in_Cash" localSheetId="1" hidden="1">#REF!</definedName>
    <definedName name="Change_in_Cash" hidden="1">#REF!</definedName>
    <definedName name="CHE" localSheetId="6">#REF!</definedName>
    <definedName name="CHE" localSheetId="7">#REF!</definedName>
    <definedName name="CHE" localSheetId="11">#REF!</definedName>
    <definedName name="CHE" localSheetId="19">#REF!</definedName>
    <definedName name="CHE" localSheetId="2">#REF!</definedName>
    <definedName name="CHE" localSheetId="1">#REF!</definedName>
    <definedName name="CHE">#REF!</definedName>
    <definedName name="Check_to_Cash" localSheetId="6" hidden="1">#REF!</definedName>
    <definedName name="Check_to_Cash" localSheetId="11" hidden="1">#REF!</definedName>
    <definedName name="Check_to_Cash" localSheetId="19" hidden="1">#REF!</definedName>
    <definedName name="Check_to_Cash" localSheetId="2" hidden="1">#REF!</definedName>
    <definedName name="Check_to_Cash" localSheetId="1" hidden="1">#REF!</definedName>
    <definedName name="Check_to_Cash" hidden="1">#REF!</definedName>
    <definedName name="CHINA" localSheetId="6">#REF!</definedName>
    <definedName name="CHINA">#REF!</definedName>
    <definedName name="Ci" localSheetId="6">#REF!</definedName>
    <definedName name="Ci">#REF!</definedName>
    <definedName name="cinta" localSheetId="6">[47]lisprecios!#REF!</definedName>
    <definedName name="cinta" localSheetId="7">[47]lisprecios!#REF!</definedName>
    <definedName name="cinta" localSheetId="11">[47]lisprecios!#REF!</definedName>
    <definedName name="cinta" localSheetId="19">[47]lisprecios!#REF!</definedName>
    <definedName name="cinta">[47]lisprecios!#REF!</definedName>
    <definedName name="Cinta_Schotch_super_33">'[37]LISTADO '!$F$64</definedName>
    <definedName name="Cinta_scotch_23">'[37]LISTADO '!$F$65</definedName>
    <definedName name="CINTA_V_15" localSheetId="6">#REF!</definedName>
    <definedName name="CINTA_V_15" localSheetId="7">#REF!</definedName>
    <definedName name="CINTA_V_15" localSheetId="11">#REF!</definedName>
    <definedName name="CINTA_V_15" localSheetId="19">#REF!</definedName>
    <definedName name="CINTA_V_15" localSheetId="1">#REF!</definedName>
    <definedName name="CINTA_V_15">#REF!</definedName>
    <definedName name="CINTAAISLANTE" localSheetId="2">[86]Materiales!$C$25</definedName>
    <definedName name="CINTAAISLANTE">[87]Materiales!$C$25</definedName>
    <definedName name="CINTAAISLANTE1" localSheetId="2">[86]Materiales!$C$25</definedName>
    <definedName name="CINTAAISLANTE1">[87]Materiales!$C$25</definedName>
    <definedName name="CIRCUITOS">[88]Circuitos!$C$2:$C$891</definedName>
    <definedName name="Cj" localSheetId="6">#REF!</definedName>
    <definedName name="Cj" localSheetId="7">#REF!</definedName>
    <definedName name="Cj" localSheetId="11">#REF!</definedName>
    <definedName name="Cj" localSheetId="19">#REF!</definedName>
    <definedName name="Cj" localSheetId="2">#REF!</definedName>
    <definedName name="Cj" localSheetId="1">#REF!</definedName>
    <definedName name="Cj">#REF!</definedName>
    <definedName name="Ck" localSheetId="6">#REF!</definedName>
    <definedName name="Ck" localSheetId="7">#REF!</definedName>
    <definedName name="Ck" localSheetId="11">#REF!</definedName>
    <definedName name="Ck" localSheetId="19">#REF!</definedName>
    <definedName name="Ck" localSheetId="2">#REF!</definedName>
    <definedName name="Ck" localSheetId="1">#REF!</definedName>
    <definedName name="Ck">#REF!</definedName>
    <definedName name="clase" localSheetId="15">#REF!</definedName>
    <definedName name="clase" localSheetId="6">#REF!</definedName>
    <definedName name="clase" localSheetId="7">#REF!</definedName>
    <definedName name="clase" localSheetId="8">#REF!</definedName>
    <definedName name="clase" localSheetId="42">#REF!</definedName>
    <definedName name="clase" localSheetId="43">#REF!</definedName>
    <definedName name="clase" localSheetId="44">#REF!</definedName>
    <definedName name="clase" localSheetId="45">#REF!</definedName>
    <definedName name="clase" localSheetId="46">#REF!</definedName>
    <definedName name="clase" localSheetId="47">#REF!</definedName>
    <definedName name="clase" localSheetId="48">#REF!</definedName>
    <definedName name="clase" localSheetId="49">#REF!</definedName>
    <definedName name="clase" localSheetId="50">#REF!</definedName>
    <definedName name="clase" localSheetId="51">#REF!</definedName>
    <definedName name="clase" localSheetId="52">#REF!</definedName>
    <definedName name="clase" localSheetId="53">#REF!</definedName>
    <definedName name="clase" localSheetId="54">#REF!</definedName>
    <definedName name="clase" localSheetId="55">#REF!</definedName>
    <definedName name="clase" localSheetId="56">#REF!</definedName>
    <definedName name="clase" localSheetId="9">#REF!</definedName>
    <definedName name="clase" localSheetId="10">#REF!</definedName>
    <definedName name="clase" localSheetId="11">#REF!</definedName>
    <definedName name="clase" localSheetId="12">#REF!</definedName>
    <definedName name="clase" localSheetId="13">#REF!</definedName>
    <definedName name="clase" localSheetId="14">#REF!</definedName>
    <definedName name="clase" localSheetId="16">#REF!</definedName>
    <definedName name="clase" localSheetId="17">#REF!</definedName>
    <definedName name="clase" localSheetId="18">#REF!</definedName>
    <definedName name="clase" localSheetId="19">#REF!</definedName>
    <definedName name="clase" localSheetId="22">#REF!</definedName>
    <definedName name="clase" localSheetId="23">#REF!</definedName>
    <definedName name="clase" localSheetId="24">#REF!</definedName>
    <definedName name="clase" localSheetId="25">#REF!</definedName>
    <definedName name="clase" localSheetId="26">#REF!</definedName>
    <definedName name="clase" localSheetId="27">#REF!</definedName>
    <definedName name="clase" localSheetId="28">#REF!</definedName>
    <definedName name="clase" localSheetId="29">#REF!</definedName>
    <definedName name="clase" localSheetId="30">#REF!</definedName>
    <definedName name="clase" localSheetId="31">#REF!</definedName>
    <definedName name="clase" localSheetId="32">#REF!</definedName>
    <definedName name="clase" localSheetId="33">#REF!</definedName>
    <definedName name="clase" localSheetId="34">#REF!</definedName>
    <definedName name="clase" localSheetId="35">#REF!</definedName>
    <definedName name="clase" localSheetId="36">#REF!</definedName>
    <definedName name="clase" localSheetId="37">#REF!</definedName>
    <definedName name="clase" localSheetId="38">#REF!</definedName>
    <definedName name="clase" localSheetId="39">#REF!</definedName>
    <definedName name="clase" localSheetId="40">#REF!</definedName>
    <definedName name="clase" localSheetId="41">#REF!</definedName>
    <definedName name="clase" localSheetId="3">#REF!</definedName>
    <definedName name="clase">#REF!</definedName>
    <definedName name="class2">'[63]REF - Listas'!$D$27:$D$28</definedName>
    <definedName name="class3">'[63]REF - Listas'!$F$4:$F$7</definedName>
    <definedName name="classification">'[63]REF - Listas'!$D$15:$D$24</definedName>
    <definedName name="Client" localSheetId="6">#REF!</definedName>
    <definedName name="Client" localSheetId="7">#REF!</definedName>
    <definedName name="Client" localSheetId="11">#REF!</definedName>
    <definedName name="Client" localSheetId="19">#REF!</definedName>
    <definedName name="Client" localSheetId="2">#REF!</definedName>
    <definedName name="Client" localSheetId="1">#REF!</definedName>
    <definedName name="Client">#REF!</definedName>
    <definedName name="Client_name" localSheetId="6">#REF!</definedName>
    <definedName name="Client_name" localSheetId="7">#REF!</definedName>
    <definedName name="Client_name" localSheetId="11">#REF!</definedName>
    <definedName name="Client_name" localSheetId="19">#REF!</definedName>
    <definedName name="Client_name" localSheetId="2">#REF!</definedName>
    <definedName name="Client_name" localSheetId="1">#REF!</definedName>
    <definedName name="Client_name">#REF!</definedName>
    <definedName name="Client_ref_number" localSheetId="6">#REF!</definedName>
    <definedName name="Client_ref_number" localSheetId="7">#REF!</definedName>
    <definedName name="Client_ref_number" localSheetId="11">#REF!</definedName>
    <definedName name="Client_ref_number" localSheetId="19">#REF!</definedName>
    <definedName name="Client_ref_number" localSheetId="2">#REF!</definedName>
    <definedName name="Client_ref_number" localSheetId="1">#REF!</definedName>
    <definedName name="Client_ref_number">#REF!</definedName>
    <definedName name="Cll" localSheetId="6">#REF!</definedName>
    <definedName name="Cll">#REF!</definedName>
    <definedName name="CLube" localSheetId="6">#REF!</definedName>
    <definedName name="CLube">#REF!</definedName>
    <definedName name="Cm" localSheetId="6">#REF!</definedName>
    <definedName name="Cm">#REF!</definedName>
    <definedName name="CMina">[89]Cuentas!$P$11:$P$111</definedName>
    <definedName name="cmuooo5" localSheetId="6">#REF!</definedName>
    <definedName name="cmuooo5" localSheetId="7">#REF!</definedName>
    <definedName name="cmuooo5" localSheetId="11">#REF!</definedName>
    <definedName name="cmuooo5" localSheetId="19">#REF!</definedName>
    <definedName name="cmuooo5" localSheetId="2">#REF!</definedName>
    <definedName name="cmuooo5" localSheetId="1">#REF!</definedName>
    <definedName name="cmuooo5">#REF!</definedName>
    <definedName name="Cn" localSheetId="6">#REF!</definedName>
    <definedName name="Cn" localSheetId="7">#REF!</definedName>
    <definedName name="Cn" localSheetId="11">#REF!</definedName>
    <definedName name="Cn" localSheetId="19">#REF!</definedName>
    <definedName name="Cn" localSheetId="2">#REF!</definedName>
    <definedName name="Cn" localSheetId="1">#REF!</definedName>
    <definedName name="Cn">#REF!</definedName>
    <definedName name="CNT_M">[78]Modelo!$H$13:$H$27</definedName>
    <definedName name="Cñ" localSheetId="6">#REF!</definedName>
    <definedName name="Cñ" localSheetId="7">#REF!</definedName>
    <definedName name="Cñ" localSheetId="11">#REF!</definedName>
    <definedName name="Cñ" localSheetId="19">#REF!</definedName>
    <definedName name="Cñ" localSheetId="2">#REF!</definedName>
    <definedName name="Cñ" localSheetId="1">#REF!</definedName>
    <definedName name="Cñ">#REF!</definedName>
    <definedName name="co" localSheetId="15">#REF!</definedName>
    <definedName name="co" localSheetId="6">#REF!</definedName>
    <definedName name="co" localSheetId="7">#REF!</definedName>
    <definedName name="co" localSheetId="8">#REF!</definedName>
    <definedName name="co" localSheetId="42">#REF!</definedName>
    <definedName name="co" localSheetId="43">#REF!</definedName>
    <definedName name="co" localSheetId="44">#REF!</definedName>
    <definedName name="co" localSheetId="45">#REF!</definedName>
    <definedName name="co" localSheetId="46">#REF!</definedName>
    <definedName name="co" localSheetId="47">#REF!</definedName>
    <definedName name="co" localSheetId="48">#REF!</definedName>
    <definedName name="co" localSheetId="49">#REF!</definedName>
    <definedName name="co" localSheetId="50">#REF!</definedName>
    <definedName name="co" localSheetId="51">#REF!</definedName>
    <definedName name="co" localSheetId="52">#REF!</definedName>
    <definedName name="co" localSheetId="53">#REF!</definedName>
    <definedName name="co" localSheetId="54">#REF!</definedName>
    <definedName name="co" localSheetId="55">#REF!</definedName>
    <definedName name="co" localSheetId="56">#REF!</definedName>
    <definedName name="co" localSheetId="9">#REF!</definedName>
    <definedName name="co" localSheetId="10">#REF!</definedName>
    <definedName name="co" localSheetId="11">#REF!</definedName>
    <definedName name="co" localSheetId="12">#REF!</definedName>
    <definedName name="co" localSheetId="13">#REF!</definedName>
    <definedName name="co" localSheetId="14">#REF!</definedName>
    <definedName name="co" localSheetId="16">#REF!</definedName>
    <definedName name="co" localSheetId="17">#REF!</definedName>
    <definedName name="co" localSheetId="18">#REF!</definedName>
    <definedName name="co" localSheetId="19">#REF!</definedName>
    <definedName name="co" localSheetId="22">#REF!</definedName>
    <definedName name="co" localSheetId="23">#REF!</definedName>
    <definedName name="co" localSheetId="24">#REF!</definedName>
    <definedName name="co" localSheetId="25">#REF!</definedName>
    <definedName name="co" localSheetId="26">#REF!</definedName>
    <definedName name="co" localSheetId="27">#REF!</definedName>
    <definedName name="co" localSheetId="28">#REF!</definedName>
    <definedName name="co" localSheetId="29">#REF!</definedName>
    <definedName name="co" localSheetId="30">#REF!</definedName>
    <definedName name="co" localSheetId="31">#REF!</definedName>
    <definedName name="co" localSheetId="32">#REF!</definedName>
    <definedName name="co" localSheetId="33">#REF!</definedName>
    <definedName name="co" localSheetId="34">#REF!</definedName>
    <definedName name="co" localSheetId="35">#REF!</definedName>
    <definedName name="co" localSheetId="36">#REF!</definedName>
    <definedName name="co" localSheetId="37">#REF!</definedName>
    <definedName name="co" localSheetId="38">#REF!</definedName>
    <definedName name="co" localSheetId="39">#REF!</definedName>
    <definedName name="co" localSheetId="40">#REF!</definedName>
    <definedName name="co" localSheetId="41">#REF!</definedName>
    <definedName name="Co" localSheetId="3">#REF!</definedName>
    <definedName name="co">#REF!</definedName>
    <definedName name="Coal" localSheetId="6">#REF!</definedName>
    <definedName name="Coal">#REF!</definedName>
    <definedName name="Coal_Closing_Stock" localSheetId="6">[90]INPUT_TEMP!#REF!</definedName>
    <definedName name="Coal_Closing_Stock" localSheetId="7">[90]INPUT_TEMP!#REF!</definedName>
    <definedName name="Coal_Closing_Stock" localSheetId="11">[90]INPUT_TEMP!#REF!</definedName>
    <definedName name="Coal_Closing_Stock" localSheetId="19">[90]INPUT_TEMP!#REF!</definedName>
    <definedName name="Coal_Closing_Stock">[90]INPUT_TEMP!#REF!</definedName>
    <definedName name="Coal_DB" localSheetId="6">#REF!</definedName>
    <definedName name="Coal_DB" localSheetId="7">#REF!</definedName>
    <definedName name="Coal_DB" localSheetId="11">#REF!</definedName>
    <definedName name="Coal_DB" localSheetId="19">#REF!</definedName>
    <definedName name="Coal_DB" localSheetId="2">#REF!</definedName>
    <definedName name="Coal_DB" localSheetId="1">#REF!</definedName>
    <definedName name="Coal_DB">#REF!</definedName>
    <definedName name="Coal1" localSheetId="6">#REF!</definedName>
    <definedName name="Coal1" localSheetId="7">#REF!</definedName>
    <definedName name="Coal1" localSheetId="11">#REF!</definedName>
    <definedName name="Coal1" localSheetId="19">#REF!</definedName>
    <definedName name="Coal1" localSheetId="2">#REF!</definedName>
    <definedName name="Coal1" localSheetId="1">#REF!</definedName>
    <definedName name="Coal1">#REF!</definedName>
    <definedName name="Coal2" localSheetId="6">'[82]NPV Summary'!#REF!</definedName>
    <definedName name="Coal2" localSheetId="7">'[82]NPV Summary'!#REF!</definedName>
    <definedName name="Coal2" localSheetId="11">'[82]NPV Summary'!#REF!</definedName>
    <definedName name="Coal2" localSheetId="19">'[82]NPV Summary'!#REF!</definedName>
    <definedName name="Coal2" localSheetId="2">'[82]NPV Summary'!#REF!</definedName>
    <definedName name="Coal2" localSheetId="1">'[82]NPV Summary'!#REF!</definedName>
    <definedName name="Coal2">'[82]NPV Summary'!#REF!</definedName>
    <definedName name="Coal3" localSheetId="6">'[82]NPV Summary'!#REF!</definedName>
    <definedName name="Coal3" localSheetId="7">'[82]NPV Summary'!#REF!</definedName>
    <definedName name="Coal3" localSheetId="11">'[82]NPV Summary'!#REF!</definedName>
    <definedName name="Coal3" localSheetId="19">'[82]NPV Summary'!#REF!</definedName>
    <definedName name="Coal3" localSheetId="2">'[82]NPV Summary'!#REF!</definedName>
    <definedName name="Coal3" localSheetId="1">'[82]NPV Summary'!#REF!</definedName>
    <definedName name="Coal3">'[82]NPV Summary'!#REF!</definedName>
    <definedName name="Coal4" localSheetId="6">#REF!</definedName>
    <definedName name="Coal4" localSheetId="7">#REF!</definedName>
    <definedName name="Coal4" localSheetId="11">#REF!</definedName>
    <definedName name="Coal4" localSheetId="19">#REF!</definedName>
    <definedName name="Coal4" localSheetId="2">#REF!</definedName>
    <definedName name="Coal4" localSheetId="1">#REF!</definedName>
    <definedName name="Coal4">#REF!</definedName>
    <definedName name="CoalFleet" localSheetId="6">#REF!</definedName>
    <definedName name="CoalFleet" localSheetId="7">#REF!</definedName>
    <definedName name="CoalFleet" localSheetId="11">#REF!</definedName>
    <definedName name="CoalFleet" localSheetId="19">#REF!</definedName>
    <definedName name="CoalFleet" localSheetId="2">#REF!</definedName>
    <definedName name="CoalFleet" localSheetId="1">#REF!</definedName>
    <definedName name="CoalFleet">#REF!</definedName>
    <definedName name="CoalLoad" localSheetId="6">#REF!</definedName>
    <definedName name="CoalLoad" localSheetId="7">#REF!</definedName>
    <definedName name="CoalLoad" localSheetId="11">#REF!</definedName>
    <definedName name="CoalLoad" localSheetId="19">#REF!</definedName>
    <definedName name="CoalLoad" localSheetId="2">#REF!</definedName>
    <definedName name="CoalLoad" localSheetId="1">#REF!</definedName>
    <definedName name="CoalLoad">#REF!</definedName>
    <definedName name="CoalOpCost" localSheetId="6">#REF!</definedName>
    <definedName name="CoalOpCost">#REF!</definedName>
    <definedName name="CoalOverCap" localSheetId="6">#REF!</definedName>
    <definedName name="CoalOverCap">#REF!</definedName>
    <definedName name="CoalPriceFac">[66]Sensitivities!$I$10</definedName>
    <definedName name="CoalRepl" localSheetId="6">#REF!</definedName>
    <definedName name="CoalRepl" localSheetId="7">#REF!</definedName>
    <definedName name="CoalRepl" localSheetId="11">#REF!</definedName>
    <definedName name="CoalRepl" localSheetId="19">#REF!</definedName>
    <definedName name="CoalRepl" localSheetId="2">#REF!</definedName>
    <definedName name="CoalRepl" localSheetId="1">#REF!</definedName>
    <definedName name="CoalRepl">#REF!</definedName>
    <definedName name="CoalUtil" localSheetId="6">#REF!</definedName>
    <definedName name="CoalUtil" localSheetId="7">#REF!</definedName>
    <definedName name="CoalUtil" localSheetId="11">#REF!</definedName>
    <definedName name="CoalUtil" localSheetId="19">#REF!</definedName>
    <definedName name="CoalUtil" localSheetId="2">#REF!</definedName>
    <definedName name="CoalUtil" localSheetId="1">#REF!</definedName>
    <definedName name="CoalUtil">#REF!</definedName>
    <definedName name="Cod" localSheetId="6">#REF!</definedName>
    <definedName name="Cod" localSheetId="7">#REF!</definedName>
    <definedName name="Cod" localSheetId="11">#REF!</definedName>
    <definedName name="Cod" localSheetId="19">#REF!</definedName>
    <definedName name="Cod" localSheetId="2">#REF!</definedName>
    <definedName name="Cod" localSheetId="1">#REF!</definedName>
    <definedName name="Cod">#REF!</definedName>
    <definedName name="CODIGO">[91]PROGRAMACIÓN!$I$3</definedName>
    <definedName name="codo" localSheetId="15">#REF!</definedName>
    <definedName name="codo" localSheetId="6">#REF!</definedName>
    <definedName name="codo" localSheetId="7">#REF!</definedName>
    <definedName name="codo" localSheetId="8">#REF!</definedName>
    <definedName name="codo" localSheetId="42">#REF!</definedName>
    <definedName name="codo" localSheetId="43">#REF!</definedName>
    <definedName name="codo" localSheetId="44">#REF!</definedName>
    <definedName name="codo" localSheetId="45">#REF!</definedName>
    <definedName name="codo" localSheetId="46">#REF!</definedName>
    <definedName name="codo" localSheetId="47">#REF!</definedName>
    <definedName name="codo" localSheetId="48">#REF!</definedName>
    <definedName name="codo" localSheetId="49">#REF!</definedName>
    <definedName name="codo" localSheetId="50">#REF!</definedName>
    <definedName name="codo" localSheetId="51">#REF!</definedName>
    <definedName name="codo" localSheetId="52">#REF!</definedName>
    <definedName name="codo" localSheetId="53">#REF!</definedName>
    <definedName name="codo" localSheetId="54">#REF!</definedName>
    <definedName name="codo" localSheetId="55">#REF!</definedName>
    <definedName name="codo" localSheetId="56">#REF!</definedName>
    <definedName name="codo" localSheetId="9">#REF!</definedName>
    <definedName name="codo" localSheetId="10">#REF!</definedName>
    <definedName name="codo" localSheetId="11">#REF!</definedName>
    <definedName name="codo" localSheetId="12">#REF!</definedName>
    <definedName name="codo" localSheetId="13">#REF!</definedName>
    <definedName name="codo" localSheetId="14">#REF!</definedName>
    <definedName name="codo" localSheetId="16">#REF!</definedName>
    <definedName name="codo" localSheetId="17">#REF!</definedName>
    <definedName name="codo" localSheetId="18">#REF!</definedName>
    <definedName name="codo" localSheetId="19">#REF!</definedName>
    <definedName name="codo" localSheetId="22">#REF!</definedName>
    <definedName name="codo" localSheetId="23">#REF!</definedName>
    <definedName name="codo" localSheetId="24">#REF!</definedName>
    <definedName name="codo" localSheetId="25">#REF!</definedName>
    <definedName name="codo" localSheetId="26">#REF!</definedName>
    <definedName name="codo" localSheetId="27">#REF!</definedName>
    <definedName name="codo" localSheetId="28">#REF!</definedName>
    <definedName name="codo" localSheetId="29">#REF!</definedName>
    <definedName name="codo" localSheetId="30">#REF!</definedName>
    <definedName name="codo" localSheetId="31">#REF!</definedName>
    <definedName name="codo" localSheetId="32">#REF!</definedName>
    <definedName name="codo" localSheetId="33">#REF!</definedName>
    <definedName name="codo" localSheetId="34">#REF!</definedName>
    <definedName name="codo" localSheetId="35">#REF!</definedName>
    <definedName name="codo" localSheetId="36">#REF!</definedName>
    <definedName name="codo" localSheetId="37">#REF!</definedName>
    <definedName name="codo" localSheetId="38">#REF!</definedName>
    <definedName name="codo" localSheetId="39">#REF!</definedName>
    <definedName name="codo" localSheetId="40">#REF!</definedName>
    <definedName name="codo" localSheetId="41">#REF!</definedName>
    <definedName name="codo">#REF!</definedName>
    <definedName name="CODO_45___3__GRAN_RADIO_C_x_E" localSheetId="6">#REF!</definedName>
    <definedName name="CODO_45___3__GRAN_RADIO_C_x_E">#REF!</definedName>
    <definedName name="CODO_45___3__P.V.C" localSheetId="6">#REF!</definedName>
    <definedName name="CODO_45___3__P.V.C">#REF!</definedName>
    <definedName name="CODO_45__2__P.V.C" localSheetId="6">#REF!</definedName>
    <definedName name="CODO_45__2__P.V.C">#REF!</definedName>
    <definedName name="CODO_90___3__GRAN_RADIO_C_x_E" localSheetId="6">#REF!</definedName>
    <definedName name="CODO_90___3__GRAN_RADIO_C_x_E">#REF!</definedName>
    <definedName name="CODO_90___3__P.V.C" localSheetId="6">#REF!</definedName>
    <definedName name="CODO_90___3__P.V.C">#REF!</definedName>
    <definedName name="CODO_90_x_3__B_x_B" localSheetId="6">#REF!</definedName>
    <definedName name="CODO_90_x_3__B_x_B">#REF!</definedName>
    <definedName name="CODO_90_x_3__B_x_EL" localSheetId="6">#REF!</definedName>
    <definedName name="CODO_90_x_3__B_x_EL">#REF!</definedName>
    <definedName name="CODO_P.V.C_90___1_2" localSheetId="6">#REF!</definedName>
    <definedName name="CODO_P.V.C_90___1_2">#REF!</definedName>
    <definedName name="CODOS" localSheetId="6">#REF!</definedName>
    <definedName name="CODOS">#REF!</definedName>
    <definedName name="Codos_PVC_3" localSheetId="6">'[53]L. MAT.'!#REF!</definedName>
    <definedName name="Codos_PVC_3" localSheetId="7">'[53]L. MAT.'!#REF!</definedName>
    <definedName name="Codos_PVC_3" localSheetId="11">'[53]L. MAT.'!#REF!</definedName>
    <definedName name="Codos_PVC_3" localSheetId="19">'[53]L. MAT.'!#REF!</definedName>
    <definedName name="Codos_PVC_3">'[53]L. MAT.'!#REF!</definedName>
    <definedName name="coe" localSheetId="6">#REF!</definedName>
    <definedName name="coe" localSheetId="7">#REF!</definedName>
    <definedName name="coe" localSheetId="11">#REF!</definedName>
    <definedName name="coe" localSheetId="19">#REF!</definedName>
    <definedName name="coe" localSheetId="1">#REF!</definedName>
    <definedName name="coe">#REF!</definedName>
    <definedName name="coeficienterugosidad">'[6]INFORMACIÓN REFERENCIA'!$B$90:$C$101</definedName>
    <definedName name="COHaul" localSheetId="6">#REF!</definedName>
    <definedName name="COHaul" localSheetId="7">#REF!</definedName>
    <definedName name="COHaul" localSheetId="11">#REF!</definedName>
    <definedName name="COHaul" localSheetId="19">#REF!</definedName>
    <definedName name="COHaul" localSheetId="2">#REF!</definedName>
    <definedName name="COHaul" localSheetId="1">#REF!</definedName>
    <definedName name="COHaul">#REF!</definedName>
    <definedName name="COLBOR" localSheetId="6">#REF!</definedName>
    <definedName name="COLBOR" localSheetId="7">#REF!</definedName>
    <definedName name="COLBOR" localSheetId="11">#REF!</definedName>
    <definedName name="COLBOR" localSheetId="19">#REF!</definedName>
    <definedName name="COLBOR" localSheetId="2">#REF!</definedName>
    <definedName name="COLBOR" localSheetId="1">#REF!</definedName>
    <definedName name="COLBOR">#REF!</definedName>
    <definedName name="COLLAR_DE_DERIVACION_2____1_2" localSheetId="6">#REF!</definedName>
    <definedName name="COLLAR_DE_DERIVACION_2____1_2" localSheetId="7">#REF!</definedName>
    <definedName name="COLLAR_DE_DERIVACION_2____1_2" localSheetId="11">#REF!</definedName>
    <definedName name="COLLAR_DE_DERIVACION_2____1_2" localSheetId="19">#REF!</definedName>
    <definedName name="COLLAR_DE_DERIVACION_2____1_2" localSheetId="2">#REF!</definedName>
    <definedName name="COLLAR_DE_DERIVACION_2____1_2" localSheetId="1">#REF!</definedName>
    <definedName name="COLLAR_DE_DERIVACION_2____1_2">#REF!</definedName>
    <definedName name="COLLAR_DE_DERIVACION_3____1_2" localSheetId="6">#REF!</definedName>
    <definedName name="COLLAR_DE_DERIVACION_3____1_2">#REF!</definedName>
    <definedName name="COLLAR_DE_DERIVACION_DE_HF_DE_3____1_2__PARA_INSTALACION_DE_VENTOSA_EN_TUBERIA_DE_P.V.C" localSheetId="6">#REF!</definedName>
    <definedName name="COLLAR_DE_DERIVACION_DE_HF_DE_3____1_2__PARA_INSTALACION_DE_VENTOSA_EN_TUBERIA_DE_P.V.C">#REF!</definedName>
    <definedName name="columna" localSheetId="6">[47]lisprecios!#REF!</definedName>
    <definedName name="columna" localSheetId="7">[47]lisprecios!#REF!</definedName>
    <definedName name="columna" localSheetId="11">[47]lisprecios!#REF!</definedName>
    <definedName name="columna" localSheetId="19">[47]lisprecios!#REF!</definedName>
    <definedName name="columna">[47]lisprecios!#REF!</definedName>
    <definedName name="ComBid1" localSheetId="6">#REF!</definedName>
    <definedName name="ComBid1" localSheetId="7">#REF!</definedName>
    <definedName name="ComBid1" localSheetId="11">#REF!</definedName>
    <definedName name="ComBid1" localSheetId="19">#REF!</definedName>
    <definedName name="ComBid1" localSheetId="1">#REF!</definedName>
    <definedName name="ComBid1">#REF!</definedName>
    <definedName name="ComBid1CurrCode" localSheetId="6">#REF!</definedName>
    <definedName name="ComBid1CurrCode" localSheetId="7">#REF!</definedName>
    <definedName name="ComBid1CurrCode" localSheetId="11">#REF!</definedName>
    <definedName name="ComBid1CurrCode" localSheetId="19">#REF!</definedName>
    <definedName name="ComBid1CurrCode" localSheetId="1">#REF!</definedName>
    <definedName name="ComBid1CurrCode">#REF!</definedName>
    <definedName name="ComBid1EvalTotal" localSheetId="6">#REF!</definedName>
    <definedName name="ComBid1EvalTotal" localSheetId="7">#REF!</definedName>
    <definedName name="ComBid1EvalTotal" localSheetId="11">#REF!</definedName>
    <definedName name="ComBid1EvalTotal" localSheetId="19">#REF!</definedName>
    <definedName name="ComBid1EvalTotal" localSheetId="1">#REF!</definedName>
    <definedName name="ComBid1EvalTotal">#REF!</definedName>
    <definedName name="ComBid1LeadTime" localSheetId="6">#REF!</definedName>
    <definedName name="ComBid1LeadTime">#REF!</definedName>
    <definedName name="ComBid1Number" localSheetId="6">#REF!</definedName>
    <definedName name="ComBid1Number">#REF!</definedName>
    <definedName name="ComBid1PayTerms" localSheetId="6">#REF!</definedName>
    <definedName name="ComBid1PayTerms">#REF!</definedName>
    <definedName name="ComBid1Penalty" localSheetId="6">#REF!</definedName>
    <definedName name="ComBid1Penalty">#REF!</definedName>
    <definedName name="ComBid1PromiseDate" localSheetId="6">#REF!</definedName>
    <definedName name="ComBid1PromiseDate">#REF!</definedName>
    <definedName name="ComBid1Rate" localSheetId="6">#REF!</definedName>
    <definedName name="ComBid1Rate">#REF!</definedName>
    <definedName name="ComBid1Retention" localSheetId="6">#REF!</definedName>
    <definedName name="ComBid1Retention">#REF!</definedName>
    <definedName name="ComBid1Total" localSheetId="6">#REF!</definedName>
    <definedName name="ComBid1Total">#REF!</definedName>
    <definedName name="ComBid2" localSheetId="6">#REF!</definedName>
    <definedName name="ComBid2">#REF!</definedName>
    <definedName name="ComBid2CurrCode" localSheetId="6">#REF!</definedName>
    <definedName name="ComBid2CurrCode">#REF!</definedName>
    <definedName name="ComBid2EvalTotal" localSheetId="6">#REF!</definedName>
    <definedName name="ComBid2EvalTotal">#REF!</definedName>
    <definedName name="ComBid2LeadTime" localSheetId="6">#REF!</definedName>
    <definedName name="ComBid2LeadTime">#REF!</definedName>
    <definedName name="ComBid2Number" localSheetId="6">#REF!</definedName>
    <definedName name="ComBid2Number">#REF!</definedName>
    <definedName name="ComBid2PayTerms" localSheetId="6">#REF!</definedName>
    <definedName name="ComBid2PayTerms">#REF!</definedName>
    <definedName name="ComBid2Penalty" localSheetId="6">#REF!</definedName>
    <definedName name="ComBid2Penalty">#REF!</definedName>
    <definedName name="ComBid2PromiseDate" localSheetId="6">#REF!</definedName>
    <definedName name="ComBid2PromiseDate">#REF!</definedName>
    <definedName name="ComBid2Rate" localSheetId="6">#REF!</definedName>
    <definedName name="ComBid2Rate">#REF!</definedName>
    <definedName name="ComBid2Retention" localSheetId="6">#REF!</definedName>
    <definedName name="ComBid2Retention">#REF!</definedName>
    <definedName name="ComBid2Total" localSheetId="6">#REF!</definedName>
    <definedName name="ComBid2Total">#REF!</definedName>
    <definedName name="ComBid3" localSheetId="6">#REF!</definedName>
    <definedName name="ComBid3">#REF!</definedName>
    <definedName name="ComBid3CurrCode" localSheetId="6">#REF!</definedName>
    <definedName name="ComBid3CurrCode">#REF!</definedName>
    <definedName name="ComBid3EvalTotal" localSheetId="6">#REF!</definedName>
    <definedName name="ComBid3EvalTotal">#REF!</definedName>
    <definedName name="ComBid3LeadTime" localSheetId="6">#REF!</definedName>
    <definedName name="ComBid3LeadTime">#REF!</definedName>
    <definedName name="comBid3Number" localSheetId="6">#REF!</definedName>
    <definedName name="comBid3Number">#REF!</definedName>
    <definedName name="ComBid3PayTerms" localSheetId="6">#REF!</definedName>
    <definedName name="ComBid3PayTerms">#REF!</definedName>
    <definedName name="ComBid3Penalty" localSheetId="6">#REF!</definedName>
    <definedName name="ComBid3Penalty">#REF!</definedName>
    <definedName name="ComBid3PromiseDate" localSheetId="6">#REF!</definedName>
    <definedName name="ComBid3PromiseDate">#REF!</definedName>
    <definedName name="ComBid3Rate" localSheetId="6">#REF!</definedName>
    <definedName name="ComBid3Rate">#REF!</definedName>
    <definedName name="ComBid3Retention" localSheetId="6">#REF!</definedName>
    <definedName name="ComBid3Retention">#REF!</definedName>
    <definedName name="ComBid3Total" localSheetId="6">#REF!</definedName>
    <definedName name="ComBid3Total">#REF!</definedName>
    <definedName name="ComBid4" localSheetId="6">#REF!</definedName>
    <definedName name="ComBid4">#REF!</definedName>
    <definedName name="ComBid4CurrCode" localSheetId="6">#REF!</definedName>
    <definedName name="ComBid4CurrCode">#REF!</definedName>
    <definedName name="ComBid4EvalTotal" localSheetId="6">#REF!</definedName>
    <definedName name="ComBid4EvalTotal">#REF!</definedName>
    <definedName name="ComBid4LeadTime" localSheetId="6">#REF!</definedName>
    <definedName name="ComBid4LeadTime">#REF!</definedName>
    <definedName name="ComBid4Number" localSheetId="6">#REF!</definedName>
    <definedName name="ComBid4Number">#REF!</definedName>
    <definedName name="ComBid4PayTerms" localSheetId="6">#REF!</definedName>
    <definedName name="ComBid4PayTerms">#REF!</definedName>
    <definedName name="ComBid4Penalty" localSheetId="6">#REF!</definedName>
    <definedName name="ComBid4Penalty">#REF!</definedName>
    <definedName name="ComBid4PromiseDate" localSheetId="6">#REF!</definedName>
    <definedName name="ComBid4PromiseDate">#REF!</definedName>
    <definedName name="ComBid4Rate" localSheetId="6">#REF!</definedName>
    <definedName name="ComBid4Rate">#REF!</definedName>
    <definedName name="ComBid4Retention" localSheetId="6">#REF!</definedName>
    <definedName name="ComBid4Retention">#REF!</definedName>
    <definedName name="ComBid4Total" localSheetId="6">#REF!</definedName>
    <definedName name="ComBid4Total">#REF!</definedName>
    <definedName name="ComBidRange" localSheetId="6">#REF!</definedName>
    <definedName name="ComBidRange">#REF!</definedName>
    <definedName name="Combustible" localSheetId="6">#REF!</definedName>
    <definedName name="Combustible">#REF!</definedName>
    <definedName name="CombustibleCostos" localSheetId="6">#REF!</definedName>
    <definedName name="CombustibleCostos">#REF!</definedName>
    <definedName name="COMEstAward_date" localSheetId="6">#REF!</definedName>
    <definedName name="COMEstAward_date">#REF!</definedName>
    <definedName name="COMJob_Number" localSheetId="6">#REF!</definedName>
    <definedName name="COMJob_Number">#REF!</definedName>
    <definedName name="COMMR_description" localSheetId="6">#REF!</definedName>
    <definedName name="COMMR_description">#REF!</definedName>
    <definedName name="COMMRNumber" localSheetId="6">#REF!</definedName>
    <definedName name="COMMRNumber">#REF!</definedName>
    <definedName name="comp">[92]PRESUP!$A:$IV</definedName>
    <definedName name="compactacion" localSheetId="6">#REF!</definedName>
    <definedName name="compactacion" localSheetId="7">#REF!</definedName>
    <definedName name="compactacion" localSheetId="11">#REF!</definedName>
    <definedName name="compactacion" localSheetId="19">#REF!</definedName>
    <definedName name="compactacion" localSheetId="2">#REF!</definedName>
    <definedName name="compactacion" localSheetId="1">#REF!</definedName>
    <definedName name="compactacion">#REF!</definedName>
    <definedName name="compefactores" localSheetId="15">#REF!</definedName>
    <definedName name="compefactores" localSheetId="6">#REF!</definedName>
    <definedName name="compefactores" localSheetId="7">#REF!</definedName>
    <definedName name="compefactores" localSheetId="8">#REF!</definedName>
    <definedName name="compefactores" localSheetId="42">#REF!</definedName>
    <definedName name="compefactores" localSheetId="43">#REF!</definedName>
    <definedName name="compefactores" localSheetId="44">#REF!</definedName>
    <definedName name="compefactores" localSheetId="45">#REF!</definedName>
    <definedName name="compefactores" localSheetId="46">#REF!</definedName>
    <definedName name="compefactores" localSheetId="47">#REF!</definedName>
    <definedName name="compefactores" localSheetId="48">#REF!</definedName>
    <definedName name="compefactores" localSheetId="49">#REF!</definedName>
    <definedName name="compefactores" localSheetId="50">#REF!</definedName>
    <definedName name="compefactores" localSheetId="51">#REF!</definedName>
    <definedName name="compefactores" localSheetId="52">#REF!</definedName>
    <definedName name="compefactores" localSheetId="53">#REF!</definedName>
    <definedName name="compefactores" localSheetId="54">#REF!</definedName>
    <definedName name="compefactores" localSheetId="55">#REF!</definedName>
    <definedName name="compefactores" localSheetId="56">#REF!</definedName>
    <definedName name="compefactores" localSheetId="9">#REF!</definedName>
    <definedName name="compefactores" localSheetId="10">#REF!</definedName>
    <definedName name="compefactores" localSheetId="11">#REF!</definedName>
    <definedName name="compefactores" localSheetId="12">#REF!</definedName>
    <definedName name="compefactores" localSheetId="13">#REF!</definedName>
    <definedName name="compefactores" localSheetId="14">#REF!</definedName>
    <definedName name="compefactores" localSheetId="16">#REF!</definedName>
    <definedName name="compefactores" localSheetId="17">#REF!</definedName>
    <definedName name="compefactores" localSheetId="18">#REF!</definedName>
    <definedName name="compefactores" localSheetId="19">#REF!</definedName>
    <definedName name="compefactores" localSheetId="22">#REF!</definedName>
    <definedName name="compefactores" localSheetId="23">#REF!</definedName>
    <definedName name="compefactores" localSheetId="24">#REF!</definedName>
    <definedName name="compefactores" localSheetId="25">#REF!</definedName>
    <definedName name="compefactores" localSheetId="26">#REF!</definedName>
    <definedName name="compefactores" localSheetId="27">#REF!</definedName>
    <definedName name="compefactores" localSheetId="28">#REF!</definedName>
    <definedName name="compefactores" localSheetId="29">#REF!</definedName>
    <definedName name="compefactores" localSheetId="30">#REF!</definedName>
    <definedName name="compefactores" localSheetId="31">#REF!</definedName>
    <definedName name="compefactores" localSheetId="32">#REF!</definedName>
    <definedName name="compefactores" localSheetId="33">#REF!</definedName>
    <definedName name="compefactores" localSheetId="34">#REF!</definedName>
    <definedName name="compefactores" localSheetId="35">#REF!</definedName>
    <definedName name="compefactores" localSheetId="36">#REF!</definedName>
    <definedName name="compefactores" localSheetId="37">#REF!</definedName>
    <definedName name="compefactores" localSheetId="38">#REF!</definedName>
    <definedName name="compefactores" localSheetId="39">#REF!</definedName>
    <definedName name="compefactores" localSheetId="40">#REF!</definedName>
    <definedName name="compefactores" localSheetId="41">#REF!</definedName>
    <definedName name="compefactores">#REF!</definedName>
    <definedName name="compefactores_1" localSheetId="15">#REF!</definedName>
    <definedName name="compefactores_1" localSheetId="6">#REF!</definedName>
    <definedName name="compefactores_1" localSheetId="7">#REF!</definedName>
    <definedName name="compefactores_1" localSheetId="8">#REF!</definedName>
    <definedName name="compefactores_1" localSheetId="42">#REF!</definedName>
    <definedName name="compefactores_1" localSheetId="43">#REF!</definedName>
    <definedName name="compefactores_1" localSheetId="44">#REF!</definedName>
    <definedName name="compefactores_1" localSheetId="45">#REF!</definedName>
    <definedName name="compefactores_1" localSheetId="46">#REF!</definedName>
    <definedName name="compefactores_1" localSheetId="47">#REF!</definedName>
    <definedName name="compefactores_1" localSheetId="48">#REF!</definedName>
    <definedName name="compefactores_1" localSheetId="49">#REF!</definedName>
    <definedName name="compefactores_1" localSheetId="50">#REF!</definedName>
    <definedName name="compefactores_1" localSheetId="51">#REF!</definedName>
    <definedName name="compefactores_1" localSheetId="52">#REF!</definedName>
    <definedName name="compefactores_1" localSheetId="53">#REF!</definedName>
    <definedName name="compefactores_1" localSheetId="54">#REF!</definedName>
    <definedName name="compefactores_1" localSheetId="55">#REF!</definedName>
    <definedName name="compefactores_1" localSheetId="56">#REF!</definedName>
    <definedName name="compefactores_1" localSheetId="9">#REF!</definedName>
    <definedName name="compefactores_1" localSheetId="10">#REF!</definedName>
    <definedName name="compefactores_1" localSheetId="11">#REF!</definedName>
    <definedName name="compefactores_1" localSheetId="12">#REF!</definedName>
    <definedName name="compefactores_1" localSheetId="13">#REF!</definedName>
    <definedName name="compefactores_1" localSheetId="14">#REF!</definedName>
    <definedName name="compefactores_1" localSheetId="16">#REF!</definedName>
    <definedName name="compefactores_1" localSheetId="17">#REF!</definedName>
    <definedName name="compefactores_1" localSheetId="18">#REF!</definedName>
    <definedName name="compefactores_1" localSheetId="19">#REF!</definedName>
    <definedName name="compefactores_1" localSheetId="22">#REF!</definedName>
    <definedName name="compefactores_1" localSheetId="23">#REF!</definedName>
    <definedName name="compefactores_1" localSheetId="24">#REF!</definedName>
    <definedName name="compefactores_1" localSheetId="25">#REF!</definedName>
    <definedName name="compefactores_1" localSheetId="26">#REF!</definedName>
    <definedName name="compefactores_1" localSheetId="27">#REF!</definedName>
    <definedName name="compefactores_1" localSheetId="28">#REF!</definedName>
    <definedName name="compefactores_1" localSheetId="29">#REF!</definedName>
    <definedName name="compefactores_1" localSheetId="30">#REF!</definedName>
    <definedName name="compefactores_1" localSheetId="31">#REF!</definedName>
    <definedName name="compefactores_1" localSheetId="32">#REF!</definedName>
    <definedName name="compefactores_1" localSheetId="33">#REF!</definedName>
    <definedName name="compefactores_1" localSheetId="34">#REF!</definedName>
    <definedName name="compefactores_1" localSheetId="35">#REF!</definedName>
    <definedName name="compefactores_1" localSheetId="36">#REF!</definedName>
    <definedName name="compefactores_1" localSheetId="37">#REF!</definedName>
    <definedName name="compefactores_1" localSheetId="38">#REF!</definedName>
    <definedName name="compefactores_1" localSheetId="39">#REF!</definedName>
    <definedName name="compefactores_1" localSheetId="40">#REF!</definedName>
    <definedName name="compefactores_1" localSheetId="41">#REF!</definedName>
    <definedName name="compefactores_1">#REF!</definedName>
    <definedName name="compefactores_2" localSheetId="6">#REF!</definedName>
    <definedName name="compefactores_2">#REF!</definedName>
    <definedName name="COMPenalty" localSheetId="6">#REF!</definedName>
    <definedName name="COMPenalty">#REF!</definedName>
    <definedName name="COMProject_Currency" localSheetId="6">#REF!</definedName>
    <definedName name="COMProject_Currency">#REF!</definedName>
    <definedName name="COMProject_name" localSheetId="6">#REF!</definedName>
    <definedName name="COMProject_name">#REF!</definedName>
    <definedName name="compuerta" localSheetId="6">[47]lisprecios!#REF!</definedName>
    <definedName name="compuerta" localSheetId="7">[47]lisprecios!#REF!</definedName>
    <definedName name="compuerta" localSheetId="11">[47]lisprecios!#REF!</definedName>
    <definedName name="compuerta" localSheetId="19">[47]lisprecios!#REF!</definedName>
    <definedName name="compuerta" localSheetId="2">[47]lisprecios!#REF!</definedName>
    <definedName name="compuerta">[47]lisprecios!#REF!</definedName>
    <definedName name="con" localSheetId="6">#REF!</definedName>
    <definedName name="con" localSheetId="7">#REF!</definedName>
    <definedName name="con" localSheetId="11">#REF!</definedName>
    <definedName name="con" localSheetId="19">#REF!</definedName>
    <definedName name="con" localSheetId="1">#REF!</definedName>
    <definedName name="con">#REF!</definedName>
    <definedName name="CON_3000" localSheetId="6">#REF!</definedName>
    <definedName name="CON_3000" localSheetId="7">#REF!</definedName>
    <definedName name="CON_3000" localSheetId="11">#REF!</definedName>
    <definedName name="CON_3000" localSheetId="19">#REF!</definedName>
    <definedName name="CON_3000" localSheetId="1">#REF!</definedName>
    <definedName name="CON_3000">#REF!</definedName>
    <definedName name="CONCRE123" localSheetId="6">#REF!</definedName>
    <definedName name="CONCRE123" localSheetId="7">#REF!</definedName>
    <definedName name="CONCRE123" localSheetId="11">#REF!</definedName>
    <definedName name="CONCRE123" localSheetId="19">#REF!</definedName>
    <definedName name="CONCRE123" localSheetId="1">#REF!</definedName>
    <definedName name="CONCRE123">#REF!</definedName>
    <definedName name="CONCRE124" localSheetId="6">#REF!</definedName>
    <definedName name="CONCRE124">#REF!</definedName>
    <definedName name="concre15" localSheetId="6">#REF!</definedName>
    <definedName name="concre15">#REF!</definedName>
    <definedName name="CONCRE25" localSheetId="6">#REF!</definedName>
    <definedName name="CONCRE25">#REF!</definedName>
    <definedName name="concre3000" localSheetId="6">#REF!</definedName>
    <definedName name="concre3000">#REF!</definedName>
    <definedName name="concre35" localSheetId="6">#REF!</definedName>
    <definedName name="concre35">#REF!</definedName>
    <definedName name="concreto" localSheetId="6">'[93]APU''s'!#REF!</definedName>
    <definedName name="concreto" localSheetId="7">'[93]APU''s'!#REF!</definedName>
    <definedName name="concreto" localSheetId="11">'[93]APU''s'!#REF!</definedName>
    <definedName name="concreto" localSheetId="19">'[93]APU''s'!#REF!</definedName>
    <definedName name="concreto" localSheetId="2">'[93]APU''s'!#REF!</definedName>
    <definedName name="concreto">'[93]APU''s'!#REF!</definedName>
    <definedName name="Concreto_1500_psi" localSheetId="6">'[94]Análisis Básicos'!#REF!</definedName>
    <definedName name="Concreto_1500_psi" localSheetId="7">'[94]Análisis Básicos'!#REF!</definedName>
    <definedName name="Concreto_1500_psi" localSheetId="11">'[94]Análisis Básicos'!#REF!</definedName>
    <definedName name="Concreto_1500_psi" localSheetId="19">'[94]Análisis Básicos'!#REF!</definedName>
    <definedName name="Concreto_1500_psi">'[94]Análisis Básicos'!#REF!</definedName>
    <definedName name="Concreto_3000_PSI">'[31]Apu Basicos'!$F$40</definedName>
    <definedName name="concreto14" localSheetId="6">#REF!</definedName>
    <definedName name="concreto14" localSheetId="7">#REF!</definedName>
    <definedName name="concreto14" localSheetId="11">#REF!</definedName>
    <definedName name="concreto14" localSheetId="19">#REF!</definedName>
    <definedName name="concreto14" localSheetId="2">#REF!</definedName>
    <definedName name="concreto14" localSheetId="1">#REF!</definedName>
    <definedName name="concreto14">#REF!</definedName>
    <definedName name="CONCRETO20" localSheetId="6">#REF!</definedName>
    <definedName name="CONCRETO20" localSheetId="7">#REF!</definedName>
    <definedName name="CONCRETO20" localSheetId="11">#REF!</definedName>
    <definedName name="CONCRETO20" localSheetId="19">#REF!</definedName>
    <definedName name="CONCRETO20" localSheetId="2">#REF!</definedName>
    <definedName name="CONCRETO20" localSheetId="1">#REF!</definedName>
    <definedName name="CONCRETO20">#REF!</definedName>
    <definedName name="concreto25" localSheetId="6">#REF!</definedName>
    <definedName name="concreto25" localSheetId="7">#REF!</definedName>
    <definedName name="concreto25" localSheetId="11">#REF!</definedName>
    <definedName name="concreto25" localSheetId="19">#REF!</definedName>
    <definedName name="concreto25" localSheetId="2">#REF!</definedName>
    <definedName name="concreto25" localSheetId="1">#REF!</definedName>
    <definedName name="concreto25">#REF!</definedName>
    <definedName name="CONCRETO30" localSheetId="6">#REF!</definedName>
    <definedName name="CONCRETO30">#REF!</definedName>
    <definedName name="concreto3000" localSheetId="6">'[93]APU''s'!#REF!</definedName>
    <definedName name="concreto3000" localSheetId="7">'[93]APU''s'!#REF!</definedName>
    <definedName name="concreto3000" localSheetId="11">'[93]APU''s'!#REF!</definedName>
    <definedName name="concreto3000" localSheetId="19">'[93]APU''s'!#REF!</definedName>
    <definedName name="concreto3000">'[93]APU''s'!#REF!</definedName>
    <definedName name="concreto35" localSheetId="6">#REF!</definedName>
    <definedName name="concreto35" localSheetId="7">#REF!</definedName>
    <definedName name="concreto35" localSheetId="11">#REF!</definedName>
    <definedName name="concreto35" localSheetId="19">#REF!</definedName>
    <definedName name="concreto35" localSheetId="2">#REF!</definedName>
    <definedName name="concreto35" localSheetId="1">#REF!</definedName>
    <definedName name="concreto35">#REF!</definedName>
    <definedName name="concretoplaca" localSheetId="6">#REF!</definedName>
    <definedName name="concretoplaca" localSheetId="7">#REF!</definedName>
    <definedName name="concretoplaca" localSheetId="11">#REF!</definedName>
    <definedName name="concretoplaca" localSheetId="19">#REF!</definedName>
    <definedName name="concretoplaca" localSheetId="2">#REF!</definedName>
    <definedName name="concretoplaca" localSheetId="1">#REF!</definedName>
    <definedName name="concretoplaca">#REF!</definedName>
    <definedName name="CONDICION" localSheetId="6">#REF!</definedName>
    <definedName name="CONDICION" localSheetId="7">#REF!</definedName>
    <definedName name="CONDICION" localSheetId="11">#REF!</definedName>
    <definedName name="CONDICION" localSheetId="19">#REF!</definedName>
    <definedName name="CONDICION" localSheetId="2">#REF!</definedName>
    <definedName name="CONDICION" localSheetId="1">#REF!</definedName>
    <definedName name="CONDICION">#REF!</definedName>
    <definedName name="condiciones" localSheetId="6">#REF!</definedName>
    <definedName name="condiciones">#REF!</definedName>
    <definedName name="CONDUCCION331">'[6]INFORMACIÓN REFERENCIA'!$B$122:$E$133</definedName>
    <definedName name="CONDUCCIONTABLA3.3.1">'[6]INFORMACIÓN REFERENCIA'!$B$122:$D$133</definedName>
    <definedName name="Conductores" localSheetId="6">#REF!</definedName>
    <definedName name="Conductores" localSheetId="7">#REF!</definedName>
    <definedName name="Conductores" localSheetId="11">#REF!</definedName>
    <definedName name="Conductores" localSheetId="19">#REF!</definedName>
    <definedName name="Conductores" localSheetId="2">#REF!</definedName>
    <definedName name="Conductores" localSheetId="1">#REF!</definedName>
    <definedName name="Conductores">#REF!</definedName>
    <definedName name="ConductoresCostos" localSheetId="6">#REF!</definedName>
    <definedName name="ConductoresCostos" localSheetId="7">#REF!</definedName>
    <definedName name="ConductoresCostos" localSheetId="11">#REF!</definedName>
    <definedName name="ConductoresCostos" localSheetId="19">#REF!</definedName>
    <definedName name="ConductoresCostos" localSheetId="2">#REF!</definedName>
    <definedName name="ConductoresCostos" localSheetId="1">#REF!</definedName>
    <definedName name="ConductoresCostos">#REF!</definedName>
    <definedName name="conexiondomiciliaria" localSheetId="6">#REF!</definedName>
    <definedName name="conexiondomiciliaria" localSheetId="7">#REF!</definedName>
    <definedName name="conexiondomiciliaria" localSheetId="11">#REF!</definedName>
    <definedName name="conexiondomiciliaria" localSheetId="19">#REF!</definedName>
    <definedName name="conexiondomiciliaria" localSheetId="2">#REF!</definedName>
    <definedName name="conexiondomiciliaria" localSheetId="1">#REF!</definedName>
    <definedName name="conexiondomiciliaria">#REF!</definedName>
    <definedName name="Congelar_Capital_Vencido" localSheetId="6">#REF!</definedName>
    <definedName name="Congelar_Capital_Vencido">#REF!</definedName>
    <definedName name="cons" localSheetId="6">#REF!</definedName>
    <definedName name="cons">#REF!</definedName>
    <definedName name="CONSOLIDADO" localSheetId="6">#REF!</definedName>
    <definedName name="CONSOLIDADO">#REF!</definedName>
    <definedName name="CONSORCIO" localSheetId="6">[20]UNIT081!#REF!</definedName>
    <definedName name="CONSORCIO" localSheetId="7">[20]UNIT081!#REF!</definedName>
    <definedName name="CONSORCIO" localSheetId="11">[20]UNIT081!#REF!</definedName>
    <definedName name="CONSORCIO" localSheetId="19">[20]UNIT081!#REF!</definedName>
    <definedName name="CONSORCIO">[20]UNIT081!#REF!</definedName>
    <definedName name="CONSULTOR" localSheetId="6">#REF!</definedName>
    <definedName name="CONSULTOR" localSheetId="7">#REF!</definedName>
    <definedName name="CONSULTOR" localSheetId="11">#REF!</definedName>
    <definedName name="CONSULTOR" localSheetId="19">#REF!</definedName>
    <definedName name="CONSULTOR">#REF!</definedName>
    <definedName name="CONSULTOR_1" localSheetId="6">#REF!</definedName>
    <definedName name="CONSULTOR_1" localSheetId="7">#REF!</definedName>
    <definedName name="CONSULTOR_1" localSheetId="11">#REF!</definedName>
    <definedName name="CONSULTOR_1" localSheetId="19">#REF!</definedName>
    <definedName name="CONSULTOR_1">#REF!</definedName>
    <definedName name="CONSULTOR_2" localSheetId="6">#REF!</definedName>
    <definedName name="CONSULTOR_2" localSheetId="7">#REF!</definedName>
    <definedName name="CONSULTOR_2" localSheetId="11">#REF!</definedName>
    <definedName name="CONSULTOR_2" localSheetId="19">#REF!</definedName>
    <definedName name="CONSULTOR_2">#REF!</definedName>
    <definedName name="consum" localSheetId="6">#REF!</definedName>
    <definedName name="consum">#REF!</definedName>
    <definedName name="consumo">[95]consumo1!$A$1:$IV$65536</definedName>
    <definedName name="CONT">'[96]210.2.2'!$F$7</definedName>
    <definedName name="CONTADO" localSheetId="6">#REF!</definedName>
    <definedName name="CONTADO" localSheetId="7">#REF!</definedName>
    <definedName name="CONTADO" localSheetId="11">#REF!</definedName>
    <definedName name="CONTADO" localSheetId="19">#REF!</definedName>
    <definedName name="CONTADO" localSheetId="2">#REF!</definedName>
    <definedName name="CONTADO" localSheetId="1">#REF!</definedName>
    <definedName name="CONTADO">#REF!</definedName>
    <definedName name="ContLabCostOutput" localSheetId="6">#REF!</definedName>
    <definedName name="ContLabCostOutput" localSheetId="7">#REF!</definedName>
    <definedName name="ContLabCostOutput" localSheetId="11">#REF!</definedName>
    <definedName name="ContLabCostOutput" localSheetId="19">#REF!</definedName>
    <definedName name="ContLabCostOutput" localSheetId="2">#REF!</definedName>
    <definedName name="ContLabCostOutput" localSheetId="1">#REF!</definedName>
    <definedName name="ContLabCostOutput">#REF!</definedName>
    <definedName name="ContPartsCostOutput" localSheetId="6">#REF!</definedName>
    <definedName name="ContPartsCostOutput" localSheetId="7">#REF!</definedName>
    <definedName name="ContPartsCostOutput" localSheetId="11">#REF!</definedName>
    <definedName name="ContPartsCostOutput" localSheetId="19">#REF!</definedName>
    <definedName name="ContPartsCostOutput" localSheetId="2">#REF!</definedName>
    <definedName name="ContPartsCostOutput" localSheetId="1">#REF!</definedName>
    <definedName name="ContPartsCostOutput">#REF!</definedName>
    <definedName name="Contrato" localSheetId="6">#REF!</definedName>
    <definedName name="Contrato">#REF!</definedName>
    <definedName name="CONTTO" localSheetId="15">#REF!</definedName>
    <definedName name="CONTTO" localSheetId="6">#REF!</definedName>
    <definedName name="CONTTO" localSheetId="7">#REF!</definedName>
    <definedName name="CONTTO" localSheetId="8">#REF!</definedName>
    <definedName name="CONTTO" localSheetId="42">#REF!</definedName>
    <definedName name="CONTTO" localSheetId="43">#REF!</definedName>
    <definedName name="CONTTO" localSheetId="44">#REF!</definedName>
    <definedName name="CONTTO" localSheetId="45">#REF!</definedName>
    <definedName name="CONTTO" localSheetId="46">#REF!</definedName>
    <definedName name="CONTTO" localSheetId="47">#REF!</definedName>
    <definedName name="CONTTO" localSheetId="48">#REF!</definedName>
    <definedName name="CONTTO" localSheetId="49">#REF!</definedName>
    <definedName name="CONTTO" localSheetId="50">#REF!</definedName>
    <definedName name="CONTTO" localSheetId="51">#REF!</definedName>
    <definedName name="CONTTO" localSheetId="52">#REF!</definedName>
    <definedName name="CONTTO" localSheetId="53">#REF!</definedName>
    <definedName name="CONTTO" localSheetId="54">#REF!</definedName>
    <definedName name="CONTTO" localSheetId="55">#REF!</definedName>
    <definedName name="CONTTO" localSheetId="56">#REF!</definedName>
    <definedName name="CONTTO" localSheetId="9">#REF!</definedName>
    <definedName name="CONTTO" localSheetId="10">#REF!</definedName>
    <definedName name="CONTTO" localSheetId="11">#REF!</definedName>
    <definedName name="CONTTO" localSheetId="12">#REF!</definedName>
    <definedName name="CONTTO" localSheetId="13">#REF!</definedName>
    <definedName name="CONTTO" localSheetId="14">#REF!</definedName>
    <definedName name="CONTTO" localSheetId="16">#REF!</definedName>
    <definedName name="CONTTO" localSheetId="17">#REF!</definedName>
    <definedName name="CONTTO" localSheetId="18">#REF!</definedName>
    <definedName name="CONTTO" localSheetId="19">#REF!</definedName>
    <definedName name="CONTTO" localSheetId="22">#REF!</definedName>
    <definedName name="CONTTO" localSheetId="23">#REF!</definedName>
    <definedName name="CONTTO" localSheetId="24">#REF!</definedName>
    <definedName name="CONTTO" localSheetId="25">#REF!</definedName>
    <definedName name="CONTTO" localSheetId="26">#REF!</definedName>
    <definedName name="CONTTO" localSheetId="27">#REF!</definedName>
    <definedName name="CONTTO" localSheetId="28">#REF!</definedName>
    <definedName name="CONTTO" localSheetId="29">#REF!</definedName>
    <definedName name="CONTTO" localSheetId="30">#REF!</definedName>
    <definedName name="CONTTO" localSheetId="31">#REF!</definedName>
    <definedName name="CONTTO" localSheetId="32">#REF!</definedName>
    <definedName name="CONTTO" localSheetId="33">#REF!</definedName>
    <definedName name="CONTTO" localSheetId="34">#REF!</definedName>
    <definedName name="CONTTO" localSheetId="35">#REF!</definedName>
    <definedName name="CONTTO" localSheetId="36">#REF!</definedName>
    <definedName name="CONTTO" localSheetId="37">#REF!</definedName>
    <definedName name="CONTTO" localSheetId="38">#REF!</definedName>
    <definedName name="CONTTO" localSheetId="39">#REF!</definedName>
    <definedName name="CONTTO" localSheetId="40">#REF!</definedName>
    <definedName name="CONTTO" localSheetId="41">#REF!</definedName>
    <definedName name="CONTTO">#REF!</definedName>
    <definedName name="COOR">'[96]210.2.2'!$F$11</definedName>
    <definedName name="copia" localSheetId="6">#REF!</definedName>
    <definedName name="copia" localSheetId="7">#REF!</definedName>
    <definedName name="copia" localSheetId="11">#REF!</definedName>
    <definedName name="copia" localSheetId="19">#REF!</definedName>
    <definedName name="copia" localSheetId="2">#REF!</definedName>
    <definedName name="copia" localSheetId="1">#REF!</definedName>
    <definedName name="COPIA" localSheetId="3">#REF!</definedName>
    <definedName name="copia">#REF!</definedName>
    <definedName name="COPIA1" localSheetId="15">#REF!</definedName>
    <definedName name="COPIA1" localSheetId="6">#REF!</definedName>
    <definedName name="COPIA1" localSheetId="7">#REF!</definedName>
    <definedName name="COPIA1" localSheetId="8">#REF!</definedName>
    <definedName name="COPIA1" localSheetId="42">#REF!</definedName>
    <definedName name="COPIA1" localSheetId="43">#REF!</definedName>
    <definedName name="COPIA1" localSheetId="44">#REF!</definedName>
    <definedName name="COPIA1" localSheetId="45">#REF!</definedName>
    <definedName name="COPIA1" localSheetId="46">#REF!</definedName>
    <definedName name="COPIA1" localSheetId="47">#REF!</definedName>
    <definedName name="COPIA1" localSheetId="48">#REF!</definedName>
    <definedName name="COPIA1" localSheetId="49">#REF!</definedName>
    <definedName name="COPIA1" localSheetId="50">#REF!</definedName>
    <definedName name="COPIA1" localSheetId="51">#REF!</definedName>
    <definedName name="COPIA1" localSheetId="52">#REF!</definedName>
    <definedName name="COPIA1" localSheetId="53">#REF!</definedName>
    <definedName name="COPIA1" localSheetId="54">#REF!</definedName>
    <definedName name="COPIA1" localSheetId="55">#REF!</definedName>
    <definedName name="COPIA1" localSheetId="56">#REF!</definedName>
    <definedName name="COPIA1" localSheetId="9">#REF!</definedName>
    <definedName name="COPIA1" localSheetId="10">#REF!</definedName>
    <definedName name="COPIA1" localSheetId="11">#REF!</definedName>
    <definedName name="COPIA1" localSheetId="12">#REF!</definedName>
    <definedName name="COPIA1" localSheetId="13">#REF!</definedName>
    <definedName name="COPIA1" localSheetId="14">#REF!</definedName>
    <definedName name="COPIA1" localSheetId="16">#REF!</definedName>
    <definedName name="COPIA1" localSheetId="17">#REF!</definedName>
    <definedName name="COPIA1" localSheetId="18">#REF!</definedName>
    <definedName name="COPIA1" localSheetId="19">#REF!</definedName>
    <definedName name="COPIA1" localSheetId="22">#REF!</definedName>
    <definedName name="COPIA1" localSheetId="23">#REF!</definedName>
    <definedName name="COPIA1" localSheetId="24">#REF!</definedName>
    <definedName name="COPIA1" localSheetId="25">#REF!</definedName>
    <definedName name="COPIA1" localSheetId="26">#REF!</definedName>
    <definedName name="COPIA1" localSheetId="27">#REF!</definedName>
    <definedName name="COPIA1" localSheetId="28">#REF!</definedName>
    <definedName name="COPIA1" localSheetId="29">#REF!</definedName>
    <definedName name="COPIA1" localSheetId="30">#REF!</definedName>
    <definedName name="COPIA1" localSheetId="31">#REF!</definedName>
    <definedName name="COPIA1" localSheetId="32">#REF!</definedName>
    <definedName name="COPIA1" localSheetId="33">#REF!</definedName>
    <definedName name="COPIA1" localSheetId="34">#REF!</definedName>
    <definedName name="COPIA1" localSheetId="35">#REF!</definedName>
    <definedName name="COPIA1" localSheetId="36">#REF!</definedName>
    <definedName name="COPIA1" localSheetId="37">#REF!</definedName>
    <definedName name="COPIA1" localSheetId="38">#REF!</definedName>
    <definedName name="COPIA1" localSheetId="39">#REF!</definedName>
    <definedName name="COPIA1" localSheetId="40">#REF!</definedName>
    <definedName name="COPIA1" localSheetId="41">#REF!</definedName>
    <definedName name="COPIA1">#REF!</definedName>
    <definedName name="COPIA2" localSheetId="15">#REF!</definedName>
    <definedName name="COPIA2" localSheetId="6">#REF!</definedName>
    <definedName name="COPIA2" localSheetId="7">#REF!</definedName>
    <definedName name="COPIA2" localSheetId="8">#REF!</definedName>
    <definedName name="COPIA2" localSheetId="42">#REF!</definedName>
    <definedName name="COPIA2" localSheetId="43">#REF!</definedName>
    <definedName name="COPIA2" localSheetId="44">#REF!</definedName>
    <definedName name="COPIA2" localSheetId="45">#REF!</definedName>
    <definedName name="COPIA2" localSheetId="46">#REF!</definedName>
    <definedName name="COPIA2" localSheetId="47">#REF!</definedName>
    <definedName name="COPIA2" localSheetId="48">#REF!</definedName>
    <definedName name="COPIA2" localSheetId="49">#REF!</definedName>
    <definedName name="COPIA2" localSheetId="50">#REF!</definedName>
    <definedName name="COPIA2" localSheetId="51">#REF!</definedName>
    <definedName name="COPIA2" localSheetId="52">#REF!</definedName>
    <definedName name="COPIA2" localSheetId="53">#REF!</definedName>
    <definedName name="COPIA2" localSheetId="54">#REF!</definedName>
    <definedName name="COPIA2" localSheetId="55">#REF!</definedName>
    <definedName name="COPIA2" localSheetId="56">#REF!</definedName>
    <definedName name="COPIA2" localSheetId="9">#REF!</definedName>
    <definedName name="COPIA2" localSheetId="10">#REF!</definedName>
    <definedName name="COPIA2" localSheetId="11">#REF!</definedName>
    <definedName name="COPIA2" localSheetId="12">#REF!</definedName>
    <definedName name="COPIA2" localSheetId="13">#REF!</definedName>
    <definedName name="COPIA2" localSheetId="14">#REF!</definedName>
    <definedName name="COPIA2" localSheetId="16">#REF!</definedName>
    <definedName name="COPIA2" localSheetId="17">#REF!</definedName>
    <definedName name="COPIA2" localSheetId="18">#REF!</definedName>
    <definedName name="COPIA2" localSheetId="19">#REF!</definedName>
    <definedName name="COPIA2" localSheetId="22">#REF!</definedName>
    <definedName name="COPIA2" localSheetId="23">#REF!</definedName>
    <definedName name="COPIA2" localSheetId="24">#REF!</definedName>
    <definedName name="COPIA2" localSheetId="25">#REF!</definedName>
    <definedName name="COPIA2" localSheetId="26">#REF!</definedName>
    <definedName name="COPIA2" localSheetId="27">#REF!</definedName>
    <definedName name="COPIA2" localSheetId="28">#REF!</definedName>
    <definedName name="COPIA2" localSheetId="29">#REF!</definedName>
    <definedName name="COPIA2" localSheetId="30">#REF!</definedName>
    <definedName name="COPIA2" localSheetId="31">#REF!</definedName>
    <definedName name="COPIA2" localSheetId="32">#REF!</definedName>
    <definedName name="COPIA2" localSheetId="33">#REF!</definedName>
    <definedName name="COPIA2" localSheetId="34">#REF!</definedName>
    <definedName name="COPIA2" localSheetId="35">#REF!</definedName>
    <definedName name="COPIA2" localSheetId="36">#REF!</definedName>
    <definedName name="COPIA2" localSheetId="37">#REF!</definedName>
    <definedName name="COPIA2" localSheetId="38">#REF!</definedName>
    <definedName name="COPIA2" localSheetId="39">#REF!</definedName>
    <definedName name="COPIA2" localSheetId="40">#REF!</definedName>
    <definedName name="COPIA2" localSheetId="41">#REF!</definedName>
    <definedName name="COPIA2">#REF!</definedName>
    <definedName name="Coraza" localSheetId="6">#REF!</definedName>
    <definedName name="Coraza">#REF!</definedName>
    <definedName name="corte" localSheetId="6">#REF!</definedName>
    <definedName name="corte">#REF!</definedName>
    <definedName name="corterocoso" localSheetId="6">#REF!</definedName>
    <definedName name="corterocoso">#REF!</definedName>
    <definedName name="cost_analysis" localSheetId="6">#REF!</definedName>
    <definedName name="cost_analysis">#REF!</definedName>
    <definedName name="COST_CENTRES">'[97]C - CENTROS DE COSTO Y GASTOS'!$A$5:$B$248</definedName>
    <definedName name="CostCode">'[98]cost codes'!$B$2:$F$54</definedName>
    <definedName name="Costo_Indctos" localSheetId="6">#REF!</definedName>
    <definedName name="Costo_Indctos" localSheetId="7">#REF!</definedName>
    <definedName name="Costo_Indctos" localSheetId="11">#REF!</definedName>
    <definedName name="Costo_Indctos" localSheetId="19">#REF!</definedName>
    <definedName name="Costo_Indctos" localSheetId="2">#REF!</definedName>
    <definedName name="Costo_Indctos" localSheetId="1">#REF!</definedName>
    <definedName name="Costo_Indctos">#REF!</definedName>
    <definedName name="COSTODIRECTO" localSheetId="15">#REF!</definedName>
    <definedName name="COSTODIRECTO" localSheetId="6">#REF!</definedName>
    <definedName name="COSTODIRECTO" localSheetId="7">#REF!</definedName>
    <definedName name="COSTODIRECTO" localSheetId="8">#REF!</definedName>
    <definedName name="COSTODIRECTO" localSheetId="42">#REF!</definedName>
    <definedName name="COSTODIRECTO" localSheetId="43">#REF!</definedName>
    <definedName name="COSTODIRECTO" localSheetId="44">#REF!</definedName>
    <definedName name="COSTODIRECTO" localSheetId="45">#REF!</definedName>
    <definedName name="COSTODIRECTO" localSheetId="46">#REF!</definedName>
    <definedName name="COSTODIRECTO" localSheetId="47">#REF!</definedName>
    <definedName name="COSTODIRECTO" localSheetId="48">#REF!</definedName>
    <definedName name="COSTODIRECTO" localSheetId="49">#REF!</definedName>
    <definedName name="COSTODIRECTO" localSheetId="50">#REF!</definedName>
    <definedName name="COSTODIRECTO" localSheetId="51">#REF!</definedName>
    <definedName name="COSTODIRECTO" localSheetId="52">#REF!</definedName>
    <definedName name="COSTODIRECTO" localSheetId="53">#REF!</definedName>
    <definedName name="COSTODIRECTO" localSheetId="54">#REF!</definedName>
    <definedName name="COSTODIRECTO" localSheetId="55">#REF!</definedName>
    <definedName name="COSTODIRECTO" localSheetId="56">#REF!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40">#REF!</definedName>
    <definedName name="COSTODIRECTO" localSheetId="41">#REF!</definedName>
    <definedName name="COSTODIRECT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REDESALCTABLA7.4" localSheetId="6">#REF!</definedName>
    <definedName name="COSTOREDESALCTABLA7.4" localSheetId="7">#REF!</definedName>
    <definedName name="COSTOREDESALCTABLA7.4" localSheetId="11">#REF!</definedName>
    <definedName name="COSTOREDESALCTABLA7.4" localSheetId="19">#REF!</definedName>
    <definedName name="COSTOREDESALCTABLA7.4" localSheetId="2">#REF!</definedName>
    <definedName name="COSTOREDESALCTABLA7.4" localSheetId="1">#REF!</definedName>
    <definedName name="COSTOREDESALCTABLA7.4">#REF!</definedName>
    <definedName name="COSTOREDESTABLA7.3" localSheetId="6">#REF!</definedName>
    <definedName name="COSTOREDESTABLA7.3" localSheetId="7">#REF!</definedName>
    <definedName name="COSTOREDESTABLA7.3" localSheetId="11">#REF!</definedName>
    <definedName name="COSTOREDESTABLA7.3" localSheetId="19">#REF!</definedName>
    <definedName name="COSTOREDESTABLA7.3" localSheetId="2">#REF!</definedName>
    <definedName name="COSTOREDESTABLA7.3" localSheetId="1">#REF!</definedName>
    <definedName name="COSTOREDESTABLA7.3">#REF!</definedName>
    <definedName name="COSTOSCONDUCCIONACU">'[6]BD COSTOS UNIDAD CONSTRUCTIVA'!$B$34:$J$49</definedName>
    <definedName name="COTAS">'[99]cotas '!$A$1:$H$184</definedName>
    <definedName name="count">'[85]Inputs-SUMMARY'!$H$3:$BR$3</definedName>
    <definedName name="counter">[90]ASSUMPTIONS!$H$6:$AP$6</definedName>
    <definedName name="COUNTRY_OF_ORIGIN" localSheetId="6">#REF!</definedName>
    <definedName name="COUNTRY_OF_ORIGIN" localSheetId="7">#REF!</definedName>
    <definedName name="COUNTRY_OF_ORIGIN" localSheetId="11">#REF!</definedName>
    <definedName name="COUNTRY_OF_ORIGIN" localSheetId="19">#REF!</definedName>
    <definedName name="COUNTRY_OF_ORIGIN" localSheetId="2">#REF!</definedName>
    <definedName name="COUNTRY_OF_ORIGIN" localSheetId="1">#REF!</definedName>
    <definedName name="COUNTRY_OF_ORIGIN">#REF!</definedName>
    <definedName name="cp" localSheetId="6">#REF!</definedName>
    <definedName name="cp" localSheetId="7">#REF!</definedName>
    <definedName name="cp" localSheetId="11">#REF!</definedName>
    <definedName name="cp" localSheetId="19">#REF!</definedName>
    <definedName name="cp" localSheetId="2">#REF!</definedName>
    <definedName name="cp" localSheetId="1">#REF!</definedName>
    <definedName name="cp" localSheetId="3">#REF!</definedName>
    <definedName name="cp">#REF!</definedName>
    <definedName name="CPlanta">[89]Cuentas!$S$11:$S$56</definedName>
    <definedName name="Cq" localSheetId="6">#REF!</definedName>
    <definedName name="Cq" localSheetId="7">#REF!</definedName>
    <definedName name="Cq" localSheetId="11">#REF!</definedName>
    <definedName name="Cq" localSheetId="19">#REF!</definedName>
    <definedName name="Cq" localSheetId="2">#REF!</definedName>
    <definedName name="Cq" localSheetId="1">#REF!</definedName>
    <definedName name="Cq">#REF!</definedName>
    <definedName name="Cr" localSheetId="6">#REF!</definedName>
    <definedName name="Cr" localSheetId="7">#REF!</definedName>
    <definedName name="Cr" localSheetId="11">#REF!</definedName>
    <definedName name="Cr" localSheetId="19">#REF!</definedName>
    <definedName name="Cr" localSheetId="2">#REF!</definedName>
    <definedName name="Cr" localSheetId="1">#REF!</definedName>
    <definedName name="Cr">#REF!</definedName>
    <definedName name="CRandM" localSheetId="6">#REF!</definedName>
    <definedName name="CRandM" localSheetId="7">#REF!</definedName>
    <definedName name="CRandM" localSheetId="11">#REF!</definedName>
    <definedName name="CRandM" localSheetId="19">#REF!</definedName>
    <definedName name="CRandM" localSheetId="2">#REF!</definedName>
    <definedName name="CRandM" localSheetId="1">#REF!</definedName>
    <definedName name="CRandM">#REF!</definedName>
    <definedName name="CREDITO" localSheetId="6">#REF!</definedName>
    <definedName name="CREDITO">#REF!</definedName>
    <definedName name="CRIT1" localSheetId="6">#REF!</definedName>
    <definedName name="CRIT1">#REF!</definedName>
    <definedName name="_xlnm.Criteria" localSheetId="6">#REF!</definedName>
    <definedName name="_xlnm.Criteria">#REF!</definedName>
    <definedName name="Criterios_IM" localSheetId="15">[2]INSUMOS!#REF!</definedName>
    <definedName name="Criterios_IM" localSheetId="6">[2]INSUMOS!#REF!</definedName>
    <definedName name="Criterios_IM" localSheetId="7">[2]INSUMOS!#REF!</definedName>
    <definedName name="Criterios_IM" localSheetId="8">[2]INSUMOS!#REF!</definedName>
    <definedName name="Criterios_IM" localSheetId="42">[2]INSUMOS!#REF!</definedName>
    <definedName name="Criterios_IM" localSheetId="43">[2]INSUMOS!#REF!</definedName>
    <definedName name="Criterios_IM" localSheetId="44">[2]INSUMOS!#REF!</definedName>
    <definedName name="Criterios_IM" localSheetId="45">[2]INSUMOS!#REF!</definedName>
    <definedName name="Criterios_IM" localSheetId="46">[2]INSUMOS!#REF!</definedName>
    <definedName name="Criterios_IM" localSheetId="47">[2]INSUMOS!#REF!</definedName>
    <definedName name="Criterios_IM" localSheetId="48">[2]INSUMOS!#REF!</definedName>
    <definedName name="Criterios_IM" localSheetId="49">[2]INSUMOS!#REF!</definedName>
    <definedName name="Criterios_IM" localSheetId="50">[2]INSUMOS!#REF!</definedName>
    <definedName name="Criterios_IM" localSheetId="51">[2]INSUMOS!#REF!</definedName>
    <definedName name="Criterios_IM" localSheetId="52">[2]INSUMOS!#REF!</definedName>
    <definedName name="Criterios_IM" localSheetId="53">[2]INSUMOS!#REF!</definedName>
    <definedName name="Criterios_IM" localSheetId="54">[2]INSUMOS!#REF!</definedName>
    <definedName name="Criterios_IM" localSheetId="55">[2]INSUMOS!#REF!</definedName>
    <definedName name="Criterios_IM" localSheetId="56">[2]INSUMOS!#REF!</definedName>
    <definedName name="Criterios_IM" localSheetId="9">[2]INSUMOS!#REF!</definedName>
    <definedName name="Criterios_IM" localSheetId="10">[2]INSUMOS!#REF!</definedName>
    <definedName name="Criterios_IM" localSheetId="11">[2]INSUMOS!#REF!</definedName>
    <definedName name="Criterios_IM" localSheetId="12">[2]INSUMOS!#REF!</definedName>
    <definedName name="Criterios_IM" localSheetId="13">[2]INSUMOS!#REF!</definedName>
    <definedName name="Criterios_IM" localSheetId="14">[2]INSUMOS!#REF!</definedName>
    <definedName name="Criterios_IM" localSheetId="16">[2]INSUMOS!#REF!</definedName>
    <definedName name="Criterios_IM" localSheetId="17">[2]INSUMOS!#REF!</definedName>
    <definedName name="Criterios_IM" localSheetId="18">[2]INSUMOS!#REF!</definedName>
    <definedName name="Criterios_IM" localSheetId="19">[2]INSUMOS!#REF!</definedName>
    <definedName name="Criterios_IM" localSheetId="22">[2]INSUMOS!#REF!</definedName>
    <definedName name="Criterios_IM" localSheetId="23">[2]INSUMOS!#REF!</definedName>
    <definedName name="Criterios_IM" localSheetId="24">[2]INSUMOS!#REF!</definedName>
    <definedName name="Criterios_IM" localSheetId="25">[2]INSUMOS!#REF!</definedName>
    <definedName name="Criterios_IM" localSheetId="26">[2]INSUMOS!#REF!</definedName>
    <definedName name="Criterios_IM" localSheetId="27">[2]INSUMOS!#REF!</definedName>
    <definedName name="Criterios_IM" localSheetId="28">[2]INSUMOS!#REF!</definedName>
    <definedName name="Criterios_IM" localSheetId="29">[2]INSUMOS!#REF!</definedName>
    <definedName name="Criterios_IM" localSheetId="30">[2]INSUMOS!#REF!</definedName>
    <definedName name="Criterios_IM" localSheetId="31">[2]INSUMOS!#REF!</definedName>
    <definedName name="Criterios_IM" localSheetId="32">[2]INSUMOS!#REF!</definedName>
    <definedName name="Criterios_IM" localSheetId="33">[2]INSUMOS!#REF!</definedName>
    <definedName name="Criterios_IM" localSheetId="34">[2]INSUMOS!#REF!</definedName>
    <definedName name="Criterios_IM" localSheetId="35">[2]INSUMOS!#REF!</definedName>
    <definedName name="Criterios_IM" localSheetId="36">[2]INSUMOS!#REF!</definedName>
    <definedName name="Criterios_IM" localSheetId="37">[2]INSUMOS!#REF!</definedName>
    <definedName name="Criterios_IM" localSheetId="38">[2]INSUMOS!#REF!</definedName>
    <definedName name="Criterios_IM" localSheetId="39">[2]INSUMOS!#REF!</definedName>
    <definedName name="Criterios_IM" localSheetId="40">[2]INSUMOS!#REF!</definedName>
    <definedName name="Criterios_IM" localSheetId="41">[2]INSUMOS!#REF!</definedName>
    <definedName name="Criterios_IM">[2]INSUMOS!#REF!</definedName>
    <definedName name="Criticos" localSheetId="15">#REF!</definedName>
    <definedName name="Criticos" localSheetId="6">#REF!</definedName>
    <definedName name="Criticos" localSheetId="7">#REF!</definedName>
    <definedName name="Criticos" localSheetId="8">#REF!</definedName>
    <definedName name="Criticos" localSheetId="42">#REF!</definedName>
    <definedName name="Criticos" localSheetId="43">#REF!</definedName>
    <definedName name="Criticos" localSheetId="44">#REF!</definedName>
    <definedName name="Criticos" localSheetId="45">#REF!</definedName>
    <definedName name="Criticos" localSheetId="46">#REF!</definedName>
    <definedName name="Criticos" localSheetId="47">#REF!</definedName>
    <definedName name="Criticos" localSheetId="48">#REF!</definedName>
    <definedName name="Criticos" localSheetId="49">#REF!</definedName>
    <definedName name="Criticos" localSheetId="50">#REF!</definedName>
    <definedName name="Criticos" localSheetId="51">#REF!</definedName>
    <definedName name="Criticos" localSheetId="52">#REF!</definedName>
    <definedName name="Criticos" localSheetId="53">#REF!</definedName>
    <definedName name="Criticos" localSheetId="54">#REF!</definedName>
    <definedName name="Criticos" localSheetId="55">#REF!</definedName>
    <definedName name="Criticos" localSheetId="56">#REF!</definedName>
    <definedName name="Criticos" localSheetId="9">#REF!</definedName>
    <definedName name="Criticos" localSheetId="10">#REF!</definedName>
    <definedName name="Criticos" localSheetId="11">#REF!</definedName>
    <definedName name="Criticos" localSheetId="12">#REF!</definedName>
    <definedName name="Criticos" localSheetId="13">#REF!</definedName>
    <definedName name="Criticos" localSheetId="14">#REF!</definedName>
    <definedName name="Criticos" localSheetId="16">#REF!</definedName>
    <definedName name="Criticos" localSheetId="17">#REF!</definedName>
    <definedName name="Criticos" localSheetId="18">#REF!</definedName>
    <definedName name="Criticos" localSheetId="19">#REF!</definedName>
    <definedName name="Criticos" localSheetId="22">#REF!</definedName>
    <definedName name="Criticos" localSheetId="23">#REF!</definedName>
    <definedName name="Criticos" localSheetId="24">#REF!</definedName>
    <definedName name="Criticos" localSheetId="25">#REF!</definedName>
    <definedName name="Criticos" localSheetId="26">#REF!</definedName>
    <definedName name="Criticos" localSheetId="27">#REF!</definedName>
    <definedName name="Criticos" localSheetId="28">#REF!</definedName>
    <definedName name="Criticos" localSheetId="29">#REF!</definedName>
    <definedName name="Criticos" localSheetId="30">#REF!</definedName>
    <definedName name="Criticos" localSheetId="31">#REF!</definedName>
    <definedName name="Criticos" localSheetId="32">#REF!</definedName>
    <definedName name="Criticos" localSheetId="33">#REF!</definedName>
    <definedName name="Criticos" localSheetId="34">#REF!</definedName>
    <definedName name="Criticos" localSheetId="35">#REF!</definedName>
    <definedName name="Criticos" localSheetId="36">#REF!</definedName>
    <definedName name="Criticos" localSheetId="37">#REF!</definedName>
    <definedName name="Criticos" localSheetId="38">#REF!</definedName>
    <definedName name="Criticos" localSheetId="39">#REF!</definedName>
    <definedName name="Criticos" localSheetId="40">#REF!</definedName>
    <definedName name="Criticos" localSheetId="41">#REF!</definedName>
    <definedName name="Criticos" localSheetId="3">#REF!</definedName>
    <definedName name="Criticos">#REF!</definedName>
    <definedName name="CRP" localSheetId="6">#REF!</definedName>
    <definedName name="CRP">#REF!</definedName>
    <definedName name="crrc" localSheetId="6">#REF!</definedName>
    <definedName name="crrc">#REF!</definedName>
    <definedName name="crrd" localSheetId="6">#REF!</definedName>
    <definedName name="crrd">#REF!</definedName>
    <definedName name="CRUCE_200_CANAL_S1" localSheetId="6">#REF!</definedName>
    <definedName name="CRUCE_200_CANAL_S1">#REF!</definedName>
    <definedName name="CRUCE_200_CANAL_S2" localSheetId="6">#REF!</definedName>
    <definedName name="CRUCE_200_CANAL_S2">#REF!</definedName>
    <definedName name="CRUCE_200_CANAL_S3" localSheetId="6">#REF!</definedName>
    <definedName name="CRUCE_200_CANAL_S3">#REF!</definedName>
    <definedName name="CRUCE_200_CANAL_S4" localSheetId="6">#REF!</definedName>
    <definedName name="CRUCE_200_CANAL_S4">#REF!</definedName>
    <definedName name="CRUCE_200_CANAL_S5" localSheetId="6">#REF!</definedName>
    <definedName name="CRUCE_200_CANAL_S5">#REF!</definedName>
    <definedName name="CRUCE_200_CANAL_S6" localSheetId="6">#REF!</definedName>
    <definedName name="CRUCE_200_CANAL_S6">#REF!</definedName>
    <definedName name="CRUCE_8__A_S1" localSheetId="6">#REF!</definedName>
    <definedName name="CRUCE_8__A_S1">#REF!</definedName>
    <definedName name="CRUCE_8__A_S2" localSheetId="6">#REF!</definedName>
    <definedName name="CRUCE_8__A_S2">#REF!</definedName>
    <definedName name="CRUCE_8__A_S3" localSheetId="6">#REF!</definedName>
    <definedName name="CRUCE_8__A_S3">#REF!</definedName>
    <definedName name="CRUCE_8__A_S4" localSheetId="6">#REF!</definedName>
    <definedName name="CRUCE_8__A_S4">#REF!</definedName>
    <definedName name="CRUCE_8__A_S5" localSheetId="6">#REF!</definedName>
    <definedName name="CRUCE_8__A_S5">#REF!</definedName>
    <definedName name="CRUCE_8__A_S6" localSheetId="6">#REF!</definedName>
    <definedName name="CRUCE_8__A_S6">#REF!</definedName>
    <definedName name="CRUCE12__A_S1" localSheetId="6">#REF!</definedName>
    <definedName name="CRUCE12__A_S1">#REF!</definedName>
    <definedName name="CRUCE12__A_S2" localSheetId="6">#REF!</definedName>
    <definedName name="CRUCE12__A_S2">#REF!</definedName>
    <definedName name="CRUCE12__A_S3" localSheetId="6">#REF!</definedName>
    <definedName name="CRUCE12__A_S3">#REF!</definedName>
    <definedName name="CRUCE12__A_S4" localSheetId="6">#REF!</definedName>
    <definedName name="CRUCE12__A_S4">#REF!</definedName>
    <definedName name="CRUCE12__A_S5" localSheetId="6">#REF!</definedName>
    <definedName name="CRUCE12__A_S5">#REF!</definedName>
    <definedName name="CRUCE12__A_S6" localSheetId="6">#REF!</definedName>
    <definedName name="CRUCE12__A_S6">#REF!</definedName>
    <definedName name="CRUCE12_B_S1" localSheetId="6">#REF!</definedName>
    <definedName name="CRUCE12_B_S1">#REF!</definedName>
    <definedName name="CRUCE12_B_S2" localSheetId="6">#REF!</definedName>
    <definedName name="CRUCE12_B_S2">#REF!</definedName>
    <definedName name="CRUCE12_B_S3" localSheetId="6">#REF!</definedName>
    <definedName name="CRUCE12_B_S3">#REF!</definedName>
    <definedName name="CRUCE12_B_S4" localSheetId="6">#REF!</definedName>
    <definedName name="CRUCE12_B_S4">#REF!</definedName>
    <definedName name="CRUCE12_B_S5" localSheetId="6">#REF!</definedName>
    <definedName name="CRUCE12_B_S5">#REF!</definedName>
    <definedName name="CRUCE12_B_S6" localSheetId="6">#REF!</definedName>
    <definedName name="CRUCE12_B_S6">#REF!</definedName>
    <definedName name="CRUCE160_CANAL_S1" localSheetId="6">#REF!</definedName>
    <definedName name="CRUCE160_CANAL_S1">#REF!</definedName>
    <definedName name="CRUCE160_CANAL_S2" localSheetId="6">#REF!</definedName>
    <definedName name="CRUCE160_CANAL_S2">#REF!</definedName>
    <definedName name="CRUCE160_CANAL_S3" localSheetId="6">#REF!</definedName>
    <definedName name="CRUCE160_CANAL_S3">#REF!</definedName>
    <definedName name="CRUCE160_CANAL_S4" localSheetId="6">#REF!</definedName>
    <definedName name="CRUCE160_CANAL_S4">#REF!</definedName>
    <definedName name="CRUCE160_CANAL_S5" localSheetId="6">#REF!</definedName>
    <definedName name="CRUCE160_CANAL_S5">#REF!</definedName>
    <definedName name="CRUCE160_CANAL_S6" localSheetId="6">#REF!</definedName>
    <definedName name="CRUCE160_CANAL_S6">#REF!</definedName>
    <definedName name="CRUCE90_CANAL_S1" localSheetId="6">#REF!</definedName>
    <definedName name="CRUCE90_CANAL_S1">#REF!</definedName>
    <definedName name="CRUCE90_CANAL_S2" localSheetId="6">#REF!</definedName>
    <definedName name="CRUCE90_CANAL_S2">#REF!</definedName>
    <definedName name="CRUCE90_CANAL_S3" localSheetId="6">#REF!</definedName>
    <definedName name="CRUCE90_CANAL_S3">#REF!</definedName>
    <definedName name="CRUCE90_CANAL_S4" localSheetId="6">#REF!</definedName>
    <definedName name="CRUCE90_CANAL_S4">#REF!</definedName>
    <definedName name="CRUCE90_CANAL_S5" localSheetId="6">#REF!</definedName>
    <definedName name="CRUCE90_CANAL_S5">#REF!</definedName>
    <definedName name="CRUCE90_CANAL_S6" localSheetId="6">#REF!</definedName>
    <definedName name="CRUCE90_CANAL_S6">#REF!</definedName>
    <definedName name="CRUCE90_S1" localSheetId="6">#REF!</definedName>
    <definedName name="CRUCE90_S1">#REF!</definedName>
    <definedName name="CRUCE90_S2" localSheetId="6">#REF!</definedName>
    <definedName name="CRUCE90_S2">#REF!</definedName>
    <definedName name="CRUCE90_S3" localSheetId="6">#REF!</definedName>
    <definedName name="CRUCE90_S3">#REF!</definedName>
    <definedName name="CRUCE90_S4" localSheetId="6">#REF!</definedName>
    <definedName name="CRUCE90_S4">#REF!</definedName>
    <definedName name="CRUCE90_S5" localSheetId="6">#REF!</definedName>
    <definedName name="CRUCE90_S5">#REF!</definedName>
    <definedName name="CRUCE90_S6" localSheetId="6">#REF!</definedName>
    <definedName name="CRUCE90_S6">#REF!</definedName>
    <definedName name="Cruceta_metálica_en_ángulo_de__2m_x_2_5__x_2_5__x_1_4_.">"Prueba1"</definedName>
    <definedName name="Cs" localSheetId="2">#REF!</definedName>
    <definedName name="Cs">#REF!</definedName>
    <definedName name="Ct" localSheetId="6">#REF!</definedName>
    <definedName name="Ct" localSheetId="7">#REF!</definedName>
    <definedName name="Ct" localSheetId="11">#REF!</definedName>
    <definedName name="Ct" localSheetId="19">#REF!</definedName>
    <definedName name="Ct">#REF!</definedName>
    <definedName name="CTTO" localSheetId="15">#REF!</definedName>
    <definedName name="CTTO" localSheetId="6">#REF!</definedName>
    <definedName name="CTTO" localSheetId="7">#REF!</definedName>
    <definedName name="CTTO" localSheetId="8">#REF!</definedName>
    <definedName name="CTTO" localSheetId="42">#REF!</definedName>
    <definedName name="CTTO" localSheetId="43">#REF!</definedName>
    <definedName name="CTTO" localSheetId="44">#REF!</definedName>
    <definedName name="CTTO" localSheetId="45">#REF!</definedName>
    <definedName name="CTTO" localSheetId="46">#REF!</definedName>
    <definedName name="CTTO" localSheetId="47">#REF!</definedName>
    <definedName name="CTTO" localSheetId="48">#REF!</definedName>
    <definedName name="CTTO" localSheetId="49">#REF!</definedName>
    <definedName name="CTTO" localSheetId="50">#REF!</definedName>
    <definedName name="CTTO" localSheetId="51">#REF!</definedName>
    <definedName name="CTTO" localSheetId="52">#REF!</definedName>
    <definedName name="CTTO" localSheetId="53">#REF!</definedName>
    <definedName name="CTTO" localSheetId="54">#REF!</definedName>
    <definedName name="CTTO" localSheetId="55">#REF!</definedName>
    <definedName name="CTTO" localSheetId="56">#REF!</definedName>
    <definedName name="CTTO" localSheetId="9">#REF!</definedName>
    <definedName name="CTTO" localSheetId="10">#REF!</definedName>
    <definedName name="CTTO" localSheetId="11">#REF!</definedName>
    <definedName name="CTTO" localSheetId="12">#REF!</definedName>
    <definedName name="CTTO" localSheetId="13">#REF!</definedName>
    <definedName name="CTTO" localSheetId="14">#REF!</definedName>
    <definedName name="CTTO" localSheetId="16">#REF!</definedName>
    <definedName name="CTTO" localSheetId="17">#REF!</definedName>
    <definedName name="CTTO" localSheetId="18">#REF!</definedName>
    <definedName name="CTTO" localSheetId="19">#REF!</definedName>
    <definedName name="CTTO" localSheetId="22">#REF!</definedName>
    <definedName name="CTTO" localSheetId="23">#REF!</definedName>
    <definedName name="CTTO" localSheetId="24">#REF!</definedName>
    <definedName name="CTTO" localSheetId="25">#REF!</definedName>
    <definedName name="CTTO" localSheetId="26">#REF!</definedName>
    <definedName name="CTTO" localSheetId="27">#REF!</definedName>
    <definedName name="CTTO" localSheetId="28">#REF!</definedName>
    <definedName name="CTTO" localSheetId="29">#REF!</definedName>
    <definedName name="CTTO" localSheetId="30">#REF!</definedName>
    <definedName name="CTTO" localSheetId="31">#REF!</definedName>
    <definedName name="CTTO" localSheetId="32">#REF!</definedName>
    <definedName name="CTTO" localSheetId="33">#REF!</definedName>
    <definedName name="CTTO" localSheetId="34">#REF!</definedName>
    <definedName name="CTTO" localSheetId="35">#REF!</definedName>
    <definedName name="CTTO" localSheetId="36">#REF!</definedName>
    <definedName name="CTTO" localSheetId="37">#REF!</definedName>
    <definedName name="CTTO" localSheetId="38">#REF!</definedName>
    <definedName name="CTTO" localSheetId="39">#REF!</definedName>
    <definedName name="CTTO" localSheetId="40">#REF!</definedName>
    <definedName name="CTTO" localSheetId="41">#REF!</definedName>
    <definedName name="CTTO">#REF!</definedName>
    <definedName name="CTyre" localSheetId="6">#REF!</definedName>
    <definedName name="CTyre">#REF!</definedName>
    <definedName name="Cu" localSheetId="6">#REF!</definedName>
    <definedName name="Cu">#REF!</definedName>
    <definedName name="CUAALB">[100]CUADRILLAS!$D$73</definedName>
    <definedName name="CUACON">[100]CUADRILLAS!$D$62</definedName>
    <definedName name="CUAD" localSheetId="6">#REF!</definedName>
    <definedName name="CUAD" localSheetId="7">#REF!</definedName>
    <definedName name="CUAD" localSheetId="11">#REF!</definedName>
    <definedName name="CUAD" localSheetId="19">#REF!</definedName>
    <definedName name="CUAD" localSheetId="2">#REF!</definedName>
    <definedName name="CUAD" localSheetId="1">#REF!</definedName>
    <definedName name="CUAD">#REF!</definedName>
    <definedName name="cuad1" localSheetId="6">#REF!</definedName>
    <definedName name="cuad1" localSheetId="7">#REF!</definedName>
    <definedName name="cuad1" localSheetId="11">#REF!</definedName>
    <definedName name="cuad1" localSheetId="19">#REF!</definedName>
    <definedName name="cuad1" localSheetId="2">#REF!</definedName>
    <definedName name="cuad1" localSheetId="1">#REF!</definedName>
    <definedName name="cuad1">#REF!</definedName>
    <definedName name="cuad2" localSheetId="6">#REF!</definedName>
    <definedName name="cuad2" localSheetId="7">#REF!</definedName>
    <definedName name="cuad2" localSheetId="11">#REF!</definedName>
    <definedName name="cuad2" localSheetId="19">#REF!</definedName>
    <definedName name="cuad2" localSheetId="2">#REF!</definedName>
    <definedName name="cuad2" localSheetId="1">#REF!</definedName>
    <definedName name="cuad2">#REF!</definedName>
    <definedName name="cuad3" localSheetId="6">#REF!</definedName>
    <definedName name="cuad3">#REF!</definedName>
    <definedName name="cuad4" localSheetId="6">#REF!</definedName>
    <definedName name="cuad4">#REF!</definedName>
    <definedName name="CUAD5" localSheetId="6">#REF!</definedName>
    <definedName name="CUAD5">#REF!</definedName>
    <definedName name="cuado" localSheetId="6">#REF!</definedName>
    <definedName name="cuado">#REF!</definedName>
    <definedName name="cuadr" localSheetId="6">#REF!</definedName>
    <definedName name="cuadr">#REF!</definedName>
    <definedName name="cuadrado" localSheetId="15">#REF!</definedName>
    <definedName name="cuadrado" localSheetId="6">#REF!</definedName>
    <definedName name="cuadrado" localSheetId="7">#REF!</definedName>
    <definedName name="cuadrado" localSheetId="8">#REF!</definedName>
    <definedName name="cuadrado" localSheetId="42">#REF!</definedName>
    <definedName name="cuadrado" localSheetId="43">#REF!</definedName>
    <definedName name="cuadrado" localSheetId="44">#REF!</definedName>
    <definedName name="cuadrado" localSheetId="45">#REF!</definedName>
    <definedName name="cuadrado" localSheetId="46">#REF!</definedName>
    <definedName name="cuadrado" localSheetId="47">#REF!</definedName>
    <definedName name="cuadrado" localSheetId="48">#REF!</definedName>
    <definedName name="cuadrado" localSheetId="49">#REF!</definedName>
    <definedName name="cuadrado" localSheetId="50">#REF!</definedName>
    <definedName name="cuadrado" localSheetId="51">#REF!</definedName>
    <definedName name="cuadrado" localSheetId="52">#REF!</definedName>
    <definedName name="cuadrado" localSheetId="53">#REF!</definedName>
    <definedName name="cuadrado" localSheetId="54">#REF!</definedName>
    <definedName name="cuadrado" localSheetId="55">#REF!</definedName>
    <definedName name="cuadrado" localSheetId="56">#REF!</definedName>
    <definedName name="cuadrado" localSheetId="9">#REF!</definedName>
    <definedName name="cuadrado" localSheetId="10">#REF!</definedName>
    <definedName name="cuadrado" localSheetId="11">#REF!</definedName>
    <definedName name="cuadrado" localSheetId="12">#REF!</definedName>
    <definedName name="cuadrado" localSheetId="13">#REF!</definedName>
    <definedName name="cuadrado" localSheetId="14">#REF!</definedName>
    <definedName name="cuadrado" localSheetId="16">#REF!</definedName>
    <definedName name="cuadrado" localSheetId="17">#REF!</definedName>
    <definedName name="cuadrado" localSheetId="18">#REF!</definedName>
    <definedName name="cuadrado" localSheetId="19">#REF!</definedName>
    <definedName name="cuadrado" localSheetId="22">#REF!</definedName>
    <definedName name="cuadrado" localSheetId="23">#REF!</definedName>
    <definedName name="cuadrado" localSheetId="24">#REF!</definedName>
    <definedName name="cuadrado" localSheetId="25">#REF!</definedName>
    <definedName name="cuadrado" localSheetId="26">#REF!</definedName>
    <definedName name="cuadrado" localSheetId="27">#REF!</definedName>
    <definedName name="cuadrado" localSheetId="28">#REF!</definedName>
    <definedName name="cuadrado" localSheetId="29">#REF!</definedName>
    <definedName name="cuadrado" localSheetId="30">#REF!</definedName>
    <definedName name="cuadrado" localSheetId="31">#REF!</definedName>
    <definedName name="cuadrado" localSheetId="32">#REF!</definedName>
    <definedName name="cuadrado" localSheetId="33">#REF!</definedName>
    <definedName name="cuadrado" localSheetId="34">#REF!</definedName>
    <definedName name="cuadrado" localSheetId="35">#REF!</definedName>
    <definedName name="cuadrado" localSheetId="36">#REF!</definedName>
    <definedName name="cuadrado" localSheetId="37">#REF!</definedName>
    <definedName name="cuadrado" localSheetId="38">#REF!</definedName>
    <definedName name="cuadrado" localSheetId="39">#REF!</definedName>
    <definedName name="cuadrado" localSheetId="40">#REF!</definedName>
    <definedName name="cuadrado" localSheetId="41">#REF!</definedName>
    <definedName name="cuadrado">#REF!</definedName>
    <definedName name="CUADRILLA" localSheetId="6">#REF!</definedName>
    <definedName name="CUADRILLA">#REF!</definedName>
    <definedName name="cuadrillaa1">[101]PERSONAL!$D$22</definedName>
    <definedName name="cuadrillaa2">[101]PERSONAL!$D$27</definedName>
    <definedName name="cuadrillaa4" localSheetId="2">[47]PERSONAL!#REF!</definedName>
    <definedName name="cuadrillaa4">[47]PERSONAL!#REF!</definedName>
    <definedName name="cuadrillac1">[101]PERSONAL!$D$45</definedName>
    <definedName name="cuadrillas" localSheetId="3">#REF!</definedName>
    <definedName name="Cuadrillas">[102]Cuadrillas!$A$8:$I$72</definedName>
    <definedName name="cuadrillas2" localSheetId="2">[47]PERSONAL!#REF!</definedName>
    <definedName name="cuadrillas2">[47]PERSONAL!#REF!</definedName>
    <definedName name="cuadro" localSheetId="15">#REF!</definedName>
    <definedName name="cuadro" localSheetId="6">#REF!</definedName>
    <definedName name="cuadro" localSheetId="7">#REF!</definedName>
    <definedName name="cuadro" localSheetId="8">#REF!</definedName>
    <definedName name="cuadro" localSheetId="42">#REF!</definedName>
    <definedName name="cuadro" localSheetId="43">#REF!</definedName>
    <definedName name="cuadro" localSheetId="44">#REF!</definedName>
    <definedName name="cuadro" localSheetId="45">#REF!</definedName>
    <definedName name="cuadro" localSheetId="46">#REF!</definedName>
    <definedName name="cuadro" localSheetId="47">#REF!</definedName>
    <definedName name="cuadro" localSheetId="48">#REF!</definedName>
    <definedName name="cuadro" localSheetId="49">#REF!</definedName>
    <definedName name="cuadro" localSheetId="50">#REF!</definedName>
    <definedName name="cuadro" localSheetId="51">#REF!</definedName>
    <definedName name="cuadro" localSheetId="52">#REF!</definedName>
    <definedName name="cuadro" localSheetId="53">#REF!</definedName>
    <definedName name="cuadro" localSheetId="54">#REF!</definedName>
    <definedName name="cuadro" localSheetId="55">#REF!</definedName>
    <definedName name="cuadro" localSheetId="56">#REF!</definedName>
    <definedName name="cuadro" localSheetId="9">#REF!</definedName>
    <definedName name="cuadro" localSheetId="10">#REF!</definedName>
    <definedName name="cuadro" localSheetId="11">#REF!</definedName>
    <definedName name="cuadro" localSheetId="12">#REF!</definedName>
    <definedName name="cuadro" localSheetId="13">#REF!</definedName>
    <definedName name="cuadro" localSheetId="14">#REF!</definedName>
    <definedName name="cuadro" localSheetId="16">#REF!</definedName>
    <definedName name="cuadro" localSheetId="17">#REF!</definedName>
    <definedName name="cuadro" localSheetId="18">#REF!</definedName>
    <definedName name="cuadro" localSheetId="19">#REF!</definedName>
    <definedName name="cuadro" localSheetId="22">#REF!</definedName>
    <definedName name="cuadro" localSheetId="23">#REF!</definedName>
    <definedName name="cuadro" localSheetId="24">#REF!</definedName>
    <definedName name="cuadro" localSheetId="25">#REF!</definedName>
    <definedName name="cuadro" localSheetId="26">#REF!</definedName>
    <definedName name="cuadro" localSheetId="27">#REF!</definedName>
    <definedName name="cuadro" localSheetId="28">#REF!</definedName>
    <definedName name="cuadro" localSheetId="29">#REF!</definedName>
    <definedName name="cuadro" localSheetId="30">#REF!</definedName>
    <definedName name="cuadro" localSheetId="31">#REF!</definedName>
    <definedName name="cuadro" localSheetId="32">#REF!</definedName>
    <definedName name="cuadro" localSheetId="33">#REF!</definedName>
    <definedName name="cuadro" localSheetId="34">#REF!</definedName>
    <definedName name="cuadro" localSheetId="35">#REF!</definedName>
    <definedName name="cuadro" localSheetId="36">#REF!</definedName>
    <definedName name="cuadro" localSheetId="37">#REF!</definedName>
    <definedName name="cuadro" localSheetId="38">#REF!</definedName>
    <definedName name="cuadro" localSheetId="39">#REF!</definedName>
    <definedName name="cuadro" localSheetId="40">#REF!</definedName>
    <definedName name="cuadro" localSheetId="41">#REF!</definedName>
    <definedName name="cuadro" localSheetId="2">#REF!</definedName>
    <definedName name="CUADRO" localSheetId="3">#N/A</definedName>
    <definedName name="cuadro">#REF!</definedName>
    <definedName name="CUADRO1" localSheetId="15">#REF!</definedName>
    <definedName name="CUADRO1" localSheetId="6">#REF!</definedName>
    <definedName name="CUADRO1" localSheetId="7">#REF!</definedName>
    <definedName name="CUADRO1" localSheetId="8">#REF!</definedName>
    <definedName name="CUADRO1" localSheetId="42">#REF!</definedName>
    <definedName name="CUADRO1" localSheetId="43">#REF!</definedName>
    <definedName name="CUADRO1" localSheetId="44">#REF!</definedName>
    <definedName name="CUADRO1" localSheetId="45">#REF!</definedName>
    <definedName name="CUADRO1" localSheetId="46">#REF!</definedName>
    <definedName name="CUADRO1" localSheetId="47">#REF!</definedName>
    <definedName name="CUADRO1" localSheetId="48">#REF!</definedName>
    <definedName name="CUADRO1" localSheetId="49">#REF!</definedName>
    <definedName name="CUADRO1" localSheetId="50">#REF!</definedName>
    <definedName name="CUADRO1" localSheetId="51">#REF!</definedName>
    <definedName name="CUADRO1" localSheetId="52">#REF!</definedName>
    <definedName name="CUADRO1" localSheetId="53">#REF!</definedName>
    <definedName name="CUADRO1" localSheetId="54">#REF!</definedName>
    <definedName name="CUADRO1" localSheetId="55">#REF!</definedName>
    <definedName name="CUADRO1" localSheetId="56">#REF!</definedName>
    <definedName name="CUADRO1" localSheetId="9">#REF!</definedName>
    <definedName name="CUADRO1" localSheetId="10">#REF!</definedName>
    <definedName name="CUADRO1" localSheetId="11">#REF!</definedName>
    <definedName name="CUADRO1" localSheetId="12">#REF!</definedName>
    <definedName name="CUADRO1" localSheetId="13">#REF!</definedName>
    <definedName name="CUADRO1" localSheetId="14">#REF!</definedName>
    <definedName name="CUADRO1" localSheetId="16">#REF!</definedName>
    <definedName name="CUADRO1" localSheetId="17">#REF!</definedName>
    <definedName name="CUADRO1" localSheetId="18">#REF!</definedName>
    <definedName name="CUADRO1" localSheetId="19">#REF!</definedName>
    <definedName name="CUADRO1" localSheetId="22">#REF!</definedName>
    <definedName name="CUADRO1" localSheetId="23">#REF!</definedName>
    <definedName name="CUADRO1" localSheetId="24">#REF!</definedName>
    <definedName name="CUADRO1" localSheetId="25">#REF!</definedName>
    <definedName name="CUADRO1" localSheetId="26">#REF!</definedName>
    <definedName name="CUADRO1" localSheetId="27">#REF!</definedName>
    <definedName name="CUADRO1" localSheetId="28">#REF!</definedName>
    <definedName name="CUADRO1" localSheetId="29">#REF!</definedName>
    <definedName name="CUADRO1" localSheetId="30">#REF!</definedName>
    <definedName name="CUADRO1" localSheetId="31">#REF!</definedName>
    <definedName name="CUADRO1" localSheetId="32">#REF!</definedName>
    <definedName name="CUADRO1" localSheetId="33">#REF!</definedName>
    <definedName name="CUADRO1" localSheetId="34">#REF!</definedName>
    <definedName name="CUADRO1" localSheetId="35">#REF!</definedName>
    <definedName name="CUADRO1" localSheetId="36">#REF!</definedName>
    <definedName name="CUADRO1" localSheetId="37">#REF!</definedName>
    <definedName name="CUADRO1" localSheetId="38">#REF!</definedName>
    <definedName name="CUADRO1" localSheetId="39">#REF!</definedName>
    <definedName name="CUADRO1" localSheetId="40">#REF!</definedName>
    <definedName name="CUADRO1" localSheetId="41">#REF!</definedName>
    <definedName name="CUADRO1" localSheetId="3">#REF!</definedName>
    <definedName name="CUADRO1">#REF!</definedName>
    <definedName name="CUAEXC">[100]CUADRILLAS!$D$49</definedName>
    <definedName name="CUAL" localSheetId="15">[3]!ERR</definedName>
    <definedName name="CUAL" localSheetId="6">[3]!ERR</definedName>
    <definedName name="CUAL" localSheetId="7">[3]!ERR</definedName>
    <definedName name="CUAL" localSheetId="8">[3]!ERR</definedName>
    <definedName name="CUAL" localSheetId="42">[3]!ERR</definedName>
    <definedName name="CUAL" localSheetId="43">[3]!ERR</definedName>
    <definedName name="CUAL" localSheetId="44">[3]!ERR</definedName>
    <definedName name="CUAL" localSheetId="45">[3]!ERR</definedName>
    <definedName name="CUAL" localSheetId="46">[3]!ERR</definedName>
    <definedName name="CUAL" localSheetId="47">[3]!ERR</definedName>
    <definedName name="CUAL" localSheetId="48">[3]!ERR</definedName>
    <definedName name="CUAL" localSheetId="49">[3]!ERR</definedName>
    <definedName name="CUAL" localSheetId="50">[3]!ERR</definedName>
    <definedName name="CUAL" localSheetId="51">[3]!ERR</definedName>
    <definedName name="CUAL" localSheetId="52">[3]!ERR</definedName>
    <definedName name="CUAL" localSheetId="53">[3]!ERR</definedName>
    <definedName name="CUAL" localSheetId="54">[3]!ERR</definedName>
    <definedName name="CUAL" localSheetId="55">[3]!ERR</definedName>
    <definedName name="CUAL" localSheetId="56">[3]!ERR</definedName>
    <definedName name="CUAL" localSheetId="9">[3]!ERR</definedName>
    <definedName name="CUAL" localSheetId="10">[3]!ERR</definedName>
    <definedName name="CUAL" localSheetId="11">[3]!ERR</definedName>
    <definedName name="CUAL" localSheetId="12">[3]!ERR</definedName>
    <definedName name="CUAL" localSheetId="13">[3]!ERR</definedName>
    <definedName name="CUAL" localSheetId="14">[3]!ERR</definedName>
    <definedName name="CUAL" localSheetId="16">[3]!ERR</definedName>
    <definedName name="CUAL" localSheetId="17">[3]!ERR</definedName>
    <definedName name="CUAL" localSheetId="22">[3]!ERR</definedName>
    <definedName name="CUAL" localSheetId="23">[3]!ERR</definedName>
    <definedName name="CUAL" localSheetId="24">[3]!ERR</definedName>
    <definedName name="CUAL" localSheetId="25">[3]!ERR</definedName>
    <definedName name="CUAL" localSheetId="26">[3]!ERR</definedName>
    <definedName name="CUAL" localSheetId="27">[3]!ERR</definedName>
    <definedName name="CUAL" localSheetId="28">[3]!ERR</definedName>
    <definedName name="CUAL" localSheetId="29">[3]!ERR</definedName>
    <definedName name="CUAL" localSheetId="30">[3]!ERR</definedName>
    <definedName name="CUAL" localSheetId="31">[3]!ERR</definedName>
    <definedName name="CUAL" localSheetId="32">[3]!ERR</definedName>
    <definedName name="CUAL" localSheetId="33">[3]!ERR</definedName>
    <definedName name="CUAL" localSheetId="34">[3]!ERR</definedName>
    <definedName name="CUAL" localSheetId="35">[3]!ERR</definedName>
    <definedName name="CUAL" localSheetId="36">[3]!ERR</definedName>
    <definedName name="CUAL" localSheetId="37">[3]!ERR</definedName>
    <definedName name="CUAL" localSheetId="38">[3]!ERR</definedName>
    <definedName name="CUAL" localSheetId="39">[3]!ERR</definedName>
    <definedName name="CUAL" localSheetId="40">[3]!ERR</definedName>
    <definedName name="CUAL" localSheetId="41">[3]!ERR</definedName>
    <definedName name="CUAL">[3]!ERR</definedName>
    <definedName name="CUAPLO" localSheetId="6">#REF!</definedName>
    <definedName name="CUAPLO" localSheetId="7">#REF!</definedName>
    <definedName name="CUAPLO" localSheetId="11">#REF!</definedName>
    <definedName name="CUAPLO" localSheetId="19">#REF!</definedName>
    <definedName name="CUAPLO">#REF!</definedName>
    <definedName name="CUATOP" localSheetId="6">#REF!</definedName>
    <definedName name="CUATOP" localSheetId="7">#REF!</definedName>
    <definedName name="CUATOP" localSheetId="11">#REF!</definedName>
    <definedName name="CUATOP" localSheetId="19">#REF!</definedName>
    <definedName name="CUATOP">#REF!</definedName>
    <definedName name="CUATRO" localSheetId="15">'[4]Plan auditoría'!#REF!</definedName>
    <definedName name="CUATRO" localSheetId="6">'[4]Plan auditoría'!#REF!</definedName>
    <definedName name="CUATRO" localSheetId="7">'[4]Plan auditoría'!#REF!</definedName>
    <definedName name="CUATRO" localSheetId="8">'[4]Plan auditoría'!#REF!</definedName>
    <definedName name="CUATRO" localSheetId="42">'[4]Plan auditoría'!#REF!</definedName>
    <definedName name="CUATRO" localSheetId="43">'[4]Plan auditoría'!#REF!</definedName>
    <definedName name="CUATRO" localSheetId="44">'[4]Plan auditoría'!#REF!</definedName>
    <definedName name="CUATRO" localSheetId="45">'[4]Plan auditoría'!#REF!</definedName>
    <definedName name="CUATRO" localSheetId="46">'[4]Plan auditoría'!#REF!</definedName>
    <definedName name="CUATRO" localSheetId="47">'[4]Plan auditoría'!#REF!</definedName>
    <definedName name="CUATRO" localSheetId="48">'[4]Plan auditoría'!#REF!</definedName>
    <definedName name="CUATRO" localSheetId="49">'[4]Plan auditoría'!#REF!</definedName>
    <definedName name="CUATRO" localSheetId="50">'[4]Plan auditoría'!#REF!</definedName>
    <definedName name="CUATRO" localSheetId="51">'[4]Plan auditoría'!#REF!</definedName>
    <definedName name="CUATRO" localSheetId="52">'[4]Plan auditoría'!#REF!</definedName>
    <definedName name="CUATRO" localSheetId="53">'[4]Plan auditoría'!#REF!</definedName>
    <definedName name="CUATRO" localSheetId="54">'[4]Plan auditoría'!#REF!</definedName>
    <definedName name="CUATRO" localSheetId="55">'[4]Plan auditoría'!#REF!</definedName>
    <definedName name="CUATRO" localSheetId="56">'[4]Plan auditoría'!#REF!</definedName>
    <definedName name="CUATRO" localSheetId="9">'[4]Plan auditoría'!#REF!</definedName>
    <definedName name="CUATRO" localSheetId="10">'[4]Plan auditoría'!#REF!</definedName>
    <definedName name="CUATRO" localSheetId="11">'[4]Plan auditoría'!#REF!</definedName>
    <definedName name="CUATRO" localSheetId="12">'[4]Plan auditoría'!#REF!</definedName>
    <definedName name="CUATRO" localSheetId="13">'[4]Plan auditoría'!#REF!</definedName>
    <definedName name="CUATRO" localSheetId="14">'[4]Plan auditoría'!#REF!</definedName>
    <definedName name="CUATRO" localSheetId="16">'[4]Plan auditoría'!#REF!</definedName>
    <definedName name="CUATRO" localSheetId="17">'[4]Plan auditoría'!#REF!</definedName>
    <definedName name="CUATRO" localSheetId="18">'[4]Plan auditoría'!#REF!</definedName>
    <definedName name="CUATRO" localSheetId="19">'[4]Plan auditoría'!#REF!</definedName>
    <definedName name="CUATRO" localSheetId="22">'[4]Plan auditoría'!#REF!</definedName>
    <definedName name="CUATRO" localSheetId="23">'[4]Plan auditoría'!#REF!</definedName>
    <definedName name="CUATRO" localSheetId="24">'[4]Plan auditoría'!#REF!</definedName>
    <definedName name="CUATRO" localSheetId="25">'[4]Plan auditoría'!#REF!</definedName>
    <definedName name="CUATRO" localSheetId="26">'[4]Plan auditoría'!#REF!</definedName>
    <definedName name="CUATRO" localSheetId="27">'[4]Plan auditoría'!#REF!</definedName>
    <definedName name="CUATRO" localSheetId="28">'[4]Plan auditoría'!#REF!</definedName>
    <definedName name="CUATRO" localSheetId="29">'[4]Plan auditoría'!#REF!</definedName>
    <definedName name="CUATRO" localSheetId="30">'[4]Plan auditoría'!#REF!</definedName>
    <definedName name="CUATRO" localSheetId="31">'[4]Plan auditoría'!#REF!</definedName>
    <definedName name="CUATRO" localSheetId="32">'[4]Plan auditoría'!#REF!</definedName>
    <definedName name="CUATRO" localSheetId="33">'[4]Plan auditoría'!#REF!</definedName>
    <definedName name="CUATRO" localSheetId="34">'[4]Plan auditoría'!#REF!</definedName>
    <definedName name="CUATRO" localSheetId="35">'[4]Plan auditoría'!#REF!</definedName>
    <definedName name="CUATRO" localSheetId="36">'[4]Plan auditoría'!#REF!</definedName>
    <definedName name="CUATRO" localSheetId="37">'[4]Plan auditoría'!#REF!</definedName>
    <definedName name="CUATRO" localSheetId="38">'[4]Plan auditoría'!#REF!</definedName>
    <definedName name="CUATRO" localSheetId="39">'[4]Plan auditoría'!#REF!</definedName>
    <definedName name="CUATRO" localSheetId="40">'[4]Plan auditoría'!#REF!</definedName>
    <definedName name="CUATRO" localSheetId="41">'[4]Plan auditoría'!#REF!</definedName>
    <definedName name="CUATRO">'[4]Plan auditoría'!#REF!</definedName>
    <definedName name="cube" localSheetId="6">#REF!</definedName>
    <definedName name="cube" localSheetId="7">#REF!</definedName>
    <definedName name="cube" localSheetId="11">#REF!</definedName>
    <definedName name="cube" localSheetId="19">#REF!</definedName>
    <definedName name="cube">#REF!</definedName>
    <definedName name="CUBE_UNIT" localSheetId="6">#REF!</definedName>
    <definedName name="CUBE_UNIT" localSheetId="7">#REF!</definedName>
    <definedName name="CUBE_UNIT" localSheetId="11">#REF!</definedName>
    <definedName name="CUBE_UNIT" localSheetId="19">#REF!</definedName>
    <definedName name="CUBE_UNIT">#REF!</definedName>
    <definedName name="cubs">[103]Hoja1!$A:$IV</definedName>
    <definedName name="CUCON" localSheetId="6">#REF!</definedName>
    <definedName name="CUCON" localSheetId="7">#REF!</definedName>
    <definedName name="CUCON" localSheetId="11">#REF!</definedName>
    <definedName name="CUCON" localSheetId="19">#REF!</definedName>
    <definedName name="CUCON" localSheetId="2">#REF!</definedName>
    <definedName name="CUCON" localSheetId="1">#REF!</definedName>
    <definedName name="CUCON">#REF!</definedName>
    <definedName name="CUEXC" localSheetId="6">#REF!</definedName>
    <definedName name="CUEXC" localSheetId="7">#REF!</definedName>
    <definedName name="CUEXC" localSheetId="11">#REF!</definedName>
    <definedName name="CUEXC" localSheetId="19">#REF!</definedName>
    <definedName name="CUEXC" localSheetId="2">#REF!</definedName>
    <definedName name="CUEXC" localSheetId="1">#REF!</definedName>
    <definedName name="CUEXC">#REF!</definedName>
    <definedName name="CULO" localSheetId="15">#REF!</definedName>
    <definedName name="CULO" localSheetId="6">#REF!</definedName>
    <definedName name="CULO" localSheetId="7">#REF!</definedName>
    <definedName name="CULO" localSheetId="8">#REF!</definedName>
    <definedName name="CULO" localSheetId="42">#REF!</definedName>
    <definedName name="CULO" localSheetId="43">#REF!</definedName>
    <definedName name="CULO" localSheetId="44">#REF!</definedName>
    <definedName name="CULO" localSheetId="45">#REF!</definedName>
    <definedName name="CULO" localSheetId="46">#REF!</definedName>
    <definedName name="CULO" localSheetId="47">#REF!</definedName>
    <definedName name="CULO" localSheetId="48">#REF!</definedName>
    <definedName name="CULO" localSheetId="49">#REF!</definedName>
    <definedName name="CULO" localSheetId="50">#REF!</definedName>
    <definedName name="CULO" localSheetId="51">#REF!</definedName>
    <definedName name="CULO" localSheetId="52">#REF!</definedName>
    <definedName name="CULO" localSheetId="53">#REF!</definedName>
    <definedName name="CULO" localSheetId="54">#REF!</definedName>
    <definedName name="CULO" localSheetId="55">#REF!</definedName>
    <definedName name="CULO" localSheetId="56">#REF!</definedName>
    <definedName name="CULO" localSheetId="9">#REF!</definedName>
    <definedName name="CULO" localSheetId="10">#REF!</definedName>
    <definedName name="CULO" localSheetId="11">#REF!</definedName>
    <definedName name="CULO" localSheetId="12">#REF!</definedName>
    <definedName name="CULO" localSheetId="13">#REF!</definedName>
    <definedName name="CULO" localSheetId="14">#REF!</definedName>
    <definedName name="CULO" localSheetId="16">#REF!</definedName>
    <definedName name="CULO" localSheetId="17">#REF!</definedName>
    <definedName name="CULO" localSheetId="18">#REF!</definedName>
    <definedName name="CULO" localSheetId="19">#REF!</definedName>
    <definedName name="CULO" localSheetId="22">#REF!</definedName>
    <definedName name="CULO" localSheetId="23">#REF!</definedName>
    <definedName name="CULO" localSheetId="24">#REF!</definedName>
    <definedName name="CULO" localSheetId="25">#REF!</definedName>
    <definedName name="CULO" localSheetId="26">#REF!</definedName>
    <definedName name="CULO" localSheetId="27">#REF!</definedName>
    <definedName name="CULO" localSheetId="28">#REF!</definedName>
    <definedName name="CULO" localSheetId="29">#REF!</definedName>
    <definedName name="CULO" localSheetId="30">#REF!</definedName>
    <definedName name="CULO" localSheetId="31">#REF!</definedName>
    <definedName name="CULO" localSheetId="32">#REF!</definedName>
    <definedName name="CULO" localSheetId="33">#REF!</definedName>
    <definedName name="CULO" localSheetId="34">#REF!</definedName>
    <definedName name="CULO" localSheetId="35">#REF!</definedName>
    <definedName name="CULO" localSheetId="36">#REF!</definedName>
    <definedName name="CULO" localSheetId="37">#REF!</definedName>
    <definedName name="CULO" localSheetId="38">#REF!</definedName>
    <definedName name="CULO" localSheetId="39">#REF!</definedName>
    <definedName name="CULO" localSheetId="40">#REF!</definedName>
    <definedName name="CULO" localSheetId="41">#REF!</definedName>
    <definedName name="CULO">#REF!</definedName>
    <definedName name="culos" localSheetId="15">#REF!</definedName>
    <definedName name="culos" localSheetId="6">#REF!</definedName>
    <definedName name="culos" localSheetId="7">#REF!</definedName>
    <definedName name="culos" localSheetId="8">#REF!</definedName>
    <definedName name="culos" localSheetId="42">#REF!</definedName>
    <definedName name="culos" localSheetId="43">#REF!</definedName>
    <definedName name="culos" localSheetId="44">#REF!</definedName>
    <definedName name="culos" localSheetId="45">#REF!</definedName>
    <definedName name="culos" localSheetId="46">#REF!</definedName>
    <definedName name="culos" localSheetId="47">#REF!</definedName>
    <definedName name="culos" localSheetId="48">#REF!</definedName>
    <definedName name="culos" localSheetId="49">#REF!</definedName>
    <definedName name="culos" localSheetId="50">#REF!</definedName>
    <definedName name="culos" localSheetId="51">#REF!</definedName>
    <definedName name="culos" localSheetId="52">#REF!</definedName>
    <definedName name="culos" localSheetId="53">#REF!</definedName>
    <definedName name="culos" localSheetId="54">#REF!</definedName>
    <definedName name="culos" localSheetId="55">#REF!</definedName>
    <definedName name="culos" localSheetId="56">#REF!</definedName>
    <definedName name="culos" localSheetId="9">#REF!</definedName>
    <definedName name="culos" localSheetId="10">#REF!</definedName>
    <definedName name="culos" localSheetId="11">#REF!</definedName>
    <definedName name="culos" localSheetId="12">#REF!</definedName>
    <definedName name="culos" localSheetId="13">#REF!</definedName>
    <definedName name="culos" localSheetId="14">#REF!</definedName>
    <definedName name="culos" localSheetId="16">#REF!</definedName>
    <definedName name="culos" localSheetId="17">#REF!</definedName>
    <definedName name="culos" localSheetId="18">#REF!</definedName>
    <definedName name="culos" localSheetId="19">#REF!</definedName>
    <definedName name="culos" localSheetId="22">#REF!</definedName>
    <definedName name="culos" localSheetId="23">#REF!</definedName>
    <definedName name="culos" localSheetId="24">#REF!</definedName>
    <definedName name="culos" localSheetId="25">#REF!</definedName>
    <definedName name="culos" localSheetId="26">#REF!</definedName>
    <definedName name="culos" localSheetId="27">#REF!</definedName>
    <definedName name="culos" localSheetId="28">#REF!</definedName>
    <definedName name="culos" localSheetId="29">#REF!</definedName>
    <definedName name="culos" localSheetId="30">#REF!</definedName>
    <definedName name="culos" localSheetId="31">#REF!</definedName>
    <definedName name="culos" localSheetId="32">#REF!</definedName>
    <definedName name="culos" localSheetId="33">#REF!</definedName>
    <definedName name="culos" localSheetId="34">#REF!</definedName>
    <definedName name="culos" localSheetId="35">#REF!</definedName>
    <definedName name="culos" localSheetId="36">#REF!</definedName>
    <definedName name="culos" localSheetId="37">#REF!</definedName>
    <definedName name="culos" localSheetId="38">#REF!</definedName>
    <definedName name="culos" localSheetId="39">#REF!</definedName>
    <definedName name="culos" localSheetId="40">#REF!</definedName>
    <definedName name="culos" localSheetId="41">#REF!</definedName>
    <definedName name="culos">#REF!</definedName>
    <definedName name="Cumm_Us_inf">[85]Workings!$H$8:$BR$8</definedName>
    <definedName name="cuneta" localSheetId="6">#REF!</definedName>
    <definedName name="cuneta" localSheetId="7">#REF!</definedName>
    <definedName name="cuneta" localSheetId="11">#REF!</definedName>
    <definedName name="cuneta" localSheetId="19">#REF!</definedName>
    <definedName name="cuneta" localSheetId="2">#REF!</definedName>
    <definedName name="cuneta" localSheetId="1">#REF!</definedName>
    <definedName name="cuneta">#REF!</definedName>
    <definedName name="Cunete_pintura">'[31]LISTADO '!$F$26</definedName>
    <definedName name="CUPLOM" localSheetId="6">#REF!</definedName>
    <definedName name="CUPLOM" localSheetId="7">#REF!</definedName>
    <definedName name="CUPLOM" localSheetId="11">#REF!</definedName>
    <definedName name="CUPLOM" localSheetId="19">#REF!</definedName>
    <definedName name="CUPLOM" localSheetId="1">#REF!</definedName>
    <definedName name="CUPLOM">#REF!</definedName>
    <definedName name="curAsisCarr1A" localSheetId="6">#REF!</definedName>
    <definedName name="curAsisCarr1A" localSheetId="7">#REF!</definedName>
    <definedName name="curAsisCarr1A" localSheetId="11">#REF!</definedName>
    <definedName name="curAsisCarr1A" localSheetId="19">#REF!</definedName>
    <definedName name="curAsisCarr1A" localSheetId="1">#REF!</definedName>
    <definedName name="curAsisCarr1A">#REF!</definedName>
    <definedName name="curCanDTFSemana" localSheetId="6">#REF!</definedName>
    <definedName name="curCanDTFSemana" localSheetId="7">#REF!</definedName>
    <definedName name="curCanDTFSemana" localSheetId="11">#REF!</definedName>
    <definedName name="curCanDTFSemana" localSheetId="19">#REF!</definedName>
    <definedName name="curCanDTFSemana" localSheetId="1">#REF!</definedName>
    <definedName name="curCanDTFSemana">#REF!</definedName>
    <definedName name="CurCanonPorMillon" localSheetId="6">#REF!</definedName>
    <definedName name="CurCanonPorMillon">#REF!</definedName>
    <definedName name="CurCostComGl1a" localSheetId="6">#REF!</definedName>
    <definedName name="CurCostComGl1a">#REF!</definedName>
    <definedName name="CurCostoCondMes" localSheetId="6">#REF!</definedName>
    <definedName name="CurCostoCondMes">#REF!</definedName>
    <definedName name="CurCostoImptoTimbre" localSheetId="6">#REF!</definedName>
    <definedName name="CurCostoImptoTimbre">#REF!</definedName>
    <definedName name="CurCostoKm10A" localSheetId="6">#REF!</definedName>
    <definedName name="CurCostoKm10A">#REF!</definedName>
    <definedName name="CurCostoKm11A" localSheetId="6">#REF!</definedName>
    <definedName name="CurCostoKm11A">#REF!</definedName>
    <definedName name="CurCostoKm1A" localSheetId="6">#REF!</definedName>
    <definedName name="CurCostoKm1A">#REF!</definedName>
    <definedName name="CurCostoKm2A" localSheetId="6">#REF!</definedName>
    <definedName name="CurCostoKm2A">#REF!</definedName>
    <definedName name="CurCostoKm3A" localSheetId="6">#REF!</definedName>
    <definedName name="CurCostoKm3A">#REF!</definedName>
    <definedName name="CurCostoKm4A" localSheetId="6">#REF!</definedName>
    <definedName name="CurCostoKm4A">#REF!</definedName>
    <definedName name="CurCostoKm5A" localSheetId="6">#REF!</definedName>
    <definedName name="CurCostoKm5A">#REF!</definedName>
    <definedName name="CurCostoKm6A" localSheetId="6">#REF!</definedName>
    <definedName name="CurCostoKm6A">#REF!</definedName>
    <definedName name="CurCostoKm7A" localSheetId="6">#REF!</definedName>
    <definedName name="CurCostoKm7A">#REF!</definedName>
    <definedName name="CurCostoKm8A" localSheetId="6">#REF!</definedName>
    <definedName name="CurCostoKm8A">#REF!</definedName>
    <definedName name="CurCostoKm9A" localSheetId="6">#REF!</definedName>
    <definedName name="CurCostoKm9A">#REF!</definedName>
    <definedName name="CurCostoLlantas" localSheetId="6">#REF!</definedName>
    <definedName name="CurCostoLlantas">#REF!</definedName>
    <definedName name="CurCostoMttoFKm10A" localSheetId="6">#REF!</definedName>
    <definedName name="CurCostoMttoFKm10A">#REF!</definedName>
    <definedName name="CurCostoMttoFKm1A" localSheetId="6">#REF!</definedName>
    <definedName name="CurCostoMttoFKm1A">#REF!</definedName>
    <definedName name="CurCostoMttoFKm2A" localSheetId="6">#REF!</definedName>
    <definedName name="CurCostoMttoFKm2A">#REF!</definedName>
    <definedName name="CurCostoMttoFKm3A" localSheetId="6">#REF!</definedName>
    <definedName name="CurCostoMttoFKm3A">#REF!</definedName>
    <definedName name="CurCostoMttoFKm4A" localSheetId="6">#REF!</definedName>
    <definedName name="CurCostoMttoFKm4A">#REF!</definedName>
    <definedName name="CurCostoMttoFKm5A" localSheetId="6">#REF!</definedName>
    <definedName name="CurCostoMttoFKm5A">#REF!</definedName>
    <definedName name="CurCostoMttoFKm6A" localSheetId="6">#REF!</definedName>
    <definedName name="CurCostoMttoFKm6A">#REF!</definedName>
    <definedName name="CurCostoMttoFKm7A" localSheetId="6">#REF!</definedName>
    <definedName name="CurCostoMttoFKm7A">#REF!</definedName>
    <definedName name="CurCostoMttoFKm8A" localSheetId="6">#REF!</definedName>
    <definedName name="CurCostoMttoFKm8A">#REF!</definedName>
    <definedName name="CurCostoMttoFKm9A" localSheetId="6">#REF!</definedName>
    <definedName name="CurCostoMttoFKm9A">#REF!</definedName>
    <definedName name="CurCostoOportunidadFcroEntrega" localSheetId="6">#REF!</definedName>
    <definedName name="CurCostoOportunidadFcroEntrega">#REF!</definedName>
    <definedName name="CurCostosMargendeNegociacion" localSheetId="6">#REF!</definedName>
    <definedName name="CurCostosMargendeNegociacion">#REF!</definedName>
    <definedName name="CurCostoVentaVehCliente" localSheetId="6">#REF!</definedName>
    <definedName name="CurCostoVentaVehCliente">#REF!</definedName>
    <definedName name="CurDescuentoAccesorio" localSheetId="6">#REF!</definedName>
    <definedName name="CurDescuentoAccesorio">#REF!</definedName>
    <definedName name="CurDTFMaxima" localSheetId="6">#REF!</definedName>
    <definedName name="CurDTFMaxima">#REF!</definedName>
    <definedName name="CurDTFminima" localSheetId="6">#REF!</definedName>
    <definedName name="CurDTFminima">#REF!</definedName>
    <definedName name="CurDTFSemaTriAntic" localSheetId="6">#REF!</definedName>
    <definedName name="CurDTFSemaTriAntic">#REF!</definedName>
    <definedName name="CurFuelCargoMensual" localSheetId="6">#REF!</definedName>
    <definedName name="CurFuelCargoMensual">#REF!</definedName>
    <definedName name="CurFuelEquipo" localSheetId="6">#REF!</definedName>
    <definedName name="CurFuelEquipo">#REF!</definedName>
    <definedName name="CurGPSCargoMensual" localSheetId="6">#REF!</definedName>
    <definedName name="CurGPSCargoMensual">#REF!</definedName>
    <definedName name="CurGPSEquipo" localSheetId="6">#REF!</definedName>
    <definedName name="CurGPSEquipo">#REF!</definedName>
    <definedName name="CURILLO" localSheetId="15">#REF!</definedName>
    <definedName name="CURILLO" localSheetId="6">#REF!</definedName>
    <definedName name="CURILLO" localSheetId="7">#REF!</definedName>
    <definedName name="CURILLO" localSheetId="8">#REF!</definedName>
    <definedName name="CURILLO" localSheetId="42">#REF!</definedName>
    <definedName name="CURILLO" localSheetId="43">#REF!</definedName>
    <definedName name="CURILLO" localSheetId="44">#REF!</definedName>
    <definedName name="CURILLO" localSheetId="45">#REF!</definedName>
    <definedName name="CURILLO" localSheetId="46">#REF!</definedName>
    <definedName name="CURILLO" localSheetId="47">#REF!</definedName>
    <definedName name="CURILLO" localSheetId="48">#REF!</definedName>
    <definedName name="CURILLO" localSheetId="49">#REF!</definedName>
    <definedName name="CURILLO" localSheetId="50">#REF!</definedName>
    <definedName name="CURILLO" localSheetId="51">#REF!</definedName>
    <definedName name="CURILLO" localSheetId="52">#REF!</definedName>
    <definedName name="CURILLO" localSheetId="53">#REF!</definedName>
    <definedName name="CURILLO" localSheetId="54">#REF!</definedName>
    <definedName name="CURILLO" localSheetId="55">#REF!</definedName>
    <definedName name="CURILLO" localSheetId="56">#REF!</definedName>
    <definedName name="CURILLO" localSheetId="9">#REF!</definedName>
    <definedName name="CURILLO" localSheetId="10">#REF!</definedName>
    <definedName name="CURILLO" localSheetId="11">#REF!</definedName>
    <definedName name="CURILLO" localSheetId="12">#REF!</definedName>
    <definedName name="CURILLO" localSheetId="13">#REF!</definedName>
    <definedName name="CURILLO" localSheetId="14">#REF!</definedName>
    <definedName name="CURILLO" localSheetId="16">#REF!</definedName>
    <definedName name="CURILLO" localSheetId="17">#REF!</definedName>
    <definedName name="CURILLO" localSheetId="18">#REF!</definedName>
    <definedName name="CURILLO" localSheetId="19">#REF!</definedName>
    <definedName name="CURILLO" localSheetId="22">#REF!</definedName>
    <definedName name="CURILLO" localSheetId="23">#REF!</definedName>
    <definedName name="CURILLO" localSheetId="24">#REF!</definedName>
    <definedName name="CURILLO" localSheetId="25">#REF!</definedName>
    <definedName name="CURILLO" localSheetId="26">#REF!</definedName>
    <definedName name="CURILLO" localSheetId="27">#REF!</definedName>
    <definedName name="CURILLO" localSheetId="28">#REF!</definedName>
    <definedName name="CURILLO" localSheetId="29">#REF!</definedName>
    <definedName name="CURILLO" localSheetId="30">#REF!</definedName>
    <definedName name="CURILLO" localSheetId="31">#REF!</definedName>
    <definedName name="CURILLO" localSheetId="32">#REF!</definedName>
    <definedName name="CURILLO" localSheetId="33">#REF!</definedName>
    <definedName name="CURILLO" localSheetId="34">#REF!</definedName>
    <definedName name="CURILLO" localSheetId="35">#REF!</definedName>
    <definedName name="CURILLO" localSheetId="36">#REF!</definedName>
    <definedName name="CURILLO" localSheetId="37">#REF!</definedName>
    <definedName name="CURILLO" localSheetId="38">#REF!</definedName>
    <definedName name="CURILLO" localSheetId="39">#REF!</definedName>
    <definedName name="CURILLO" localSheetId="40">#REF!</definedName>
    <definedName name="CURILLO" localSheetId="41">#REF!</definedName>
    <definedName name="CURILLO">#REF!</definedName>
    <definedName name="CurImptoRod1A" localSheetId="6">#REF!</definedName>
    <definedName name="CurImptoRod1A">#REF!</definedName>
    <definedName name="CurImptoTimRetoma" localSheetId="6">#REF!</definedName>
    <definedName name="CurImptoTimRetoma">#REF!</definedName>
    <definedName name="curIpcProye10A" localSheetId="6">#REF!</definedName>
    <definedName name="curIpcProye10A">#REF!</definedName>
    <definedName name="curIpcProye1A" localSheetId="6">#REF!</definedName>
    <definedName name="curIpcProye1A">#REF!</definedName>
    <definedName name="CurIpcProye2A" localSheetId="6">#REF!</definedName>
    <definedName name="CurIpcProye2A">#REF!</definedName>
    <definedName name="CurIpcProye3A" localSheetId="6">#REF!</definedName>
    <definedName name="CurIpcProye3A">#REF!</definedName>
    <definedName name="CurIpcProye4A" localSheetId="6">#REF!</definedName>
    <definedName name="CurIpcProye4A">#REF!</definedName>
    <definedName name="CurIpcProye5A" localSheetId="6">#REF!</definedName>
    <definedName name="CurIpcProye5A">#REF!</definedName>
    <definedName name="curIpcProye6A" localSheetId="6">#REF!</definedName>
    <definedName name="curIpcProye6A">#REF!</definedName>
    <definedName name="curIpcProye7A" localSheetId="6">#REF!</definedName>
    <definedName name="curIpcProye7A">#REF!</definedName>
    <definedName name="curIpcProye8A" localSheetId="6">#REF!</definedName>
    <definedName name="curIpcProye8A">#REF!</definedName>
    <definedName name="curIpcProye9A" localSheetId="6">#REF!</definedName>
    <definedName name="curIpcProye9A">#REF!</definedName>
    <definedName name="CurIvaAccesorios" localSheetId="6">#REF!</definedName>
    <definedName name="CurIvaAccesorios">#REF!</definedName>
    <definedName name="CurKitCarretera" localSheetId="6">#REF!</definedName>
    <definedName name="CurKitCarretera">#REF!</definedName>
    <definedName name="CurMerchand" localSheetId="6">#REF!</definedName>
    <definedName name="CurMerchand">#REF!</definedName>
    <definedName name="CurMontoMinImptoTimbre" localSheetId="6">#REF!</definedName>
    <definedName name="CurMontoMinImptoTimbre">#REF!</definedName>
    <definedName name="CurPickup" localSheetId="6">#REF!</definedName>
    <definedName name="CurPickup">#REF!</definedName>
    <definedName name="currency_code" localSheetId="6">#REF!</definedName>
    <definedName name="currency_code">#REF!</definedName>
    <definedName name="currency_conversion_factor" localSheetId="6">#REF!</definedName>
    <definedName name="currency_conversion_factor">#REF!</definedName>
    <definedName name="CurSeguroCanon" localSheetId="6">#REF!</definedName>
    <definedName name="CurSeguroCanon">#REF!</definedName>
    <definedName name="CurServicioGPSDelClienteMensual" localSheetId="6">#REF!</definedName>
    <definedName name="CurServicioGPSDelClienteMensual">#REF!</definedName>
    <definedName name="curSOAT1A" localSheetId="6">#REF!</definedName>
    <definedName name="curSOAT1A">#REF!</definedName>
    <definedName name="CurStandby" localSheetId="6">#REF!</definedName>
    <definedName name="CurStandby">#REF!</definedName>
    <definedName name="CurTramiteAnual" localSheetId="6">#REF!</definedName>
    <definedName name="CurTramiteAnual">#REF!</definedName>
    <definedName name="CurTramTransito" localSheetId="6">#REF!</definedName>
    <definedName name="CurTramTransito">#REF!</definedName>
    <definedName name="CurUtilidadNominal" localSheetId="6">#REF!</definedName>
    <definedName name="CurUtilidadNominal">#REF!</definedName>
    <definedName name="CurValorAccesConIva" localSheetId="6">#REF!</definedName>
    <definedName name="CurValorAccesConIva">#REF!</definedName>
    <definedName name="CurValorMinAccriosReventa" localSheetId="6">#REF!</definedName>
    <definedName name="CurValorMinAccriosReventa">#REF!</definedName>
    <definedName name="CurVariable1" localSheetId="6">#REF!</definedName>
    <definedName name="CurVariable1">#REF!</definedName>
    <definedName name="CurVariable2" localSheetId="6">#REF!</definedName>
    <definedName name="CurVariable2">#REF!</definedName>
    <definedName name="CurVariable3" localSheetId="6">#REF!</definedName>
    <definedName name="CurVariable3">#REF!</definedName>
    <definedName name="Curvas_1_2">'[37]LISTADO '!$F$88</definedName>
    <definedName name="Curvas_2">'[37]LISTADO '!$F$91</definedName>
    <definedName name="CurVlrAsegurado" localSheetId="6">#REF!</definedName>
    <definedName name="CurVlrAsegurado" localSheetId="7">#REF!</definedName>
    <definedName name="CurVlrAsegurado" localSheetId="11">#REF!</definedName>
    <definedName name="CurVlrAsegurado" localSheetId="19">#REF!</definedName>
    <definedName name="CurVlrAsegurado" localSheetId="1">#REF!</definedName>
    <definedName name="CurVlrAsegurado">#REF!</definedName>
    <definedName name="CurVlrVentaVehCliente" localSheetId="6">#REF!</definedName>
    <definedName name="CurVlrVentaVehCliente" localSheetId="7">#REF!</definedName>
    <definedName name="CurVlrVentaVehCliente" localSheetId="11">#REF!</definedName>
    <definedName name="CurVlrVentaVehCliente" localSheetId="19">#REF!</definedName>
    <definedName name="CurVlrVentaVehCliente" localSheetId="1">#REF!</definedName>
    <definedName name="CurVlrVentaVehCliente">#REF!</definedName>
    <definedName name="curVPN" localSheetId="6">#REF!</definedName>
    <definedName name="curVPN" localSheetId="7">#REF!</definedName>
    <definedName name="curVPN" localSheetId="11">#REF!</definedName>
    <definedName name="curVPN" localSheetId="19">#REF!</definedName>
    <definedName name="curVPN" localSheetId="1">#REF!</definedName>
    <definedName name="curVPN">#REF!</definedName>
    <definedName name="CurVrVehicPrecPubConIvaSinDtos" localSheetId="6">#REF!</definedName>
    <definedName name="CurVrVehicPrecPubConIvaSinDtos">#REF!</definedName>
    <definedName name="CurVrVehícPrecPubConIvaSinDtos" localSheetId="6">#REF!</definedName>
    <definedName name="CurVrVehícPrecPubConIvaSinDtos">#REF!</definedName>
    <definedName name="CUTOP" localSheetId="6">#REF!</definedName>
    <definedName name="CUTOP">#REF!</definedName>
    <definedName name="cv" localSheetId="6">#REF!</definedName>
    <definedName name="Cv" localSheetId="3">#REF!</definedName>
    <definedName name="cv">#REF!</definedName>
    <definedName name="CV2.Daily_Tonnes" localSheetId="6">#REF!</definedName>
    <definedName name="CV2.Daily_Tonnes">#REF!</definedName>
    <definedName name="CV2.Moisture" localSheetId="6">#REF!</definedName>
    <definedName name="CV2.Moisture">#REF!</definedName>
    <definedName name="cvcvcvcv" localSheetId="6">#REF!</definedName>
    <definedName name="cvcvcvcv">#REF!</definedName>
    <definedName name="Cw" localSheetId="6">#REF!</definedName>
    <definedName name="Cw">#REF!</definedName>
    <definedName name="cx" localSheetId="6">#REF!</definedName>
    <definedName name="Cx" localSheetId="3">#REF!</definedName>
    <definedName name="cx">#REF!</definedName>
    <definedName name="cxcxcxc" localSheetId="6">#REF!</definedName>
    <definedName name="cxcxcxc">#REF!</definedName>
    <definedName name="Cy" localSheetId="6">#REF!</definedName>
    <definedName name="Cy">#REF!</definedName>
    <definedName name="CZN_north_perc">50</definedName>
    <definedName name="CZN_south_perc">0</definedName>
    <definedName name="D" localSheetId="6">#REF!</definedName>
    <definedName name="D" localSheetId="7">#REF!</definedName>
    <definedName name="D" localSheetId="11">#REF!</definedName>
    <definedName name="D" localSheetId="19">#REF!</definedName>
    <definedName name="D" localSheetId="3">#REF!</definedName>
    <definedName name="D">#REF!</definedName>
    <definedName name="DANI" localSheetId="3">[79]ITEMS!$B$6:$B$176</definedName>
    <definedName name="DANI">[42]ITEMS!$B$6:$B$176</definedName>
    <definedName name="DAT" localSheetId="6">#REF!</definedName>
    <definedName name="DAT" localSheetId="7">#REF!</definedName>
    <definedName name="DAT" localSheetId="11">#REF!</definedName>
    <definedName name="DAT" localSheetId="19">#REF!</definedName>
    <definedName name="DAT" localSheetId="2">#REF!</definedName>
    <definedName name="DAT" localSheetId="1">#REF!</definedName>
    <definedName name="DAT">#REF!</definedName>
    <definedName name="Data" localSheetId="15">#REF!</definedName>
    <definedName name="Data" localSheetId="6">#REF!</definedName>
    <definedName name="Data" localSheetId="7">#REF!</definedName>
    <definedName name="Data" localSheetId="8">#REF!</definedName>
    <definedName name="Data" localSheetId="42">#REF!</definedName>
    <definedName name="Data" localSheetId="43">#REF!</definedName>
    <definedName name="Data" localSheetId="44">#REF!</definedName>
    <definedName name="Data" localSheetId="45">#REF!</definedName>
    <definedName name="Data" localSheetId="46">#REF!</definedName>
    <definedName name="Data" localSheetId="47">#REF!</definedName>
    <definedName name="Data" localSheetId="48">#REF!</definedName>
    <definedName name="Data" localSheetId="49">#REF!</definedName>
    <definedName name="Data" localSheetId="50">#REF!</definedName>
    <definedName name="Data" localSheetId="51">#REF!</definedName>
    <definedName name="Data" localSheetId="52">#REF!</definedName>
    <definedName name="Data" localSheetId="53">#REF!</definedName>
    <definedName name="Data" localSheetId="54">#REF!</definedName>
    <definedName name="Data" localSheetId="55">#REF!</definedName>
    <definedName name="Data" localSheetId="56">#REF!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 localSheetId="14">#REF!</definedName>
    <definedName name="Data" localSheetId="16">#REF!</definedName>
    <definedName name="Data" localSheetId="17">#REF!</definedName>
    <definedName name="Data" localSheetId="18">#REF!</definedName>
    <definedName name="Data" localSheetId="19">#REF!</definedName>
    <definedName name="Data" localSheetId="22">#REF!</definedName>
    <definedName name="Data" localSheetId="23">#REF!</definedName>
    <definedName name="Data" localSheetId="24">#REF!</definedName>
    <definedName name="Data" localSheetId="25">#REF!</definedName>
    <definedName name="Data" localSheetId="26">#REF!</definedName>
    <definedName name="Data" localSheetId="27">#REF!</definedName>
    <definedName name="Data" localSheetId="28">#REF!</definedName>
    <definedName name="Data" localSheetId="29">#REF!</definedName>
    <definedName name="Data" localSheetId="30">#REF!</definedName>
    <definedName name="Data" localSheetId="31">#REF!</definedName>
    <definedName name="Data" localSheetId="32">#REF!</definedName>
    <definedName name="Data" localSheetId="33">#REF!</definedName>
    <definedName name="Data" localSheetId="34">#REF!</definedName>
    <definedName name="Data" localSheetId="35">#REF!</definedName>
    <definedName name="Data" localSheetId="36">#REF!</definedName>
    <definedName name="Data" localSheetId="37">#REF!</definedName>
    <definedName name="Data" localSheetId="38">#REF!</definedName>
    <definedName name="Data" localSheetId="39">#REF!</definedName>
    <definedName name="Data" localSheetId="40">#REF!</definedName>
    <definedName name="Data" localSheetId="41">#REF!</definedName>
    <definedName name="Data" localSheetId="2">#REF!</definedName>
    <definedName name="Data" localSheetId="1">#REF!</definedName>
    <definedName name="Data" localSheetId="3">[104]Sheet1!$F$18:$H$977</definedName>
    <definedName name="Data">#REF!</definedName>
    <definedName name="Data_Base" localSheetId="6">#REF!</definedName>
    <definedName name="Data_Base" localSheetId="7">#REF!</definedName>
    <definedName name="Data_Base" localSheetId="11">#REF!</definedName>
    <definedName name="Data_Base" localSheetId="19">#REF!</definedName>
    <definedName name="Data_Base" localSheetId="2">#REF!</definedName>
    <definedName name="Data_Base" localSheetId="1">#REF!</definedName>
    <definedName name="Data_Base">#REF!</definedName>
    <definedName name="Date">[105]Constants!$B$9</definedName>
    <definedName name="Datos">'[106]Base de Diseño'!$A$1:$I$216</definedName>
    <definedName name="datos1">'[107]Base de Diseño'!$A$1:$G$286</definedName>
    <definedName name="Days_in_Month" localSheetId="6">#REF!</definedName>
    <definedName name="Days_in_Month" localSheetId="7">#REF!</definedName>
    <definedName name="Days_in_Month" localSheetId="11">#REF!</definedName>
    <definedName name="Days_in_Month" localSheetId="19">#REF!</definedName>
    <definedName name="Days_in_Month" localSheetId="2">#REF!</definedName>
    <definedName name="Days_in_Month" localSheetId="1">#REF!</definedName>
    <definedName name="Days_in_Month">#REF!</definedName>
    <definedName name="Dbgcm" localSheetId="15">#REF!</definedName>
    <definedName name="Dbgcm" localSheetId="6">#REF!</definedName>
    <definedName name="Dbgcm" localSheetId="7">#REF!</definedName>
    <definedName name="Dbgcm" localSheetId="8">#REF!</definedName>
    <definedName name="Dbgcm" localSheetId="42">#REF!</definedName>
    <definedName name="Dbgcm" localSheetId="43">#REF!</definedName>
    <definedName name="Dbgcm" localSheetId="44">#REF!</definedName>
    <definedName name="Dbgcm" localSheetId="45">#REF!</definedName>
    <definedName name="Dbgcm" localSheetId="46">#REF!</definedName>
    <definedName name="Dbgcm" localSheetId="47">#REF!</definedName>
    <definedName name="Dbgcm" localSheetId="48">#REF!</definedName>
    <definedName name="Dbgcm" localSheetId="49">#REF!</definedName>
    <definedName name="Dbgcm" localSheetId="50">#REF!</definedName>
    <definedName name="Dbgcm" localSheetId="51">#REF!</definedName>
    <definedName name="Dbgcm" localSheetId="52">#REF!</definedName>
    <definedName name="Dbgcm" localSheetId="53">#REF!</definedName>
    <definedName name="Dbgcm" localSheetId="54">#REF!</definedName>
    <definedName name="Dbgcm" localSheetId="55">#REF!</definedName>
    <definedName name="Dbgcm" localSheetId="56">#REF!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6">#REF!</definedName>
    <definedName name="Dbgcm" localSheetId="17">#REF!</definedName>
    <definedName name="Dbgcm" localSheetId="18">#REF!</definedName>
    <definedName name="Dbgcm" localSheetId="19">#REF!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38">#REF!</definedName>
    <definedName name="Dbgcm" localSheetId="39">#REF!</definedName>
    <definedName name="Dbgcm" localSheetId="40">#REF!</definedName>
    <definedName name="Dbgcm" localSheetId="41">#REF!</definedName>
    <definedName name="Dbgcm">#REF!</definedName>
    <definedName name="dblgarantiaExtendida" localSheetId="6">#REF!</definedName>
    <definedName name="dblgarantiaExtendida">#REF!</definedName>
    <definedName name="dblPunRentabilidad" localSheetId="6">#REF!</definedName>
    <definedName name="dblPunRentabilidad">#REF!</definedName>
    <definedName name="dblUtilVehiculo" localSheetId="6">#REF!</definedName>
    <definedName name="dblUtilVehiculo">#REF!</definedName>
    <definedName name="dc" localSheetId="15">#REF!</definedName>
    <definedName name="dc" localSheetId="6">#REF!</definedName>
    <definedName name="dc" localSheetId="7">#REF!</definedName>
    <definedName name="dc" localSheetId="8">#REF!</definedName>
    <definedName name="dc" localSheetId="42">#REF!</definedName>
    <definedName name="dc" localSheetId="43">#REF!</definedName>
    <definedName name="dc" localSheetId="44">#REF!</definedName>
    <definedName name="dc" localSheetId="45">#REF!</definedName>
    <definedName name="dc" localSheetId="46">#REF!</definedName>
    <definedName name="dc" localSheetId="47">#REF!</definedName>
    <definedName name="dc" localSheetId="48">#REF!</definedName>
    <definedName name="dc" localSheetId="49">#REF!</definedName>
    <definedName name="dc" localSheetId="50">#REF!</definedName>
    <definedName name="dc" localSheetId="51">#REF!</definedName>
    <definedName name="dc" localSheetId="52">#REF!</definedName>
    <definedName name="dc" localSheetId="53">#REF!</definedName>
    <definedName name="dc" localSheetId="54">#REF!</definedName>
    <definedName name="dc" localSheetId="55">#REF!</definedName>
    <definedName name="dc" localSheetId="56">#REF!</definedName>
    <definedName name="dc" localSheetId="9">#REF!</definedName>
    <definedName name="dc" localSheetId="10">#REF!</definedName>
    <definedName name="dc" localSheetId="11">#REF!</definedName>
    <definedName name="dc" localSheetId="12">#REF!</definedName>
    <definedName name="dc" localSheetId="13">#REF!</definedName>
    <definedName name="dc" localSheetId="14">#REF!</definedName>
    <definedName name="dc" localSheetId="16">#REF!</definedName>
    <definedName name="dc" localSheetId="17">#REF!</definedName>
    <definedName name="dc" localSheetId="18">#REF!</definedName>
    <definedName name="dc" localSheetId="19">#REF!</definedName>
    <definedName name="dc" localSheetId="22">#REF!</definedName>
    <definedName name="dc" localSheetId="23">#REF!</definedName>
    <definedName name="dc" localSheetId="24">#REF!</definedName>
    <definedName name="dc" localSheetId="25">#REF!</definedName>
    <definedName name="dc" localSheetId="26">#REF!</definedName>
    <definedName name="dc" localSheetId="27">#REF!</definedName>
    <definedName name="dc" localSheetId="28">#REF!</definedName>
    <definedName name="dc" localSheetId="29">#REF!</definedName>
    <definedName name="dc" localSheetId="30">#REF!</definedName>
    <definedName name="dc" localSheetId="31">#REF!</definedName>
    <definedName name="dc" localSheetId="32">#REF!</definedName>
    <definedName name="dc" localSheetId="33">#REF!</definedName>
    <definedName name="dc" localSheetId="34">#REF!</definedName>
    <definedName name="dc" localSheetId="35">#REF!</definedName>
    <definedName name="dc" localSheetId="36">#REF!</definedName>
    <definedName name="dc" localSheetId="37">#REF!</definedName>
    <definedName name="dc" localSheetId="38">#REF!</definedName>
    <definedName name="dc" localSheetId="39">#REF!</definedName>
    <definedName name="dc" localSheetId="40">#REF!</definedName>
    <definedName name="dc" localSheetId="41">#REF!</definedName>
    <definedName name="dc" localSheetId="3">#REF!</definedName>
    <definedName name="dc">#REF!</definedName>
    <definedName name="Dcacm" localSheetId="6">#REF!</definedName>
    <definedName name="Dcacm">#REF!</definedName>
    <definedName name="DCDC" localSheetId="15">#NAME?+Extra_Payment</definedName>
    <definedName name="DCDC" localSheetId="6">#NAME?+Extra_Payment</definedName>
    <definedName name="DCDC" localSheetId="7">#NAME?+Extra_Payment</definedName>
    <definedName name="DCDC" localSheetId="8">#NAME?+Extra_Payment</definedName>
    <definedName name="DCDC" localSheetId="42">#NAME?+Extra_Payment</definedName>
    <definedName name="DCDC" localSheetId="43">#NAME?+Extra_Payment</definedName>
    <definedName name="DCDC" localSheetId="44">#NAME?+Extra_Payment</definedName>
    <definedName name="DCDC" localSheetId="45">#NAME?+Extra_Payment</definedName>
    <definedName name="DCDC" localSheetId="46">#NAME?+Extra_Payment</definedName>
    <definedName name="DCDC" localSheetId="47">#NAME?+Extra_Payment</definedName>
    <definedName name="DCDC" localSheetId="48">#NAME?+Extra_Payment</definedName>
    <definedName name="DCDC" localSheetId="49">#NAME?+Extra_Payment</definedName>
    <definedName name="DCDC" localSheetId="50">#NAME?+Extra_Payment</definedName>
    <definedName name="DCDC" localSheetId="51">#NAME?+Extra_Payment</definedName>
    <definedName name="DCDC" localSheetId="52">#NAME?+Extra_Payment</definedName>
    <definedName name="DCDC" localSheetId="53">#NAME?+Extra_Payment</definedName>
    <definedName name="DCDC" localSheetId="54">#NAME?+Extra_Payment</definedName>
    <definedName name="DCDC" localSheetId="55">#NAME?+Extra_Payment</definedName>
    <definedName name="DCDC" localSheetId="56">#NAME?+Extra_Payment</definedName>
    <definedName name="DCDC" localSheetId="9">#NAME?+Extra_Payment</definedName>
    <definedName name="DCDC" localSheetId="10">#NAME?+Extra_Payment</definedName>
    <definedName name="DCDC" localSheetId="11">#NAME?+Extra_Payment</definedName>
    <definedName name="DCDC" localSheetId="12">#NAME?+Extra_Payment</definedName>
    <definedName name="DCDC" localSheetId="13">#NAME?+Extra_Payment</definedName>
    <definedName name="DCDC" localSheetId="14">#NAME?+Extra_Payment</definedName>
    <definedName name="DCDC" localSheetId="16">#NAME?+Extra_Payment</definedName>
    <definedName name="DCDC" localSheetId="17">#NAME?+Extra_Payment</definedName>
    <definedName name="DCDC" localSheetId="18">#NAME?+Extra_Payment</definedName>
    <definedName name="DCDC" localSheetId="19">#NAME?+Extra_Payment</definedName>
    <definedName name="DCDC" localSheetId="20">#NAME?+Extra_Payment</definedName>
    <definedName name="DCDC" localSheetId="21">#NAME?+Extra_Payment</definedName>
    <definedName name="DCDC" localSheetId="22">#NAME?+Extra_Payment</definedName>
    <definedName name="DCDC" localSheetId="23">#NAME?+Extra_Payment</definedName>
    <definedName name="DCDC" localSheetId="24">#NAME?+Extra_Payment</definedName>
    <definedName name="DCDC" localSheetId="25">#NAME?+Extra_Payment</definedName>
    <definedName name="DCDC" localSheetId="26">#NAME?+Extra_Payment</definedName>
    <definedName name="DCDC" localSheetId="27">#NAME?+Extra_Payment</definedName>
    <definedName name="DCDC" localSheetId="28">#NAME?+Extra_Payment</definedName>
    <definedName name="DCDC" localSheetId="29">#NAME?+Extra_Payment</definedName>
    <definedName name="DCDC" localSheetId="30">#NAME?+Extra_Payment</definedName>
    <definedName name="DCDC" localSheetId="31">#NAME?+Extra_Payment</definedName>
    <definedName name="DCDC" localSheetId="32">#NAME?+Extra_Payment</definedName>
    <definedName name="DCDC" localSheetId="33">#NAME?+Extra_Payment</definedName>
    <definedName name="DCDC" localSheetId="34">#NAME?+Extra_Payment</definedName>
    <definedName name="DCDC" localSheetId="35">#NAME?+Extra_Payment</definedName>
    <definedName name="DCDC" localSheetId="36">#NAME?+Extra_Payment</definedName>
    <definedName name="DCDC" localSheetId="37">#NAME?+Extra_Payment</definedName>
    <definedName name="DCDC" localSheetId="38">#NAME?+Extra_Payment</definedName>
    <definedName name="DCDC" localSheetId="39">#NAME?+Extra_Payment</definedName>
    <definedName name="DCDC" localSheetId="40">#NAME?+Extra_Payment</definedName>
    <definedName name="DCDC" localSheetId="41">#NAME?+Extra_Payment</definedName>
    <definedName name="DCDC" localSheetId="2">#NAME?+Extra_Payment</definedName>
    <definedName name="DCDC" localSheetId="1">#NAME?+Extra_Payment</definedName>
    <definedName name="DCDC">#NAME?+Extra_Payment</definedName>
    <definedName name="DCF" localSheetId="15">#REF!</definedName>
    <definedName name="DCF" localSheetId="6">#REF!</definedName>
    <definedName name="DCF" localSheetId="7">#REF!</definedName>
    <definedName name="DCF" localSheetId="8">#REF!</definedName>
    <definedName name="DCF" localSheetId="42">#REF!</definedName>
    <definedName name="DCF" localSheetId="43">#REF!</definedName>
    <definedName name="DCF" localSheetId="44">#REF!</definedName>
    <definedName name="DCF" localSheetId="45">#REF!</definedName>
    <definedName name="DCF" localSheetId="46">#REF!</definedName>
    <definedName name="DCF" localSheetId="47">#REF!</definedName>
    <definedName name="DCF" localSheetId="48">#REF!</definedName>
    <definedName name="DCF" localSheetId="49">#REF!</definedName>
    <definedName name="DCF" localSheetId="50">#REF!</definedName>
    <definedName name="DCF" localSheetId="51">#REF!</definedName>
    <definedName name="DCF" localSheetId="52">#REF!</definedName>
    <definedName name="DCF" localSheetId="53">#REF!</definedName>
    <definedName name="DCF" localSheetId="54">#REF!</definedName>
    <definedName name="DCF" localSheetId="55">#REF!</definedName>
    <definedName name="DCF" localSheetId="56">#REF!</definedName>
    <definedName name="DCF" localSheetId="9">#REF!</definedName>
    <definedName name="DCF" localSheetId="10">#REF!</definedName>
    <definedName name="DCF" localSheetId="11">#REF!</definedName>
    <definedName name="DCF" localSheetId="12">#REF!</definedName>
    <definedName name="DCF" localSheetId="13">#REF!</definedName>
    <definedName name="DCF" localSheetId="14">#REF!</definedName>
    <definedName name="DCF" localSheetId="16">#REF!</definedName>
    <definedName name="DCF" localSheetId="17">#REF!</definedName>
    <definedName name="DCF" localSheetId="18">#REF!</definedName>
    <definedName name="DCF" localSheetId="19">#REF!</definedName>
    <definedName name="DCF" localSheetId="20">#REF!</definedName>
    <definedName name="DCF" localSheetId="21">#REF!</definedName>
    <definedName name="DCF" localSheetId="22">#REF!</definedName>
    <definedName name="DCF" localSheetId="23">#REF!</definedName>
    <definedName name="DCF" localSheetId="24">#REF!</definedName>
    <definedName name="DCF" localSheetId="25">#REF!</definedName>
    <definedName name="DCF" localSheetId="26">#REF!</definedName>
    <definedName name="DCF" localSheetId="27">#REF!</definedName>
    <definedName name="DCF" localSheetId="28">#REF!</definedName>
    <definedName name="DCF" localSheetId="29">#REF!</definedName>
    <definedName name="DCF" localSheetId="30">#REF!</definedName>
    <definedName name="DCF" localSheetId="31">#REF!</definedName>
    <definedName name="DCF" localSheetId="32">#REF!</definedName>
    <definedName name="DCF" localSheetId="33">#REF!</definedName>
    <definedName name="DCF" localSheetId="34">#REF!</definedName>
    <definedName name="DCF" localSheetId="35">#REF!</definedName>
    <definedName name="DCF" localSheetId="36">#REF!</definedName>
    <definedName name="DCF" localSheetId="37">#REF!</definedName>
    <definedName name="DCF" localSheetId="38">#REF!</definedName>
    <definedName name="DCF" localSheetId="39">#REF!</definedName>
    <definedName name="DCF" localSheetId="40">#REF!</definedName>
    <definedName name="DCF" localSheetId="41">#REF!</definedName>
    <definedName name="DCF" localSheetId="3">#REF!</definedName>
    <definedName name="DCF">#REF!</definedName>
    <definedName name="dd" localSheetId="15">[3]!ERR</definedName>
    <definedName name="dd" localSheetId="6">[3]!ERR</definedName>
    <definedName name="dd" localSheetId="7">[3]!ERR</definedName>
    <definedName name="dd" localSheetId="8">[3]!ERR</definedName>
    <definedName name="dd" localSheetId="42">[3]!ERR</definedName>
    <definedName name="dd" localSheetId="43">[3]!ERR</definedName>
    <definedName name="dd" localSheetId="44">[3]!ERR</definedName>
    <definedName name="dd" localSheetId="45">[3]!ERR</definedName>
    <definedName name="dd" localSheetId="46">[3]!ERR</definedName>
    <definedName name="dd" localSheetId="47">[3]!ERR</definedName>
    <definedName name="dd" localSheetId="48">[3]!ERR</definedName>
    <definedName name="dd" localSheetId="49">[3]!ERR</definedName>
    <definedName name="dd" localSheetId="50">[3]!ERR</definedName>
    <definedName name="dd" localSheetId="51">[3]!ERR</definedName>
    <definedName name="dd" localSheetId="52">[3]!ERR</definedName>
    <definedName name="dd" localSheetId="53">[3]!ERR</definedName>
    <definedName name="dd" localSheetId="54">[3]!ERR</definedName>
    <definedName name="dd" localSheetId="55">[3]!ERR</definedName>
    <definedName name="dd" localSheetId="56">[3]!ERR</definedName>
    <definedName name="dd" localSheetId="9">[3]!ERR</definedName>
    <definedName name="dd" localSheetId="10">[3]!ERR</definedName>
    <definedName name="dd" localSheetId="11">[3]!ERR</definedName>
    <definedName name="dd" localSheetId="12">[3]!ERR</definedName>
    <definedName name="dd" localSheetId="13">[3]!ERR</definedName>
    <definedName name="dd" localSheetId="14">[3]!ERR</definedName>
    <definedName name="dd" localSheetId="16">[3]!ERR</definedName>
    <definedName name="dd" localSheetId="17">[3]!ERR</definedName>
    <definedName name="dd" localSheetId="22">[3]!ERR</definedName>
    <definedName name="dd" localSheetId="23">[3]!ERR</definedName>
    <definedName name="dd" localSheetId="24">[3]!ERR</definedName>
    <definedName name="dd" localSheetId="25">[3]!ERR</definedName>
    <definedName name="dd" localSheetId="26">[3]!ERR</definedName>
    <definedName name="dd" localSheetId="27">[3]!ERR</definedName>
    <definedName name="dd" localSheetId="28">[3]!ERR</definedName>
    <definedName name="dd" localSheetId="29">[3]!ERR</definedName>
    <definedName name="dd" localSheetId="30">[3]!ERR</definedName>
    <definedName name="dd" localSheetId="31">[3]!ERR</definedName>
    <definedName name="dd" localSheetId="32">[3]!ERR</definedName>
    <definedName name="dd" localSheetId="33">[3]!ERR</definedName>
    <definedName name="dd" localSheetId="34">[3]!ERR</definedName>
    <definedName name="dd" localSheetId="35">[3]!ERR</definedName>
    <definedName name="dd" localSheetId="36">[3]!ERR</definedName>
    <definedName name="dd" localSheetId="37">[3]!ERR</definedName>
    <definedName name="dd" localSheetId="38">[3]!ERR</definedName>
    <definedName name="dd" localSheetId="39">[3]!ERR</definedName>
    <definedName name="dd" localSheetId="40">[3]!ERR</definedName>
    <definedName name="dd" localSheetId="41">[3]!ERR</definedName>
    <definedName name="dd" localSheetId="3">#REF!</definedName>
    <definedName name="dd">[3]!ERR</definedName>
    <definedName name="dd_1" localSheetId="15">'[4]Plan auditoría'!#REF!</definedName>
    <definedName name="dd_1" localSheetId="6">'[4]Plan auditoría'!#REF!</definedName>
    <definedName name="dd_1" localSheetId="7">'[4]Plan auditoría'!#REF!</definedName>
    <definedName name="dd_1" localSheetId="8">'[4]Plan auditoría'!#REF!</definedName>
    <definedName name="dd_1" localSheetId="42">'[4]Plan auditoría'!#REF!</definedName>
    <definedName name="dd_1" localSheetId="43">'[4]Plan auditoría'!#REF!</definedName>
    <definedName name="dd_1" localSheetId="44">'[4]Plan auditoría'!#REF!</definedName>
    <definedName name="dd_1" localSheetId="45">'[4]Plan auditoría'!#REF!</definedName>
    <definedName name="dd_1" localSheetId="46">'[4]Plan auditoría'!#REF!</definedName>
    <definedName name="dd_1" localSheetId="47">'[4]Plan auditoría'!#REF!</definedName>
    <definedName name="dd_1" localSheetId="48">'[4]Plan auditoría'!#REF!</definedName>
    <definedName name="dd_1" localSheetId="49">'[4]Plan auditoría'!#REF!</definedName>
    <definedName name="dd_1" localSheetId="50">'[4]Plan auditoría'!#REF!</definedName>
    <definedName name="dd_1" localSheetId="51">'[4]Plan auditoría'!#REF!</definedName>
    <definedName name="dd_1" localSheetId="52">'[4]Plan auditoría'!#REF!</definedName>
    <definedName name="dd_1" localSheetId="53">'[4]Plan auditoría'!#REF!</definedName>
    <definedName name="dd_1" localSheetId="54">'[4]Plan auditoría'!#REF!</definedName>
    <definedName name="dd_1" localSheetId="55">'[4]Plan auditoría'!#REF!</definedName>
    <definedName name="dd_1" localSheetId="56">'[4]Plan auditoría'!#REF!</definedName>
    <definedName name="dd_1" localSheetId="9">'[4]Plan auditoría'!#REF!</definedName>
    <definedName name="dd_1" localSheetId="10">'[4]Plan auditoría'!#REF!</definedName>
    <definedName name="dd_1" localSheetId="11">'[4]Plan auditoría'!#REF!</definedName>
    <definedName name="dd_1" localSheetId="12">'[4]Plan auditoría'!#REF!</definedName>
    <definedName name="dd_1" localSheetId="13">'[4]Plan auditoría'!#REF!</definedName>
    <definedName name="dd_1" localSheetId="14">'[4]Plan auditoría'!#REF!</definedName>
    <definedName name="dd_1" localSheetId="16">'[4]Plan auditoría'!#REF!</definedName>
    <definedName name="dd_1" localSheetId="17">'[4]Plan auditoría'!#REF!</definedName>
    <definedName name="dd_1" localSheetId="18">'[4]Plan auditoría'!#REF!</definedName>
    <definedName name="dd_1" localSheetId="19">'[4]Plan auditoría'!#REF!</definedName>
    <definedName name="dd_1" localSheetId="22">'[4]Plan auditoría'!#REF!</definedName>
    <definedName name="dd_1" localSheetId="23">'[4]Plan auditoría'!#REF!</definedName>
    <definedName name="dd_1" localSheetId="24">'[4]Plan auditoría'!#REF!</definedName>
    <definedName name="dd_1" localSheetId="25">'[4]Plan auditoría'!#REF!</definedName>
    <definedName name="dd_1" localSheetId="26">'[4]Plan auditoría'!#REF!</definedName>
    <definedName name="dd_1" localSheetId="27">'[4]Plan auditoría'!#REF!</definedName>
    <definedName name="dd_1" localSheetId="28">'[4]Plan auditoría'!#REF!</definedName>
    <definedName name="dd_1" localSheetId="29">'[4]Plan auditoría'!#REF!</definedName>
    <definedName name="dd_1" localSheetId="30">'[4]Plan auditoría'!#REF!</definedName>
    <definedName name="dd_1" localSheetId="31">'[4]Plan auditoría'!#REF!</definedName>
    <definedName name="dd_1" localSheetId="32">'[4]Plan auditoría'!#REF!</definedName>
    <definedName name="dd_1" localSheetId="33">'[4]Plan auditoría'!#REF!</definedName>
    <definedName name="dd_1" localSheetId="34">'[4]Plan auditoría'!#REF!</definedName>
    <definedName name="dd_1" localSheetId="35">'[4]Plan auditoría'!#REF!</definedName>
    <definedName name="dd_1" localSheetId="36">'[4]Plan auditoría'!#REF!</definedName>
    <definedName name="dd_1" localSheetId="37">'[4]Plan auditoría'!#REF!</definedName>
    <definedName name="dd_1" localSheetId="38">'[4]Plan auditoría'!#REF!</definedName>
    <definedName name="dd_1" localSheetId="39">'[4]Plan auditoría'!#REF!</definedName>
    <definedName name="dd_1" localSheetId="40">'[4]Plan auditoría'!#REF!</definedName>
    <definedName name="dd_1" localSheetId="41">'[4]Plan auditoría'!#REF!</definedName>
    <definedName name="dd_1">'[4]Plan auditoría'!#REF!</definedName>
    <definedName name="dd_2" localSheetId="15">'[4]Plan auditoría'!#REF!</definedName>
    <definedName name="dd_2" localSheetId="6">'[4]Plan auditoría'!#REF!</definedName>
    <definedName name="dd_2" localSheetId="7">'[4]Plan auditoría'!#REF!</definedName>
    <definedName name="dd_2" localSheetId="8">'[4]Plan auditoría'!#REF!</definedName>
    <definedName name="dd_2" localSheetId="42">'[4]Plan auditoría'!#REF!</definedName>
    <definedName name="dd_2" localSheetId="43">'[4]Plan auditoría'!#REF!</definedName>
    <definedName name="dd_2" localSheetId="44">'[4]Plan auditoría'!#REF!</definedName>
    <definedName name="dd_2" localSheetId="45">'[4]Plan auditoría'!#REF!</definedName>
    <definedName name="dd_2" localSheetId="46">'[4]Plan auditoría'!#REF!</definedName>
    <definedName name="dd_2" localSheetId="47">'[4]Plan auditoría'!#REF!</definedName>
    <definedName name="dd_2" localSheetId="48">'[4]Plan auditoría'!#REF!</definedName>
    <definedName name="dd_2" localSheetId="49">'[4]Plan auditoría'!#REF!</definedName>
    <definedName name="dd_2" localSheetId="50">'[4]Plan auditoría'!#REF!</definedName>
    <definedName name="dd_2" localSheetId="51">'[4]Plan auditoría'!#REF!</definedName>
    <definedName name="dd_2" localSheetId="52">'[4]Plan auditoría'!#REF!</definedName>
    <definedName name="dd_2" localSheetId="53">'[4]Plan auditoría'!#REF!</definedName>
    <definedName name="dd_2" localSheetId="54">'[4]Plan auditoría'!#REF!</definedName>
    <definedName name="dd_2" localSheetId="55">'[4]Plan auditoría'!#REF!</definedName>
    <definedName name="dd_2" localSheetId="56">'[4]Plan auditoría'!#REF!</definedName>
    <definedName name="dd_2" localSheetId="9">'[4]Plan auditoría'!#REF!</definedName>
    <definedName name="dd_2" localSheetId="10">'[4]Plan auditoría'!#REF!</definedName>
    <definedName name="dd_2" localSheetId="11">'[4]Plan auditoría'!#REF!</definedName>
    <definedName name="dd_2" localSheetId="12">'[4]Plan auditoría'!#REF!</definedName>
    <definedName name="dd_2" localSheetId="13">'[4]Plan auditoría'!#REF!</definedName>
    <definedName name="dd_2" localSheetId="14">'[4]Plan auditoría'!#REF!</definedName>
    <definedName name="dd_2" localSheetId="16">'[4]Plan auditoría'!#REF!</definedName>
    <definedName name="dd_2" localSheetId="17">'[4]Plan auditoría'!#REF!</definedName>
    <definedName name="dd_2" localSheetId="18">'[4]Plan auditoría'!#REF!</definedName>
    <definedName name="dd_2" localSheetId="19">'[4]Plan auditoría'!#REF!</definedName>
    <definedName name="dd_2" localSheetId="22">'[4]Plan auditoría'!#REF!</definedName>
    <definedName name="dd_2" localSheetId="23">'[4]Plan auditoría'!#REF!</definedName>
    <definedName name="dd_2" localSheetId="24">'[4]Plan auditoría'!#REF!</definedName>
    <definedName name="dd_2" localSheetId="25">'[4]Plan auditoría'!#REF!</definedName>
    <definedName name="dd_2" localSheetId="26">'[4]Plan auditoría'!#REF!</definedName>
    <definedName name="dd_2" localSheetId="27">'[4]Plan auditoría'!#REF!</definedName>
    <definedName name="dd_2" localSheetId="28">'[4]Plan auditoría'!#REF!</definedName>
    <definedName name="dd_2" localSheetId="29">'[4]Plan auditoría'!#REF!</definedName>
    <definedName name="dd_2" localSheetId="30">'[4]Plan auditoría'!#REF!</definedName>
    <definedName name="dd_2" localSheetId="31">'[4]Plan auditoría'!#REF!</definedName>
    <definedName name="dd_2" localSheetId="32">'[4]Plan auditoría'!#REF!</definedName>
    <definedName name="dd_2" localSheetId="33">'[4]Plan auditoría'!#REF!</definedName>
    <definedName name="dd_2" localSheetId="34">'[4]Plan auditoría'!#REF!</definedName>
    <definedName name="dd_2" localSheetId="35">'[4]Plan auditoría'!#REF!</definedName>
    <definedName name="dd_2" localSheetId="36">'[4]Plan auditoría'!#REF!</definedName>
    <definedName name="dd_2" localSheetId="37">'[4]Plan auditoría'!#REF!</definedName>
    <definedName name="dd_2" localSheetId="38">'[4]Plan auditoría'!#REF!</definedName>
    <definedName name="dd_2" localSheetId="39">'[4]Plan auditoría'!#REF!</definedName>
    <definedName name="dd_2" localSheetId="40">'[4]Plan auditoría'!#REF!</definedName>
    <definedName name="dd_2" localSheetId="41">'[4]Plan auditoría'!#REF!</definedName>
    <definedName name="dd_2">'[4]Plan auditoría'!#REF!</definedName>
    <definedName name="dd_4" localSheetId="15">'[4]Plan auditoría'!#REF!</definedName>
    <definedName name="dd_4" localSheetId="6">'[4]Plan auditoría'!#REF!</definedName>
    <definedName name="dd_4" localSheetId="7">'[4]Plan auditoría'!#REF!</definedName>
    <definedName name="dd_4" localSheetId="8">'[4]Plan auditoría'!#REF!</definedName>
    <definedName name="dd_4" localSheetId="42">'[4]Plan auditoría'!#REF!</definedName>
    <definedName name="dd_4" localSheetId="43">'[4]Plan auditoría'!#REF!</definedName>
    <definedName name="dd_4" localSheetId="44">'[4]Plan auditoría'!#REF!</definedName>
    <definedName name="dd_4" localSheetId="45">'[4]Plan auditoría'!#REF!</definedName>
    <definedName name="dd_4" localSheetId="46">'[4]Plan auditoría'!#REF!</definedName>
    <definedName name="dd_4" localSheetId="47">'[4]Plan auditoría'!#REF!</definedName>
    <definedName name="dd_4" localSheetId="48">'[4]Plan auditoría'!#REF!</definedName>
    <definedName name="dd_4" localSheetId="49">'[4]Plan auditoría'!#REF!</definedName>
    <definedName name="dd_4" localSheetId="50">'[4]Plan auditoría'!#REF!</definedName>
    <definedName name="dd_4" localSheetId="51">'[4]Plan auditoría'!#REF!</definedName>
    <definedName name="dd_4" localSheetId="52">'[4]Plan auditoría'!#REF!</definedName>
    <definedName name="dd_4" localSheetId="53">'[4]Plan auditoría'!#REF!</definedName>
    <definedName name="dd_4" localSheetId="54">'[4]Plan auditoría'!#REF!</definedName>
    <definedName name="dd_4" localSheetId="55">'[4]Plan auditoría'!#REF!</definedName>
    <definedName name="dd_4" localSheetId="56">'[4]Plan auditoría'!#REF!</definedName>
    <definedName name="dd_4" localSheetId="9">'[4]Plan auditoría'!#REF!</definedName>
    <definedName name="dd_4" localSheetId="10">'[4]Plan auditoría'!#REF!</definedName>
    <definedName name="dd_4" localSheetId="11">'[4]Plan auditoría'!#REF!</definedName>
    <definedName name="dd_4" localSheetId="12">'[4]Plan auditoría'!#REF!</definedName>
    <definedName name="dd_4" localSheetId="13">'[4]Plan auditoría'!#REF!</definedName>
    <definedName name="dd_4" localSheetId="14">'[4]Plan auditoría'!#REF!</definedName>
    <definedName name="dd_4" localSheetId="16">'[4]Plan auditoría'!#REF!</definedName>
    <definedName name="dd_4" localSheetId="17">'[4]Plan auditoría'!#REF!</definedName>
    <definedName name="dd_4" localSheetId="18">'[4]Plan auditoría'!#REF!</definedName>
    <definedName name="dd_4" localSheetId="19">'[4]Plan auditoría'!#REF!</definedName>
    <definedName name="dd_4" localSheetId="22">'[4]Plan auditoría'!#REF!</definedName>
    <definedName name="dd_4" localSheetId="23">'[4]Plan auditoría'!#REF!</definedName>
    <definedName name="dd_4" localSheetId="24">'[4]Plan auditoría'!#REF!</definedName>
    <definedName name="dd_4" localSheetId="25">'[4]Plan auditoría'!#REF!</definedName>
    <definedName name="dd_4" localSheetId="26">'[4]Plan auditoría'!#REF!</definedName>
    <definedName name="dd_4" localSheetId="27">'[4]Plan auditoría'!#REF!</definedName>
    <definedName name="dd_4" localSheetId="28">'[4]Plan auditoría'!#REF!</definedName>
    <definedName name="dd_4" localSheetId="29">'[4]Plan auditoría'!#REF!</definedName>
    <definedName name="dd_4" localSheetId="30">'[4]Plan auditoría'!#REF!</definedName>
    <definedName name="dd_4" localSheetId="31">'[4]Plan auditoría'!#REF!</definedName>
    <definedName name="dd_4" localSheetId="32">'[4]Plan auditoría'!#REF!</definedName>
    <definedName name="dd_4" localSheetId="33">'[4]Plan auditoría'!#REF!</definedName>
    <definedName name="dd_4" localSheetId="34">'[4]Plan auditoría'!#REF!</definedName>
    <definedName name="dd_4" localSheetId="35">'[4]Plan auditoría'!#REF!</definedName>
    <definedName name="dd_4" localSheetId="36">'[4]Plan auditoría'!#REF!</definedName>
    <definedName name="dd_4" localSheetId="37">'[4]Plan auditoría'!#REF!</definedName>
    <definedName name="dd_4" localSheetId="38">'[4]Plan auditoría'!#REF!</definedName>
    <definedName name="dd_4" localSheetId="39">'[4]Plan auditoría'!#REF!</definedName>
    <definedName name="dd_4" localSheetId="40">'[4]Plan auditoría'!#REF!</definedName>
    <definedName name="dd_4" localSheetId="41">'[4]Plan auditoría'!#REF!</definedName>
    <definedName name="dd_4">'[4]Plan auditoría'!#REF!</definedName>
    <definedName name="ddd" localSheetId="15">#REF!</definedName>
    <definedName name="ddd" localSheetId="6">#REF!</definedName>
    <definedName name="ddd" localSheetId="7">#REF!</definedName>
    <definedName name="ddd" localSheetId="8">#REF!</definedName>
    <definedName name="ddd" localSheetId="42">#REF!</definedName>
    <definedName name="ddd" localSheetId="43">#REF!</definedName>
    <definedName name="ddd" localSheetId="44">#REF!</definedName>
    <definedName name="ddd" localSheetId="45">#REF!</definedName>
    <definedName name="ddd" localSheetId="46">#REF!</definedName>
    <definedName name="ddd" localSheetId="47">#REF!</definedName>
    <definedName name="ddd" localSheetId="48">#REF!</definedName>
    <definedName name="ddd" localSheetId="49">#REF!</definedName>
    <definedName name="ddd" localSheetId="50">#REF!</definedName>
    <definedName name="ddd" localSheetId="51">#REF!</definedName>
    <definedName name="ddd" localSheetId="52">#REF!</definedName>
    <definedName name="ddd" localSheetId="53">#REF!</definedName>
    <definedName name="ddd" localSheetId="54">#REF!</definedName>
    <definedName name="ddd" localSheetId="55">#REF!</definedName>
    <definedName name="ddd" localSheetId="56">#REF!</definedName>
    <definedName name="ddd" localSheetId="9">#REF!</definedName>
    <definedName name="ddd" localSheetId="10">#REF!</definedName>
    <definedName name="ddd" localSheetId="11">#REF!</definedName>
    <definedName name="ddd" localSheetId="12">#REF!</definedName>
    <definedName name="ddd" localSheetId="13">#REF!</definedName>
    <definedName name="ddd" localSheetId="14">#REF!</definedName>
    <definedName name="ddd" localSheetId="16">#REF!</definedName>
    <definedName name="ddd" localSheetId="17">#REF!</definedName>
    <definedName name="ddd" localSheetId="18">#REF!</definedName>
    <definedName name="ddd" localSheetId="19">#REF!</definedName>
    <definedName name="ddd" localSheetId="22">#REF!</definedName>
    <definedName name="ddd" localSheetId="23">#REF!</definedName>
    <definedName name="ddd" localSheetId="24">#REF!</definedName>
    <definedName name="ddd" localSheetId="25">#REF!</definedName>
    <definedName name="ddd" localSheetId="26">#REF!</definedName>
    <definedName name="ddd" localSheetId="27">#REF!</definedName>
    <definedName name="ddd" localSheetId="28">#REF!</definedName>
    <definedName name="ddd" localSheetId="29">#REF!</definedName>
    <definedName name="ddd" localSheetId="30">#REF!</definedName>
    <definedName name="ddd" localSheetId="31">#REF!</definedName>
    <definedName name="ddd" localSheetId="32">#REF!</definedName>
    <definedName name="ddd" localSheetId="33">#REF!</definedName>
    <definedName name="ddd" localSheetId="34">#REF!</definedName>
    <definedName name="ddd" localSheetId="35">#REF!</definedName>
    <definedName name="ddd" localSheetId="36">#REF!</definedName>
    <definedName name="ddd" localSheetId="37">#REF!</definedName>
    <definedName name="ddd" localSheetId="38">#REF!</definedName>
    <definedName name="ddd" localSheetId="39">#REF!</definedName>
    <definedName name="ddd" localSheetId="40">#REF!</definedName>
    <definedName name="ddd" localSheetId="41">#REF!</definedName>
    <definedName name="ddd">#REF!</definedName>
    <definedName name="DDDD" localSheetId="15">IF(' 3,5'!Values_Entered,[0]!Header_Row+' 3,5'!Number_of_Payments,[0]!Header_Row)</definedName>
    <definedName name="DDDD" localSheetId="6">IF('1,1'!Values_Entered,Header_Row+'1,1'!Number_of_Payments,Header_Row)</definedName>
    <definedName name="DDDD" localSheetId="7">IF('1,2 '!Values_Entered,Header_Row+'1,2 '!Number_of_Payments,Header_Row)</definedName>
    <definedName name="DDDD" localSheetId="8">IF('1,3'!Values_Entered,[0]!Header_Row+'1,3'!Number_of_Payments,[0]!Header_Row)</definedName>
    <definedName name="DDDD" localSheetId="42">IF('10,1'!Values_Entered,[0]!Header_Row+'10,1'!Number_of_Payments,[0]!Header_Row)</definedName>
    <definedName name="DDDD" localSheetId="43">IF('10,2'!Values_Entered,[0]!Header_Row+'10,2'!Number_of_Payments,[0]!Header_Row)</definedName>
    <definedName name="DDDD" localSheetId="44">IF('10,3'!Values_Entered,[0]!Header_Row+'10,3'!Number_of_Payments,[0]!Header_Row)</definedName>
    <definedName name="DDDD" localSheetId="45">IF('10,4'!Values_Entered,[0]!Header_Row+'10,4'!Number_of_Payments,[0]!Header_Row)</definedName>
    <definedName name="DDDD" localSheetId="46">IF('10,5'!Values_Entered,[0]!Header_Row+'10,5'!Number_of_Payments,[0]!Header_Row)</definedName>
    <definedName name="DDDD" localSheetId="47">IF('10,6'!Values_Entered,[0]!Header_Row+'10,6'!Number_of_Payments,[0]!Header_Row)</definedName>
    <definedName name="DDDD" localSheetId="48">IF('10,7'!Values_Entered,[0]!Header_Row+'10,7'!Number_of_Payments,[0]!Header_Row)</definedName>
    <definedName name="DDDD" localSheetId="49">IF('10,8'!Values_Entered,[0]!Header_Row+'10,8'!Number_of_Payments,[0]!Header_Row)</definedName>
    <definedName name="DDDD" localSheetId="50">IF('10,9'!Values_Entered,[0]!Header_Row+'10,9'!Number_of_Payments,[0]!Header_Row)</definedName>
    <definedName name="DDDD" localSheetId="51">IF('11,1'!Values_Entered,[0]!Header_Row+'11,1'!Number_of_Payments,[0]!Header_Row)</definedName>
    <definedName name="DDDD" localSheetId="52">IF('11,2'!Values_Entered,[0]!Header_Row+'11,2'!Number_of_Payments,[0]!Header_Row)</definedName>
    <definedName name="DDDD" localSheetId="53">IF('11,3'!Values_Entered,[0]!Header_Row+'11,3'!Number_of_Payments,[0]!Header_Row)</definedName>
    <definedName name="DDDD" localSheetId="54">IF('11,4'!Values_Entered,[0]!Header_Row+'11,4'!Number_of_Payments,[0]!Header_Row)</definedName>
    <definedName name="DDDD" localSheetId="55">IF('11,5'!Values_Entered,[0]!Header_Row+'11,5'!Number_of_Payments,[0]!Header_Row)</definedName>
    <definedName name="DDDD" localSheetId="56">IF('11,6'!Values_Entered,[0]!Header_Row+'11,6'!Number_of_Payments,[0]!Header_Row)</definedName>
    <definedName name="DDDD" localSheetId="9">IF('2,1'!Values_Entered,[0]!Header_Row+'2,1'!Number_of_Payments,[0]!Header_Row)</definedName>
    <definedName name="DDDD" localSheetId="10">IF('2,2'!Values_Entered,[0]!Header_Row+'2,2'!Number_of_Payments,[0]!Header_Row)</definedName>
    <definedName name="DDDD" localSheetId="11">IF('3,1 '!Values_Entered,[0]!Header_Row+'3,1 '!Number_of_Payments,[0]!Header_Row)</definedName>
    <definedName name="DDDD" localSheetId="12">IF('3,2'!Values_Entered,[0]!Header_Row+'3,2'!Number_of_Payments,[0]!Header_Row)</definedName>
    <definedName name="DDDD" localSheetId="13">IF('3,3 '!Values_Entered,[0]!Header_Row+'3,3 '!Number_of_Payments,[0]!Header_Row)</definedName>
    <definedName name="DDDD" localSheetId="14">IF('3,4 '!Values_Entered,[0]!Header_Row+'3,4 '!Number_of_Payments,[0]!Header_Row)</definedName>
    <definedName name="DDDD" localSheetId="16">IF('3,6'!Values_Entered,[0]!Header_Row+'3,6'!Number_of_Payments,[0]!Header_Row)</definedName>
    <definedName name="DDDD" localSheetId="17">IF('3,7'!Values_Entered,[0]!Header_Row+'3,7'!Number_of_Payments,[0]!Header_Row)</definedName>
    <definedName name="DDDD" localSheetId="18">IF('4,1'!Values_Entered,Header_Row+'4,1'!Number_of_Payments,Header_Row)</definedName>
    <definedName name="DDDD" localSheetId="19">IF('4,2'!Values_Entered,Header_Row+'4,2'!Number_of_Payments,Header_Row)</definedName>
    <definedName name="DDDD" localSheetId="20">IF('5,1'!Values_Entered,Header_Row+'5,1'!Number_of_Payments,Header_Row)</definedName>
    <definedName name="DDDD" localSheetId="21">IF('5,2 '!Values_Entered,Header_Row+'5,2 '!Number_of_Payments,Header_Row)</definedName>
    <definedName name="DDDD" localSheetId="22">IF('6,1 '!Values_Entered,[0]!Header_Row+'6,1 '!Number_of_Payments,[0]!Header_Row)</definedName>
    <definedName name="DDDD" localSheetId="23">IF('6,2 '!Values_Entered,[0]!Header_Row+'6,2 '!Number_of_Payments,[0]!Header_Row)</definedName>
    <definedName name="DDDD" localSheetId="24">IF('6,3 '!Values_Entered,[0]!Header_Row+'6,3 '!Number_of_Payments,[0]!Header_Row)</definedName>
    <definedName name="DDDD" localSheetId="25">IF('6,4 '!Values_Entered,[0]!Header_Row+'6,4 '!Number_of_Payments,[0]!Header_Row)</definedName>
    <definedName name="DDDD" localSheetId="26">IF('6,5 '!Values_Entered,[0]!Header_Row+'6,5 '!Number_of_Payments,[0]!Header_Row)</definedName>
    <definedName name="DDDD" localSheetId="27">IF('6,6 '!Values_Entered,[0]!Header_Row+'6,6 '!Number_of_Payments,[0]!Header_Row)</definedName>
    <definedName name="DDDD" localSheetId="28">IF('6,7 '!Values_Entered,[0]!Header_Row+'6,7 '!Number_of_Payments,[0]!Header_Row)</definedName>
    <definedName name="DDDD" localSheetId="29">IF('7,1 '!Values_Entered,[0]!Header_Row+'7,1 '!Number_of_Payments,[0]!Header_Row)</definedName>
    <definedName name="DDDD" localSheetId="30">IF('7,2 '!Values_Entered,[0]!Header_Row+'7,2 '!Number_of_Payments,[0]!Header_Row)</definedName>
    <definedName name="DDDD" localSheetId="31">IF('7,3 '!Values_Entered,[0]!Header_Row+'7,3 '!Number_of_Payments,[0]!Header_Row)</definedName>
    <definedName name="DDDD" localSheetId="32">IF('7,4 '!Values_Entered,[0]!Header_Row+'7,4 '!Number_of_Payments,[0]!Header_Row)</definedName>
    <definedName name="DDDD" localSheetId="33">IF('8,1 '!Values_Entered,[0]!Header_Row+'8,1 '!Number_of_Payments,[0]!Header_Row)</definedName>
    <definedName name="DDDD" localSheetId="34">IF('8,2 '!Values_Entered,[0]!Header_Row+'8,2 '!Number_of_Payments,[0]!Header_Row)</definedName>
    <definedName name="DDDD" localSheetId="35">IF('8,3 '!Values_Entered,[0]!Header_Row+'8,3 '!Number_of_Payments,[0]!Header_Row)</definedName>
    <definedName name="DDDD" localSheetId="36">IF('8,4 '!Values_Entered,[0]!Header_Row+'8,4 '!Number_of_Payments,[0]!Header_Row)</definedName>
    <definedName name="DDDD" localSheetId="37">IF('8,5 '!Values_Entered,[0]!Header_Row+'8,5 '!Number_of_Payments,[0]!Header_Row)</definedName>
    <definedName name="DDDD" localSheetId="38">IF('9,1'!Values_Entered,[0]!Header_Row+'9,1'!Number_of_Payments,[0]!Header_Row)</definedName>
    <definedName name="DDDD" localSheetId="39">IF('9,2 '!Values_Entered,[0]!Header_Row+'9,2 '!Number_of_Payments,[0]!Header_Row)</definedName>
    <definedName name="DDDD" localSheetId="40">IF('9,3'!Values_Entered,[0]!Header_Row+'9,3'!Number_of_Payments,[0]!Header_Row)</definedName>
    <definedName name="DDDD" localSheetId="41">IF('9,4'!Values_Entered,[0]!Header_Row+'9,4'!Number_of_Payments,[0]!Header_Row)</definedName>
    <definedName name="DDDD" localSheetId="2">IF(AIU!Values_Entered,Header_Row+AIU!Number_of_Payments,Header_Row)</definedName>
    <definedName name="DDDD" localSheetId="1">IF(MemoriaDeCant!Values_Entered,Header_Row+MemoriaDeCant!Number_of_Payments,Header_Row)</definedName>
    <definedName name="DDDD" localSheetId="3">#N/A</definedName>
    <definedName name="DDDD">IF([0]!Values_Entered,Header_Row+[0]!Number_of_Payments,Header_Row)</definedName>
    <definedName name="ddddd" localSheetId="6">#REF!</definedName>
    <definedName name="ddddd" localSheetId="7">#REF!</definedName>
    <definedName name="ddddd" localSheetId="11">#REF!</definedName>
    <definedName name="ddddd" localSheetId="19">#REF!</definedName>
    <definedName name="ddddd" localSheetId="1">#REF!</definedName>
    <definedName name="ddddd">#REF!</definedName>
    <definedName name="ddddddddd" localSheetId="6">#REF!</definedName>
    <definedName name="ddddddddd" localSheetId="7">#REF!</definedName>
    <definedName name="ddddddddd" localSheetId="11">#REF!</definedName>
    <definedName name="ddddddddd" localSheetId="19">#REF!</definedName>
    <definedName name="ddddddddd" localSheetId="1">#REF!</definedName>
    <definedName name="ddddddddd">#REF!</definedName>
    <definedName name="Dealpb" localSheetId="6" hidden="1">#REF!</definedName>
    <definedName name="Dealpb" localSheetId="11" hidden="1">#REF!</definedName>
    <definedName name="Dealpb" localSheetId="19" hidden="1">#REF!</definedName>
    <definedName name="Dealpb" localSheetId="2" hidden="1">#REF!</definedName>
    <definedName name="Dealpb" localSheetId="1" hidden="1">#REF!</definedName>
    <definedName name="Dealpb" hidden="1">#REF!</definedName>
    <definedName name="DEBILIDADES" localSheetId="15">#REF!</definedName>
    <definedName name="DEBILIDADES" localSheetId="6">#REF!</definedName>
    <definedName name="DEBILIDADES" localSheetId="7">#REF!</definedName>
    <definedName name="DEBILIDADES" localSheetId="8">#REF!</definedName>
    <definedName name="DEBILIDADES" localSheetId="42">#REF!</definedName>
    <definedName name="DEBILIDADES" localSheetId="43">#REF!</definedName>
    <definedName name="DEBILIDADES" localSheetId="44">#REF!</definedName>
    <definedName name="DEBILIDADES" localSheetId="45">#REF!</definedName>
    <definedName name="DEBILIDADES" localSheetId="46">#REF!</definedName>
    <definedName name="DEBILIDADES" localSheetId="47">#REF!</definedName>
    <definedName name="DEBILIDADES" localSheetId="48">#REF!</definedName>
    <definedName name="DEBILIDADES" localSheetId="49">#REF!</definedName>
    <definedName name="DEBILIDADES" localSheetId="50">#REF!</definedName>
    <definedName name="DEBILIDADES" localSheetId="51">#REF!</definedName>
    <definedName name="DEBILIDADES" localSheetId="52">#REF!</definedName>
    <definedName name="DEBILIDADES" localSheetId="53">#REF!</definedName>
    <definedName name="DEBILIDADES" localSheetId="54">#REF!</definedName>
    <definedName name="DEBILIDADES" localSheetId="55">#REF!</definedName>
    <definedName name="DEBILIDADES" localSheetId="56">#REF!</definedName>
    <definedName name="DEBILIDADES" localSheetId="9">#REF!</definedName>
    <definedName name="DEBILIDADES" localSheetId="10">#REF!</definedName>
    <definedName name="DEBILIDADES" localSheetId="11">#REF!</definedName>
    <definedName name="DEBILIDADES" localSheetId="12">#REF!</definedName>
    <definedName name="DEBILIDADES" localSheetId="13">#REF!</definedName>
    <definedName name="DEBILIDADES" localSheetId="14">#REF!</definedName>
    <definedName name="DEBILIDADES" localSheetId="16">#REF!</definedName>
    <definedName name="DEBILIDADES" localSheetId="17">#REF!</definedName>
    <definedName name="DEBILIDADES" localSheetId="18">#REF!</definedName>
    <definedName name="DEBILIDADES" localSheetId="19">#REF!</definedName>
    <definedName name="DEBILIDADES" localSheetId="20">#REF!</definedName>
    <definedName name="DEBILIDADES" localSheetId="21">#REF!</definedName>
    <definedName name="DEBILIDADES" localSheetId="22">#REF!</definedName>
    <definedName name="DEBILIDADES" localSheetId="23">#REF!</definedName>
    <definedName name="DEBILIDADES" localSheetId="24">#REF!</definedName>
    <definedName name="DEBILIDADES" localSheetId="25">#REF!</definedName>
    <definedName name="DEBILIDADES" localSheetId="26">#REF!</definedName>
    <definedName name="DEBILIDADES" localSheetId="27">#REF!</definedName>
    <definedName name="DEBILIDADES" localSheetId="28">#REF!</definedName>
    <definedName name="DEBILIDADES" localSheetId="29">#REF!</definedName>
    <definedName name="DEBILIDADES" localSheetId="30">#REF!</definedName>
    <definedName name="DEBILIDADES" localSheetId="31">#REF!</definedName>
    <definedName name="DEBILIDADES" localSheetId="32">#REF!</definedName>
    <definedName name="DEBILIDADES" localSheetId="33">#REF!</definedName>
    <definedName name="DEBILIDADES" localSheetId="34">#REF!</definedName>
    <definedName name="DEBILIDADES" localSheetId="35">#REF!</definedName>
    <definedName name="DEBILIDADES" localSheetId="36">#REF!</definedName>
    <definedName name="DEBILIDADES" localSheetId="37">#REF!</definedName>
    <definedName name="DEBILIDADES" localSheetId="38">#REF!</definedName>
    <definedName name="DEBILIDADES" localSheetId="39">#REF!</definedName>
    <definedName name="DEBILIDADES" localSheetId="40">#REF!</definedName>
    <definedName name="DEBILIDADES" localSheetId="41">#REF!</definedName>
    <definedName name="DEBILIDADES">#REF!</definedName>
    <definedName name="DEBILIDADES_1" localSheetId="15">#REF!</definedName>
    <definedName name="DEBILIDADES_1" localSheetId="6">#REF!</definedName>
    <definedName name="DEBILIDADES_1" localSheetId="7">#REF!</definedName>
    <definedName name="DEBILIDADES_1" localSheetId="8">#REF!</definedName>
    <definedName name="DEBILIDADES_1" localSheetId="42">#REF!</definedName>
    <definedName name="DEBILIDADES_1" localSheetId="43">#REF!</definedName>
    <definedName name="DEBILIDADES_1" localSheetId="44">#REF!</definedName>
    <definedName name="DEBILIDADES_1" localSheetId="45">#REF!</definedName>
    <definedName name="DEBILIDADES_1" localSheetId="46">#REF!</definedName>
    <definedName name="DEBILIDADES_1" localSheetId="47">#REF!</definedName>
    <definedName name="DEBILIDADES_1" localSheetId="48">#REF!</definedName>
    <definedName name="DEBILIDADES_1" localSheetId="49">#REF!</definedName>
    <definedName name="DEBILIDADES_1" localSheetId="50">#REF!</definedName>
    <definedName name="DEBILIDADES_1" localSheetId="51">#REF!</definedName>
    <definedName name="DEBILIDADES_1" localSheetId="52">#REF!</definedName>
    <definedName name="DEBILIDADES_1" localSheetId="53">#REF!</definedName>
    <definedName name="DEBILIDADES_1" localSheetId="54">#REF!</definedName>
    <definedName name="DEBILIDADES_1" localSheetId="55">#REF!</definedName>
    <definedName name="DEBILIDADES_1" localSheetId="56">#REF!</definedName>
    <definedName name="DEBILIDADES_1" localSheetId="9">#REF!</definedName>
    <definedName name="DEBILIDADES_1" localSheetId="10">#REF!</definedName>
    <definedName name="DEBILIDADES_1" localSheetId="11">#REF!</definedName>
    <definedName name="DEBILIDADES_1" localSheetId="12">#REF!</definedName>
    <definedName name="DEBILIDADES_1" localSheetId="13">#REF!</definedName>
    <definedName name="DEBILIDADES_1" localSheetId="14">#REF!</definedName>
    <definedName name="DEBILIDADES_1" localSheetId="16">#REF!</definedName>
    <definedName name="DEBILIDADES_1" localSheetId="17">#REF!</definedName>
    <definedName name="DEBILIDADES_1" localSheetId="18">#REF!</definedName>
    <definedName name="DEBILIDADES_1" localSheetId="19">#REF!</definedName>
    <definedName name="DEBILIDADES_1" localSheetId="20">#REF!</definedName>
    <definedName name="DEBILIDADES_1" localSheetId="21">#REF!</definedName>
    <definedName name="DEBILIDADES_1" localSheetId="22">#REF!</definedName>
    <definedName name="DEBILIDADES_1" localSheetId="23">#REF!</definedName>
    <definedName name="DEBILIDADES_1" localSheetId="24">#REF!</definedName>
    <definedName name="DEBILIDADES_1" localSheetId="25">#REF!</definedName>
    <definedName name="DEBILIDADES_1" localSheetId="26">#REF!</definedName>
    <definedName name="DEBILIDADES_1" localSheetId="27">#REF!</definedName>
    <definedName name="DEBILIDADES_1" localSheetId="28">#REF!</definedName>
    <definedName name="DEBILIDADES_1" localSheetId="29">#REF!</definedName>
    <definedName name="DEBILIDADES_1" localSheetId="30">#REF!</definedName>
    <definedName name="DEBILIDADES_1" localSheetId="31">#REF!</definedName>
    <definedName name="DEBILIDADES_1" localSheetId="32">#REF!</definedName>
    <definedName name="DEBILIDADES_1" localSheetId="33">#REF!</definedName>
    <definedName name="DEBILIDADES_1" localSheetId="34">#REF!</definedName>
    <definedName name="DEBILIDADES_1" localSheetId="35">#REF!</definedName>
    <definedName name="DEBILIDADES_1" localSheetId="36">#REF!</definedName>
    <definedName name="DEBILIDADES_1" localSheetId="37">#REF!</definedName>
    <definedName name="DEBILIDADES_1" localSheetId="38">#REF!</definedName>
    <definedName name="DEBILIDADES_1" localSheetId="39">#REF!</definedName>
    <definedName name="DEBILIDADES_1" localSheetId="40">#REF!</definedName>
    <definedName name="DEBILIDADES_1" localSheetId="41">#REF!</definedName>
    <definedName name="DEBILIDADES_1">#REF!</definedName>
    <definedName name="DEBILIDADES_2" localSheetId="15">#REF!</definedName>
    <definedName name="DEBILIDADES_2" localSheetId="6">#REF!</definedName>
    <definedName name="DEBILIDADES_2" localSheetId="7">#REF!</definedName>
    <definedName name="DEBILIDADES_2" localSheetId="8">#REF!</definedName>
    <definedName name="DEBILIDADES_2" localSheetId="42">#REF!</definedName>
    <definedName name="DEBILIDADES_2" localSheetId="43">#REF!</definedName>
    <definedName name="DEBILIDADES_2" localSheetId="44">#REF!</definedName>
    <definedName name="DEBILIDADES_2" localSheetId="45">#REF!</definedName>
    <definedName name="DEBILIDADES_2" localSheetId="46">#REF!</definedName>
    <definedName name="DEBILIDADES_2" localSheetId="47">#REF!</definedName>
    <definedName name="DEBILIDADES_2" localSheetId="48">#REF!</definedName>
    <definedName name="DEBILIDADES_2" localSheetId="49">#REF!</definedName>
    <definedName name="DEBILIDADES_2" localSheetId="50">#REF!</definedName>
    <definedName name="DEBILIDADES_2" localSheetId="51">#REF!</definedName>
    <definedName name="DEBILIDADES_2" localSheetId="52">#REF!</definedName>
    <definedName name="DEBILIDADES_2" localSheetId="53">#REF!</definedName>
    <definedName name="DEBILIDADES_2" localSheetId="54">#REF!</definedName>
    <definedName name="DEBILIDADES_2" localSheetId="55">#REF!</definedName>
    <definedName name="DEBILIDADES_2" localSheetId="56">#REF!</definedName>
    <definedName name="DEBILIDADES_2" localSheetId="9">#REF!</definedName>
    <definedName name="DEBILIDADES_2" localSheetId="10">#REF!</definedName>
    <definedName name="DEBILIDADES_2" localSheetId="11">#REF!</definedName>
    <definedName name="DEBILIDADES_2" localSheetId="12">#REF!</definedName>
    <definedName name="DEBILIDADES_2" localSheetId="13">#REF!</definedName>
    <definedName name="DEBILIDADES_2" localSheetId="14">#REF!</definedName>
    <definedName name="DEBILIDADES_2" localSheetId="16">#REF!</definedName>
    <definedName name="DEBILIDADES_2" localSheetId="17">#REF!</definedName>
    <definedName name="DEBILIDADES_2" localSheetId="18">#REF!</definedName>
    <definedName name="DEBILIDADES_2" localSheetId="19">#REF!</definedName>
    <definedName name="DEBILIDADES_2" localSheetId="22">#REF!</definedName>
    <definedName name="DEBILIDADES_2" localSheetId="23">#REF!</definedName>
    <definedName name="DEBILIDADES_2" localSheetId="24">#REF!</definedName>
    <definedName name="DEBILIDADES_2" localSheetId="25">#REF!</definedName>
    <definedName name="DEBILIDADES_2" localSheetId="26">#REF!</definedName>
    <definedName name="DEBILIDADES_2" localSheetId="27">#REF!</definedName>
    <definedName name="DEBILIDADES_2" localSheetId="28">#REF!</definedName>
    <definedName name="DEBILIDADES_2" localSheetId="29">#REF!</definedName>
    <definedName name="DEBILIDADES_2" localSheetId="30">#REF!</definedName>
    <definedName name="DEBILIDADES_2" localSheetId="31">#REF!</definedName>
    <definedName name="DEBILIDADES_2" localSheetId="32">#REF!</definedName>
    <definedName name="DEBILIDADES_2" localSheetId="33">#REF!</definedName>
    <definedName name="DEBILIDADES_2" localSheetId="34">#REF!</definedName>
    <definedName name="DEBILIDADES_2" localSheetId="35">#REF!</definedName>
    <definedName name="DEBILIDADES_2" localSheetId="36">#REF!</definedName>
    <definedName name="DEBILIDADES_2" localSheetId="37">#REF!</definedName>
    <definedName name="DEBILIDADES_2" localSheetId="38">#REF!</definedName>
    <definedName name="DEBILIDADES_2" localSheetId="39">#REF!</definedName>
    <definedName name="DEBILIDADES_2" localSheetId="40">#REF!</definedName>
    <definedName name="DEBILIDADES_2" localSheetId="41">#REF!</definedName>
    <definedName name="DEBILIDADES_2">#REF!</definedName>
    <definedName name="Debt_Purchase_Price_Funding">[108]CONTROL!$G$45</definedName>
    <definedName name="Debt_S5_EA_Sch" localSheetId="2">[90]INPUT_TEMP!#REF!</definedName>
    <definedName name="Debt_S5_EA_Sch">[90]INPUT_TEMP!#REF!</definedName>
    <definedName name="Debt_S6_EA_Sch" localSheetId="2">[90]INPUT_TEMP!#REF!</definedName>
    <definedName name="Debt_S6_EA_Sch">[90]INPUT_TEMP!#REF!</definedName>
    <definedName name="DEC" localSheetId="6">#REF!</definedName>
    <definedName name="DEC" localSheetId="7">#REF!</definedName>
    <definedName name="DEC" localSheetId="11">#REF!</definedName>
    <definedName name="DEC" localSheetId="19">#REF!</definedName>
    <definedName name="DEC" localSheetId="2">#REF!</definedName>
    <definedName name="DEC" localSheetId="1">#REF!</definedName>
    <definedName name="DEC">#REF!</definedName>
    <definedName name="decbs" localSheetId="6">#REF!</definedName>
    <definedName name="decbs" localSheetId="7">#REF!</definedName>
    <definedName name="decbs" localSheetId="11">#REF!</definedName>
    <definedName name="decbs" localSheetId="19">#REF!</definedName>
    <definedName name="decbs" localSheetId="2">#REF!</definedName>
    <definedName name="decbs" localSheetId="1">#REF!</definedName>
    <definedName name="decbs">#REF!</definedName>
    <definedName name="Decenas" localSheetId="15">{"";"";"";"trei";"cuare";"cincue";"sese";"sete";"oche";"nove"}&amp;"nta "</definedName>
    <definedName name="Decenas" localSheetId="6">{"";"";"";"trei";"cuare";"cincue";"sese";"sete";"oche";"nove"}&amp;"nta "</definedName>
    <definedName name="Decenas" localSheetId="7">{"";"";"";"trei";"cuare";"cincue";"sese";"sete";"oche";"nove"}&amp;"nta "</definedName>
    <definedName name="Decenas" localSheetId="8">{"";"";"";"trei";"cuare";"cincue";"sese";"sete";"oche";"nove"}&amp;"nta "</definedName>
    <definedName name="Decenas" localSheetId="42">{"";"";"";"trei";"cuare";"cincue";"sese";"sete";"oche";"nove"}&amp;"nta "</definedName>
    <definedName name="Decenas" localSheetId="43">{"";"";"";"trei";"cuare";"cincue";"sese";"sete";"oche";"nove"}&amp;"nta "</definedName>
    <definedName name="Decenas" localSheetId="44">{"";"";"";"trei";"cuare";"cincue";"sese";"sete";"oche";"nove"}&amp;"nta "</definedName>
    <definedName name="Decenas" localSheetId="45">{"";"";"";"trei";"cuare";"cincue";"sese";"sete";"oche";"nove"}&amp;"nta "</definedName>
    <definedName name="Decenas" localSheetId="46">{"";"";"";"trei";"cuare";"cincue";"sese";"sete";"oche";"nove"}&amp;"nta "</definedName>
    <definedName name="Decenas" localSheetId="47">{"";"";"";"trei";"cuare";"cincue";"sese";"sete";"oche";"nove"}&amp;"nta "</definedName>
    <definedName name="Decenas" localSheetId="48">{"";"";"";"trei";"cuare";"cincue";"sese";"sete";"oche";"nove"}&amp;"nta "</definedName>
    <definedName name="Decenas" localSheetId="49">{"";"";"";"trei";"cuare";"cincue";"sese";"sete";"oche";"nove"}&amp;"nta "</definedName>
    <definedName name="Decenas" localSheetId="50">{"";"";"";"trei";"cuare";"cincue";"sese";"sete";"oche";"nove"}&amp;"nta "</definedName>
    <definedName name="Decenas" localSheetId="51">{"";"";"";"trei";"cuare";"cincue";"sese";"sete";"oche";"nove"}&amp;"nta "</definedName>
    <definedName name="Decenas" localSheetId="52">{"";"";"";"trei";"cuare";"cincue";"sese";"sete";"oche";"nove"}&amp;"nta "</definedName>
    <definedName name="Decenas" localSheetId="53">{"";"";"";"trei";"cuare";"cincue";"sese";"sete";"oche";"nove"}&amp;"nta "</definedName>
    <definedName name="Decenas" localSheetId="54">{"";"";"";"trei";"cuare";"cincue";"sese";"sete";"oche";"nove"}&amp;"nta "</definedName>
    <definedName name="Decenas" localSheetId="55">{"";"";"";"trei";"cuare";"cincue";"sese";"sete";"oche";"nove"}&amp;"nta "</definedName>
    <definedName name="Decenas" localSheetId="56">{"";"";"";"trei";"cuare";"cincue";"sese";"sete";"oche";"nove"}&amp;"nta "</definedName>
    <definedName name="Decenas" localSheetId="9">{"";"";"";"trei";"cuare";"cincue";"sese";"sete";"oche";"nove"}&amp;"nta "</definedName>
    <definedName name="Decenas" localSheetId="10">{"";"";"";"trei";"cuare";"cincue";"sese";"sete";"oche";"nove"}&amp;"nta "</definedName>
    <definedName name="Decenas" localSheetId="11">{"";"";"";"trei";"cuare";"cincue";"sese";"sete";"oche";"nove"}&amp;"nta "</definedName>
    <definedName name="Decenas" localSheetId="12">{"";"";"";"trei";"cuare";"cincue";"sese";"sete";"oche";"nove"}&amp;"nta "</definedName>
    <definedName name="Decenas" localSheetId="13">{"";"";"";"trei";"cuare";"cincue";"sese";"sete";"oche";"nove"}&amp;"nta "</definedName>
    <definedName name="Decenas" localSheetId="14">{"";"";"";"trei";"cuare";"cincue";"sese";"sete";"oche";"nove"}&amp;"nta "</definedName>
    <definedName name="Decenas" localSheetId="16">{"";"";"";"trei";"cuare";"cincue";"sese";"sete";"oche";"nove"}&amp;"nta "</definedName>
    <definedName name="Decenas" localSheetId="17">{"";"";"";"trei";"cuare";"cincue";"sese";"sete";"oche";"nove"}&amp;"nta "</definedName>
    <definedName name="Decenas" localSheetId="18">{"";"";"";"trei";"cuare";"cincue";"sese";"sete";"oche";"nove"}&amp;"nta "</definedName>
    <definedName name="Decenas" localSheetId="19">{"";"";"";"trei";"cuare";"cincue";"sese";"sete";"oche";"nove"}&amp;"nta "</definedName>
    <definedName name="Decenas" localSheetId="20">{"";"";"";"trei";"cuare";"cincue";"sese";"sete";"oche";"nove"}&amp;"nta "</definedName>
    <definedName name="Decenas" localSheetId="21">{"";"";"";"trei";"cuare";"cincue";"sese";"sete";"oche";"nove"}&amp;"nta "</definedName>
    <definedName name="Decenas" localSheetId="22">{"";"";"";"trei";"cuare";"cincue";"sese";"sete";"oche";"nove"}&amp;"nta "</definedName>
    <definedName name="Decenas" localSheetId="23">{"";"";"";"trei";"cuare";"cincue";"sese";"sete";"oche";"nove"}&amp;"nta "</definedName>
    <definedName name="Decenas" localSheetId="24">{"";"";"";"trei";"cuare";"cincue";"sese";"sete";"oche";"nove"}&amp;"nta "</definedName>
    <definedName name="Decenas" localSheetId="25">{"";"";"";"trei";"cuare";"cincue";"sese";"sete";"oche";"nove"}&amp;"nta "</definedName>
    <definedName name="Decenas" localSheetId="26">{"";"";"";"trei";"cuare";"cincue";"sese";"sete";"oche";"nove"}&amp;"nta "</definedName>
    <definedName name="Decenas" localSheetId="27">{"";"";"";"trei";"cuare";"cincue";"sese";"sete";"oche";"nove"}&amp;"nta "</definedName>
    <definedName name="Decenas" localSheetId="28">{"";"";"";"trei";"cuare";"cincue";"sese";"sete";"oche";"nove"}&amp;"nta "</definedName>
    <definedName name="Decenas" localSheetId="29">{"";"";"";"trei";"cuare";"cincue";"sese";"sete";"oche";"nove"}&amp;"nta "</definedName>
    <definedName name="Decenas" localSheetId="30">{"";"";"";"trei";"cuare";"cincue";"sese";"sete";"oche";"nove"}&amp;"nta "</definedName>
    <definedName name="Decenas" localSheetId="31">{"";"";"";"trei";"cuare";"cincue";"sese";"sete";"oche";"nove"}&amp;"nta "</definedName>
    <definedName name="Decenas" localSheetId="32">{"";"";"";"trei";"cuare";"cincue";"sese";"sete";"oche";"nove"}&amp;"nta "</definedName>
    <definedName name="Decenas" localSheetId="33">{"";"";"";"trei";"cuare";"cincue";"sese";"sete";"oche";"nove"}&amp;"nta "</definedName>
    <definedName name="Decenas" localSheetId="34">{"";"";"";"trei";"cuare";"cincue";"sese";"sete";"oche";"nove"}&amp;"nta "</definedName>
    <definedName name="Decenas" localSheetId="35">{"";"";"";"trei";"cuare";"cincue";"sese";"sete";"oche";"nove"}&amp;"nta "</definedName>
    <definedName name="Decenas" localSheetId="36">{"";"";"";"trei";"cuare";"cincue";"sese";"sete";"oche";"nove"}&amp;"nta "</definedName>
    <definedName name="Decenas" localSheetId="37">{"";"";"";"trei";"cuare";"cincue";"sese";"sete";"oche";"nove"}&amp;"nta "</definedName>
    <definedName name="Decenas" localSheetId="38">{"";"";"";"trei";"cuare";"cincue";"sese";"sete";"oche";"nove"}&amp;"nta "</definedName>
    <definedName name="Decenas" localSheetId="39">{"";"";"";"trei";"cuare";"cincue";"sese";"sete";"oche";"nove"}&amp;"nta "</definedName>
    <definedName name="Decenas" localSheetId="40">{"";"";"";"trei";"cuare";"cincue";"sese";"sete";"oche";"nove"}&amp;"nta "</definedName>
    <definedName name="Decenas" localSheetId="41">{"";"";"";"trei";"cuare";"cincue";"sese";"sete";"oche";"nove"}&amp;"nta "</definedName>
    <definedName name="Decenas" localSheetId="2">{"";"";"";"trei";"cuare";"cincue";"sese";"sete";"oche";"nove"}&amp;"nta "</definedName>
    <definedName name="Decenas" localSheetId="1">{"";"";"";"trei";"cuare";"cincue";"sese";"sete";"oche";"nove"}&amp;"nta "</definedName>
    <definedName name="Decenas">{"";"";"";"trei";"cuare";"cincue";"sese";"sete";"oche";"nove"}&amp;"nta "</definedName>
    <definedName name="DECISIONES">[109]PARAMETROS!$C$2:$C$3</definedName>
    <definedName name="Decjv" localSheetId="6">#REF!</definedName>
    <definedName name="Decjv" localSheetId="7">#REF!</definedName>
    <definedName name="Decjv" localSheetId="11">#REF!</definedName>
    <definedName name="Decjv" localSheetId="19">#REF!</definedName>
    <definedName name="Decjv" localSheetId="2">#REF!</definedName>
    <definedName name="Decjv" localSheetId="1">#REF!</definedName>
    <definedName name="Decjv">#REF!</definedName>
    <definedName name="Decjv2" localSheetId="6">#REF!</definedName>
    <definedName name="Decjv2" localSheetId="7">#REF!</definedName>
    <definedName name="Decjv2" localSheetId="11">#REF!</definedName>
    <definedName name="Decjv2" localSheetId="19">#REF!</definedName>
    <definedName name="Decjv2" localSheetId="2">#REF!</definedName>
    <definedName name="Decjv2" localSheetId="1">#REF!</definedName>
    <definedName name="Decjv2">#REF!</definedName>
    <definedName name="DECUENTOS" localSheetId="15">#REF!</definedName>
    <definedName name="DECUENTOS" localSheetId="6">#REF!</definedName>
    <definedName name="DECUENTOS" localSheetId="7">#REF!</definedName>
    <definedName name="DECUENTOS" localSheetId="8">#REF!</definedName>
    <definedName name="DECUENTOS" localSheetId="42">#REF!</definedName>
    <definedName name="DECUENTOS" localSheetId="43">#REF!</definedName>
    <definedName name="DECUENTOS" localSheetId="44">#REF!</definedName>
    <definedName name="DECUENTOS" localSheetId="45">#REF!</definedName>
    <definedName name="DECUENTOS" localSheetId="46">#REF!</definedName>
    <definedName name="DECUENTOS" localSheetId="47">#REF!</definedName>
    <definedName name="DECUENTOS" localSheetId="48">#REF!</definedName>
    <definedName name="DECUENTOS" localSheetId="49">#REF!</definedName>
    <definedName name="DECUENTOS" localSheetId="50">#REF!</definedName>
    <definedName name="DECUENTOS" localSheetId="51">#REF!</definedName>
    <definedName name="DECUENTOS" localSheetId="52">#REF!</definedName>
    <definedName name="DECUENTOS" localSheetId="53">#REF!</definedName>
    <definedName name="DECUENTOS" localSheetId="54">#REF!</definedName>
    <definedName name="DECUENTOS" localSheetId="55">#REF!</definedName>
    <definedName name="DECUENTOS" localSheetId="56">#REF!</definedName>
    <definedName name="DECUENTOS" localSheetId="9">#REF!</definedName>
    <definedName name="DECUENTOS" localSheetId="10">#REF!</definedName>
    <definedName name="DECUENTOS" localSheetId="11">#REF!</definedName>
    <definedName name="DECUENTOS" localSheetId="12">#REF!</definedName>
    <definedName name="DECUENTOS" localSheetId="13">#REF!</definedName>
    <definedName name="DECUENTOS" localSheetId="14">#REF!</definedName>
    <definedName name="DECUENTOS" localSheetId="16">#REF!</definedName>
    <definedName name="DECUENTOS" localSheetId="17">#REF!</definedName>
    <definedName name="DECUENTOS" localSheetId="18">#REF!</definedName>
    <definedName name="DECUENTOS" localSheetId="19">#REF!</definedName>
    <definedName name="DECUENTOS" localSheetId="22">#REF!</definedName>
    <definedName name="DECUENTOS" localSheetId="23">#REF!</definedName>
    <definedName name="DECUENTOS" localSheetId="24">#REF!</definedName>
    <definedName name="DECUENTOS" localSheetId="25">#REF!</definedName>
    <definedName name="DECUENTOS" localSheetId="26">#REF!</definedName>
    <definedName name="DECUENTOS" localSheetId="27">#REF!</definedName>
    <definedName name="DECUENTOS" localSheetId="28">#REF!</definedName>
    <definedName name="DECUENTOS" localSheetId="29">#REF!</definedName>
    <definedName name="DECUENTOS" localSheetId="30">#REF!</definedName>
    <definedName name="DECUENTOS" localSheetId="31">#REF!</definedName>
    <definedName name="DECUENTOS" localSheetId="32">#REF!</definedName>
    <definedName name="DECUENTOS" localSheetId="33">#REF!</definedName>
    <definedName name="DECUENTOS" localSheetId="34">#REF!</definedName>
    <definedName name="DECUENTOS" localSheetId="35">#REF!</definedName>
    <definedName name="DECUENTOS" localSheetId="36">#REF!</definedName>
    <definedName name="DECUENTOS" localSheetId="37">#REF!</definedName>
    <definedName name="DECUENTOS" localSheetId="38">#REF!</definedName>
    <definedName name="DECUENTOS" localSheetId="39">#REF!</definedName>
    <definedName name="DECUENTOS" localSheetId="40">#REF!</definedName>
    <definedName name="DECUENTOS" localSheetId="41">#REF!</definedName>
    <definedName name="DECUENTOS">#REF!</definedName>
    <definedName name="dedalo" localSheetId="15">#REF!</definedName>
    <definedName name="dedalo" localSheetId="6">#REF!</definedName>
    <definedName name="dedalo" localSheetId="7">#REF!</definedName>
    <definedName name="dedalo" localSheetId="8">#REF!</definedName>
    <definedName name="dedalo" localSheetId="42">#REF!</definedName>
    <definedName name="dedalo" localSheetId="43">#REF!</definedName>
    <definedName name="dedalo" localSheetId="44">#REF!</definedName>
    <definedName name="dedalo" localSheetId="45">#REF!</definedName>
    <definedName name="dedalo" localSheetId="46">#REF!</definedName>
    <definedName name="dedalo" localSheetId="47">#REF!</definedName>
    <definedName name="dedalo" localSheetId="48">#REF!</definedName>
    <definedName name="dedalo" localSheetId="49">#REF!</definedName>
    <definedName name="dedalo" localSheetId="50">#REF!</definedName>
    <definedName name="dedalo" localSheetId="51">#REF!</definedName>
    <definedName name="dedalo" localSheetId="52">#REF!</definedName>
    <definedName name="dedalo" localSheetId="53">#REF!</definedName>
    <definedName name="dedalo" localSheetId="54">#REF!</definedName>
    <definedName name="dedalo" localSheetId="55">#REF!</definedName>
    <definedName name="dedalo" localSheetId="56">#REF!</definedName>
    <definedName name="dedalo" localSheetId="9">#REF!</definedName>
    <definedName name="dedalo" localSheetId="10">#REF!</definedName>
    <definedName name="dedalo" localSheetId="11">#REF!</definedName>
    <definedName name="dedalo" localSheetId="12">#REF!</definedName>
    <definedName name="dedalo" localSheetId="13">#REF!</definedName>
    <definedName name="dedalo" localSheetId="14">#REF!</definedName>
    <definedName name="dedalo" localSheetId="16">#REF!</definedName>
    <definedName name="dedalo" localSheetId="17">#REF!</definedName>
    <definedName name="dedalo" localSheetId="18">#REF!</definedName>
    <definedName name="dedalo" localSheetId="19">#REF!</definedName>
    <definedName name="dedalo" localSheetId="22">#REF!</definedName>
    <definedName name="dedalo" localSheetId="23">#REF!</definedName>
    <definedName name="dedalo" localSheetId="24">#REF!</definedName>
    <definedName name="dedalo" localSheetId="25">#REF!</definedName>
    <definedName name="dedalo" localSheetId="26">#REF!</definedName>
    <definedName name="dedalo" localSheetId="27">#REF!</definedName>
    <definedName name="dedalo" localSheetId="28">#REF!</definedName>
    <definedName name="dedalo" localSheetId="29">#REF!</definedName>
    <definedName name="dedalo" localSheetId="30">#REF!</definedName>
    <definedName name="dedalo" localSheetId="31">#REF!</definedName>
    <definedName name="dedalo" localSheetId="32">#REF!</definedName>
    <definedName name="dedalo" localSheetId="33">#REF!</definedName>
    <definedName name="dedalo" localSheetId="34">#REF!</definedName>
    <definedName name="dedalo" localSheetId="35">#REF!</definedName>
    <definedName name="dedalo" localSheetId="36">#REF!</definedName>
    <definedName name="dedalo" localSheetId="37">#REF!</definedName>
    <definedName name="dedalo" localSheetId="38">#REF!</definedName>
    <definedName name="dedalo" localSheetId="39">#REF!</definedName>
    <definedName name="dedalo" localSheetId="40">#REF!</definedName>
    <definedName name="dedalo" localSheetId="41">#REF!</definedName>
    <definedName name="dedalo">#REF!</definedName>
    <definedName name="dedo" localSheetId="15">#REF!</definedName>
    <definedName name="dedo" localSheetId="6">#REF!</definedName>
    <definedName name="dedo" localSheetId="7">#REF!</definedName>
    <definedName name="dedo" localSheetId="8">#REF!</definedName>
    <definedName name="dedo" localSheetId="42">#REF!</definedName>
    <definedName name="dedo" localSheetId="43">#REF!</definedName>
    <definedName name="dedo" localSheetId="44">#REF!</definedName>
    <definedName name="dedo" localSheetId="45">#REF!</definedName>
    <definedName name="dedo" localSheetId="46">#REF!</definedName>
    <definedName name="dedo" localSheetId="47">#REF!</definedName>
    <definedName name="dedo" localSheetId="48">#REF!</definedName>
    <definedName name="dedo" localSheetId="49">#REF!</definedName>
    <definedName name="dedo" localSheetId="50">#REF!</definedName>
    <definedName name="dedo" localSheetId="51">#REF!</definedName>
    <definedName name="dedo" localSheetId="52">#REF!</definedName>
    <definedName name="dedo" localSheetId="53">#REF!</definedName>
    <definedName name="dedo" localSheetId="54">#REF!</definedName>
    <definedName name="dedo" localSheetId="55">#REF!</definedName>
    <definedName name="dedo" localSheetId="56">#REF!</definedName>
    <definedName name="dedo" localSheetId="9">#REF!</definedName>
    <definedName name="dedo" localSheetId="10">#REF!</definedName>
    <definedName name="dedo" localSheetId="11">#REF!</definedName>
    <definedName name="dedo" localSheetId="12">#REF!</definedName>
    <definedName name="dedo" localSheetId="13">#REF!</definedName>
    <definedName name="dedo" localSheetId="14">#REF!</definedName>
    <definedName name="dedo" localSheetId="16">#REF!</definedName>
    <definedName name="dedo" localSheetId="17">#REF!</definedName>
    <definedName name="dedo" localSheetId="18">#REF!</definedName>
    <definedName name="dedo" localSheetId="19">#REF!</definedName>
    <definedName name="dedo" localSheetId="22">#REF!</definedName>
    <definedName name="dedo" localSheetId="23">#REF!</definedName>
    <definedName name="dedo" localSheetId="24">#REF!</definedName>
    <definedName name="dedo" localSheetId="25">#REF!</definedName>
    <definedName name="dedo" localSheetId="26">#REF!</definedName>
    <definedName name="dedo" localSheetId="27">#REF!</definedName>
    <definedName name="dedo" localSheetId="28">#REF!</definedName>
    <definedName name="dedo" localSheetId="29">#REF!</definedName>
    <definedName name="dedo" localSheetId="30">#REF!</definedName>
    <definedName name="dedo" localSheetId="31">#REF!</definedName>
    <definedName name="dedo" localSheetId="32">#REF!</definedName>
    <definedName name="dedo" localSheetId="33">#REF!</definedName>
    <definedName name="dedo" localSheetId="34">#REF!</definedName>
    <definedName name="dedo" localSheetId="35">#REF!</definedName>
    <definedName name="dedo" localSheetId="36">#REF!</definedName>
    <definedName name="dedo" localSheetId="37">#REF!</definedName>
    <definedName name="dedo" localSheetId="38">#REF!</definedName>
    <definedName name="dedo" localSheetId="39">#REF!</definedName>
    <definedName name="dedo" localSheetId="40">#REF!</definedName>
    <definedName name="dedo" localSheetId="41">#REF!</definedName>
    <definedName name="dedo">#REF!</definedName>
    <definedName name="default_leadtime" localSheetId="6">#REF!</definedName>
    <definedName name="default_leadtime">#REF!</definedName>
    <definedName name="Deflexión" localSheetId="6">#REF!</definedName>
    <definedName name="Deflexión">#REF!</definedName>
    <definedName name="DEMANDA" localSheetId="6">#REF!</definedName>
    <definedName name="DEMANDA">#REF!</definedName>
    <definedName name="demolicion" localSheetId="6">#REF!</definedName>
    <definedName name="demolicion">#REF!</definedName>
    <definedName name="demolicioncuneta" localSheetId="6">#REF!</definedName>
    <definedName name="demolicioncuneta">#REF!</definedName>
    <definedName name="DEMORA1" localSheetId="6">#REF!</definedName>
    <definedName name="DEMORA1">#REF!</definedName>
    <definedName name="DEMORA1_1" localSheetId="6">#REF!</definedName>
    <definedName name="DEMORA1_1">#REF!</definedName>
    <definedName name="DEMORA1_2" localSheetId="6">#REF!</definedName>
    <definedName name="DEMORA1_2">#REF!</definedName>
    <definedName name="DENS" localSheetId="6">#REF!</definedName>
    <definedName name="DENS">#REF!</definedName>
    <definedName name="densi" localSheetId="6">#REF!</definedName>
    <definedName name="densi">#REF!</definedName>
    <definedName name="Dep_IAS_tot" localSheetId="6">[85]Tax!#REF!</definedName>
    <definedName name="Dep_IAS_tot" localSheetId="7">[85]Tax!#REF!</definedName>
    <definedName name="Dep_IAS_tot" localSheetId="11">[85]Tax!#REF!</definedName>
    <definedName name="Dep_IAS_tot" localSheetId="19">[85]Tax!#REF!</definedName>
    <definedName name="Dep_IAS_tot">[85]Tax!#REF!</definedName>
    <definedName name="Department">'[110]REF - Listas'!$D$4:$D$12</definedName>
    <definedName name="Depreciation" localSheetId="6">#REF!</definedName>
    <definedName name="Depreciation" localSheetId="7">#REF!</definedName>
    <definedName name="Depreciation" localSheetId="11">#REF!</definedName>
    <definedName name="Depreciation" localSheetId="19">#REF!</definedName>
    <definedName name="Depreciation" localSheetId="2">#REF!</definedName>
    <definedName name="Depreciation" localSheetId="1">#REF!</definedName>
    <definedName name="Depreciation">#REF!</definedName>
    <definedName name="DepreciationPB" localSheetId="6" hidden="1">#REF!</definedName>
    <definedName name="DepreciationPB" localSheetId="7" hidden="1">#REF!</definedName>
    <definedName name="DepreciationPB" localSheetId="11" hidden="1">#REF!</definedName>
    <definedName name="DepreciationPB" localSheetId="19" hidden="1">#REF!</definedName>
    <definedName name="DepreciationPB" localSheetId="2" hidden="1">#REF!</definedName>
    <definedName name="DepreciationPB" localSheetId="1" hidden="1">#REF!</definedName>
    <definedName name="DepreciationPB" hidden="1">#REF!</definedName>
    <definedName name="DES" localSheetId="6">#REF!</definedName>
    <definedName name="DES" localSheetId="11">#REF!</definedName>
    <definedName name="DES" localSheetId="19">#REF!</definedName>
    <definedName name="DES" localSheetId="1">#REF!</definedName>
    <definedName name="DES">#REF!</definedName>
    <definedName name="DESARENADOR" localSheetId="15">#REF!=#REF!,#REF!,#REF!,#REF!,#REF!,#REF!,#REF!,#REF!,#REF!,#REF!,#REF!,#REF!,#REF!</definedName>
    <definedName name="DESARENADOR" localSheetId="6">#REF!=#REF!,#REF!,#REF!,#REF!,#REF!,#REF!,#REF!,#REF!,#REF!,#REF!,#REF!,#REF!,#REF!</definedName>
    <definedName name="DESARENADOR" localSheetId="7">#REF!=#REF!,#REF!,#REF!,#REF!,#REF!,#REF!,#REF!,#REF!,#REF!,#REF!,#REF!,#REF!,#REF!</definedName>
    <definedName name="DESARENADOR" localSheetId="8">#REF!=#REF!,#REF!,#REF!,#REF!,#REF!,#REF!,#REF!,#REF!,#REF!,#REF!,#REF!,#REF!,#REF!</definedName>
    <definedName name="DESARENADOR" localSheetId="42">#REF!=#REF!,#REF!,#REF!,#REF!,#REF!,#REF!,#REF!,#REF!,#REF!,#REF!,#REF!,#REF!,#REF!</definedName>
    <definedName name="DESARENADOR" localSheetId="43">#REF!=#REF!,#REF!,#REF!,#REF!,#REF!,#REF!,#REF!,#REF!,#REF!,#REF!,#REF!,#REF!,#REF!</definedName>
    <definedName name="DESARENADOR" localSheetId="44">#REF!=#REF!,#REF!,#REF!,#REF!,#REF!,#REF!,#REF!,#REF!,#REF!,#REF!,#REF!,#REF!,#REF!</definedName>
    <definedName name="DESARENADOR" localSheetId="45">#REF!=#REF!,#REF!,#REF!,#REF!,#REF!,#REF!,#REF!,#REF!,#REF!,#REF!,#REF!,#REF!,#REF!</definedName>
    <definedName name="DESARENADOR" localSheetId="46">#REF!=#REF!,#REF!,#REF!,#REF!,#REF!,#REF!,#REF!,#REF!,#REF!,#REF!,#REF!,#REF!,#REF!</definedName>
    <definedName name="DESARENADOR" localSheetId="47">#REF!=#REF!,#REF!,#REF!,#REF!,#REF!,#REF!,#REF!,#REF!,#REF!,#REF!,#REF!,#REF!,#REF!</definedName>
    <definedName name="DESARENADOR" localSheetId="48">#REF!=#REF!,#REF!,#REF!,#REF!,#REF!,#REF!,#REF!,#REF!,#REF!,#REF!,#REF!,#REF!,#REF!</definedName>
    <definedName name="DESARENADOR" localSheetId="49">#REF!=#REF!,#REF!,#REF!,#REF!,#REF!,#REF!,#REF!,#REF!,#REF!,#REF!,#REF!,#REF!,#REF!</definedName>
    <definedName name="DESARENADOR" localSheetId="50">#REF!=#REF!,#REF!,#REF!,#REF!,#REF!,#REF!,#REF!,#REF!,#REF!,#REF!,#REF!,#REF!,#REF!</definedName>
    <definedName name="DESARENADOR" localSheetId="51">#REF!=#REF!,#REF!,#REF!,#REF!,#REF!,#REF!,#REF!,#REF!,#REF!,#REF!,#REF!,#REF!,#REF!</definedName>
    <definedName name="DESARENADOR" localSheetId="52">#REF!=#REF!,#REF!,#REF!,#REF!,#REF!,#REF!,#REF!,#REF!,#REF!,#REF!,#REF!,#REF!,#REF!</definedName>
    <definedName name="DESARENADOR" localSheetId="53">#REF!=#REF!,#REF!,#REF!,#REF!,#REF!,#REF!,#REF!,#REF!,#REF!,#REF!,#REF!,#REF!,#REF!</definedName>
    <definedName name="DESARENADOR" localSheetId="54">#REF!=#REF!,#REF!,#REF!,#REF!,#REF!,#REF!,#REF!,#REF!,#REF!,#REF!,#REF!,#REF!,#REF!</definedName>
    <definedName name="DESARENADOR" localSheetId="55">#REF!=#REF!,#REF!,#REF!,#REF!,#REF!,#REF!,#REF!,#REF!,#REF!,#REF!,#REF!,#REF!,#REF!</definedName>
    <definedName name="DESARENADOR" localSheetId="56">#REF!=#REF!,#REF!,#REF!,#REF!,#REF!,#REF!,#REF!,#REF!,#REF!,#REF!,#REF!,#REF!,#REF!</definedName>
    <definedName name="DESARENADOR" localSheetId="9">#REF!=#REF!,#REF!,#REF!,#REF!,#REF!,#REF!,#REF!,#REF!,#REF!,#REF!,#REF!,#REF!,#REF!</definedName>
    <definedName name="DESARENADOR" localSheetId="10">#REF!=#REF!,#REF!,#REF!,#REF!,#REF!,#REF!,#REF!,#REF!,#REF!,#REF!,#REF!,#REF!,#REF!</definedName>
    <definedName name="DESARENADOR" localSheetId="11">#REF!=#REF!,#REF!,#REF!,#REF!,#REF!,#REF!,#REF!,#REF!,#REF!,#REF!,#REF!,#REF!,#REF!</definedName>
    <definedName name="DESARENADOR" localSheetId="12">#REF!=#REF!,#REF!,#REF!,#REF!,#REF!,#REF!,#REF!,#REF!,#REF!,#REF!,#REF!,#REF!,#REF!</definedName>
    <definedName name="DESARENADOR" localSheetId="13">#REF!=#REF!,#REF!,#REF!,#REF!,#REF!,#REF!,#REF!,#REF!,#REF!,#REF!,#REF!,#REF!,#REF!</definedName>
    <definedName name="DESARENADOR" localSheetId="14">#REF!=#REF!,#REF!,#REF!,#REF!,#REF!,#REF!,#REF!,#REF!,#REF!,#REF!,#REF!,#REF!,#REF!</definedName>
    <definedName name="DESARENADOR" localSheetId="16">#REF!=#REF!,#REF!,#REF!,#REF!,#REF!,#REF!,#REF!,#REF!,#REF!,#REF!,#REF!,#REF!,#REF!</definedName>
    <definedName name="DESARENADOR" localSheetId="17">#REF!=#REF!,#REF!,#REF!,#REF!,#REF!,#REF!,#REF!,#REF!,#REF!,#REF!,#REF!,#REF!,#REF!</definedName>
    <definedName name="DESARENADOR" localSheetId="18">#REF!=#REF!,#REF!,#REF!,#REF!,#REF!,#REF!,#REF!,#REF!,#REF!,#REF!,#REF!,#REF!,#REF!</definedName>
    <definedName name="DESARENADOR" localSheetId="19">#REF!=#REF!,#REF!,#REF!,#REF!,#REF!,#REF!,#REF!,#REF!,#REF!,#REF!,#REF!,#REF!,#REF!</definedName>
    <definedName name="DESARENADOR" localSheetId="20">#REF!=#REF!,#REF!,#REF!,#REF!,#REF!,#REF!,#REF!,#REF!,#REF!,#REF!,#REF!,#REF!,#REF!</definedName>
    <definedName name="DESARENADOR" localSheetId="21">#REF!=#REF!,#REF!,#REF!,#REF!,#REF!,#REF!,#REF!,#REF!,#REF!,#REF!,#REF!,#REF!,#REF!</definedName>
    <definedName name="DESARENADOR" localSheetId="22">#REF!=#REF!,#REF!,#REF!,#REF!,#REF!,#REF!,#REF!,#REF!,#REF!,#REF!,#REF!,#REF!,#REF!</definedName>
    <definedName name="DESARENADOR" localSheetId="23">#REF!=#REF!,#REF!,#REF!,#REF!,#REF!,#REF!,#REF!,#REF!,#REF!,#REF!,#REF!,#REF!,#REF!</definedName>
    <definedName name="DESARENADOR" localSheetId="24">#REF!=#REF!,#REF!,#REF!,#REF!,#REF!,#REF!,#REF!,#REF!,#REF!,#REF!,#REF!,#REF!,#REF!</definedName>
    <definedName name="DESARENADOR" localSheetId="25">#REF!=#REF!,#REF!,#REF!,#REF!,#REF!,#REF!,#REF!,#REF!,#REF!,#REF!,#REF!,#REF!,#REF!</definedName>
    <definedName name="DESARENADOR" localSheetId="26">#REF!=#REF!,#REF!,#REF!,#REF!,#REF!,#REF!,#REF!,#REF!,#REF!,#REF!,#REF!,#REF!,#REF!</definedName>
    <definedName name="DESARENADOR" localSheetId="27">#REF!=#REF!,#REF!,#REF!,#REF!,#REF!,#REF!,#REF!,#REF!,#REF!,#REF!,#REF!,#REF!,#REF!</definedName>
    <definedName name="DESARENADOR" localSheetId="28">#REF!=#REF!,#REF!,#REF!,#REF!,#REF!,#REF!,#REF!,#REF!,#REF!,#REF!,#REF!,#REF!,#REF!</definedName>
    <definedName name="DESARENADOR" localSheetId="29">#REF!=#REF!,#REF!,#REF!,#REF!,#REF!,#REF!,#REF!,#REF!,#REF!,#REF!,#REF!,#REF!,#REF!</definedName>
    <definedName name="DESARENADOR" localSheetId="30">#REF!=#REF!,#REF!,#REF!,#REF!,#REF!,#REF!,#REF!,#REF!,#REF!,#REF!,#REF!,#REF!,#REF!</definedName>
    <definedName name="DESARENADOR" localSheetId="31">#REF!=#REF!,#REF!,#REF!,#REF!,#REF!,#REF!,#REF!,#REF!,#REF!,#REF!,#REF!,#REF!,#REF!</definedName>
    <definedName name="DESARENADOR" localSheetId="32">#REF!=#REF!,#REF!,#REF!,#REF!,#REF!,#REF!,#REF!,#REF!,#REF!,#REF!,#REF!,#REF!,#REF!</definedName>
    <definedName name="DESARENADOR" localSheetId="33">#REF!=#REF!,#REF!,#REF!,#REF!,#REF!,#REF!,#REF!,#REF!,#REF!,#REF!,#REF!,#REF!,#REF!</definedName>
    <definedName name="DESARENADOR" localSheetId="34">#REF!=#REF!,#REF!,#REF!,#REF!,#REF!,#REF!,#REF!,#REF!,#REF!,#REF!,#REF!,#REF!,#REF!</definedName>
    <definedName name="DESARENADOR" localSheetId="35">#REF!=#REF!,#REF!,#REF!,#REF!,#REF!,#REF!,#REF!,#REF!,#REF!,#REF!,#REF!,#REF!,#REF!</definedName>
    <definedName name="DESARENADOR" localSheetId="36">#REF!=#REF!,#REF!,#REF!,#REF!,#REF!,#REF!,#REF!,#REF!,#REF!,#REF!,#REF!,#REF!,#REF!</definedName>
    <definedName name="DESARENADOR" localSheetId="37">#REF!=#REF!,#REF!,#REF!,#REF!,#REF!,#REF!,#REF!,#REF!,#REF!,#REF!,#REF!,#REF!,#REF!</definedName>
    <definedName name="DESARENADOR" localSheetId="38">#REF!=#REF!,#REF!,#REF!,#REF!,#REF!,#REF!,#REF!,#REF!,#REF!,#REF!,#REF!,#REF!,#REF!</definedName>
    <definedName name="DESARENADOR" localSheetId="39">#REF!=#REF!,#REF!,#REF!,#REF!,#REF!,#REF!,#REF!,#REF!,#REF!,#REF!,#REF!,#REF!,#REF!</definedName>
    <definedName name="DESARENADOR" localSheetId="40">#REF!=#REF!,#REF!,#REF!,#REF!,#REF!,#REF!,#REF!,#REF!,#REF!,#REF!,#REF!,#REF!,#REF!</definedName>
    <definedName name="DESARENADOR" localSheetId="41">#REF!=#REF!,#REF!,#REF!,#REF!,#REF!,#REF!,#REF!,#REF!,#REF!,#REF!,#REF!,#REF!,#REF!</definedName>
    <definedName name="DESARENADOR">#REF!=#REF!,#REF!,#REF!,#REF!,#REF!,#REF!,#REF!,#REF!,#REF!,#REF!,#REF!,#REF!,#REF!</definedName>
    <definedName name="DESC521">[111]ITEMS!$B$522</definedName>
    <definedName name="Descapote" localSheetId="6">#REF!</definedName>
    <definedName name="Descapote" localSheetId="7">#REF!</definedName>
    <definedName name="Descapote" localSheetId="11">#REF!</definedName>
    <definedName name="Descapote" localSheetId="19">#REF!</definedName>
    <definedName name="Descapote" localSheetId="2">#REF!</definedName>
    <definedName name="Descapote" localSheetId="1">#REF!</definedName>
    <definedName name="Descapote">#REF!</definedName>
    <definedName name="Descrip_cuadrillas">[102]Cuadrillas!$A$12:$A$72</definedName>
    <definedName name="Descrip_equipos">[102]Equ!$A$15:$A$96</definedName>
    <definedName name="Descrip_transporte">[102]Trans!$A$14:$A$56</definedName>
    <definedName name="Descripción">[102]Mat!$A$11:$A$625</definedName>
    <definedName name="description" localSheetId="6">#REF!</definedName>
    <definedName name="description" localSheetId="7">#REF!</definedName>
    <definedName name="description" localSheetId="11">#REF!</definedName>
    <definedName name="description" localSheetId="19">#REF!</definedName>
    <definedName name="description" localSheetId="2">#REF!</definedName>
    <definedName name="description" localSheetId="1">#REF!</definedName>
    <definedName name="description">#REF!</definedName>
    <definedName name="design">'[112]Design (3)'!$A$12:$CM$71</definedName>
    <definedName name="design2">[112]Design!$A$24:$CM$66</definedName>
    <definedName name="Designer" localSheetId="6">#REF!</definedName>
    <definedName name="Designer" localSheetId="7">#REF!</definedName>
    <definedName name="Designer" localSheetId="11">#REF!</definedName>
    <definedName name="Designer" localSheetId="19">#REF!</definedName>
    <definedName name="Designer" localSheetId="2">#REF!</definedName>
    <definedName name="Designer" localSheetId="1">#REF!</definedName>
    <definedName name="Designer">#REF!</definedName>
    <definedName name="desmonte" localSheetId="15">#REF!</definedName>
    <definedName name="desmonte" localSheetId="6">#REF!</definedName>
    <definedName name="desmonte" localSheetId="7">#REF!</definedName>
    <definedName name="desmonte" localSheetId="8">#REF!</definedName>
    <definedName name="desmonte" localSheetId="42">#REF!</definedName>
    <definedName name="desmonte" localSheetId="43">#REF!</definedName>
    <definedName name="desmonte" localSheetId="44">#REF!</definedName>
    <definedName name="desmonte" localSheetId="45">#REF!</definedName>
    <definedName name="desmonte" localSheetId="46">#REF!</definedName>
    <definedName name="desmonte" localSheetId="47">#REF!</definedName>
    <definedName name="desmonte" localSheetId="48">#REF!</definedName>
    <definedName name="desmonte" localSheetId="49">#REF!</definedName>
    <definedName name="desmonte" localSheetId="50">#REF!</definedName>
    <definedName name="desmonte" localSheetId="51">#REF!</definedName>
    <definedName name="desmonte" localSheetId="52">#REF!</definedName>
    <definedName name="desmonte" localSheetId="53">#REF!</definedName>
    <definedName name="desmonte" localSheetId="54">#REF!</definedName>
    <definedName name="desmonte" localSheetId="55">#REF!</definedName>
    <definedName name="desmonte" localSheetId="56">#REF!</definedName>
    <definedName name="desmonte" localSheetId="9">#REF!</definedName>
    <definedName name="desmonte" localSheetId="10">#REF!</definedName>
    <definedName name="desmonte" localSheetId="11">#REF!</definedName>
    <definedName name="desmonte" localSheetId="12">#REF!</definedName>
    <definedName name="desmonte" localSheetId="13">#REF!</definedName>
    <definedName name="desmonte" localSheetId="14">#REF!</definedName>
    <definedName name="desmonte" localSheetId="16">#REF!</definedName>
    <definedName name="desmonte" localSheetId="17">#REF!</definedName>
    <definedName name="desmonte" localSheetId="18">#REF!</definedName>
    <definedName name="desmonte" localSheetId="19">#REF!</definedName>
    <definedName name="desmonte" localSheetId="22">#REF!</definedName>
    <definedName name="desmonte" localSheetId="23">#REF!</definedName>
    <definedName name="desmonte" localSheetId="24">#REF!</definedName>
    <definedName name="desmonte" localSheetId="25">#REF!</definedName>
    <definedName name="desmonte" localSheetId="26">#REF!</definedName>
    <definedName name="desmonte" localSheetId="27">#REF!</definedName>
    <definedName name="desmonte" localSheetId="28">#REF!</definedName>
    <definedName name="desmonte" localSheetId="29">#REF!</definedName>
    <definedName name="desmonte" localSheetId="30">#REF!</definedName>
    <definedName name="desmonte" localSheetId="31">#REF!</definedName>
    <definedName name="desmonte" localSheetId="32">#REF!</definedName>
    <definedName name="desmonte" localSheetId="33">#REF!</definedName>
    <definedName name="desmonte" localSheetId="34">#REF!</definedName>
    <definedName name="desmonte" localSheetId="35">#REF!</definedName>
    <definedName name="desmonte" localSheetId="36">#REF!</definedName>
    <definedName name="desmonte" localSheetId="37">#REF!</definedName>
    <definedName name="desmonte" localSheetId="38">#REF!</definedName>
    <definedName name="desmonte" localSheetId="39">#REF!</definedName>
    <definedName name="desmonte" localSheetId="40">#REF!</definedName>
    <definedName name="desmonte" localSheetId="41">#REF!</definedName>
    <definedName name="desmonte">#REF!</definedName>
    <definedName name="DetailsBid1" localSheetId="6">#REF!</definedName>
    <definedName name="DetailsBid1">#REF!</definedName>
    <definedName name="DetailsBid2" localSheetId="6">#REF!</definedName>
    <definedName name="DetailsBid2">#REF!</definedName>
    <definedName name="DetailsBid3" localSheetId="6">#REF!</definedName>
    <definedName name="DetailsBid3">#REF!</definedName>
    <definedName name="DetailsBid4" localSheetId="6">#REF!</definedName>
    <definedName name="DetailsBid4">#REF!</definedName>
    <definedName name="DetailsBidRange" localSheetId="6">#REF!</definedName>
    <definedName name="DetailsBidRange">#REF!</definedName>
    <definedName name="deuda">[95]deuda!$A$1:$IV$65536</definedName>
    <definedName name="deuda2">[113]deuda!$A$1:$IV$65536</definedName>
    <definedName name="DEX" localSheetId="6">#REF!</definedName>
    <definedName name="DEX" localSheetId="7">#REF!</definedName>
    <definedName name="DEX" localSheetId="11">#REF!</definedName>
    <definedName name="DEX" localSheetId="19">#REF!</definedName>
    <definedName name="DEX" localSheetId="2">#REF!</definedName>
    <definedName name="DEX" localSheetId="1">#REF!</definedName>
    <definedName name="DEX">#REF!</definedName>
    <definedName name="df" localSheetId="15">#REF!</definedName>
    <definedName name="df" localSheetId="6">#REF!</definedName>
    <definedName name="df" localSheetId="7">#REF!</definedName>
    <definedName name="df" localSheetId="8">#REF!</definedName>
    <definedName name="df" localSheetId="42">#REF!</definedName>
    <definedName name="df" localSheetId="43">#REF!</definedName>
    <definedName name="df" localSheetId="44">#REF!</definedName>
    <definedName name="df" localSheetId="45">#REF!</definedName>
    <definedName name="df" localSheetId="46">#REF!</definedName>
    <definedName name="df" localSheetId="47">#REF!</definedName>
    <definedName name="df" localSheetId="48">#REF!</definedName>
    <definedName name="df" localSheetId="49">#REF!</definedName>
    <definedName name="df" localSheetId="50">#REF!</definedName>
    <definedName name="df" localSheetId="51">#REF!</definedName>
    <definedName name="df" localSheetId="52">#REF!</definedName>
    <definedName name="df" localSheetId="53">#REF!</definedName>
    <definedName name="df" localSheetId="54">#REF!</definedName>
    <definedName name="df" localSheetId="55">#REF!</definedName>
    <definedName name="df" localSheetId="56">#REF!</definedName>
    <definedName name="df" localSheetId="9">#REF!</definedName>
    <definedName name="df" localSheetId="10">#REF!</definedName>
    <definedName name="df" localSheetId="11">#REF!</definedName>
    <definedName name="df" localSheetId="12">#REF!</definedName>
    <definedName name="df" localSheetId="13">#REF!</definedName>
    <definedName name="df" localSheetId="14">#REF!</definedName>
    <definedName name="df" localSheetId="16">#REF!</definedName>
    <definedName name="df" localSheetId="17">#REF!</definedName>
    <definedName name="df" localSheetId="18">#REF!</definedName>
    <definedName name="df" localSheetId="19">#REF!</definedName>
    <definedName name="df" localSheetId="22">#REF!</definedName>
    <definedName name="df" localSheetId="23">#REF!</definedName>
    <definedName name="df" localSheetId="24">#REF!</definedName>
    <definedName name="df" localSheetId="25">#REF!</definedName>
    <definedName name="df" localSheetId="26">#REF!</definedName>
    <definedName name="df" localSheetId="27">#REF!</definedName>
    <definedName name="df" localSheetId="28">#REF!</definedName>
    <definedName name="df" localSheetId="29">#REF!</definedName>
    <definedName name="df" localSheetId="30">#REF!</definedName>
    <definedName name="df" localSheetId="31">#REF!</definedName>
    <definedName name="df" localSheetId="32">#REF!</definedName>
    <definedName name="df" localSheetId="33">#REF!</definedName>
    <definedName name="df" localSheetId="34">#REF!</definedName>
    <definedName name="df" localSheetId="35">#REF!</definedName>
    <definedName name="df" localSheetId="36">#REF!</definedName>
    <definedName name="df" localSheetId="37">#REF!</definedName>
    <definedName name="df" localSheetId="38">#REF!</definedName>
    <definedName name="df" localSheetId="39">#REF!</definedName>
    <definedName name="df" localSheetId="40">#REF!</definedName>
    <definedName name="df" localSheetId="41">#REF!</definedName>
    <definedName name="df" localSheetId="3">#REF!</definedName>
    <definedName name="df">#REF!</definedName>
    <definedName name="dfafcs" localSheetId="15">#REF!</definedName>
    <definedName name="dfafcs" localSheetId="6">#REF!</definedName>
    <definedName name="dfafcs" localSheetId="7">#REF!</definedName>
    <definedName name="dfafcs" localSheetId="8">#REF!</definedName>
    <definedName name="dfafcs" localSheetId="42">#REF!</definedName>
    <definedName name="dfafcs" localSheetId="43">#REF!</definedName>
    <definedName name="dfafcs" localSheetId="44">#REF!</definedName>
    <definedName name="dfafcs" localSheetId="45">#REF!</definedName>
    <definedName name="dfafcs" localSheetId="46">#REF!</definedName>
    <definedName name="dfafcs" localSheetId="47">#REF!</definedName>
    <definedName name="dfafcs" localSheetId="48">#REF!</definedName>
    <definedName name="dfafcs" localSheetId="49">#REF!</definedName>
    <definedName name="dfafcs" localSheetId="50">#REF!</definedName>
    <definedName name="dfafcs" localSheetId="51">#REF!</definedName>
    <definedName name="dfafcs" localSheetId="52">#REF!</definedName>
    <definedName name="dfafcs" localSheetId="53">#REF!</definedName>
    <definedName name="dfafcs" localSheetId="54">#REF!</definedName>
    <definedName name="dfafcs" localSheetId="55">#REF!</definedName>
    <definedName name="dfafcs" localSheetId="56">#REF!</definedName>
    <definedName name="dfafcs" localSheetId="9">#REF!</definedName>
    <definedName name="dfafcs" localSheetId="10">#REF!</definedName>
    <definedName name="dfafcs" localSheetId="11">#REF!</definedName>
    <definedName name="dfafcs" localSheetId="12">#REF!</definedName>
    <definedName name="dfafcs" localSheetId="13">#REF!</definedName>
    <definedName name="dfafcs" localSheetId="14">#REF!</definedName>
    <definedName name="dfafcs" localSheetId="16">#REF!</definedName>
    <definedName name="dfafcs" localSheetId="17">#REF!</definedName>
    <definedName name="dfafcs" localSheetId="18">#REF!</definedName>
    <definedName name="dfafcs" localSheetId="19">#REF!</definedName>
    <definedName name="dfafcs" localSheetId="22">#REF!</definedName>
    <definedName name="dfafcs" localSheetId="23">#REF!</definedName>
    <definedName name="dfafcs" localSheetId="24">#REF!</definedName>
    <definedName name="dfafcs" localSheetId="25">#REF!</definedName>
    <definedName name="dfafcs" localSheetId="26">#REF!</definedName>
    <definedName name="dfafcs" localSheetId="27">#REF!</definedName>
    <definedName name="dfafcs" localSheetId="28">#REF!</definedName>
    <definedName name="dfafcs" localSheetId="29">#REF!</definedName>
    <definedName name="dfafcs" localSheetId="30">#REF!</definedName>
    <definedName name="dfafcs" localSheetId="31">#REF!</definedName>
    <definedName name="dfafcs" localSheetId="32">#REF!</definedName>
    <definedName name="dfafcs" localSheetId="33">#REF!</definedName>
    <definedName name="dfafcs" localSheetId="34">#REF!</definedName>
    <definedName name="dfafcs" localSheetId="35">#REF!</definedName>
    <definedName name="dfafcs" localSheetId="36">#REF!</definedName>
    <definedName name="dfafcs" localSheetId="37">#REF!</definedName>
    <definedName name="dfafcs" localSheetId="38">#REF!</definedName>
    <definedName name="dfafcs" localSheetId="39">#REF!</definedName>
    <definedName name="dfafcs" localSheetId="40">#REF!</definedName>
    <definedName name="dfafcs" localSheetId="41">#REF!</definedName>
    <definedName name="dfafcs">#REF!</definedName>
    <definedName name="dfcvc" localSheetId="6">#REF!</definedName>
    <definedName name="dfcvc">#REF!</definedName>
    <definedName name="dfdaa" localSheetId="6">#REF!</definedName>
    <definedName name="dfdaa">#REF!</definedName>
    <definedName name="dfdf" localSheetId="6">#REF!</definedName>
    <definedName name="dfdf">#REF!</definedName>
    <definedName name="dff" localSheetId="15">'[4]Plan auditoría'!#REF!</definedName>
    <definedName name="dff" localSheetId="6">'[4]Plan auditoría'!#REF!</definedName>
    <definedName name="dff" localSheetId="7">'[4]Plan auditoría'!#REF!</definedName>
    <definedName name="dff" localSheetId="8">'[4]Plan auditoría'!#REF!</definedName>
    <definedName name="dff" localSheetId="42">'[4]Plan auditoría'!#REF!</definedName>
    <definedName name="dff" localSheetId="43">'[4]Plan auditoría'!#REF!</definedName>
    <definedName name="dff" localSheetId="44">'[4]Plan auditoría'!#REF!</definedName>
    <definedName name="dff" localSheetId="45">'[4]Plan auditoría'!#REF!</definedName>
    <definedName name="dff" localSheetId="46">'[4]Plan auditoría'!#REF!</definedName>
    <definedName name="dff" localSheetId="47">'[4]Plan auditoría'!#REF!</definedName>
    <definedName name="dff" localSheetId="48">'[4]Plan auditoría'!#REF!</definedName>
    <definedName name="dff" localSheetId="49">'[4]Plan auditoría'!#REF!</definedName>
    <definedName name="dff" localSheetId="50">'[4]Plan auditoría'!#REF!</definedName>
    <definedName name="dff" localSheetId="51">'[4]Plan auditoría'!#REF!</definedName>
    <definedName name="dff" localSheetId="52">'[4]Plan auditoría'!#REF!</definedName>
    <definedName name="dff" localSheetId="53">'[4]Plan auditoría'!#REF!</definedName>
    <definedName name="dff" localSheetId="54">'[4]Plan auditoría'!#REF!</definedName>
    <definedName name="dff" localSheetId="55">'[4]Plan auditoría'!#REF!</definedName>
    <definedName name="dff" localSheetId="56">'[4]Plan auditoría'!#REF!</definedName>
    <definedName name="dff" localSheetId="9">'[4]Plan auditoría'!#REF!</definedName>
    <definedName name="dff" localSheetId="10">'[4]Plan auditoría'!#REF!</definedName>
    <definedName name="dff" localSheetId="11">'[4]Plan auditoría'!#REF!</definedName>
    <definedName name="dff" localSheetId="12">'[4]Plan auditoría'!#REF!</definedName>
    <definedName name="dff" localSheetId="13">'[4]Plan auditoría'!#REF!</definedName>
    <definedName name="dff" localSheetId="14">'[4]Plan auditoría'!#REF!</definedName>
    <definedName name="dff" localSheetId="16">'[4]Plan auditoría'!#REF!</definedName>
    <definedName name="dff" localSheetId="17">'[4]Plan auditoría'!#REF!</definedName>
    <definedName name="dff" localSheetId="18">'[4]Plan auditoría'!#REF!</definedName>
    <definedName name="dff" localSheetId="19">'[4]Plan auditoría'!#REF!</definedName>
    <definedName name="dff" localSheetId="22">'[4]Plan auditoría'!#REF!</definedName>
    <definedName name="dff" localSheetId="23">'[4]Plan auditoría'!#REF!</definedName>
    <definedName name="dff" localSheetId="24">'[4]Plan auditoría'!#REF!</definedName>
    <definedName name="dff" localSheetId="25">'[4]Plan auditoría'!#REF!</definedName>
    <definedName name="dff" localSheetId="26">'[4]Plan auditoría'!#REF!</definedName>
    <definedName name="dff" localSheetId="27">'[4]Plan auditoría'!#REF!</definedName>
    <definedName name="dff" localSheetId="28">'[4]Plan auditoría'!#REF!</definedName>
    <definedName name="dff" localSheetId="29">'[4]Plan auditoría'!#REF!</definedName>
    <definedName name="dff" localSheetId="30">'[4]Plan auditoría'!#REF!</definedName>
    <definedName name="dff" localSheetId="31">'[4]Plan auditoría'!#REF!</definedName>
    <definedName name="dff" localSheetId="32">'[4]Plan auditoría'!#REF!</definedName>
    <definedName name="dff" localSheetId="33">'[4]Plan auditoría'!#REF!</definedName>
    <definedName name="dff" localSheetId="34">'[4]Plan auditoría'!#REF!</definedName>
    <definedName name="dff" localSheetId="35">'[4]Plan auditoría'!#REF!</definedName>
    <definedName name="dff" localSheetId="36">'[4]Plan auditoría'!#REF!</definedName>
    <definedName name="dff" localSheetId="37">'[4]Plan auditoría'!#REF!</definedName>
    <definedName name="dff" localSheetId="38">'[4]Plan auditoría'!#REF!</definedName>
    <definedName name="dff" localSheetId="39">'[4]Plan auditoría'!#REF!</definedName>
    <definedName name="dff" localSheetId="40">'[4]Plan auditoría'!#REF!</definedName>
    <definedName name="dff" localSheetId="41">'[4]Plan auditoría'!#REF!</definedName>
    <definedName name="dff">'[4]Plan auditoría'!#REF!</definedName>
    <definedName name="dff_2" localSheetId="15">'[4]Plan auditoría'!#REF!</definedName>
    <definedName name="dff_2" localSheetId="6">'[4]Plan auditoría'!#REF!</definedName>
    <definedName name="dff_2" localSheetId="7">'[4]Plan auditoría'!#REF!</definedName>
    <definedName name="dff_2" localSheetId="8">'[4]Plan auditoría'!#REF!</definedName>
    <definedName name="dff_2" localSheetId="42">'[4]Plan auditoría'!#REF!</definedName>
    <definedName name="dff_2" localSheetId="43">'[4]Plan auditoría'!#REF!</definedName>
    <definedName name="dff_2" localSheetId="44">'[4]Plan auditoría'!#REF!</definedName>
    <definedName name="dff_2" localSheetId="45">'[4]Plan auditoría'!#REF!</definedName>
    <definedName name="dff_2" localSheetId="46">'[4]Plan auditoría'!#REF!</definedName>
    <definedName name="dff_2" localSheetId="47">'[4]Plan auditoría'!#REF!</definedName>
    <definedName name="dff_2" localSheetId="48">'[4]Plan auditoría'!#REF!</definedName>
    <definedName name="dff_2" localSheetId="49">'[4]Plan auditoría'!#REF!</definedName>
    <definedName name="dff_2" localSheetId="50">'[4]Plan auditoría'!#REF!</definedName>
    <definedName name="dff_2" localSheetId="51">'[4]Plan auditoría'!#REF!</definedName>
    <definedName name="dff_2" localSheetId="52">'[4]Plan auditoría'!#REF!</definedName>
    <definedName name="dff_2" localSheetId="53">'[4]Plan auditoría'!#REF!</definedName>
    <definedName name="dff_2" localSheetId="54">'[4]Plan auditoría'!#REF!</definedName>
    <definedName name="dff_2" localSheetId="55">'[4]Plan auditoría'!#REF!</definedName>
    <definedName name="dff_2" localSheetId="56">'[4]Plan auditoría'!#REF!</definedName>
    <definedName name="dff_2" localSheetId="9">'[4]Plan auditoría'!#REF!</definedName>
    <definedName name="dff_2" localSheetId="10">'[4]Plan auditoría'!#REF!</definedName>
    <definedName name="dff_2" localSheetId="11">'[4]Plan auditoría'!#REF!</definedName>
    <definedName name="dff_2" localSheetId="12">'[4]Plan auditoría'!#REF!</definedName>
    <definedName name="dff_2" localSheetId="13">'[4]Plan auditoría'!#REF!</definedName>
    <definedName name="dff_2" localSheetId="14">'[4]Plan auditoría'!#REF!</definedName>
    <definedName name="dff_2" localSheetId="16">'[4]Plan auditoría'!#REF!</definedName>
    <definedName name="dff_2" localSheetId="17">'[4]Plan auditoría'!#REF!</definedName>
    <definedName name="dff_2" localSheetId="18">'[4]Plan auditoría'!#REF!</definedName>
    <definedName name="dff_2" localSheetId="19">'[4]Plan auditoría'!#REF!</definedName>
    <definedName name="dff_2" localSheetId="22">'[4]Plan auditoría'!#REF!</definedName>
    <definedName name="dff_2" localSheetId="23">'[4]Plan auditoría'!#REF!</definedName>
    <definedName name="dff_2" localSheetId="24">'[4]Plan auditoría'!#REF!</definedName>
    <definedName name="dff_2" localSheetId="25">'[4]Plan auditoría'!#REF!</definedName>
    <definedName name="dff_2" localSheetId="26">'[4]Plan auditoría'!#REF!</definedName>
    <definedName name="dff_2" localSheetId="27">'[4]Plan auditoría'!#REF!</definedName>
    <definedName name="dff_2" localSheetId="28">'[4]Plan auditoría'!#REF!</definedName>
    <definedName name="dff_2" localSheetId="29">'[4]Plan auditoría'!#REF!</definedName>
    <definedName name="dff_2" localSheetId="30">'[4]Plan auditoría'!#REF!</definedName>
    <definedName name="dff_2" localSheetId="31">'[4]Plan auditoría'!#REF!</definedName>
    <definedName name="dff_2" localSheetId="32">'[4]Plan auditoría'!#REF!</definedName>
    <definedName name="dff_2" localSheetId="33">'[4]Plan auditoría'!#REF!</definedName>
    <definedName name="dff_2" localSheetId="34">'[4]Plan auditoría'!#REF!</definedName>
    <definedName name="dff_2" localSheetId="35">'[4]Plan auditoría'!#REF!</definedName>
    <definedName name="dff_2" localSheetId="36">'[4]Plan auditoría'!#REF!</definedName>
    <definedName name="dff_2" localSheetId="37">'[4]Plan auditoría'!#REF!</definedName>
    <definedName name="dff_2" localSheetId="38">'[4]Plan auditoría'!#REF!</definedName>
    <definedName name="dff_2" localSheetId="39">'[4]Plan auditoría'!#REF!</definedName>
    <definedName name="dff_2" localSheetId="40">'[4]Plan auditoría'!#REF!</definedName>
    <definedName name="dff_2" localSheetId="41">'[4]Plan auditoría'!#REF!</definedName>
    <definedName name="dff_2">'[4]Plan auditoría'!#REF!</definedName>
    <definedName name="dff_4" localSheetId="15">'[4]Plan auditoría'!#REF!</definedName>
    <definedName name="dff_4" localSheetId="6">'[4]Plan auditoría'!#REF!</definedName>
    <definedName name="dff_4" localSheetId="7">'[4]Plan auditoría'!#REF!</definedName>
    <definedName name="dff_4" localSheetId="8">'[4]Plan auditoría'!#REF!</definedName>
    <definedName name="dff_4" localSheetId="42">'[4]Plan auditoría'!#REF!</definedName>
    <definedName name="dff_4" localSheetId="43">'[4]Plan auditoría'!#REF!</definedName>
    <definedName name="dff_4" localSheetId="44">'[4]Plan auditoría'!#REF!</definedName>
    <definedName name="dff_4" localSheetId="45">'[4]Plan auditoría'!#REF!</definedName>
    <definedName name="dff_4" localSheetId="46">'[4]Plan auditoría'!#REF!</definedName>
    <definedName name="dff_4" localSheetId="47">'[4]Plan auditoría'!#REF!</definedName>
    <definedName name="dff_4" localSheetId="48">'[4]Plan auditoría'!#REF!</definedName>
    <definedName name="dff_4" localSheetId="49">'[4]Plan auditoría'!#REF!</definedName>
    <definedName name="dff_4" localSheetId="50">'[4]Plan auditoría'!#REF!</definedName>
    <definedName name="dff_4" localSheetId="51">'[4]Plan auditoría'!#REF!</definedName>
    <definedName name="dff_4" localSheetId="52">'[4]Plan auditoría'!#REF!</definedName>
    <definedName name="dff_4" localSheetId="53">'[4]Plan auditoría'!#REF!</definedName>
    <definedName name="dff_4" localSheetId="54">'[4]Plan auditoría'!#REF!</definedName>
    <definedName name="dff_4" localSheetId="55">'[4]Plan auditoría'!#REF!</definedName>
    <definedName name="dff_4" localSheetId="56">'[4]Plan auditoría'!#REF!</definedName>
    <definedName name="dff_4" localSheetId="9">'[4]Plan auditoría'!#REF!</definedName>
    <definedName name="dff_4" localSheetId="10">'[4]Plan auditoría'!#REF!</definedName>
    <definedName name="dff_4" localSheetId="11">'[4]Plan auditoría'!#REF!</definedName>
    <definedName name="dff_4" localSheetId="12">'[4]Plan auditoría'!#REF!</definedName>
    <definedName name="dff_4" localSheetId="13">'[4]Plan auditoría'!#REF!</definedName>
    <definedName name="dff_4" localSheetId="14">'[4]Plan auditoría'!#REF!</definedName>
    <definedName name="dff_4" localSheetId="16">'[4]Plan auditoría'!#REF!</definedName>
    <definedName name="dff_4" localSheetId="17">'[4]Plan auditoría'!#REF!</definedName>
    <definedName name="dff_4" localSheetId="18">'[4]Plan auditoría'!#REF!</definedName>
    <definedName name="dff_4" localSheetId="19">'[4]Plan auditoría'!#REF!</definedName>
    <definedName name="dff_4" localSheetId="22">'[4]Plan auditoría'!#REF!</definedName>
    <definedName name="dff_4" localSheetId="23">'[4]Plan auditoría'!#REF!</definedName>
    <definedName name="dff_4" localSheetId="24">'[4]Plan auditoría'!#REF!</definedName>
    <definedName name="dff_4" localSheetId="25">'[4]Plan auditoría'!#REF!</definedName>
    <definedName name="dff_4" localSheetId="26">'[4]Plan auditoría'!#REF!</definedName>
    <definedName name="dff_4" localSheetId="27">'[4]Plan auditoría'!#REF!</definedName>
    <definedName name="dff_4" localSheetId="28">'[4]Plan auditoría'!#REF!</definedName>
    <definedName name="dff_4" localSheetId="29">'[4]Plan auditoría'!#REF!</definedName>
    <definedName name="dff_4" localSheetId="30">'[4]Plan auditoría'!#REF!</definedName>
    <definedName name="dff_4" localSheetId="31">'[4]Plan auditoría'!#REF!</definedName>
    <definedName name="dff_4" localSheetId="32">'[4]Plan auditoría'!#REF!</definedName>
    <definedName name="dff_4" localSheetId="33">'[4]Plan auditoría'!#REF!</definedName>
    <definedName name="dff_4" localSheetId="34">'[4]Plan auditoría'!#REF!</definedName>
    <definedName name="dff_4" localSheetId="35">'[4]Plan auditoría'!#REF!</definedName>
    <definedName name="dff_4" localSheetId="36">'[4]Plan auditoría'!#REF!</definedName>
    <definedName name="dff_4" localSheetId="37">'[4]Plan auditoría'!#REF!</definedName>
    <definedName name="dff_4" localSheetId="38">'[4]Plan auditoría'!#REF!</definedName>
    <definedName name="dff_4" localSheetId="39">'[4]Plan auditoría'!#REF!</definedName>
    <definedName name="dff_4" localSheetId="40">'[4]Plan auditoría'!#REF!</definedName>
    <definedName name="dff_4" localSheetId="41">'[4]Plan auditoría'!#REF!</definedName>
    <definedName name="dff_4">'[4]Plan auditoría'!#REF!</definedName>
    <definedName name="dffgggg" localSheetId="15">#REF!</definedName>
    <definedName name="dffgggg" localSheetId="6">#REF!</definedName>
    <definedName name="dffgggg" localSheetId="7">#REF!</definedName>
    <definedName name="dffgggg" localSheetId="8">#REF!</definedName>
    <definedName name="dffgggg" localSheetId="42">#REF!</definedName>
    <definedName name="dffgggg" localSheetId="43">#REF!</definedName>
    <definedName name="dffgggg" localSheetId="44">#REF!</definedName>
    <definedName name="dffgggg" localSheetId="45">#REF!</definedName>
    <definedName name="dffgggg" localSheetId="46">#REF!</definedName>
    <definedName name="dffgggg" localSheetId="47">#REF!</definedName>
    <definedName name="dffgggg" localSheetId="48">#REF!</definedName>
    <definedName name="dffgggg" localSheetId="49">#REF!</definedName>
    <definedName name="dffgggg" localSheetId="50">#REF!</definedName>
    <definedName name="dffgggg" localSheetId="51">#REF!</definedName>
    <definedName name="dffgggg" localSheetId="52">#REF!</definedName>
    <definedName name="dffgggg" localSheetId="53">#REF!</definedName>
    <definedName name="dffgggg" localSheetId="54">#REF!</definedName>
    <definedName name="dffgggg" localSheetId="55">#REF!</definedName>
    <definedName name="dffgggg" localSheetId="56">#REF!</definedName>
    <definedName name="dffgggg" localSheetId="9">#REF!</definedName>
    <definedName name="dffgggg" localSheetId="10">#REF!</definedName>
    <definedName name="dffgggg" localSheetId="11">#REF!</definedName>
    <definedName name="dffgggg" localSheetId="12">#REF!</definedName>
    <definedName name="dffgggg" localSheetId="13">#REF!</definedName>
    <definedName name="dffgggg" localSheetId="14">#REF!</definedName>
    <definedName name="dffgggg" localSheetId="16">#REF!</definedName>
    <definedName name="dffgggg" localSheetId="17">#REF!</definedName>
    <definedName name="dffgggg" localSheetId="18">#REF!</definedName>
    <definedName name="dffgggg" localSheetId="19">#REF!</definedName>
    <definedName name="dffgggg" localSheetId="22">#REF!</definedName>
    <definedName name="dffgggg" localSheetId="23">#REF!</definedName>
    <definedName name="dffgggg" localSheetId="24">#REF!</definedName>
    <definedName name="dffgggg" localSheetId="25">#REF!</definedName>
    <definedName name="dffgggg" localSheetId="26">#REF!</definedName>
    <definedName name="dffgggg" localSheetId="27">#REF!</definedName>
    <definedName name="dffgggg" localSheetId="28">#REF!</definedName>
    <definedName name="dffgggg" localSheetId="29">#REF!</definedName>
    <definedName name="dffgggg" localSheetId="30">#REF!</definedName>
    <definedName name="dffgggg" localSheetId="31">#REF!</definedName>
    <definedName name="dffgggg" localSheetId="32">#REF!</definedName>
    <definedName name="dffgggg" localSheetId="33">#REF!</definedName>
    <definedName name="dffgggg" localSheetId="34">#REF!</definedName>
    <definedName name="dffgggg" localSheetId="35">#REF!</definedName>
    <definedName name="dffgggg" localSheetId="36">#REF!</definedName>
    <definedName name="dffgggg" localSheetId="37">#REF!</definedName>
    <definedName name="dffgggg" localSheetId="38">#REF!</definedName>
    <definedName name="dffgggg" localSheetId="39">#REF!</definedName>
    <definedName name="dffgggg" localSheetId="40">#REF!</definedName>
    <definedName name="dffgggg" localSheetId="41">#REF!</definedName>
    <definedName name="dffgggg">#REF!</definedName>
    <definedName name="dFWgeh" localSheetId="15">#REF!</definedName>
    <definedName name="dFWgeh" localSheetId="6">#REF!</definedName>
    <definedName name="dFWgeh" localSheetId="7">#REF!</definedName>
    <definedName name="dFWgeh" localSheetId="8">#REF!</definedName>
    <definedName name="dFWgeh" localSheetId="42">#REF!</definedName>
    <definedName name="dFWgeh" localSheetId="43">#REF!</definedName>
    <definedName name="dFWgeh" localSheetId="44">#REF!</definedName>
    <definedName name="dFWgeh" localSheetId="45">#REF!</definedName>
    <definedName name="dFWgeh" localSheetId="46">#REF!</definedName>
    <definedName name="dFWgeh" localSheetId="47">#REF!</definedName>
    <definedName name="dFWgeh" localSheetId="48">#REF!</definedName>
    <definedName name="dFWgeh" localSheetId="49">#REF!</definedName>
    <definedName name="dFWgeh" localSheetId="50">#REF!</definedName>
    <definedName name="dFWgeh" localSheetId="51">#REF!</definedName>
    <definedName name="dFWgeh" localSheetId="52">#REF!</definedName>
    <definedName name="dFWgeh" localSheetId="53">#REF!</definedName>
    <definedName name="dFWgeh" localSheetId="54">#REF!</definedName>
    <definedName name="dFWgeh" localSheetId="55">#REF!</definedName>
    <definedName name="dFWgeh" localSheetId="56">#REF!</definedName>
    <definedName name="dFWgeh" localSheetId="9">#REF!</definedName>
    <definedName name="dFWgeh" localSheetId="10">#REF!</definedName>
    <definedName name="dFWgeh" localSheetId="11">#REF!</definedName>
    <definedName name="dFWgeh" localSheetId="12">#REF!</definedName>
    <definedName name="dFWgeh" localSheetId="13">#REF!</definedName>
    <definedName name="dFWgeh" localSheetId="14">#REF!</definedName>
    <definedName name="dFWgeh" localSheetId="16">#REF!</definedName>
    <definedName name="dFWgeh" localSheetId="17">#REF!</definedName>
    <definedName name="dFWgeh" localSheetId="18">#REF!</definedName>
    <definedName name="dFWgeh" localSheetId="19">#REF!</definedName>
    <definedName name="dFWgeh" localSheetId="22">#REF!</definedName>
    <definedName name="dFWgeh" localSheetId="23">#REF!</definedName>
    <definedName name="dFWgeh" localSheetId="24">#REF!</definedName>
    <definedName name="dFWgeh" localSheetId="25">#REF!</definedName>
    <definedName name="dFWgeh" localSheetId="26">#REF!</definedName>
    <definedName name="dFWgeh" localSheetId="27">#REF!</definedName>
    <definedName name="dFWgeh" localSheetId="28">#REF!</definedName>
    <definedName name="dFWgeh" localSheetId="29">#REF!</definedName>
    <definedName name="dFWgeh" localSheetId="30">#REF!</definedName>
    <definedName name="dFWgeh" localSheetId="31">#REF!</definedName>
    <definedName name="dFWgeh" localSheetId="32">#REF!</definedName>
    <definedName name="dFWgeh" localSheetId="33">#REF!</definedName>
    <definedName name="dFWgeh" localSheetId="34">#REF!</definedName>
    <definedName name="dFWgeh" localSheetId="35">#REF!</definedName>
    <definedName name="dFWgeh" localSheetId="36">#REF!</definedName>
    <definedName name="dFWgeh" localSheetId="37">#REF!</definedName>
    <definedName name="dFWgeh" localSheetId="38">#REF!</definedName>
    <definedName name="dFWgeh" localSheetId="39">#REF!</definedName>
    <definedName name="dFWgeh" localSheetId="40">#REF!</definedName>
    <definedName name="dFWgeh" localSheetId="41">#REF!</definedName>
    <definedName name="dFWgeh">#REF!</definedName>
    <definedName name="dgr" localSheetId="15">#REF!</definedName>
    <definedName name="dgr" localSheetId="6">#REF!</definedName>
    <definedName name="dgr" localSheetId="7">#REF!</definedName>
    <definedName name="dgr" localSheetId="8">#REF!</definedName>
    <definedName name="dgr" localSheetId="42">#REF!</definedName>
    <definedName name="dgr" localSheetId="43">#REF!</definedName>
    <definedName name="dgr" localSheetId="44">#REF!</definedName>
    <definedName name="dgr" localSheetId="45">#REF!</definedName>
    <definedName name="dgr" localSheetId="46">#REF!</definedName>
    <definedName name="dgr" localSheetId="47">#REF!</definedName>
    <definedName name="dgr" localSheetId="48">#REF!</definedName>
    <definedName name="dgr" localSheetId="49">#REF!</definedName>
    <definedName name="dgr" localSheetId="50">#REF!</definedName>
    <definedName name="dgr" localSheetId="51">#REF!</definedName>
    <definedName name="dgr" localSheetId="52">#REF!</definedName>
    <definedName name="dgr" localSheetId="53">#REF!</definedName>
    <definedName name="dgr" localSheetId="54">#REF!</definedName>
    <definedName name="dgr" localSheetId="55">#REF!</definedName>
    <definedName name="dgr" localSheetId="56">#REF!</definedName>
    <definedName name="dgr" localSheetId="9">#REF!</definedName>
    <definedName name="dgr" localSheetId="10">#REF!</definedName>
    <definedName name="dgr" localSheetId="11">#REF!</definedName>
    <definedName name="dgr" localSheetId="12">#REF!</definedName>
    <definedName name="dgr" localSheetId="13">#REF!</definedName>
    <definedName name="dgr" localSheetId="14">#REF!</definedName>
    <definedName name="dgr" localSheetId="16">#REF!</definedName>
    <definedName name="dgr" localSheetId="17">#REF!</definedName>
    <definedName name="dgr" localSheetId="18">#REF!</definedName>
    <definedName name="dgr" localSheetId="19">#REF!</definedName>
    <definedName name="dgr" localSheetId="22">#REF!</definedName>
    <definedName name="dgr" localSheetId="23">#REF!</definedName>
    <definedName name="dgr" localSheetId="24">#REF!</definedName>
    <definedName name="dgr" localSheetId="25">#REF!</definedName>
    <definedName name="dgr" localSheetId="26">#REF!</definedName>
    <definedName name="dgr" localSheetId="27">#REF!</definedName>
    <definedName name="dgr" localSheetId="28">#REF!</definedName>
    <definedName name="dgr" localSheetId="29">#REF!</definedName>
    <definedName name="dgr" localSheetId="30">#REF!</definedName>
    <definedName name="dgr" localSheetId="31">#REF!</definedName>
    <definedName name="dgr" localSheetId="32">#REF!</definedName>
    <definedName name="dgr" localSheetId="33">#REF!</definedName>
    <definedName name="dgr" localSheetId="34">#REF!</definedName>
    <definedName name="dgr" localSheetId="35">#REF!</definedName>
    <definedName name="dgr" localSheetId="36">#REF!</definedName>
    <definedName name="dgr" localSheetId="37">#REF!</definedName>
    <definedName name="dgr" localSheetId="38">#REF!</definedName>
    <definedName name="dgr" localSheetId="39">#REF!</definedName>
    <definedName name="dgr" localSheetId="40">#REF!</definedName>
    <definedName name="dgr" localSheetId="41">#REF!</definedName>
    <definedName name="dgr">#REF!</definedName>
    <definedName name="DHJL" localSheetId="6">#REF!</definedName>
    <definedName name="DHJL">#REF!</definedName>
    <definedName name="dht" localSheetId="6">#REF!</definedName>
    <definedName name="dht">#REF!</definedName>
    <definedName name="di" localSheetId="6">#REF!</definedName>
    <definedName name="di" localSheetId="3">#REF!</definedName>
    <definedName name="di">#REF!</definedName>
    <definedName name="DIA">'[96]210.2.2'!$T$2</definedName>
    <definedName name="dia24hr" localSheetId="6">#REF!</definedName>
    <definedName name="dia24hr" localSheetId="7">#REF!</definedName>
    <definedName name="dia24hr" localSheetId="11">#REF!</definedName>
    <definedName name="dia24hr" localSheetId="19">#REF!</definedName>
    <definedName name="dia24hr" localSheetId="2">#REF!</definedName>
    <definedName name="dia24hr" localSheetId="1">#REF!</definedName>
    <definedName name="dia24hr">#REF!</definedName>
    <definedName name="diametros" localSheetId="6">#REF!</definedName>
    <definedName name="diametros" localSheetId="7">#REF!</definedName>
    <definedName name="diametros" localSheetId="11">#REF!</definedName>
    <definedName name="diametros" localSheetId="19">#REF!</definedName>
    <definedName name="diametros" localSheetId="2">#REF!</definedName>
    <definedName name="diametros" localSheetId="1">#REF!</definedName>
    <definedName name="diametros">#REF!</definedName>
    <definedName name="diario" localSheetId="15">#REF!</definedName>
    <definedName name="diario" localSheetId="6">#REF!</definedName>
    <definedName name="diario" localSheetId="7">#REF!</definedName>
    <definedName name="diario" localSheetId="8">#REF!</definedName>
    <definedName name="diario" localSheetId="42">#REF!</definedName>
    <definedName name="diario" localSheetId="43">#REF!</definedName>
    <definedName name="diario" localSheetId="44">#REF!</definedName>
    <definedName name="diario" localSheetId="45">#REF!</definedName>
    <definedName name="diario" localSheetId="46">#REF!</definedName>
    <definedName name="diario" localSheetId="47">#REF!</definedName>
    <definedName name="diario" localSheetId="48">#REF!</definedName>
    <definedName name="diario" localSheetId="49">#REF!</definedName>
    <definedName name="diario" localSheetId="50">#REF!</definedName>
    <definedName name="diario" localSheetId="51">#REF!</definedName>
    <definedName name="diario" localSheetId="52">#REF!</definedName>
    <definedName name="diario" localSheetId="53">#REF!</definedName>
    <definedName name="diario" localSheetId="54">#REF!</definedName>
    <definedName name="diario" localSheetId="55">#REF!</definedName>
    <definedName name="diario" localSheetId="56">#REF!</definedName>
    <definedName name="diario" localSheetId="9">#REF!</definedName>
    <definedName name="diario" localSheetId="10">#REF!</definedName>
    <definedName name="diario" localSheetId="11">#REF!</definedName>
    <definedName name="diario" localSheetId="12">#REF!</definedName>
    <definedName name="diario" localSheetId="13">#REF!</definedName>
    <definedName name="diario" localSheetId="14">#REF!</definedName>
    <definedName name="diario" localSheetId="16">#REF!</definedName>
    <definedName name="diario" localSheetId="17">#REF!</definedName>
    <definedName name="diario" localSheetId="18">#REF!</definedName>
    <definedName name="diario" localSheetId="19">#REF!</definedName>
    <definedName name="diario" localSheetId="22">#REF!</definedName>
    <definedName name="diario" localSheetId="23">#REF!</definedName>
    <definedName name="diario" localSheetId="24">#REF!</definedName>
    <definedName name="diario" localSheetId="25">#REF!</definedName>
    <definedName name="diario" localSheetId="26">#REF!</definedName>
    <definedName name="diario" localSheetId="27">#REF!</definedName>
    <definedName name="diario" localSheetId="28">#REF!</definedName>
    <definedName name="diario" localSheetId="29">#REF!</definedName>
    <definedName name="diario" localSheetId="30">#REF!</definedName>
    <definedName name="diario" localSheetId="31">#REF!</definedName>
    <definedName name="diario" localSheetId="32">#REF!</definedName>
    <definedName name="diario" localSheetId="33">#REF!</definedName>
    <definedName name="diario" localSheetId="34">#REF!</definedName>
    <definedName name="diario" localSheetId="35">#REF!</definedName>
    <definedName name="diario" localSheetId="36">#REF!</definedName>
    <definedName name="diario" localSheetId="37">#REF!</definedName>
    <definedName name="diario" localSheetId="38">#REF!</definedName>
    <definedName name="diario" localSheetId="39">#REF!</definedName>
    <definedName name="diario" localSheetId="40">#REF!</definedName>
    <definedName name="diario" localSheetId="41">#REF!</definedName>
    <definedName name="diario">#REF!</definedName>
    <definedName name="dias" localSheetId="6">#REF!</definedName>
    <definedName name="dias">#REF!</definedName>
    <definedName name="DIAS_DEL_MES" localSheetId="6">#REF!</definedName>
    <definedName name="DIAS_DEL_MES">#REF!</definedName>
    <definedName name="dias_semana" localSheetId="6">#REF!</definedName>
    <definedName name="dias_semana">#REF!</definedName>
    <definedName name="Dias_semanales" localSheetId="6">#REF!</definedName>
    <definedName name="Dias_semanales">#REF!</definedName>
    <definedName name="DIAS_SEMANAS" localSheetId="6">#REF!</definedName>
    <definedName name="DIAS_SEMANAS">#REF!</definedName>
    <definedName name="DIASDELMES" localSheetId="6">#REF!</definedName>
    <definedName name="DIASDELMES">#REF!</definedName>
    <definedName name="DIASROTACION" localSheetId="6">#REF!</definedName>
    <definedName name="DIASROTACION">#REF!</definedName>
    <definedName name="DiasSupuestosCierre" localSheetId="6">#REF!</definedName>
    <definedName name="DiasSupuestosCierre">#REF!</definedName>
    <definedName name="dic00" localSheetId="6">[15]Dólar!#REF!</definedName>
    <definedName name="dic00" localSheetId="7">[15]Dólar!#REF!</definedName>
    <definedName name="dic00" localSheetId="11">[15]Dólar!#REF!</definedName>
    <definedName name="dic00" localSheetId="19">[15]Dólar!#REF!</definedName>
    <definedName name="dic00">[15]Dólar!#REF!</definedName>
    <definedName name="dicho" localSheetId="15">#REF!</definedName>
    <definedName name="dicho" localSheetId="6">#REF!</definedName>
    <definedName name="dicho" localSheetId="7">#REF!</definedName>
    <definedName name="dicho" localSheetId="8">#REF!</definedName>
    <definedName name="dicho" localSheetId="42">#REF!</definedName>
    <definedName name="dicho" localSheetId="43">#REF!</definedName>
    <definedName name="dicho" localSheetId="44">#REF!</definedName>
    <definedName name="dicho" localSheetId="45">#REF!</definedName>
    <definedName name="dicho" localSheetId="46">#REF!</definedName>
    <definedName name="dicho" localSheetId="47">#REF!</definedName>
    <definedName name="dicho" localSheetId="48">#REF!</definedName>
    <definedName name="dicho" localSheetId="49">#REF!</definedName>
    <definedName name="dicho" localSheetId="50">#REF!</definedName>
    <definedName name="dicho" localSheetId="51">#REF!</definedName>
    <definedName name="dicho" localSheetId="52">#REF!</definedName>
    <definedName name="dicho" localSheetId="53">#REF!</definedName>
    <definedName name="dicho" localSheetId="54">#REF!</definedName>
    <definedName name="dicho" localSheetId="55">#REF!</definedName>
    <definedName name="dicho" localSheetId="56">#REF!</definedName>
    <definedName name="dicho" localSheetId="9">#REF!</definedName>
    <definedName name="dicho" localSheetId="10">#REF!</definedName>
    <definedName name="dicho" localSheetId="11">#REF!</definedName>
    <definedName name="dicho" localSheetId="12">#REF!</definedName>
    <definedName name="dicho" localSheetId="13">#REF!</definedName>
    <definedName name="dicho" localSheetId="14">#REF!</definedName>
    <definedName name="dicho" localSheetId="16">#REF!</definedName>
    <definedName name="dicho" localSheetId="17">#REF!</definedName>
    <definedName name="dicho" localSheetId="18">#REF!</definedName>
    <definedName name="dicho" localSheetId="19">#REF!</definedName>
    <definedName name="dicho" localSheetId="22">#REF!</definedName>
    <definedName name="dicho" localSheetId="23">#REF!</definedName>
    <definedName name="dicho" localSheetId="24">#REF!</definedName>
    <definedName name="dicho" localSheetId="25">#REF!</definedName>
    <definedName name="dicho" localSheetId="26">#REF!</definedName>
    <definedName name="dicho" localSheetId="27">#REF!</definedName>
    <definedName name="dicho" localSheetId="28">#REF!</definedName>
    <definedName name="dicho" localSheetId="29">#REF!</definedName>
    <definedName name="dicho" localSheetId="30">#REF!</definedName>
    <definedName name="dicho" localSheetId="31">#REF!</definedName>
    <definedName name="dicho" localSheetId="32">#REF!</definedName>
    <definedName name="dicho" localSheetId="33">#REF!</definedName>
    <definedName name="dicho" localSheetId="34">#REF!</definedName>
    <definedName name="dicho" localSheetId="35">#REF!</definedName>
    <definedName name="dicho" localSheetId="36">#REF!</definedName>
    <definedName name="dicho" localSheetId="37">#REF!</definedName>
    <definedName name="dicho" localSheetId="38">#REF!</definedName>
    <definedName name="dicho" localSheetId="39">#REF!</definedName>
    <definedName name="dicho" localSheetId="40">#REF!</definedName>
    <definedName name="dicho" localSheetId="41">#REF!</definedName>
    <definedName name="dicho">#REF!</definedName>
    <definedName name="diego" localSheetId="15">#REF!</definedName>
    <definedName name="diego" localSheetId="6">#REF!</definedName>
    <definedName name="diego" localSheetId="7">#REF!</definedName>
    <definedName name="diego" localSheetId="8">#REF!</definedName>
    <definedName name="diego" localSheetId="42">#REF!</definedName>
    <definedName name="diego" localSheetId="43">#REF!</definedName>
    <definedName name="diego" localSheetId="44">#REF!</definedName>
    <definedName name="diego" localSheetId="45">#REF!</definedName>
    <definedName name="diego" localSheetId="46">#REF!</definedName>
    <definedName name="diego" localSheetId="47">#REF!</definedName>
    <definedName name="diego" localSheetId="48">#REF!</definedName>
    <definedName name="diego" localSheetId="49">#REF!</definedName>
    <definedName name="diego" localSheetId="50">#REF!</definedName>
    <definedName name="diego" localSheetId="51">#REF!</definedName>
    <definedName name="diego" localSheetId="52">#REF!</definedName>
    <definedName name="diego" localSheetId="53">#REF!</definedName>
    <definedName name="diego" localSheetId="54">#REF!</definedName>
    <definedName name="diego" localSheetId="55">#REF!</definedName>
    <definedName name="diego" localSheetId="56">#REF!</definedName>
    <definedName name="diego" localSheetId="9">#REF!</definedName>
    <definedName name="diego" localSheetId="10">#REF!</definedName>
    <definedName name="diego" localSheetId="11">#REF!</definedName>
    <definedName name="diego" localSheetId="12">#REF!</definedName>
    <definedName name="diego" localSheetId="13">#REF!</definedName>
    <definedName name="diego" localSheetId="14">#REF!</definedName>
    <definedName name="diego" localSheetId="16">#REF!</definedName>
    <definedName name="diego" localSheetId="17">#REF!</definedName>
    <definedName name="diego" localSheetId="18">#REF!</definedName>
    <definedName name="diego" localSheetId="19">#REF!</definedName>
    <definedName name="diego" localSheetId="22">#REF!</definedName>
    <definedName name="diego" localSheetId="23">#REF!</definedName>
    <definedName name="diego" localSheetId="24">#REF!</definedName>
    <definedName name="diego" localSheetId="25">#REF!</definedName>
    <definedName name="diego" localSheetId="26">#REF!</definedName>
    <definedName name="diego" localSheetId="27">#REF!</definedName>
    <definedName name="diego" localSheetId="28">#REF!</definedName>
    <definedName name="diego" localSheetId="29">#REF!</definedName>
    <definedName name="diego" localSheetId="30">#REF!</definedName>
    <definedName name="diego" localSheetId="31">#REF!</definedName>
    <definedName name="diego" localSheetId="32">#REF!</definedName>
    <definedName name="diego" localSheetId="33">#REF!</definedName>
    <definedName name="diego" localSheetId="34">#REF!</definedName>
    <definedName name="diego" localSheetId="35">#REF!</definedName>
    <definedName name="diego" localSheetId="36">#REF!</definedName>
    <definedName name="diego" localSheetId="37">#REF!</definedName>
    <definedName name="diego" localSheetId="38">#REF!</definedName>
    <definedName name="diego" localSheetId="39">#REF!</definedName>
    <definedName name="diego" localSheetId="40">#REF!</definedName>
    <definedName name="diego" localSheetId="41">#REF!</definedName>
    <definedName name="diego">#REF!</definedName>
    <definedName name="diego1" localSheetId="6">#REF!</definedName>
    <definedName name="diego1">#REF!</definedName>
    <definedName name="Dif.Este" localSheetId="6">#REF!</definedName>
    <definedName name="Dif.Este">#REF!</definedName>
    <definedName name="Dif.Norte" localSheetId="6">#REF!</definedName>
    <definedName name="Dif.Norte">#REF!</definedName>
    <definedName name="diferencial" localSheetId="6">[47]lisprecios!#REF!</definedName>
    <definedName name="diferencial" localSheetId="7">[47]lisprecios!#REF!</definedName>
    <definedName name="diferencial" localSheetId="11">[47]lisprecios!#REF!</definedName>
    <definedName name="diferencial" localSheetId="19">[47]lisprecios!#REF!</definedName>
    <definedName name="diferencial">[47]lisprecios!#REF!</definedName>
    <definedName name="Dimensiones" localSheetId="6">#REF!</definedName>
    <definedName name="Dimensiones" localSheetId="7">#REF!</definedName>
    <definedName name="Dimensiones" localSheetId="11">#REF!</definedName>
    <definedName name="Dimensiones" localSheetId="19">#REF!</definedName>
    <definedName name="Dimensiones" localSheetId="1">#REF!</definedName>
    <definedName name="Dimensiones">#REF!</definedName>
    <definedName name="Dimensiones_1" localSheetId="6">#REF!</definedName>
    <definedName name="Dimensiones_1" localSheetId="7">#REF!</definedName>
    <definedName name="Dimensiones_1" localSheetId="11">#REF!</definedName>
    <definedName name="Dimensiones_1" localSheetId="19">#REF!</definedName>
    <definedName name="Dimensiones_1" localSheetId="1">#REF!</definedName>
    <definedName name="Dimensiones_1">#REF!</definedName>
    <definedName name="Dimensiones_2" localSheetId="6">#REF!</definedName>
    <definedName name="Dimensiones_2" localSheetId="7">#REF!</definedName>
    <definedName name="Dimensiones_2" localSheetId="11">#REF!</definedName>
    <definedName name="Dimensiones_2" localSheetId="19">#REF!</definedName>
    <definedName name="Dimensiones_2" localSheetId="1">#REF!</definedName>
    <definedName name="Dimensiones_2">#REF!</definedName>
    <definedName name="DIRECTO1">[114]APU!$U$132</definedName>
    <definedName name="DIRECTO10">[114]APU!$U$681</definedName>
    <definedName name="DIRECTO100">[114]APU!$U$6171</definedName>
    <definedName name="DIRECTO101">[114]APU!$U$6232</definedName>
    <definedName name="DIRECTO102">[114]APU!$U$6293</definedName>
    <definedName name="DIRECTO103">[114]APU!$U$6354</definedName>
    <definedName name="DIRECTO104">[114]APU!$U$6415</definedName>
    <definedName name="DIRECTO105">[114]APU!$U$6476</definedName>
    <definedName name="DIRECTO11">[114]APU!$U$742</definedName>
    <definedName name="DIRECTO12">[114]APU!$U$803</definedName>
    <definedName name="DIRECTO124">[114]APU!$U$7635</definedName>
    <definedName name="DIRECTO125">[114]APU!$U$7696</definedName>
    <definedName name="DIRECTO126">[114]APU!$U$7757</definedName>
    <definedName name="DIRECTO127">[114]APU!$U$7818</definedName>
    <definedName name="DIRECTO128">[114]APU!$U$7879</definedName>
    <definedName name="DIRECTO129">[114]APU!$U$7940</definedName>
    <definedName name="DIRECTO13">[114]APU!$U$864</definedName>
    <definedName name="DIRECTO130">[114]APU!$U$8001</definedName>
    <definedName name="DIRECTO131">[114]APU!$U$8062</definedName>
    <definedName name="DIRECTO132">[114]APU!$U$8123</definedName>
    <definedName name="DIRECTO133">[114]APU!$U$8184</definedName>
    <definedName name="DIRECTO134">[114]APU!$U$8245</definedName>
    <definedName name="DIRECTO14">[114]APU!$U$925</definedName>
    <definedName name="DIRECTO15">[114]APU!$U$986</definedName>
    <definedName name="DIRECTO16">[114]APU!$U$1047</definedName>
    <definedName name="DIRECTO17">[114]APU!$U$1108</definedName>
    <definedName name="DIRECTO18">[114]APU!$U$1169</definedName>
    <definedName name="DIRECTO2">[114]APU!$U$193</definedName>
    <definedName name="DIRECTO2.10">[114]APU!$U$14889</definedName>
    <definedName name="DIRECTO2.11">[114]APU!$U$14950</definedName>
    <definedName name="DIRECTO2.12">[114]APU!$U$15011</definedName>
    <definedName name="DIRECTO2.9">[114]APU!$U$11839</definedName>
    <definedName name="DIRECTO21">[114]APU!$U$1352</definedName>
    <definedName name="DIRECTO22">[114]APU!$U$1413</definedName>
    <definedName name="DIRECTO23">[114]APU!$U$1474</definedName>
    <definedName name="DIRECTO24">[114]APU!$U$1535</definedName>
    <definedName name="DIRECTO25">[114]APU!$U$1596</definedName>
    <definedName name="DIRECTO26">[114]APU!$U$1657</definedName>
    <definedName name="DIRECTO27">[114]APU!$U$1718</definedName>
    <definedName name="DIRECTO28">[114]APU!$U$1779</definedName>
    <definedName name="DIRECTO29">[114]APU!$U$1840</definedName>
    <definedName name="DIRECTO3">[114]APU!$U$254</definedName>
    <definedName name="DIRECTO3.15">[114]APU!$U$8667</definedName>
    <definedName name="DIRECTO3.16">[114]APU!$U$8728</definedName>
    <definedName name="DIRECTO3.17">[114]APU!$U$8789</definedName>
    <definedName name="DIRECTO3.18">[114]APU!$U$8850</definedName>
    <definedName name="DIRECTO3.19">[114]APU!$U$8911</definedName>
    <definedName name="DIRECTO3.20">[114]APU!$U$8972</definedName>
    <definedName name="DIRECTO3.21">[114]APU!$U$11961</definedName>
    <definedName name="DIRECTO3.22">[114]APU!$U$14523</definedName>
    <definedName name="DIRECTO3.23">[114]APU!$U$15133</definedName>
    <definedName name="DIRECTO3.24">[114]APU!$U$16292</definedName>
    <definedName name="DIRECTO3.25">[114]APU!$U$16353</definedName>
    <definedName name="DIRECTO3.26">[114]APU!$U$16414</definedName>
    <definedName name="DIRECTO3.27">[114]APU!$U$16475</definedName>
    <definedName name="DIRECTO3.28">[114]APU!$U$16536</definedName>
    <definedName name="DIRECTO30">[114]APU!$U$1901</definedName>
    <definedName name="DIRECTO31">[114]APU!$U$1962</definedName>
    <definedName name="DIRECTO32">[114]APU!$U$2023</definedName>
    <definedName name="DIRECTO33">[114]APU!$U$2084</definedName>
    <definedName name="DIRECTO34">[114]APU!$U$2145</definedName>
    <definedName name="DIRECTO35">[114]APU!$U$2206</definedName>
    <definedName name="DIRECTO36">[114]APU!$U$2267</definedName>
    <definedName name="DIRECTO37">[114]APU!$U$2328</definedName>
    <definedName name="DIRECTO38">[114]APU!$U$2389</definedName>
    <definedName name="DIRECTO39">[114]APU!$U$2450</definedName>
    <definedName name="DIRECTO4">[114]APU!$U$315</definedName>
    <definedName name="DIRECTO4.20">[114]APU!$U$9216</definedName>
    <definedName name="DIRECTO4.21">[114]APU!$U$9277</definedName>
    <definedName name="DIRECTO4.22">[114]APU!$U$9338</definedName>
    <definedName name="DIRECTO4.23">[114]APU!$U$9399</definedName>
    <definedName name="DIRECTO4.24">[114]APU!$U$9460</definedName>
    <definedName name="DIRECTO4.25">[114]APU!$U$9521</definedName>
    <definedName name="DIRECTO4.26">[114]APU!$U$9582</definedName>
    <definedName name="DIRECTO4.27">[114]APU!$U$9643</definedName>
    <definedName name="DIRECTO4.28">[114]APU!$U$9704</definedName>
    <definedName name="DIRECTO4.29">[114]APU!$U$9765</definedName>
    <definedName name="DIRECTO4.30">[114]APU!$U$9826</definedName>
    <definedName name="DIRECTO4.31">[114]APU!$U$9887</definedName>
    <definedName name="DIRECTO4.32">[114]APU!$U$9948</definedName>
    <definedName name="DIRECTO4.33">[114]APU!$U$10009</definedName>
    <definedName name="DIRECTO4.34">[114]APU!$U$10070</definedName>
    <definedName name="DIRECTO4.35">[114]APU!$U$11595</definedName>
    <definedName name="DIRECTO4.36">[114]APU!$U$11656</definedName>
    <definedName name="DIRECTO4.37">[114]APU!$U$15987</definedName>
    <definedName name="DIRECTO4.38">[114]APU!$U$15194</definedName>
    <definedName name="DIRECTO4.39">[114]APU!$U$14279</definedName>
    <definedName name="DIRECTO4.40">[114]APU!$U$14340</definedName>
    <definedName name="DIRECTO4.41">[114]APU!$U$14401</definedName>
    <definedName name="DIRECTO4.42">[114]APU!$U$14462</definedName>
    <definedName name="DIRECTO4.43">[114]APU!$U$14584</definedName>
    <definedName name="DIRECTO4.44">[114]APU!$U$16048</definedName>
    <definedName name="DIRECTO4.45">[114]APU!$U$16109</definedName>
    <definedName name="DIRECTO4.46">[114]APU!$U$14706</definedName>
    <definedName name="DIRECTO4.47">[114]APU!$U$15926</definedName>
    <definedName name="DIRECTO4.48">[114]APU!$U$16170</definedName>
    <definedName name="DIRECTO4.49">[114]APU!$U$16231</definedName>
    <definedName name="DIRECTO4.50">[114]APU!$U$16902</definedName>
    <definedName name="DIRECTO4.51">[114]APU!$U$17634</definedName>
    <definedName name="DIRECTO4.52">[114]APU!$U$17695</definedName>
    <definedName name="DIRECTO40">[114]APU!$U$2511</definedName>
    <definedName name="DIRECTO41">[114]APU!$U$2572</definedName>
    <definedName name="DIRECTO42">[114]APU!$U$2633</definedName>
    <definedName name="DIRECTO43">[114]APU!$U$2694</definedName>
    <definedName name="DIRECTO44">[114]APU!$U$2755</definedName>
    <definedName name="DIRECTO45">[114]APU!$U$2816</definedName>
    <definedName name="DIRECTO46">[114]APU!$U$2877</definedName>
    <definedName name="DIRECTO47">[114]APU!$U$2938</definedName>
    <definedName name="DIRECTO48">[114]APU!$U$2999</definedName>
    <definedName name="DIRECTO49">[114]APU!$U$3060</definedName>
    <definedName name="DIRECTO5">[114]APU!$U$376</definedName>
    <definedName name="DIRECTO5.100">[114]APU!$U$12449</definedName>
    <definedName name="DIRECTO5.101">[114]APU!$U$12510</definedName>
    <definedName name="DIRECTO5.104">[114]APU!$U$12571</definedName>
    <definedName name="DIRECTO5.105">[114]APU!$U$12632</definedName>
    <definedName name="DIRECTO5.106">[114]APU!$U$12693</definedName>
    <definedName name="DIRECTO5.107">[114]APU!$U$12754</definedName>
    <definedName name="DIRECTO5.108">[114]APU!$U$12815</definedName>
    <definedName name="DIRECTO5.109">[114]APU!$U$12876</definedName>
    <definedName name="DIRECTO5.111">[114]APU!$U$12937</definedName>
    <definedName name="DIRECTO5.112">[114]APU!$U$12998</definedName>
    <definedName name="DIRECTO5.113">[114]APU!$U$14767</definedName>
    <definedName name="DIRECTO5.114">[114]APU!$U$14828</definedName>
    <definedName name="DIRECTO5.115">[114]APU!$U$15072</definedName>
    <definedName name="DIRECTO5.53">[114]APU!$U$10131</definedName>
    <definedName name="DIRECTO5.54">[114]APU!$U$10192</definedName>
    <definedName name="DIRECTO5.55">[114]APU!$U$10253</definedName>
    <definedName name="DIRECTO5.56">[114]APU!$U$10314</definedName>
    <definedName name="DIRECTO5.57">[114]APU!$U$10375</definedName>
    <definedName name="DIRECTO5.58">[114]APU!$U$10436</definedName>
    <definedName name="DIRECTO5.59">[114]APU!$U$10497</definedName>
    <definedName name="DIRECTO5.60">[114]APU!$U$10558</definedName>
    <definedName name="DIRECTO5.61">[114]APU!$U$10619</definedName>
    <definedName name="DIRECTO5.62">[114]APU!$U$10680</definedName>
    <definedName name="DIRECTO5.63">[114]APU!$U$10741</definedName>
    <definedName name="DIRECTO5.64">[114]APU!$U$10802</definedName>
    <definedName name="DIRECTO5.65">[114]APU!$U$10863</definedName>
    <definedName name="DIRECTO5.66">[114]APU!$U$10924</definedName>
    <definedName name="DIRECTO5.67">[114]APU!$U$10985</definedName>
    <definedName name="DIRECTO5.68">[114]APU!$U$11046</definedName>
    <definedName name="DIRECTO5.69">[114]APU!$U$11107</definedName>
    <definedName name="DIRECTO5.70">[114]APU!$U$11168</definedName>
    <definedName name="DIRECTO5.71">[114]APU!$U$11229</definedName>
    <definedName name="DIRECTO5.72">[114]APU!$U$12022</definedName>
    <definedName name="DIRECTO5.73">[114]APU!$U$12083</definedName>
    <definedName name="DIRECTO5.74">[114]APU!$U$12144</definedName>
    <definedName name="DIRECTO5.77">[114]APU!$U$12205</definedName>
    <definedName name="DIRECTO5.78">[114]APU!$U$12327</definedName>
    <definedName name="DIRECTO5.79">[114]APU!$U$12388</definedName>
    <definedName name="DIRECTO5.80">[114]APU!$U$12266</definedName>
    <definedName name="DIRECTO5.82">[114]APU!$U$14035</definedName>
    <definedName name="DIRECTO5.83">[114]APU!$U$14096</definedName>
    <definedName name="DIRECTO5.84">[114]APU!$U$13364</definedName>
    <definedName name="DIRECTO5.85">[114]APU!$U$13425</definedName>
    <definedName name="DIRECTO5.86">[114]APU!$U$13486</definedName>
    <definedName name="DIRECTO5.87">[114]APU!$U$13547</definedName>
    <definedName name="DIRECTO5.88">[114]APU!$U$13608</definedName>
    <definedName name="DIRECTO5.89">[114]APU!$U$13669</definedName>
    <definedName name="DIRECTO5.90">[114]APU!$U$13730</definedName>
    <definedName name="DIRECTO5.91">[114]APU!$U$13791</definedName>
    <definedName name="DIRECTO5.92">[114]APU!$U$13852</definedName>
    <definedName name="DIRECTO5.93">[114]APU!$U$13913</definedName>
    <definedName name="DIRECTO5.94">[114]APU!$U$13974</definedName>
    <definedName name="DIRECTO5.95">[114]APU!$U$13059</definedName>
    <definedName name="DIRECTO5.96">[114]APU!$U$13120</definedName>
    <definedName name="DIRECTO5.97">[114]APU!$U$13181</definedName>
    <definedName name="DIRECTO5.98">[114]APU!$U$13242</definedName>
    <definedName name="DIRECTO5.99">[114]APU!$U$13303</definedName>
    <definedName name="DIRECTO50">[114]APU!$U$3121</definedName>
    <definedName name="DIRECTO51">[114]APU!$U$3182</definedName>
    <definedName name="DIRECTO52">[114]APU!$U$3243</definedName>
    <definedName name="DIRECTO53">[114]APU!$U$3304</definedName>
    <definedName name="DIRECTO54">[114]APU!$U$3365</definedName>
    <definedName name="DIRECTO55">[114]APU!$U$3426</definedName>
    <definedName name="DIRECTO56">[114]APU!$U$3487</definedName>
    <definedName name="DIRECTO57">[114]APU!$U$3548</definedName>
    <definedName name="DIRECTO58">[114]APU!$U$3609</definedName>
    <definedName name="DIRECTO59">[114]APU!$U$3670</definedName>
    <definedName name="DIRECTO6">[114]APU!$U$437</definedName>
    <definedName name="DIRECTO60">[114]APU!$U$3731</definedName>
    <definedName name="DIRECTO61">[114]APU!$U$3792</definedName>
    <definedName name="DIRECTO62">[114]APU!$U$3853</definedName>
    <definedName name="DIRECTO63">[114]APU!$U$3914</definedName>
    <definedName name="DIRECTO64">[114]APU!$U$3975</definedName>
    <definedName name="DIRECTO65">[114]APU!$U$4036</definedName>
    <definedName name="DIRECTO66">[114]APU!$U$4097</definedName>
    <definedName name="DIRECTO67">[114]APU!$U$4158</definedName>
    <definedName name="DIRECTO68">[114]APU!$U$4219</definedName>
    <definedName name="DIRECTO69">[114]APU!$U$4280</definedName>
    <definedName name="DIRECTO7">[114]APU!$U$498</definedName>
    <definedName name="DIRECTO7.12">[114]APU!$U$8305</definedName>
    <definedName name="DIRECTO7.13">[114]APU!$U$8366</definedName>
    <definedName name="DIRECTO7.14">[114]APU!$U$8427</definedName>
    <definedName name="DIRECTO7.15">[114]APU!$U$8488</definedName>
    <definedName name="DIRECTO7.16">[114]APU!$U$8606</definedName>
    <definedName name="DIRECTO7.17">[114]APU!$U$11290</definedName>
    <definedName name="DIRECTO7.18">[114]APU!$U$11351</definedName>
    <definedName name="DIRECTO7.19">[114]APU!$U$11412</definedName>
    <definedName name="DIRECTO7.20">[114]APU!$U$11473</definedName>
    <definedName name="DIRECTO7.21">[114]APU!$U$11534</definedName>
    <definedName name="DIRECTO7.22">[114]APU!$U$11717</definedName>
    <definedName name="DIRECTO7.23">[114]APU!$U$11778</definedName>
    <definedName name="DIRECTO7.24">[114]APU!$U$14645</definedName>
    <definedName name="DIRECTO7.25">[114]APU!$U$15255</definedName>
    <definedName name="DIRECTO7.26">[114]APU!$U$15316</definedName>
    <definedName name="DIRECTO7.27">[114]APU!$U$15377</definedName>
    <definedName name="DIRECTO7.28">[114]APU!$U$15438</definedName>
    <definedName name="DIRECTO7.29">[114]APU!$U$15499</definedName>
    <definedName name="DIRECTO7.30">[114]APU!$U$15560</definedName>
    <definedName name="DIRECTO7.31">[114]APU!$U$15621</definedName>
    <definedName name="DIRECTO7.32">[114]APU!$U$15682</definedName>
    <definedName name="DIRECTO7.33">[114]APU!$U$15743</definedName>
    <definedName name="DIRECTO7.34">[114]APU!$U$15804</definedName>
    <definedName name="DIRECTO7.35">[114]APU!$U$15865</definedName>
    <definedName name="DIRECTO7.36">[114]APU!$U$17085</definedName>
    <definedName name="DIRECTO7.37">[114]APU!$U$17268</definedName>
    <definedName name="DIRECTO7.38">[114]APU!$U$17207</definedName>
    <definedName name="DIRECTO7.39">[114]APU!$U$17390</definedName>
    <definedName name="DIRECTO7.40">[114]APU!$U$17451</definedName>
    <definedName name="DIRECTO7.41">[114]APU!$U$17512</definedName>
    <definedName name="DIRECTO7.42">[114]APU!$U$17146</definedName>
    <definedName name="DIRECTO7.43">[114]APU!$U$17573</definedName>
    <definedName name="DIRECTO7.44">[114]APU!$U$17329</definedName>
    <definedName name="DIRECTO70">[114]APU!$U$4341</definedName>
    <definedName name="DIRECTO71">[114]APU!$U$4402</definedName>
    <definedName name="DIRECTO72">[114]APU!$U$4463</definedName>
    <definedName name="DIRECTO73">[114]APU!$U$4524</definedName>
    <definedName name="DIRECTO74">[114]APU!$U$4585</definedName>
    <definedName name="DIRECTO75">[114]APU!$U$4646</definedName>
    <definedName name="DIRECTO76">[114]APU!$U$4707</definedName>
    <definedName name="DIRECTO77">[114]APU!$U$4768</definedName>
    <definedName name="DIRECTO78">[114]APU!$U$4829</definedName>
    <definedName name="DIRECTO79">[114]APU!$U$4890</definedName>
    <definedName name="DIRECTO8">[114]APU!$U$559</definedName>
    <definedName name="DIRECTO80">[114]APU!$U$4951</definedName>
    <definedName name="DIRECTO81">[114]APU!$U$5012</definedName>
    <definedName name="DIRECTO82">[114]APU!$U$5073</definedName>
    <definedName name="DIRECTO83">[114]APU!$U$5134</definedName>
    <definedName name="DIRECTO84">[114]APU!$U$5195</definedName>
    <definedName name="DIRECTO85">[114]APU!$U$5256</definedName>
    <definedName name="DIRECTO86">[114]APU!$U$5317</definedName>
    <definedName name="DIRECTO87">[114]APU!$U$5378</definedName>
    <definedName name="DIRECTO88">[114]APU!$U$5439</definedName>
    <definedName name="DIRECTO89">[114]APU!$U$5500</definedName>
    <definedName name="DIRECTO9">[114]APU!$U$620</definedName>
    <definedName name="DIRECTO9.1">[114]APU!$U$16597</definedName>
    <definedName name="DIRECTO9.2">[114]APU!$U$16658</definedName>
    <definedName name="DIRECTO9.3">[114]APU!$U$16719</definedName>
    <definedName name="DIRECTO9.4">[114]APU!$U$16780</definedName>
    <definedName name="DIRECTO9.5">[114]APU!$U$16841</definedName>
    <definedName name="DIRECTO90">[114]APU!$U$5561</definedName>
    <definedName name="DIRECTO91">[114]APU!$U$5622</definedName>
    <definedName name="DIRECTO92">[114]APU!$U$5683</definedName>
    <definedName name="DIRECTO93">[114]APU!$U$5744</definedName>
    <definedName name="DIRECTO94">[114]APU!$U$5805</definedName>
    <definedName name="DIRECTO95">[114]APU!$U$5866</definedName>
    <definedName name="DIRECTO96">[114]APU!$U$5927</definedName>
    <definedName name="DIRECTO97">[114]APU!$U$5988</definedName>
    <definedName name="DIRECTO98">[114]APU!$U$6049</definedName>
    <definedName name="DIRECTO99">[114]APU!$U$6110</definedName>
    <definedName name="Director_Administrativo" localSheetId="6">#REF!</definedName>
    <definedName name="Director_Administrativo" localSheetId="7">#REF!</definedName>
    <definedName name="Director_Administrativo" localSheetId="11">#REF!</definedName>
    <definedName name="Director_Administrativo" localSheetId="19">#REF!</definedName>
    <definedName name="Director_Administrativo" localSheetId="2">#REF!</definedName>
    <definedName name="Director_Administrativo" localSheetId="1">#REF!</definedName>
    <definedName name="Director_Administrativo">#REF!</definedName>
    <definedName name="Discount_Lumpsum" localSheetId="6">#REF!</definedName>
    <definedName name="Discount_Lumpsum" localSheetId="7">#REF!</definedName>
    <definedName name="Discount_Lumpsum" localSheetId="11">#REF!</definedName>
    <definedName name="Discount_Lumpsum" localSheetId="19">#REF!</definedName>
    <definedName name="Discount_Lumpsum" localSheetId="2">#REF!</definedName>
    <definedName name="Discount_Lumpsum" localSheetId="1">#REF!</definedName>
    <definedName name="Discount_Lumpsum">#REF!</definedName>
    <definedName name="discount_percent" localSheetId="6">#REF!</definedName>
    <definedName name="discount_percent" localSheetId="7">#REF!</definedName>
    <definedName name="discount_percent" localSheetId="11">#REF!</definedName>
    <definedName name="discount_percent" localSheetId="19">#REF!</definedName>
    <definedName name="discount_percent" localSheetId="2">#REF!</definedName>
    <definedName name="discount_percent" localSheetId="1">#REF!</definedName>
    <definedName name="discount_percent">#REF!</definedName>
    <definedName name="discount2" localSheetId="6">[115]Cover!#REF!</definedName>
    <definedName name="discount2" localSheetId="7">[115]Cover!#REF!</definedName>
    <definedName name="discount2" localSheetId="11">[115]Cover!#REF!</definedName>
    <definedName name="discount2" localSheetId="19">[115]Cover!#REF!</definedName>
    <definedName name="discount2" localSheetId="2">[115]Cover!#REF!</definedName>
    <definedName name="discount2" localSheetId="1">[115]Cover!#REF!</definedName>
    <definedName name="discount2">[115]Cover!#REF!</definedName>
    <definedName name="discount3" localSheetId="6">[115]Cover!#REF!</definedName>
    <definedName name="discount3" localSheetId="7">[115]Cover!#REF!</definedName>
    <definedName name="discount3" localSheetId="11">[115]Cover!#REF!</definedName>
    <definedName name="discount3" localSheetId="19">[115]Cover!#REF!</definedName>
    <definedName name="discount3" localSheetId="2">[115]Cover!#REF!</definedName>
    <definedName name="discount3" localSheetId="1">[115]Cover!#REF!</definedName>
    <definedName name="discount3">[115]Cover!#REF!</definedName>
    <definedName name="discount4" localSheetId="6">[115]Cover!#REF!</definedName>
    <definedName name="discount4" localSheetId="7">[115]Cover!#REF!</definedName>
    <definedName name="discount4" localSheetId="11">[115]Cover!#REF!</definedName>
    <definedName name="discount4" localSheetId="19">[115]Cover!#REF!</definedName>
    <definedName name="discount4" localSheetId="2">[115]Cover!#REF!</definedName>
    <definedName name="discount4" localSheetId="1">[115]Cover!#REF!</definedName>
    <definedName name="discount4">[115]Cover!#REF!</definedName>
    <definedName name="DiscRateHigh" localSheetId="6">#REF!</definedName>
    <definedName name="DiscRateHigh" localSheetId="7">#REF!</definedName>
    <definedName name="DiscRateHigh" localSheetId="11">#REF!</definedName>
    <definedName name="DiscRateHigh" localSheetId="19">#REF!</definedName>
    <definedName name="DiscRateHigh" localSheetId="2">#REF!</definedName>
    <definedName name="DiscRateHigh" localSheetId="1">#REF!</definedName>
    <definedName name="DiscRateHigh">#REF!</definedName>
    <definedName name="DiscRateMed" localSheetId="6">#REF!</definedName>
    <definedName name="DiscRateMed" localSheetId="7">#REF!</definedName>
    <definedName name="DiscRateMed" localSheetId="11">#REF!</definedName>
    <definedName name="DiscRateMed" localSheetId="19">#REF!</definedName>
    <definedName name="DiscRateMed" localSheetId="2">#REF!</definedName>
    <definedName name="DiscRateMed" localSheetId="1">#REF!</definedName>
    <definedName name="DiscRateMed">#REF!</definedName>
    <definedName name="DISPONIBILIDAD" localSheetId="6">#REF!</definedName>
    <definedName name="DISPONIBILIDAD" localSheetId="7">#REF!</definedName>
    <definedName name="DISPONIBILIDAD" localSheetId="11">#REF!</definedName>
    <definedName name="DISPONIBILIDAD" localSheetId="19">#REF!</definedName>
    <definedName name="DISPONIBILIDAD" localSheetId="2">#REF!</definedName>
    <definedName name="DISPONIBILIDAD" localSheetId="1">#REF!</definedName>
    <definedName name="DISPONIBILIDAD">#REF!</definedName>
    <definedName name="Distancia" localSheetId="6">#REF!</definedName>
    <definedName name="Distancia">#REF!</definedName>
    <definedName name="div_pay" localSheetId="6">[90]ASSUMPTIONS!#REF!</definedName>
    <definedName name="div_pay" localSheetId="7">[90]ASSUMPTIONS!#REF!</definedName>
    <definedName name="div_pay" localSheetId="11">[90]ASSUMPTIONS!#REF!</definedName>
    <definedName name="div_pay" localSheetId="19">[90]ASSUMPTIONS!#REF!</definedName>
    <definedName name="div_pay">[90]ASSUMPTIONS!#REF!</definedName>
    <definedName name="dj" localSheetId="6">#REF!</definedName>
    <definedName name="dj" localSheetId="7">#REF!</definedName>
    <definedName name="dj" localSheetId="11">#REF!</definedName>
    <definedName name="dj" localSheetId="19">#REF!</definedName>
    <definedName name="dj" localSheetId="2">#REF!</definedName>
    <definedName name="dj" localSheetId="1">#REF!</definedName>
    <definedName name="dj" localSheetId="3">#REF!</definedName>
    <definedName name="dj">#REF!</definedName>
    <definedName name="dl" localSheetId="6">#REF!</definedName>
    <definedName name="dl" localSheetId="3">#REF!</definedName>
    <definedName name="dl">#REF!</definedName>
    <definedName name="dm" localSheetId="6">#REF!</definedName>
    <definedName name="DM" localSheetId="3">#REF!</definedName>
    <definedName name="dm">#REF!</definedName>
    <definedName name="DMD" localSheetId="6">#REF!</definedName>
    <definedName name="DMD">#REF!</definedName>
    <definedName name="do" localSheetId="6">#REF!</definedName>
    <definedName name="do" localSheetId="3">#REF!</definedName>
    <definedName name="do">#REF!</definedName>
    <definedName name="Documentstatus" localSheetId="6">#REF!</definedName>
    <definedName name="Documentstatus">#REF!</definedName>
    <definedName name="Documentstatus1">'[63]REF - Listas'!$B$4:$B$11</definedName>
    <definedName name="DOM160X20_S1" localSheetId="6">#REF!</definedName>
    <definedName name="DOM160X20_S1" localSheetId="7">#REF!</definedName>
    <definedName name="DOM160X20_S1" localSheetId="11">#REF!</definedName>
    <definedName name="DOM160X20_S1" localSheetId="19">#REF!</definedName>
    <definedName name="DOM160X20_S1" localSheetId="2">#REF!</definedName>
    <definedName name="DOM160X20_S1" localSheetId="1">#REF!</definedName>
    <definedName name="DOM160X20_S1">#REF!</definedName>
    <definedName name="DOM160X20_S2" localSheetId="6">#REF!</definedName>
    <definedName name="DOM160X20_S2" localSheetId="7">#REF!</definedName>
    <definedName name="DOM160X20_S2" localSheetId="11">#REF!</definedName>
    <definedName name="DOM160X20_S2" localSheetId="19">#REF!</definedName>
    <definedName name="DOM160X20_S2" localSheetId="2">#REF!</definedName>
    <definedName name="DOM160X20_S2" localSheetId="1">#REF!</definedName>
    <definedName name="DOM160X20_S2">#REF!</definedName>
    <definedName name="DOM160X20_S3" localSheetId="6">#REF!</definedName>
    <definedName name="DOM160X20_S3" localSheetId="7">#REF!</definedName>
    <definedName name="DOM160X20_S3" localSheetId="11">#REF!</definedName>
    <definedName name="DOM160X20_S3" localSheetId="19">#REF!</definedName>
    <definedName name="DOM160X20_S3" localSheetId="2">#REF!</definedName>
    <definedName name="DOM160X20_S3" localSheetId="1">#REF!</definedName>
    <definedName name="DOM160X20_S3">#REF!</definedName>
    <definedName name="DOM160X20_S4" localSheetId="6">#REF!</definedName>
    <definedName name="DOM160X20_S4">#REF!</definedName>
    <definedName name="DOM160X20_S5" localSheetId="6">#REF!</definedName>
    <definedName name="DOM160X20_S5">#REF!</definedName>
    <definedName name="DOM160X20_S6" localSheetId="6">#REF!</definedName>
    <definedName name="DOM160X20_S6">#REF!</definedName>
    <definedName name="DOM160X32_S1" localSheetId="6">#REF!</definedName>
    <definedName name="DOM160X32_S1">#REF!</definedName>
    <definedName name="DOM160X32_S2" localSheetId="6">#REF!</definedName>
    <definedName name="DOM160X32_S2">#REF!</definedName>
    <definedName name="DOM160X32_S3" localSheetId="6">#REF!</definedName>
    <definedName name="DOM160X32_S3">#REF!</definedName>
    <definedName name="DOM160X32_S4" localSheetId="6">#REF!</definedName>
    <definedName name="DOM160X32_S4">#REF!</definedName>
    <definedName name="DOM160X32_S5" localSheetId="6">#REF!</definedName>
    <definedName name="DOM160X32_S5">#REF!</definedName>
    <definedName name="DOM160X32_S6" localSheetId="6">#REF!</definedName>
    <definedName name="DOM160X32_S6">#REF!</definedName>
    <definedName name="DOM200X20_S1" localSheetId="6">#REF!</definedName>
    <definedName name="DOM200X20_S1">#REF!</definedName>
    <definedName name="DOM200X20_S2" localSheetId="6">#REF!</definedName>
    <definedName name="DOM200X20_S2">#REF!</definedName>
    <definedName name="DOM200X20_S3" localSheetId="6">#REF!</definedName>
    <definedName name="DOM200X20_S3">#REF!</definedName>
    <definedName name="DOM200X20_S4" localSheetId="6">#REF!</definedName>
    <definedName name="DOM200X20_S4">#REF!</definedName>
    <definedName name="DOM200X20_S5" localSheetId="6">#REF!</definedName>
    <definedName name="DOM200X20_S5">#REF!</definedName>
    <definedName name="DOM200X20_S6" localSheetId="6">#REF!</definedName>
    <definedName name="DOM200X20_S6">#REF!</definedName>
    <definedName name="DOM200X32_S1" localSheetId="6">#REF!</definedName>
    <definedName name="DOM200X32_S1">#REF!</definedName>
    <definedName name="DOM200X32_S2" localSheetId="6">#REF!</definedName>
    <definedName name="DOM200X32_S2">#REF!</definedName>
    <definedName name="DOM200X32_S3" localSheetId="6">#REF!</definedName>
    <definedName name="DOM200X32_S3">#REF!</definedName>
    <definedName name="DOM200X32_S4" localSheetId="6">#REF!</definedName>
    <definedName name="DOM200X32_S4">#REF!</definedName>
    <definedName name="DOM200X32_S5" localSheetId="6">#REF!</definedName>
    <definedName name="DOM200X32_S5">#REF!</definedName>
    <definedName name="DOM200X32_S6" localSheetId="6">#REF!</definedName>
    <definedName name="DOM200X32_S6">#REF!</definedName>
    <definedName name="DOM90X20_S1" localSheetId="6">#REF!</definedName>
    <definedName name="DOM90X20_S1">#REF!</definedName>
    <definedName name="DOM90X20_S2" localSheetId="6">#REF!</definedName>
    <definedName name="DOM90X20_S2">#REF!</definedName>
    <definedName name="DOM90X20_S3" localSheetId="6">#REF!</definedName>
    <definedName name="DOM90X20_S3">#REF!</definedName>
    <definedName name="DOM90X20_S4" localSheetId="6">#REF!</definedName>
    <definedName name="DOM90X20_S4">#REF!</definedName>
    <definedName name="DOM90X20_S5" localSheetId="6">#REF!</definedName>
    <definedName name="DOM90X20_S5">#REF!</definedName>
    <definedName name="DOM90X20_S6" localSheetId="6">#REF!</definedName>
    <definedName name="DOM90X20_S6">#REF!</definedName>
    <definedName name="DOM90X32_S1" localSheetId="6">#REF!</definedName>
    <definedName name="DOM90X32_S1">#REF!</definedName>
    <definedName name="DOM90X32_S2" localSheetId="6">#REF!</definedName>
    <definedName name="DOM90X32_S2">#REF!</definedName>
    <definedName name="DOM90X32_S3" localSheetId="6">#REF!</definedName>
    <definedName name="DOM90X32_S3">#REF!</definedName>
    <definedName name="DOM90X32_S4" localSheetId="6">#REF!</definedName>
    <definedName name="DOM90X32_S4">#REF!</definedName>
    <definedName name="DOM90X32_S5" localSheetId="6">#REF!</definedName>
    <definedName name="DOM90X32_S5">#REF!</definedName>
    <definedName name="DOM90X32_S6" localSheetId="6">#REF!</definedName>
    <definedName name="DOM90X32_S6">#REF!</definedName>
    <definedName name="DOMESP90X63_S1" localSheetId="6">#REF!</definedName>
    <definedName name="DOMESP90X63_S1">#REF!</definedName>
    <definedName name="DOMESP90X63_S2" localSheetId="6">#REF!</definedName>
    <definedName name="DOMESP90X63_S2">#REF!</definedName>
    <definedName name="DOMESP90X63_S3" localSheetId="6">#REF!</definedName>
    <definedName name="DOMESP90X63_S3">#REF!</definedName>
    <definedName name="DOMESP90X63_S4" localSheetId="6">#REF!</definedName>
    <definedName name="DOMESP90X63_S4">#REF!</definedName>
    <definedName name="DOMESP90X63_S5" localSheetId="6">#REF!</definedName>
    <definedName name="DOMESP90X63_S5">#REF!</definedName>
    <definedName name="DOMESP90X63_S6" localSheetId="6">#REF!</definedName>
    <definedName name="DOMESP90X63_S6">#REF!</definedName>
    <definedName name="DOR" localSheetId="6">#REF!</definedName>
    <definedName name="DOR" localSheetId="3">#REF!</definedName>
    <definedName name="DOR">#REF!</definedName>
    <definedName name="dos">'[54]Plan auditoría'!$C$7</definedName>
    <definedName name="DOT" localSheetId="6">#REF!</definedName>
    <definedName name="DOT" localSheetId="7">#REF!</definedName>
    <definedName name="DOT" localSheetId="11">#REF!</definedName>
    <definedName name="DOT" localSheetId="19">#REF!</definedName>
    <definedName name="DOT" localSheetId="1">#REF!</definedName>
    <definedName name="DOT">#REF!</definedName>
    <definedName name="dota" localSheetId="6">#REF!</definedName>
    <definedName name="dota" localSheetId="7">#REF!</definedName>
    <definedName name="dota" localSheetId="11">#REF!</definedName>
    <definedName name="dota" localSheetId="19">#REF!</definedName>
    <definedName name="dota" localSheetId="1">#REF!</definedName>
    <definedName name="dota">#REF!</definedName>
    <definedName name="DRAWING_LEAD_TIME" localSheetId="6">#REF!</definedName>
    <definedName name="DRAWING_LEAD_TIME" localSheetId="7">#REF!</definedName>
    <definedName name="DRAWING_LEAD_TIME" localSheetId="11">#REF!</definedName>
    <definedName name="DRAWING_LEAD_TIME" localSheetId="19">#REF!</definedName>
    <definedName name="DRAWING_LEAD_TIME" localSheetId="1">#REF!</definedName>
    <definedName name="DRAWING_LEAD_TIME">#REF!</definedName>
    <definedName name="drf" localSheetId="15">#REF!</definedName>
    <definedName name="drf" localSheetId="6">#REF!</definedName>
    <definedName name="drf" localSheetId="7">#REF!</definedName>
    <definedName name="drf" localSheetId="8">#REF!</definedName>
    <definedName name="drf" localSheetId="42">#REF!</definedName>
    <definedName name="drf" localSheetId="43">#REF!</definedName>
    <definedName name="drf" localSheetId="44">#REF!</definedName>
    <definedName name="drf" localSheetId="45">#REF!</definedName>
    <definedName name="drf" localSheetId="46">#REF!</definedName>
    <definedName name="drf" localSheetId="47">#REF!</definedName>
    <definedName name="drf" localSheetId="48">#REF!</definedName>
    <definedName name="drf" localSheetId="49">#REF!</definedName>
    <definedName name="drf" localSheetId="50">#REF!</definedName>
    <definedName name="drf" localSheetId="51">#REF!</definedName>
    <definedName name="drf" localSheetId="52">#REF!</definedName>
    <definedName name="drf" localSheetId="53">#REF!</definedName>
    <definedName name="drf" localSheetId="54">#REF!</definedName>
    <definedName name="drf" localSheetId="55">#REF!</definedName>
    <definedName name="drf" localSheetId="56">#REF!</definedName>
    <definedName name="drf" localSheetId="9">#REF!</definedName>
    <definedName name="drf" localSheetId="10">#REF!</definedName>
    <definedName name="drf" localSheetId="11">#REF!</definedName>
    <definedName name="drf" localSheetId="12">#REF!</definedName>
    <definedName name="drf" localSheetId="13">#REF!</definedName>
    <definedName name="drf" localSheetId="14">#REF!</definedName>
    <definedName name="drf" localSheetId="16">#REF!</definedName>
    <definedName name="drf" localSheetId="17">#REF!</definedName>
    <definedName name="drf" localSheetId="18">#REF!</definedName>
    <definedName name="drf" localSheetId="19">#REF!</definedName>
    <definedName name="drf" localSheetId="22">#REF!</definedName>
    <definedName name="drf" localSheetId="23">#REF!</definedName>
    <definedName name="drf" localSheetId="24">#REF!</definedName>
    <definedName name="drf" localSheetId="25">#REF!</definedName>
    <definedName name="drf" localSheetId="26">#REF!</definedName>
    <definedName name="drf" localSheetId="27">#REF!</definedName>
    <definedName name="drf" localSheetId="28">#REF!</definedName>
    <definedName name="drf" localSheetId="29">#REF!</definedName>
    <definedName name="drf" localSheetId="30">#REF!</definedName>
    <definedName name="drf" localSheetId="31">#REF!</definedName>
    <definedName name="drf" localSheetId="32">#REF!</definedName>
    <definedName name="drf" localSheetId="33">#REF!</definedName>
    <definedName name="drf" localSheetId="34">#REF!</definedName>
    <definedName name="drf" localSheetId="35">#REF!</definedName>
    <definedName name="drf" localSheetId="36">#REF!</definedName>
    <definedName name="drf" localSheetId="37">#REF!</definedName>
    <definedName name="drf" localSheetId="38">#REF!</definedName>
    <definedName name="drf" localSheetId="39">#REF!</definedName>
    <definedName name="drf" localSheetId="40">#REF!</definedName>
    <definedName name="drf" localSheetId="41">#REF!</definedName>
    <definedName name="drf" localSheetId="3">#REF!</definedName>
    <definedName name="drf">#REF!</definedName>
    <definedName name="DRTOS1">'[116]Cost Codes'!$B$4:$G$331</definedName>
    <definedName name="DS" localSheetId="6">#REF!</definedName>
    <definedName name="DS" localSheetId="7">#REF!</definedName>
    <definedName name="DS" localSheetId="11">#REF!</definedName>
    <definedName name="DS" localSheetId="19">#REF!</definedName>
    <definedName name="DS" localSheetId="2">#REF!</definedName>
    <definedName name="DS" localSheetId="1">#REF!</definedName>
    <definedName name="DS">#REF!</definedName>
    <definedName name="DSA" localSheetId="15">#REF!</definedName>
    <definedName name="DSA" localSheetId="6">#REF!</definedName>
    <definedName name="DSA" localSheetId="7">#REF!</definedName>
    <definedName name="DSA" localSheetId="8">#REF!</definedName>
    <definedName name="DSA" localSheetId="42">#REF!</definedName>
    <definedName name="DSA" localSheetId="43">#REF!</definedName>
    <definedName name="DSA" localSheetId="44">#REF!</definedName>
    <definedName name="DSA" localSheetId="45">#REF!</definedName>
    <definedName name="DSA" localSheetId="46">#REF!</definedName>
    <definedName name="DSA" localSheetId="47">#REF!</definedName>
    <definedName name="DSA" localSheetId="48">#REF!</definedName>
    <definedName name="DSA" localSheetId="49">#REF!</definedName>
    <definedName name="DSA" localSheetId="50">#REF!</definedName>
    <definedName name="DSA" localSheetId="51">#REF!</definedName>
    <definedName name="DSA" localSheetId="52">#REF!</definedName>
    <definedName name="DSA" localSheetId="53">#REF!</definedName>
    <definedName name="DSA" localSheetId="54">#REF!</definedName>
    <definedName name="DSA" localSheetId="55">#REF!</definedName>
    <definedName name="DSA" localSheetId="56">#REF!</definedName>
    <definedName name="DSA" localSheetId="9">#REF!</definedName>
    <definedName name="DSA" localSheetId="10">#REF!</definedName>
    <definedName name="DSA" localSheetId="11">#REF!</definedName>
    <definedName name="DSA" localSheetId="12">#REF!</definedName>
    <definedName name="DSA" localSheetId="13">#REF!</definedName>
    <definedName name="DSA" localSheetId="14">#REF!</definedName>
    <definedName name="DSA" localSheetId="16">#REF!</definedName>
    <definedName name="DSA" localSheetId="17">#REF!</definedName>
    <definedName name="DSA" localSheetId="18">#REF!</definedName>
    <definedName name="DSA" localSheetId="19">#REF!</definedName>
    <definedName name="DSA" localSheetId="22">#REF!</definedName>
    <definedName name="DSA" localSheetId="23">#REF!</definedName>
    <definedName name="DSA" localSheetId="24">#REF!</definedName>
    <definedName name="DSA" localSheetId="25">#REF!</definedName>
    <definedName name="DSA" localSheetId="26">#REF!</definedName>
    <definedName name="DSA" localSheetId="27">#REF!</definedName>
    <definedName name="DSA" localSheetId="28">#REF!</definedName>
    <definedName name="DSA" localSheetId="29">#REF!</definedName>
    <definedName name="DSA" localSheetId="30">#REF!</definedName>
    <definedName name="DSA" localSheetId="31">#REF!</definedName>
    <definedName name="DSA" localSheetId="32">#REF!</definedName>
    <definedName name="DSA" localSheetId="33">#REF!</definedName>
    <definedName name="DSA" localSheetId="34">#REF!</definedName>
    <definedName name="DSA" localSheetId="35">#REF!</definedName>
    <definedName name="DSA" localSheetId="36">#REF!</definedName>
    <definedName name="DSA" localSheetId="37">#REF!</definedName>
    <definedName name="DSA" localSheetId="38">#REF!</definedName>
    <definedName name="DSA" localSheetId="39">#REF!</definedName>
    <definedName name="DSA" localSheetId="40">#REF!</definedName>
    <definedName name="DSA" localSheetId="41">#REF!</definedName>
    <definedName name="DSA" localSheetId="3">#REF!</definedName>
    <definedName name="DSA">#REF!</definedName>
    <definedName name="Dsbcm" localSheetId="15">#REF!</definedName>
    <definedName name="Dsbcm" localSheetId="6">#REF!</definedName>
    <definedName name="Dsbcm" localSheetId="7">#REF!</definedName>
    <definedName name="Dsbcm" localSheetId="8">#REF!</definedName>
    <definedName name="Dsbcm" localSheetId="42">#REF!</definedName>
    <definedName name="Dsbcm" localSheetId="43">#REF!</definedName>
    <definedName name="Dsbcm" localSheetId="44">#REF!</definedName>
    <definedName name="Dsbcm" localSheetId="45">#REF!</definedName>
    <definedName name="Dsbcm" localSheetId="46">#REF!</definedName>
    <definedName name="Dsbcm" localSheetId="47">#REF!</definedName>
    <definedName name="Dsbcm" localSheetId="48">#REF!</definedName>
    <definedName name="Dsbcm" localSheetId="49">#REF!</definedName>
    <definedName name="Dsbcm" localSheetId="50">#REF!</definedName>
    <definedName name="Dsbcm" localSheetId="51">#REF!</definedName>
    <definedName name="Dsbcm" localSheetId="52">#REF!</definedName>
    <definedName name="Dsbcm" localSheetId="53">#REF!</definedName>
    <definedName name="Dsbcm" localSheetId="54">#REF!</definedName>
    <definedName name="Dsbcm" localSheetId="55">#REF!</definedName>
    <definedName name="Dsbcm" localSheetId="56">#REF!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6">#REF!</definedName>
    <definedName name="Dsbcm" localSheetId="17">#REF!</definedName>
    <definedName name="Dsbcm" localSheetId="18">#REF!</definedName>
    <definedName name="Dsbcm" localSheetId="19">#REF!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38">#REF!</definedName>
    <definedName name="Dsbcm" localSheetId="39">#REF!</definedName>
    <definedName name="Dsbcm" localSheetId="40">#REF!</definedName>
    <definedName name="Dsbcm" localSheetId="41">#REF!</definedName>
    <definedName name="Dsbcm">#REF!</definedName>
    <definedName name="DSF" localSheetId="6">'[117]A.P.U'!#REF!</definedName>
    <definedName name="DSF" localSheetId="7">'[117]A.P.U'!#REF!</definedName>
    <definedName name="DSF" localSheetId="11">'[117]A.P.U'!#REF!</definedName>
    <definedName name="DSF" localSheetId="19">'[117]A.P.U'!#REF!</definedName>
    <definedName name="DSF" localSheetId="2">'[118]A.P.U'!#REF!</definedName>
    <definedName name="DSF">'[117]A.P.U'!#REF!</definedName>
    <definedName name="dt" localSheetId="6">#REF!</definedName>
    <definedName name="dt" localSheetId="7">#REF!</definedName>
    <definedName name="dt" localSheetId="11">#REF!</definedName>
    <definedName name="dt" localSheetId="19">#REF!</definedName>
    <definedName name="dt" localSheetId="2">#REF!</definedName>
    <definedName name="dt" localSheetId="1">#REF!</definedName>
    <definedName name="dt" localSheetId="3">#REF!</definedName>
    <definedName name="dt">#REF!</definedName>
    <definedName name="dtf" localSheetId="6">#REF!</definedName>
    <definedName name="dtf" localSheetId="7">#REF!</definedName>
    <definedName name="dtf" localSheetId="11">#REF!</definedName>
    <definedName name="dtf" localSheetId="19">#REF!</definedName>
    <definedName name="dtf" localSheetId="2">#REF!</definedName>
    <definedName name="dtf" localSheetId="1">#REF!</definedName>
    <definedName name="dtf">#REF!</definedName>
    <definedName name="DTFSMedida" localSheetId="6">#REF!</definedName>
    <definedName name="DTFSMedida">#REF!</definedName>
    <definedName name="DtmFechaCotizacion" localSheetId="6">#REF!</definedName>
    <definedName name="DtmFechaCotizacion">#REF!</definedName>
    <definedName name="DtmFechVigenCotiza" localSheetId="6">#REF!</definedName>
    <definedName name="DtmFechVigenCotiza">#REF!</definedName>
    <definedName name="DTS" localSheetId="6">#REF!</definedName>
    <definedName name="DTS" localSheetId="3">#REF!</definedName>
    <definedName name="DTS">#REF!</definedName>
    <definedName name="DUKIK" localSheetId="6">#REF!</definedName>
    <definedName name="DUKIK">#REF!</definedName>
    <definedName name="DW" localSheetId="6">#REF!</definedName>
    <definedName name="DW">#REF!</definedName>
    <definedName name="dxd">[18]CALCULO!$E$75</definedName>
    <definedName name="DZ.Main" localSheetId="6" hidden="1">#REF!</definedName>
    <definedName name="DZ.Main" localSheetId="7" hidden="1">#REF!</definedName>
    <definedName name="DZ.Main" localSheetId="11" hidden="1">#REF!</definedName>
    <definedName name="DZ.Main" localSheetId="19" hidden="1">#REF!</definedName>
    <definedName name="DZ.Main" localSheetId="2" hidden="1">#REF!</definedName>
    <definedName name="DZ.Main" localSheetId="1" hidden="1">#REF!</definedName>
    <definedName name="DZ.Main" hidden="1">#REF!</definedName>
    <definedName name="e" localSheetId="6">#REF!</definedName>
    <definedName name="e" localSheetId="11">#REF!</definedName>
    <definedName name="e" localSheetId="19">#REF!</definedName>
    <definedName name="e" localSheetId="1">#REF!</definedName>
    <definedName name="e" localSheetId="3">#REF!</definedName>
    <definedName name="e">#REF!</definedName>
    <definedName name="E_03" localSheetId="6">#REF!</definedName>
    <definedName name="E_03">#REF!</definedName>
    <definedName name="echdaadf" localSheetId="6">#REF!</definedName>
    <definedName name="echdaadf">#REF!</definedName>
    <definedName name="ED" localSheetId="6">#REF!</definedName>
    <definedName name="ED">#REF!</definedName>
    <definedName name="edil" localSheetId="6">[47]lisprecios!#REF!</definedName>
    <definedName name="edil" localSheetId="7">[47]lisprecios!#REF!</definedName>
    <definedName name="edil" localSheetId="11">[47]lisprecios!#REF!</definedName>
    <definedName name="edil" localSheetId="19">[47]lisprecios!#REF!</definedName>
    <definedName name="edil">[47]lisprecios!#REF!</definedName>
    <definedName name="EDWIN" localSheetId="6">#REF!</definedName>
    <definedName name="EDWIN" localSheetId="7">#REF!</definedName>
    <definedName name="EDWIN" localSheetId="11">#REF!</definedName>
    <definedName name="EDWIN" localSheetId="19">#REF!</definedName>
    <definedName name="EDWIN" localSheetId="1">#REF!</definedName>
    <definedName name="EDWIN">#REF!</definedName>
    <definedName name="ee" localSheetId="6">#REF!</definedName>
    <definedName name="ee" localSheetId="7">#REF!</definedName>
    <definedName name="ee" localSheetId="11">#REF!</definedName>
    <definedName name="ee" localSheetId="19">#REF!</definedName>
    <definedName name="ee" localSheetId="2">#REF!</definedName>
    <definedName name="ee" localSheetId="1">#REF!</definedName>
    <definedName name="EE" localSheetId="3">'[97]C - CENTROS DE COSTO Y GASTOS'!$D$5:$E$123</definedName>
    <definedName name="ee">#REF!</definedName>
    <definedName name="EEE" localSheetId="6">#REF!</definedName>
    <definedName name="EEE" localSheetId="7">#REF!</definedName>
    <definedName name="EEE" localSheetId="11">#REF!</definedName>
    <definedName name="EEE" localSheetId="19">#REF!</definedName>
    <definedName name="EEE" localSheetId="2">#REF!</definedName>
    <definedName name="EEE" localSheetId="1">#REF!</definedName>
    <definedName name="EEE">#REF!</definedName>
    <definedName name="eeee" localSheetId="6">#REF!</definedName>
    <definedName name="eeee" localSheetId="7">#REF!</definedName>
    <definedName name="eeee" localSheetId="11">#REF!</definedName>
    <definedName name="eeee" localSheetId="19">#REF!</definedName>
    <definedName name="eeee" localSheetId="2">#REF!</definedName>
    <definedName name="eeee" localSheetId="1">#REF!</definedName>
    <definedName name="eeee">#REF!</definedName>
    <definedName name="eeeeeeeeee" localSheetId="6">#REF!</definedName>
    <definedName name="eeeeeeeeee">#REF!</definedName>
    <definedName name="eeeeeeeeeee" localSheetId="6">#REF!</definedName>
    <definedName name="eeeeeeeeeee">#REF!</definedName>
    <definedName name="eeeeeeeeeeee" localSheetId="6">#REF!</definedName>
    <definedName name="eeeeeeeeeeee">#REF!</definedName>
    <definedName name="EER" localSheetId="6">#REF!</definedName>
    <definedName name="EER">#REF!</definedName>
    <definedName name="ef" localSheetId="6">#REF!</definedName>
    <definedName name="ef" localSheetId="3">#REF!</definedName>
    <definedName name="ef">#REF!</definedName>
    <definedName name="efectcjq" localSheetId="6">#REF!</definedName>
    <definedName name="efectcjq">#REF!</definedName>
    <definedName name="efectcjq1" localSheetId="6">#REF!</definedName>
    <definedName name="efectcjq1">#REF!</definedName>
    <definedName name="efectcjq3" localSheetId="6">#REF!</definedName>
    <definedName name="efectcjq3">#REF!</definedName>
    <definedName name="EINAR" localSheetId="6">#REF!</definedName>
    <definedName name="EINAR">#REF!</definedName>
    <definedName name="EKA" localSheetId="15">'[4]Plan auditoría'!#REF!</definedName>
    <definedName name="EKA" localSheetId="6">'[4]Plan auditoría'!#REF!</definedName>
    <definedName name="EKA" localSheetId="7">'[4]Plan auditoría'!#REF!</definedName>
    <definedName name="EKA" localSheetId="8">'[4]Plan auditoría'!#REF!</definedName>
    <definedName name="EKA" localSheetId="42">'[4]Plan auditoría'!#REF!</definedName>
    <definedName name="EKA" localSheetId="43">'[4]Plan auditoría'!#REF!</definedName>
    <definedName name="EKA" localSheetId="44">'[4]Plan auditoría'!#REF!</definedName>
    <definedName name="EKA" localSheetId="45">'[4]Plan auditoría'!#REF!</definedName>
    <definedName name="EKA" localSheetId="46">'[4]Plan auditoría'!#REF!</definedName>
    <definedName name="EKA" localSheetId="47">'[4]Plan auditoría'!#REF!</definedName>
    <definedName name="EKA" localSheetId="48">'[4]Plan auditoría'!#REF!</definedName>
    <definedName name="EKA" localSheetId="49">'[4]Plan auditoría'!#REF!</definedName>
    <definedName name="EKA" localSheetId="50">'[4]Plan auditoría'!#REF!</definedName>
    <definedName name="EKA" localSheetId="51">'[4]Plan auditoría'!#REF!</definedName>
    <definedName name="EKA" localSheetId="52">'[4]Plan auditoría'!#REF!</definedName>
    <definedName name="EKA" localSheetId="53">'[4]Plan auditoría'!#REF!</definedName>
    <definedName name="EKA" localSheetId="54">'[4]Plan auditoría'!#REF!</definedName>
    <definedName name="EKA" localSheetId="55">'[4]Plan auditoría'!#REF!</definedName>
    <definedName name="EKA" localSheetId="56">'[4]Plan auditoría'!#REF!</definedName>
    <definedName name="EKA" localSheetId="9">'[4]Plan auditoría'!#REF!</definedName>
    <definedName name="EKA" localSheetId="10">'[4]Plan auditoría'!#REF!</definedName>
    <definedName name="EKA" localSheetId="11">'[4]Plan auditoría'!#REF!</definedName>
    <definedName name="EKA" localSheetId="12">'[4]Plan auditoría'!#REF!</definedName>
    <definedName name="EKA" localSheetId="13">'[4]Plan auditoría'!#REF!</definedName>
    <definedName name="EKA" localSheetId="14">'[4]Plan auditoría'!#REF!</definedName>
    <definedName name="EKA" localSheetId="16">'[4]Plan auditoría'!#REF!</definedName>
    <definedName name="EKA" localSheetId="17">'[4]Plan auditoría'!#REF!</definedName>
    <definedName name="EKA" localSheetId="18">'[4]Plan auditoría'!#REF!</definedName>
    <definedName name="EKA" localSheetId="19">'[4]Plan auditoría'!#REF!</definedName>
    <definedName name="EKA" localSheetId="22">'[4]Plan auditoría'!#REF!</definedName>
    <definedName name="EKA" localSheetId="23">'[4]Plan auditoría'!#REF!</definedName>
    <definedName name="EKA" localSheetId="24">'[4]Plan auditoría'!#REF!</definedName>
    <definedName name="EKA" localSheetId="25">'[4]Plan auditoría'!#REF!</definedName>
    <definedName name="EKA" localSheetId="26">'[4]Plan auditoría'!#REF!</definedName>
    <definedName name="EKA" localSheetId="27">'[4]Plan auditoría'!#REF!</definedName>
    <definedName name="EKA" localSheetId="28">'[4]Plan auditoría'!#REF!</definedName>
    <definedName name="EKA" localSheetId="29">'[4]Plan auditoría'!#REF!</definedName>
    <definedName name="EKA" localSheetId="30">'[4]Plan auditoría'!#REF!</definedName>
    <definedName name="EKA" localSheetId="31">'[4]Plan auditoría'!#REF!</definedName>
    <definedName name="EKA" localSheetId="32">'[4]Plan auditoría'!#REF!</definedName>
    <definedName name="EKA" localSheetId="33">'[4]Plan auditoría'!#REF!</definedName>
    <definedName name="EKA" localSheetId="34">'[4]Plan auditoría'!#REF!</definedName>
    <definedName name="EKA" localSheetId="35">'[4]Plan auditoría'!#REF!</definedName>
    <definedName name="EKA" localSheetId="36">'[4]Plan auditoría'!#REF!</definedName>
    <definedName name="EKA" localSheetId="37">'[4]Plan auditoría'!#REF!</definedName>
    <definedName name="EKA" localSheetId="38">'[4]Plan auditoría'!#REF!</definedName>
    <definedName name="EKA" localSheetId="39">'[4]Plan auditoría'!#REF!</definedName>
    <definedName name="EKA" localSheetId="40">'[4]Plan auditoría'!#REF!</definedName>
    <definedName name="EKA" localSheetId="41">'[4]Plan auditoría'!#REF!</definedName>
    <definedName name="EKA">'[4]Plan auditoría'!#REF!</definedName>
    <definedName name="el" localSheetId="15">#REF!</definedName>
    <definedName name="el" localSheetId="6">#REF!</definedName>
    <definedName name="el" localSheetId="7">#REF!</definedName>
    <definedName name="el" localSheetId="8">#REF!</definedName>
    <definedName name="el" localSheetId="42">#REF!</definedName>
    <definedName name="el" localSheetId="43">#REF!</definedName>
    <definedName name="el" localSheetId="44">#REF!</definedName>
    <definedName name="el" localSheetId="45">#REF!</definedName>
    <definedName name="el" localSheetId="46">#REF!</definedName>
    <definedName name="el" localSheetId="47">#REF!</definedName>
    <definedName name="el" localSheetId="48">#REF!</definedName>
    <definedName name="el" localSheetId="49">#REF!</definedName>
    <definedName name="el" localSheetId="50">#REF!</definedName>
    <definedName name="el" localSheetId="51">#REF!</definedName>
    <definedName name="el" localSheetId="52">#REF!</definedName>
    <definedName name="el" localSheetId="53">#REF!</definedName>
    <definedName name="el" localSheetId="54">#REF!</definedName>
    <definedName name="el" localSheetId="55">#REF!</definedName>
    <definedName name="el" localSheetId="56">#REF!</definedName>
    <definedName name="el" localSheetId="9">#REF!</definedName>
    <definedName name="el" localSheetId="10">#REF!</definedName>
    <definedName name="el" localSheetId="11">#REF!</definedName>
    <definedName name="el" localSheetId="12">#REF!</definedName>
    <definedName name="el" localSheetId="13">#REF!</definedName>
    <definedName name="el" localSheetId="14">#REF!</definedName>
    <definedName name="el" localSheetId="16">#REF!</definedName>
    <definedName name="el" localSheetId="17">#REF!</definedName>
    <definedName name="el" localSheetId="18">#REF!</definedName>
    <definedName name="el" localSheetId="19">#REF!</definedName>
    <definedName name="el" localSheetId="22">#REF!</definedName>
    <definedName name="el" localSheetId="23">#REF!</definedName>
    <definedName name="el" localSheetId="24">#REF!</definedName>
    <definedName name="el" localSheetId="25">#REF!</definedName>
    <definedName name="el" localSheetId="26">#REF!</definedName>
    <definedName name="el" localSheetId="27">#REF!</definedName>
    <definedName name="el" localSheetId="28">#REF!</definedName>
    <definedName name="el" localSheetId="29">#REF!</definedName>
    <definedName name="el" localSheetId="30">#REF!</definedName>
    <definedName name="el" localSheetId="31">#REF!</definedName>
    <definedName name="el" localSheetId="32">#REF!</definedName>
    <definedName name="el" localSheetId="33">#REF!</definedName>
    <definedName name="el" localSheetId="34">#REF!</definedName>
    <definedName name="el" localSheetId="35">#REF!</definedName>
    <definedName name="el" localSheetId="36">#REF!</definedName>
    <definedName name="el" localSheetId="37">#REF!</definedName>
    <definedName name="el" localSheetId="38">#REF!</definedName>
    <definedName name="el" localSheetId="39">#REF!</definedName>
    <definedName name="el" localSheetId="40">#REF!</definedName>
    <definedName name="el" localSheetId="41">#REF!</definedName>
    <definedName name="el" localSheetId="3">#REF!</definedName>
    <definedName name="el">#REF!</definedName>
    <definedName name="ELEC_EQU" localSheetId="15">#REF!</definedName>
    <definedName name="ELEC_EQU" localSheetId="6">#REF!</definedName>
    <definedName name="ELEC_EQU" localSheetId="7">#REF!</definedName>
    <definedName name="ELEC_EQU" localSheetId="8">#REF!</definedName>
    <definedName name="ELEC_EQU" localSheetId="42">#REF!</definedName>
    <definedName name="ELEC_EQU" localSheetId="43">#REF!</definedName>
    <definedName name="ELEC_EQU" localSheetId="44">#REF!</definedName>
    <definedName name="ELEC_EQU" localSheetId="45">#REF!</definedName>
    <definedName name="ELEC_EQU" localSheetId="46">#REF!</definedName>
    <definedName name="ELEC_EQU" localSheetId="47">#REF!</definedName>
    <definedName name="ELEC_EQU" localSheetId="48">#REF!</definedName>
    <definedName name="ELEC_EQU" localSheetId="49">#REF!</definedName>
    <definedName name="ELEC_EQU" localSheetId="50">#REF!</definedName>
    <definedName name="ELEC_EQU" localSheetId="51">#REF!</definedName>
    <definedName name="ELEC_EQU" localSheetId="52">#REF!</definedName>
    <definedName name="ELEC_EQU" localSheetId="53">#REF!</definedName>
    <definedName name="ELEC_EQU" localSheetId="54">#REF!</definedName>
    <definedName name="ELEC_EQU" localSheetId="55">#REF!</definedName>
    <definedName name="ELEC_EQU" localSheetId="56">#REF!</definedName>
    <definedName name="ELEC_EQU" localSheetId="9">#REF!</definedName>
    <definedName name="ELEC_EQU" localSheetId="10">#REF!</definedName>
    <definedName name="ELEC_EQU" localSheetId="11">#REF!</definedName>
    <definedName name="ELEC_EQU" localSheetId="12">#REF!</definedName>
    <definedName name="ELEC_EQU" localSheetId="13">#REF!</definedName>
    <definedName name="ELEC_EQU" localSheetId="14">#REF!</definedName>
    <definedName name="ELEC_EQU" localSheetId="16">#REF!</definedName>
    <definedName name="ELEC_EQU" localSheetId="17">#REF!</definedName>
    <definedName name="ELEC_EQU" localSheetId="18">#REF!</definedName>
    <definedName name="ELEC_EQU" localSheetId="19">#REF!</definedName>
    <definedName name="ELEC_EQU" localSheetId="22">#REF!</definedName>
    <definedName name="ELEC_EQU" localSheetId="23">#REF!</definedName>
    <definedName name="ELEC_EQU" localSheetId="24">#REF!</definedName>
    <definedName name="ELEC_EQU" localSheetId="25">#REF!</definedName>
    <definedName name="ELEC_EQU" localSheetId="26">#REF!</definedName>
    <definedName name="ELEC_EQU" localSheetId="27">#REF!</definedName>
    <definedName name="ELEC_EQU" localSheetId="28">#REF!</definedName>
    <definedName name="ELEC_EQU" localSheetId="29">#REF!</definedName>
    <definedName name="ELEC_EQU" localSheetId="30">#REF!</definedName>
    <definedName name="ELEC_EQU" localSheetId="31">#REF!</definedName>
    <definedName name="ELEC_EQU" localSheetId="32">#REF!</definedName>
    <definedName name="ELEC_EQU" localSheetId="33">#REF!</definedName>
    <definedName name="ELEC_EQU" localSheetId="34">#REF!</definedName>
    <definedName name="ELEC_EQU" localSheetId="35">#REF!</definedName>
    <definedName name="ELEC_EQU" localSheetId="36">#REF!</definedName>
    <definedName name="ELEC_EQU" localSheetId="37">#REF!</definedName>
    <definedName name="ELEC_EQU" localSheetId="38">#REF!</definedName>
    <definedName name="ELEC_EQU" localSheetId="39">#REF!</definedName>
    <definedName name="ELEC_EQU" localSheetId="40">#REF!</definedName>
    <definedName name="ELEC_EQU" localSheetId="41">#REF!</definedName>
    <definedName name="ELEC_EQU">#REF!</definedName>
    <definedName name="ELEC_MAT" localSheetId="15">#REF!</definedName>
    <definedName name="ELEC_MAT" localSheetId="6">#REF!</definedName>
    <definedName name="ELEC_MAT" localSheetId="7">#REF!</definedName>
    <definedName name="ELEC_MAT" localSheetId="8">#REF!</definedName>
    <definedName name="ELEC_MAT" localSheetId="42">#REF!</definedName>
    <definedName name="ELEC_MAT" localSheetId="43">#REF!</definedName>
    <definedName name="ELEC_MAT" localSheetId="44">#REF!</definedName>
    <definedName name="ELEC_MAT" localSheetId="45">#REF!</definedName>
    <definedName name="ELEC_MAT" localSheetId="46">#REF!</definedName>
    <definedName name="ELEC_MAT" localSheetId="47">#REF!</definedName>
    <definedName name="ELEC_MAT" localSheetId="48">#REF!</definedName>
    <definedName name="ELEC_MAT" localSheetId="49">#REF!</definedName>
    <definedName name="ELEC_MAT" localSheetId="50">#REF!</definedName>
    <definedName name="ELEC_MAT" localSheetId="51">#REF!</definedName>
    <definedName name="ELEC_MAT" localSheetId="52">#REF!</definedName>
    <definedName name="ELEC_MAT" localSheetId="53">#REF!</definedName>
    <definedName name="ELEC_MAT" localSheetId="54">#REF!</definedName>
    <definedName name="ELEC_MAT" localSheetId="55">#REF!</definedName>
    <definedName name="ELEC_MAT" localSheetId="56">#REF!</definedName>
    <definedName name="ELEC_MAT" localSheetId="9">#REF!</definedName>
    <definedName name="ELEC_MAT" localSheetId="10">#REF!</definedName>
    <definedName name="ELEC_MAT" localSheetId="11">#REF!</definedName>
    <definedName name="ELEC_MAT" localSheetId="12">#REF!</definedName>
    <definedName name="ELEC_MAT" localSheetId="13">#REF!</definedName>
    <definedName name="ELEC_MAT" localSheetId="14">#REF!</definedName>
    <definedName name="ELEC_MAT" localSheetId="16">#REF!</definedName>
    <definedName name="ELEC_MAT" localSheetId="17">#REF!</definedName>
    <definedName name="ELEC_MAT" localSheetId="18">#REF!</definedName>
    <definedName name="ELEC_MAT" localSheetId="19">#REF!</definedName>
    <definedName name="ELEC_MAT" localSheetId="22">#REF!</definedName>
    <definedName name="ELEC_MAT" localSheetId="23">#REF!</definedName>
    <definedName name="ELEC_MAT" localSheetId="24">#REF!</definedName>
    <definedName name="ELEC_MAT" localSheetId="25">#REF!</definedName>
    <definedName name="ELEC_MAT" localSheetId="26">#REF!</definedName>
    <definedName name="ELEC_MAT" localSheetId="27">#REF!</definedName>
    <definedName name="ELEC_MAT" localSheetId="28">#REF!</definedName>
    <definedName name="ELEC_MAT" localSheetId="29">#REF!</definedName>
    <definedName name="ELEC_MAT" localSheetId="30">#REF!</definedName>
    <definedName name="ELEC_MAT" localSheetId="31">#REF!</definedName>
    <definedName name="ELEC_MAT" localSheetId="32">#REF!</definedName>
    <definedName name="ELEC_MAT" localSheetId="33">#REF!</definedName>
    <definedName name="ELEC_MAT" localSheetId="34">#REF!</definedName>
    <definedName name="ELEC_MAT" localSheetId="35">#REF!</definedName>
    <definedName name="ELEC_MAT" localSheetId="36">#REF!</definedName>
    <definedName name="ELEC_MAT" localSheetId="37">#REF!</definedName>
    <definedName name="ELEC_MAT" localSheetId="38">#REF!</definedName>
    <definedName name="ELEC_MAT" localSheetId="39">#REF!</definedName>
    <definedName name="ELEC_MAT" localSheetId="40">#REF!</definedName>
    <definedName name="ELEC_MAT" localSheetId="41">#REF!</definedName>
    <definedName name="ELEC_MAT">#REF!</definedName>
    <definedName name="ElectConsPrice">[66]Parameters!$R$15</definedName>
    <definedName name="ElectDemandPrice" localSheetId="6">#REF!</definedName>
    <definedName name="ElectDemandPrice" localSheetId="7">#REF!</definedName>
    <definedName name="ElectDemandPrice" localSheetId="11">#REF!</definedName>
    <definedName name="ElectDemandPrice" localSheetId="19">#REF!</definedName>
    <definedName name="ElectDemandPrice" localSheetId="2">#REF!</definedName>
    <definedName name="ElectDemandPrice" localSheetId="1">#REF!</definedName>
    <definedName name="ElectDemandPrice">#REF!</definedName>
    <definedName name="electricosmfkafmaldf" localSheetId="15">'[4]Plan auditoría'!#REF!</definedName>
    <definedName name="electricosmfkafmaldf" localSheetId="6">'[4]Plan auditoría'!#REF!</definedName>
    <definedName name="electricosmfkafmaldf" localSheetId="7">'[4]Plan auditoría'!#REF!</definedName>
    <definedName name="electricosmfkafmaldf" localSheetId="8">'[4]Plan auditoría'!#REF!</definedName>
    <definedName name="electricosmfkafmaldf" localSheetId="42">'[4]Plan auditoría'!#REF!</definedName>
    <definedName name="electricosmfkafmaldf" localSheetId="43">'[4]Plan auditoría'!#REF!</definedName>
    <definedName name="electricosmfkafmaldf" localSheetId="44">'[4]Plan auditoría'!#REF!</definedName>
    <definedName name="electricosmfkafmaldf" localSheetId="45">'[4]Plan auditoría'!#REF!</definedName>
    <definedName name="electricosmfkafmaldf" localSheetId="46">'[4]Plan auditoría'!#REF!</definedName>
    <definedName name="electricosmfkafmaldf" localSheetId="47">'[4]Plan auditoría'!#REF!</definedName>
    <definedName name="electricosmfkafmaldf" localSheetId="48">'[4]Plan auditoría'!#REF!</definedName>
    <definedName name="electricosmfkafmaldf" localSheetId="49">'[4]Plan auditoría'!#REF!</definedName>
    <definedName name="electricosmfkafmaldf" localSheetId="50">'[4]Plan auditoría'!#REF!</definedName>
    <definedName name="electricosmfkafmaldf" localSheetId="51">'[4]Plan auditoría'!#REF!</definedName>
    <definedName name="electricosmfkafmaldf" localSheetId="52">'[4]Plan auditoría'!#REF!</definedName>
    <definedName name="electricosmfkafmaldf" localSheetId="53">'[4]Plan auditoría'!#REF!</definedName>
    <definedName name="electricosmfkafmaldf" localSheetId="54">'[4]Plan auditoría'!#REF!</definedName>
    <definedName name="electricosmfkafmaldf" localSheetId="55">'[4]Plan auditoría'!#REF!</definedName>
    <definedName name="electricosmfkafmaldf" localSheetId="56">'[4]Plan auditoría'!#REF!</definedName>
    <definedName name="electricosmfkafmaldf" localSheetId="9">'[4]Plan auditoría'!#REF!</definedName>
    <definedName name="electricosmfkafmaldf" localSheetId="10">'[4]Plan auditoría'!#REF!</definedName>
    <definedName name="electricosmfkafmaldf" localSheetId="11">'[4]Plan auditoría'!#REF!</definedName>
    <definedName name="electricosmfkafmaldf" localSheetId="12">'[4]Plan auditoría'!#REF!</definedName>
    <definedName name="electricosmfkafmaldf" localSheetId="13">'[4]Plan auditoría'!#REF!</definedName>
    <definedName name="electricosmfkafmaldf" localSheetId="14">'[4]Plan auditoría'!#REF!</definedName>
    <definedName name="electricosmfkafmaldf" localSheetId="16">'[4]Plan auditoría'!#REF!</definedName>
    <definedName name="electricosmfkafmaldf" localSheetId="17">'[4]Plan auditoría'!#REF!</definedName>
    <definedName name="electricosmfkafmaldf" localSheetId="18">'[4]Plan auditoría'!#REF!</definedName>
    <definedName name="electricosmfkafmaldf" localSheetId="19">'[4]Plan auditoría'!#REF!</definedName>
    <definedName name="electricosmfkafmaldf" localSheetId="22">'[4]Plan auditoría'!#REF!</definedName>
    <definedName name="electricosmfkafmaldf" localSheetId="23">'[4]Plan auditoría'!#REF!</definedName>
    <definedName name="electricosmfkafmaldf" localSheetId="24">'[4]Plan auditoría'!#REF!</definedName>
    <definedName name="electricosmfkafmaldf" localSheetId="25">'[4]Plan auditoría'!#REF!</definedName>
    <definedName name="electricosmfkafmaldf" localSheetId="26">'[4]Plan auditoría'!#REF!</definedName>
    <definedName name="electricosmfkafmaldf" localSheetId="27">'[4]Plan auditoría'!#REF!</definedName>
    <definedName name="electricosmfkafmaldf" localSheetId="28">'[4]Plan auditoría'!#REF!</definedName>
    <definedName name="electricosmfkafmaldf" localSheetId="29">'[4]Plan auditoría'!#REF!</definedName>
    <definedName name="electricosmfkafmaldf" localSheetId="30">'[4]Plan auditoría'!#REF!</definedName>
    <definedName name="electricosmfkafmaldf" localSheetId="31">'[4]Plan auditoría'!#REF!</definedName>
    <definedName name="electricosmfkafmaldf" localSheetId="32">'[4]Plan auditoría'!#REF!</definedName>
    <definedName name="electricosmfkafmaldf" localSheetId="33">'[4]Plan auditoría'!#REF!</definedName>
    <definedName name="electricosmfkafmaldf" localSheetId="34">'[4]Plan auditoría'!#REF!</definedName>
    <definedName name="electricosmfkafmaldf" localSheetId="35">'[4]Plan auditoría'!#REF!</definedName>
    <definedName name="electricosmfkafmaldf" localSheetId="36">'[4]Plan auditoría'!#REF!</definedName>
    <definedName name="electricosmfkafmaldf" localSheetId="37">'[4]Plan auditoría'!#REF!</definedName>
    <definedName name="electricosmfkafmaldf" localSheetId="38">'[4]Plan auditoría'!#REF!</definedName>
    <definedName name="electricosmfkafmaldf" localSheetId="39">'[4]Plan auditoría'!#REF!</definedName>
    <definedName name="electricosmfkafmaldf" localSheetId="40">'[4]Plan auditoría'!#REF!</definedName>
    <definedName name="electricosmfkafmaldf" localSheetId="41">'[4]Plan auditoría'!#REF!</definedName>
    <definedName name="electricosmfkafmaldf">'[4]Plan auditoría'!#REF!</definedName>
    <definedName name="elinarco" localSheetId="15">#REF!</definedName>
    <definedName name="elinarco" localSheetId="6">#REF!</definedName>
    <definedName name="elinarco" localSheetId="7">#REF!</definedName>
    <definedName name="elinarco" localSheetId="8">#REF!</definedName>
    <definedName name="elinarco" localSheetId="42">#REF!</definedName>
    <definedName name="elinarco" localSheetId="43">#REF!</definedName>
    <definedName name="elinarco" localSheetId="44">#REF!</definedName>
    <definedName name="elinarco" localSheetId="45">#REF!</definedName>
    <definedName name="elinarco" localSheetId="46">#REF!</definedName>
    <definedName name="elinarco" localSheetId="47">#REF!</definedName>
    <definedName name="elinarco" localSheetId="48">#REF!</definedName>
    <definedName name="elinarco" localSheetId="49">#REF!</definedName>
    <definedName name="elinarco" localSheetId="50">#REF!</definedName>
    <definedName name="elinarco" localSheetId="51">#REF!</definedName>
    <definedName name="elinarco" localSheetId="52">#REF!</definedName>
    <definedName name="elinarco" localSheetId="53">#REF!</definedName>
    <definedName name="elinarco" localSheetId="54">#REF!</definedName>
    <definedName name="elinarco" localSheetId="55">#REF!</definedName>
    <definedName name="elinarco" localSheetId="56">#REF!</definedName>
    <definedName name="elinarco" localSheetId="9">#REF!</definedName>
    <definedName name="elinarco" localSheetId="10">#REF!</definedName>
    <definedName name="elinarco" localSheetId="11">#REF!</definedName>
    <definedName name="elinarco" localSheetId="12">#REF!</definedName>
    <definedName name="elinarco" localSheetId="13">#REF!</definedName>
    <definedName name="elinarco" localSheetId="14">#REF!</definedName>
    <definedName name="elinarco" localSheetId="16">#REF!</definedName>
    <definedName name="elinarco" localSheetId="17">#REF!</definedName>
    <definedName name="elinarco" localSheetId="18">#REF!</definedName>
    <definedName name="elinarco" localSheetId="19">#REF!</definedName>
    <definedName name="elinarco" localSheetId="22">#REF!</definedName>
    <definedName name="elinarco" localSheetId="23">#REF!</definedName>
    <definedName name="elinarco" localSheetId="24">#REF!</definedName>
    <definedName name="elinarco" localSheetId="25">#REF!</definedName>
    <definedName name="elinarco" localSheetId="26">#REF!</definedName>
    <definedName name="elinarco" localSheetId="27">#REF!</definedName>
    <definedName name="elinarco" localSheetId="28">#REF!</definedName>
    <definedName name="elinarco" localSheetId="29">#REF!</definedName>
    <definedName name="elinarco" localSheetId="30">#REF!</definedName>
    <definedName name="elinarco" localSheetId="31">#REF!</definedName>
    <definedName name="elinarco" localSheetId="32">#REF!</definedName>
    <definedName name="elinarco" localSheetId="33">#REF!</definedName>
    <definedName name="elinarco" localSheetId="34">#REF!</definedName>
    <definedName name="elinarco" localSheetId="35">#REF!</definedName>
    <definedName name="elinarco" localSheetId="36">#REF!</definedName>
    <definedName name="elinarco" localSheetId="37">#REF!</definedName>
    <definedName name="elinarco" localSheetId="38">#REF!</definedName>
    <definedName name="elinarco" localSheetId="39">#REF!</definedName>
    <definedName name="elinarco" localSheetId="40">#REF!</definedName>
    <definedName name="elinarco" localSheetId="41">#REF!</definedName>
    <definedName name="elinarco">#REF!</definedName>
    <definedName name="elinarco_1" localSheetId="15">#REF!</definedName>
    <definedName name="elinarco_1" localSheetId="6">#REF!</definedName>
    <definedName name="elinarco_1" localSheetId="7">#REF!</definedName>
    <definedName name="elinarco_1" localSheetId="8">#REF!</definedName>
    <definedName name="elinarco_1" localSheetId="42">#REF!</definedName>
    <definedName name="elinarco_1" localSheetId="43">#REF!</definedName>
    <definedName name="elinarco_1" localSheetId="44">#REF!</definedName>
    <definedName name="elinarco_1" localSheetId="45">#REF!</definedName>
    <definedName name="elinarco_1" localSheetId="46">#REF!</definedName>
    <definedName name="elinarco_1" localSheetId="47">#REF!</definedName>
    <definedName name="elinarco_1" localSheetId="48">#REF!</definedName>
    <definedName name="elinarco_1" localSheetId="49">#REF!</definedName>
    <definedName name="elinarco_1" localSheetId="50">#REF!</definedName>
    <definedName name="elinarco_1" localSheetId="51">#REF!</definedName>
    <definedName name="elinarco_1" localSheetId="52">#REF!</definedName>
    <definedName name="elinarco_1" localSheetId="53">#REF!</definedName>
    <definedName name="elinarco_1" localSheetId="54">#REF!</definedName>
    <definedName name="elinarco_1" localSheetId="55">#REF!</definedName>
    <definedName name="elinarco_1" localSheetId="56">#REF!</definedName>
    <definedName name="elinarco_1" localSheetId="9">#REF!</definedName>
    <definedName name="elinarco_1" localSheetId="10">#REF!</definedName>
    <definedName name="elinarco_1" localSheetId="11">#REF!</definedName>
    <definedName name="elinarco_1" localSheetId="12">#REF!</definedName>
    <definedName name="elinarco_1" localSheetId="13">#REF!</definedName>
    <definedName name="elinarco_1" localSheetId="14">#REF!</definedName>
    <definedName name="elinarco_1" localSheetId="16">#REF!</definedName>
    <definedName name="elinarco_1" localSheetId="17">#REF!</definedName>
    <definedName name="elinarco_1" localSheetId="18">#REF!</definedName>
    <definedName name="elinarco_1" localSheetId="19">#REF!</definedName>
    <definedName name="elinarco_1" localSheetId="22">#REF!</definedName>
    <definedName name="elinarco_1" localSheetId="23">#REF!</definedName>
    <definedName name="elinarco_1" localSheetId="24">#REF!</definedName>
    <definedName name="elinarco_1" localSheetId="25">#REF!</definedName>
    <definedName name="elinarco_1" localSheetId="26">#REF!</definedName>
    <definedName name="elinarco_1" localSheetId="27">#REF!</definedName>
    <definedName name="elinarco_1" localSheetId="28">#REF!</definedName>
    <definedName name="elinarco_1" localSheetId="29">#REF!</definedName>
    <definedName name="elinarco_1" localSheetId="30">#REF!</definedName>
    <definedName name="elinarco_1" localSheetId="31">#REF!</definedName>
    <definedName name="elinarco_1" localSheetId="32">#REF!</definedName>
    <definedName name="elinarco_1" localSheetId="33">#REF!</definedName>
    <definedName name="elinarco_1" localSheetId="34">#REF!</definedName>
    <definedName name="elinarco_1" localSheetId="35">#REF!</definedName>
    <definedName name="elinarco_1" localSheetId="36">#REF!</definedName>
    <definedName name="elinarco_1" localSheetId="37">#REF!</definedName>
    <definedName name="elinarco_1" localSheetId="38">#REF!</definedName>
    <definedName name="elinarco_1" localSheetId="39">#REF!</definedName>
    <definedName name="elinarco_1" localSheetId="40">#REF!</definedName>
    <definedName name="elinarco_1" localSheetId="41">#REF!</definedName>
    <definedName name="elinarco_1">#REF!</definedName>
    <definedName name="elinarco_2" localSheetId="15">#REF!</definedName>
    <definedName name="elinarco_2" localSheetId="6">#REF!</definedName>
    <definedName name="elinarco_2" localSheetId="7">#REF!</definedName>
    <definedName name="elinarco_2" localSheetId="8">#REF!</definedName>
    <definedName name="elinarco_2" localSheetId="42">#REF!</definedName>
    <definedName name="elinarco_2" localSheetId="43">#REF!</definedName>
    <definedName name="elinarco_2" localSheetId="44">#REF!</definedName>
    <definedName name="elinarco_2" localSheetId="45">#REF!</definedName>
    <definedName name="elinarco_2" localSheetId="46">#REF!</definedName>
    <definedName name="elinarco_2" localSheetId="47">#REF!</definedName>
    <definedName name="elinarco_2" localSheetId="48">#REF!</definedName>
    <definedName name="elinarco_2" localSheetId="49">#REF!</definedName>
    <definedName name="elinarco_2" localSheetId="50">#REF!</definedName>
    <definedName name="elinarco_2" localSheetId="51">#REF!</definedName>
    <definedName name="elinarco_2" localSheetId="52">#REF!</definedName>
    <definedName name="elinarco_2" localSheetId="53">#REF!</definedName>
    <definedName name="elinarco_2" localSheetId="54">#REF!</definedName>
    <definedName name="elinarco_2" localSheetId="55">#REF!</definedName>
    <definedName name="elinarco_2" localSheetId="56">#REF!</definedName>
    <definedName name="elinarco_2" localSheetId="9">#REF!</definedName>
    <definedName name="elinarco_2" localSheetId="10">#REF!</definedName>
    <definedName name="elinarco_2" localSheetId="11">#REF!</definedName>
    <definedName name="elinarco_2" localSheetId="12">#REF!</definedName>
    <definedName name="elinarco_2" localSheetId="13">#REF!</definedName>
    <definedName name="elinarco_2" localSheetId="14">#REF!</definedName>
    <definedName name="elinarco_2" localSheetId="16">#REF!</definedName>
    <definedName name="elinarco_2" localSheetId="17">#REF!</definedName>
    <definedName name="elinarco_2" localSheetId="18">#REF!</definedName>
    <definedName name="elinarco_2" localSheetId="19">#REF!</definedName>
    <definedName name="elinarco_2" localSheetId="22">#REF!</definedName>
    <definedName name="elinarco_2" localSheetId="23">#REF!</definedName>
    <definedName name="elinarco_2" localSheetId="24">#REF!</definedName>
    <definedName name="elinarco_2" localSheetId="25">#REF!</definedName>
    <definedName name="elinarco_2" localSheetId="26">#REF!</definedName>
    <definedName name="elinarco_2" localSheetId="27">#REF!</definedName>
    <definedName name="elinarco_2" localSheetId="28">#REF!</definedName>
    <definedName name="elinarco_2" localSheetId="29">#REF!</definedName>
    <definedName name="elinarco_2" localSheetId="30">#REF!</definedName>
    <definedName name="elinarco_2" localSheetId="31">#REF!</definedName>
    <definedName name="elinarco_2" localSheetId="32">#REF!</definedName>
    <definedName name="elinarco_2" localSheetId="33">#REF!</definedName>
    <definedName name="elinarco_2" localSheetId="34">#REF!</definedName>
    <definedName name="elinarco_2" localSheetId="35">#REF!</definedName>
    <definedName name="elinarco_2" localSheetId="36">#REF!</definedName>
    <definedName name="elinarco_2" localSheetId="37">#REF!</definedName>
    <definedName name="elinarco_2" localSheetId="38">#REF!</definedName>
    <definedName name="elinarco_2" localSheetId="39">#REF!</definedName>
    <definedName name="elinarco_2" localSheetId="40">#REF!</definedName>
    <definedName name="elinarco_2" localSheetId="41">#REF!</definedName>
    <definedName name="elinarco_2">#REF!</definedName>
    <definedName name="elinarco_4" localSheetId="6">#REF!</definedName>
    <definedName name="elinarco_4">#REF!</definedName>
    <definedName name="EMPAQUE" localSheetId="6">#REF!</definedName>
    <definedName name="EMPAQUE">#REF!</definedName>
    <definedName name="EMPRESA">[91]PROGRAMACIÓN!$D$4</definedName>
    <definedName name="End_Bal" localSheetId="15">#REF!</definedName>
    <definedName name="End_Bal" localSheetId="6">#REF!</definedName>
    <definedName name="End_Bal" localSheetId="7">#REF!</definedName>
    <definedName name="End_Bal" localSheetId="8">#REF!</definedName>
    <definedName name="End_Bal" localSheetId="42">#REF!</definedName>
    <definedName name="End_Bal" localSheetId="43">#REF!</definedName>
    <definedName name="End_Bal" localSheetId="44">#REF!</definedName>
    <definedName name="End_Bal" localSheetId="45">#REF!</definedName>
    <definedName name="End_Bal" localSheetId="46">#REF!</definedName>
    <definedName name="End_Bal" localSheetId="47">#REF!</definedName>
    <definedName name="End_Bal" localSheetId="48">#REF!</definedName>
    <definedName name="End_Bal" localSheetId="49">#REF!</definedName>
    <definedName name="End_Bal" localSheetId="50">#REF!</definedName>
    <definedName name="End_Bal" localSheetId="51">#REF!</definedName>
    <definedName name="End_Bal" localSheetId="52">#REF!</definedName>
    <definedName name="End_Bal" localSheetId="53">#REF!</definedName>
    <definedName name="End_Bal" localSheetId="54">#REF!</definedName>
    <definedName name="End_Bal" localSheetId="55">#REF!</definedName>
    <definedName name="End_Bal" localSheetId="56">#REF!</definedName>
    <definedName name="End_Bal" localSheetId="9">#REF!</definedName>
    <definedName name="End_Bal" localSheetId="10">#REF!</definedName>
    <definedName name="End_Bal" localSheetId="11">#REF!</definedName>
    <definedName name="End_Bal" localSheetId="12">#REF!</definedName>
    <definedName name="End_Bal" localSheetId="13">#REF!</definedName>
    <definedName name="End_Bal" localSheetId="14">#REF!</definedName>
    <definedName name="End_Bal" localSheetId="16">#REF!</definedName>
    <definedName name="End_Bal" localSheetId="17">#REF!</definedName>
    <definedName name="End_Bal" localSheetId="18">#REF!</definedName>
    <definedName name="End_Bal" localSheetId="19">#REF!</definedName>
    <definedName name="End_Bal" localSheetId="22">#REF!</definedName>
    <definedName name="End_Bal" localSheetId="23">#REF!</definedName>
    <definedName name="End_Bal" localSheetId="24">#REF!</definedName>
    <definedName name="End_Bal" localSheetId="25">#REF!</definedName>
    <definedName name="End_Bal" localSheetId="26">#REF!</definedName>
    <definedName name="End_Bal" localSheetId="27">#REF!</definedName>
    <definedName name="End_Bal" localSheetId="28">#REF!</definedName>
    <definedName name="End_Bal" localSheetId="29">#REF!</definedName>
    <definedName name="End_Bal" localSheetId="30">#REF!</definedName>
    <definedName name="End_Bal" localSheetId="31">#REF!</definedName>
    <definedName name="End_Bal" localSheetId="32">#REF!</definedName>
    <definedName name="End_Bal" localSheetId="33">#REF!</definedName>
    <definedName name="End_Bal" localSheetId="34">#REF!</definedName>
    <definedName name="End_Bal" localSheetId="35">#REF!</definedName>
    <definedName name="End_Bal" localSheetId="36">#REF!</definedName>
    <definedName name="End_Bal" localSheetId="37">#REF!</definedName>
    <definedName name="End_Bal" localSheetId="38">#REF!</definedName>
    <definedName name="End_Bal" localSheetId="39">#REF!</definedName>
    <definedName name="End_Bal" localSheetId="40">#REF!</definedName>
    <definedName name="End_Bal" localSheetId="41">#REF!</definedName>
    <definedName name="End_Bal" localSheetId="3">#REF!</definedName>
    <definedName name="End_Bal">#REF!</definedName>
    <definedName name="ene00" localSheetId="6">[15]Dólar!#REF!</definedName>
    <definedName name="ene00" localSheetId="7">[15]Dólar!#REF!</definedName>
    <definedName name="ene00" localSheetId="11">[15]Dólar!#REF!</definedName>
    <definedName name="ene00" localSheetId="19">[15]Dólar!#REF!</definedName>
    <definedName name="ene00">[15]Dólar!#REF!</definedName>
    <definedName name="ENERGIATABLA1.2.4">'[6]CALCULO COSTOS DE OPERACIÓN'!$B$127:$AF$163</definedName>
    <definedName name="Engine">#N/A</definedName>
    <definedName name="EQUI" localSheetId="3">[103]Equipo!$A:$IV</definedName>
    <definedName name="EQUI">[119]EQUIPO!$B$2:$B$36</definedName>
    <definedName name="EQUI3">[120]Equipo!$A:$IV</definedName>
    <definedName name="EquipData">'[66]Equip Data'!$B$14:$AQ$75</definedName>
    <definedName name="EquipInput" localSheetId="6">#REF!</definedName>
    <definedName name="EquipInput" localSheetId="7">#REF!</definedName>
    <definedName name="EquipInput" localSheetId="11">#REF!</definedName>
    <definedName name="EquipInput" localSheetId="19">#REF!</definedName>
    <definedName name="EquipInput" localSheetId="2">#REF!</definedName>
    <definedName name="EquipInput" localSheetId="1">#REF!</definedName>
    <definedName name="EquipInput">#REF!</definedName>
    <definedName name="EquipLifeRank" localSheetId="6">#REF!</definedName>
    <definedName name="EquipLifeRank" localSheetId="7">#REF!</definedName>
    <definedName name="EquipLifeRank" localSheetId="11">#REF!</definedName>
    <definedName name="EquipLifeRank" localSheetId="19">#REF!</definedName>
    <definedName name="EquipLifeRank" localSheetId="2">#REF!</definedName>
    <definedName name="EquipLifeRank" localSheetId="1">#REF!</definedName>
    <definedName name="EquipLifeRank">#REF!</definedName>
    <definedName name="EQUIPO" localSheetId="15">#REF!</definedName>
    <definedName name="EQUIPO" localSheetId="6">#REF!</definedName>
    <definedName name="EQUIPO" localSheetId="7">#REF!</definedName>
    <definedName name="EQUIPO" localSheetId="8">#REF!</definedName>
    <definedName name="EQUIPO" localSheetId="42">#REF!</definedName>
    <definedName name="EQUIPO" localSheetId="43">#REF!</definedName>
    <definedName name="EQUIPO" localSheetId="44">#REF!</definedName>
    <definedName name="EQUIPO" localSheetId="45">#REF!</definedName>
    <definedName name="EQUIPO" localSheetId="46">#REF!</definedName>
    <definedName name="EQUIPO" localSheetId="47">#REF!</definedName>
    <definedName name="EQUIPO" localSheetId="48">#REF!</definedName>
    <definedName name="EQUIPO" localSheetId="49">#REF!</definedName>
    <definedName name="EQUIPO" localSheetId="50">#REF!</definedName>
    <definedName name="EQUIPO" localSheetId="51">#REF!</definedName>
    <definedName name="EQUIPO" localSheetId="52">#REF!</definedName>
    <definedName name="EQUIPO" localSheetId="53">#REF!</definedName>
    <definedName name="EQUIPO" localSheetId="54">#REF!</definedName>
    <definedName name="EQUIPO" localSheetId="55">#REF!</definedName>
    <definedName name="EQUIPO" localSheetId="56">#REF!</definedName>
    <definedName name="EQUIPO" localSheetId="9">#REF!</definedName>
    <definedName name="EQUIPO" localSheetId="10">#REF!</definedName>
    <definedName name="EQUIPO" localSheetId="11">#REF!</definedName>
    <definedName name="EQUIPO" localSheetId="12">#REF!</definedName>
    <definedName name="EQUIPO" localSheetId="13">#REF!</definedName>
    <definedName name="EQUIPO" localSheetId="14">#REF!</definedName>
    <definedName name="EQUIPO" localSheetId="16">#REF!</definedName>
    <definedName name="EQUIPO" localSheetId="17">#REF!</definedName>
    <definedName name="EQUIPO" localSheetId="18">#REF!</definedName>
    <definedName name="EQUIPO" localSheetId="19">#REF!</definedName>
    <definedName name="EQUIPO" localSheetId="22">#REF!</definedName>
    <definedName name="EQUIPO" localSheetId="23">#REF!</definedName>
    <definedName name="EQUIPO" localSheetId="24">#REF!</definedName>
    <definedName name="EQUIPO" localSheetId="25">#REF!</definedName>
    <definedName name="EQUIPO" localSheetId="26">#REF!</definedName>
    <definedName name="EQUIPO" localSheetId="27">#REF!</definedName>
    <definedName name="EQUIPO" localSheetId="28">#REF!</definedName>
    <definedName name="EQUIPO" localSheetId="29">#REF!</definedName>
    <definedName name="EQUIPO" localSheetId="30">#REF!</definedName>
    <definedName name="EQUIPO" localSheetId="31">#REF!</definedName>
    <definedName name="EQUIPO" localSheetId="32">#REF!</definedName>
    <definedName name="EQUIPO" localSheetId="33">#REF!</definedName>
    <definedName name="EQUIPO" localSheetId="34">#REF!</definedName>
    <definedName name="EQUIPO" localSheetId="35">#REF!</definedName>
    <definedName name="EQUIPO" localSheetId="36">#REF!</definedName>
    <definedName name="EQUIPO" localSheetId="37">#REF!</definedName>
    <definedName name="EQUIPO" localSheetId="38">#REF!</definedName>
    <definedName name="EQUIPO" localSheetId="39">#REF!</definedName>
    <definedName name="EQUIPO" localSheetId="40">#REF!</definedName>
    <definedName name="EQUIPO" localSheetId="41">#REF!</definedName>
    <definedName name="EQUIPO" localSheetId="3">#REF!</definedName>
    <definedName name="EQUIPO">#REF!</definedName>
    <definedName name="EQUIPO_1" localSheetId="3">[121]EQUIPO!$B$2:$D$36</definedName>
    <definedName name="EQUIPO_1">[119]EQUIPO!$B$2:$D$36</definedName>
    <definedName name="EQUIPO_DE_SOLDADURA">'[31]LISTADO '!$L$10</definedName>
    <definedName name="equipo_mayor" localSheetId="6">#REF!</definedName>
    <definedName name="equipo_mayor" localSheetId="7">#REF!</definedName>
    <definedName name="equipo_mayor" localSheetId="11">#REF!</definedName>
    <definedName name="equipo_mayor" localSheetId="19">#REF!</definedName>
    <definedName name="equipo_mayor" localSheetId="1">#REF!</definedName>
    <definedName name="equipo_mayor">#REF!</definedName>
    <definedName name="equipomayor2" localSheetId="6">[122]desglose!#REF!</definedName>
    <definedName name="equipomayor2" localSheetId="7">[122]desglose!#REF!</definedName>
    <definedName name="equipomayor2" localSheetId="11">[122]desglose!#REF!</definedName>
    <definedName name="equipomayor2" localSheetId="19">[122]desglose!#REF!</definedName>
    <definedName name="equipomayor2">[122]desglose!#REF!</definedName>
    <definedName name="EquipOpCostOutput" localSheetId="6">#REF!</definedName>
    <definedName name="EquipOpCostOutput" localSheetId="7">#REF!</definedName>
    <definedName name="EquipOpCostOutput" localSheetId="11">#REF!</definedName>
    <definedName name="EquipOpCostOutput" localSheetId="19">#REF!</definedName>
    <definedName name="EquipOpCostOutput" localSheetId="2">#REF!</definedName>
    <definedName name="EquipOpCostOutput" localSheetId="1">#REF!</definedName>
    <definedName name="EquipOpCostOutput">#REF!</definedName>
    <definedName name="EquipOpFleet" localSheetId="6">#REF!</definedName>
    <definedName name="EquipOpFleet" localSheetId="7">#REF!</definedName>
    <definedName name="EquipOpFleet" localSheetId="11">#REF!</definedName>
    <definedName name="EquipOpFleet" localSheetId="19">#REF!</definedName>
    <definedName name="EquipOpFleet" localSheetId="2">#REF!</definedName>
    <definedName name="EquipOpFleet" localSheetId="1">#REF!</definedName>
    <definedName name="EquipOpFleet">#REF!</definedName>
    <definedName name="equipos" localSheetId="3">#REF!</definedName>
    <definedName name="Equipos">[102]Equ!$A$11:$G$96</definedName>
    <definedName name="equiprecord">[104]Sheet1!$A$18:$A$1072</definedName>
    <definedName name="EquipReplOutput" localSheetId="6">#REF!</definedName>
    <definedName name="EquipReplOutput" localSheetId="7">#REF!</definedName>
    <definedName name="EquipReplOutput" localSheetId="11">#REF!</definedName>
    <definedName name="EquipReplOutput" localSheetId="19">#REF!</definedName>
    <definedName name="EquipReplOutput" localSheetId="2">#REF!</definedName>
    <definedName name="EquipReplOutput" localSheetId="1">#REF!</definedName>
    <definedName name="EquipReplOutput">#REF!</definedName>
    <definedName name="EquipRow" localSheetId="6">#REF!</definedName>
    <definedName name="EquipRow" localSheetId="7">#REF!</definedName>
    <definedName name="EquipRow" localSheetId="11">#REF!</definedName>
    <definedName name="EquipRow" localSheetId="19">#REF!</definedName>
    <definedName name="EquipRow" localSheetId="2">#REF!</definedName>
    <definedName name="EquipRow" localSheetId="1">#REF!</definedName>
    <definedName name="EquipRow">#REF!</definedName>
    <definedName name="er" localSheetId="15">#REF!</definedName>
    <definedName name="er" localSheetId="6">#REF!</definedName>
    <definedName name="er" localSheetId="7">#REF!</definedName>
    <definedName name="er" localSheetId="8">#REF!</definedName>
    <definedName name="er" localSheetId="42">#REF!</definedName>
    <definedName name="er" localSheetId="43">#REF!</definedName>
    <definedName name="er" localSheetId="44">#REF!</definedName>
    <definedName name="er" localSheetId="45">#REF!</definedName>
    <definedName name="er" localSheetId="46">#REF!</definedName>
    <definedName name="er" localSheetId="47">#REF!</definedName>
    <definedName name="er" localSheetId="48">#REF!</definedName>
    <definedName name="er" localSheetId="49">#REF!</definedName>
    <definedName name="er" localSheetId="50">#REF!</definedName>
    <definedName name="er" localSheetId="51">#REF!</definedName>
    <definedName name="er" localSheetId="52">#REF!</definedName>
    <definedName name="er" localSheetId="53">#REF!</definedName>
    <definedName name="er" localSheetId="54">#REF!</definedName>
    <definedName name="er" localSheetId="55">#REF!</definedName>
    <definedName name="er" localSheetId="56">#REF!</definedName>
    <definedName name="er" localSheetId="9">#REF!</definedName>
    <definedName name="er" localSheetId="10">#REF!</definedName>
    <definedName name="er" localSheetId="11">#REF!</definedName>
    <definedName name="er" localSheetId="12">#REF!</definedName>
    <definedName name="er" localSheetId="13">#REF!</definedName>
    <definedName name="er" localSheetId="14">#REF!</definedName>
    <definedName name="er" localSheetId="16">#REF!</definedName>
    <definedName name="er" localSheetId="17">#REF!</definedName>
    <definedName name="er" localSheetId="18">#REF!</definedName>
    <definedName name="er" localSheetId="19">#REF!</definedName>
    <definedName name="er" localSheetId="22">#REF!</definedName>
    <definedName name="er" localSheetId="23">#REF!</definedName>
    <definedName name="er" localSheetId="24">#REF!</definedName>
    <definedName name="er" localSheetId="25">#REF!</definedName>
    <definedName name="er" localSheetId="26">#REF!</definedName>
    <definedName name="er" localSheetId="27">#REF!</definedName>
    <definedName name="er" localSheetId="28">#REF!</definedName>
    <definedName name="er" localSheetId="29">#REF!</definedName>
    <definedName name="er" localSheetId="30">#REF!</definedName>
    <definedName name="er" localSheetId="31">#REF!</definedName>
    <definedName name="er" localSheetId="32">#REF!</definedName>
    <definedName name="er" localSheetId="33">#REF!</definedName>
    <definedName name="er" localSheetId="34">#REF!</definedName>
    <definedName name="er" localSheetId="35">#REF!</definedName>
    <definedName name="er" localSheetId="36">#REF!</definedName>
    <definedName name="er" localSheetId="37">#REF!</definedName>
    <definedName name="er" localSheetId="38">#REF!</definedName>
    <definedName name="er" localSheetId="39">#REF!</definedName>
    <definedName name="er" localSheetId="40">#REF!</definedName>
    <definedName name="er" localSheetId="41">#REF!</definedName>
    <definedName name="er" localSheetId="3">#REF!</definedName>
    <definedName name="er">#REF!</definedName>
    <definedName name="eresa" localSheetId="15">#REF!</definedName>
    <definedName name="eresa" localSheetId="6">#REF!</definedName>
    <definedName name="eresa" localSheetId="7">#REF!</definedName>
    <definedName name="eresa" localSheetId="8">#REF!</definedName>
    <definedName name="eresa" localSheetId="42">#REF!</definedName>
    <definedName name="eresa" localSheetId="43">#REF!</definedName>
    <definedName name="eresa" localSheetId="44">#REF!</definedName>
    <definedName name="eresa" localSheetId="45">#REF!</definedName>
    <definedName name="eresa" localSheetId="46">#REF!</definedName>
    <definedName name="eresa" localSheetId="47">#REF!</definedName>
    <definedName name="eresa" localSheetId="48">#REF!</definedName>
    <definedName name="eresa" localSheetId="49">#REF!</definedName>
    <definedName name="eresa" localSheetId="50">#REF!</definedName>
    <definedName name="eresa" localSheetId="51">#REF!</definedName>
    <definedName name="eresa" localSheetId="52">#REF!</definedName>
    <definedName name="eresa" localSheetId="53">#REF!</definedName>
    <definedName name="eresa" localSheetId="54">#REF!</definedName>
    <definedName name="eresa" localSheetId="55">#REF!</definedName>
    <definedName name="eresa" localSheetId="56">#REF!</definedName>
    <definedName name="eresa" localSheetId="9">#REF!</definedName>
    <definedName name="eresa" localSheetId="10">#REF!</definedName>
    <definedName name="eresa" localSheetId="11">#REF!</definedName>
    <definedName name="eresa" localSheetId="12">#REF!</definedName>
    <definedName name="eresa" localSheetId="13">#REF!</definedName>
    <definedName name="eresa" localSheetId="14">#REF!</definedName>
    <definedName name="eresa" localSheetId="16">#REF!</definedName>
    <definedName name="eresa" localSheetId="17">#REF!</definedName>
    <definedName name="eresa" localSheetId="18">#REF!</definedName>
    <definedName name="eresa" localSheetId="19">#REF!</definedName>
    <definedName name="eresa" localSheetId="22">#REF!</definedName>
    <definedName name="eresa" localSheetId="23">#REF!</definedName>
    <definedName name="eresa" localSheetId="24">#REF!</definedName>
    <definedName name="eresa" localSheetId="25">#REF!</definedName>
    <definedName name="eresa" localSheetId="26">#REF!</definedName>
    <definedName name="eresa" localSheetId="27">#REF!</definedName>
    <definedName name="eresa" localSheetId="28">#REF!</definedName>
    <definedName name="eresa" localSheetId="29">#REF!</definedName>
    <definedName name="eresa" localSheetId="30">#REF!</definedName>
    <definedName name="eresa" localSheetId="31">#REF!</definedName>
    <definedName name="eresa" localSheetId="32">#REF!</definedName>
    <definedName name="eresa" localSheetId="33">#REF!</definedName>
    <definedName name="eresa" localSheetId="34">#REF!</definedName>
    <definedName name="eresa" localSheetId="35">#REF!</definedName>
    <definedName name="eresa" localSheetId="36">#REF!</definedName>
    <definedName name="eresa" localSheetId="37">#REF!</definedName>
    <definedName name="eresa" localSheetId="38">#REF!</definedName>
    <definedName name="eresa" localSheetId="39">#REF!</definedName>
    <definedName name="eresa" localSheetId="40">#REF!</definedName>
    <definedName name="eresa" localSheetId="41">#REF!</definedName>
    <definedName name="eresa">#REF!</definedName>
    <definedName name="ERIKA" localSheetId="15">#REF!</definedName>
    <definedName name="ERIKA" localSheetId="6">#REF!</definedName>
    <definedName name="ERIKA" localSheetId="7">#REF!</definedName>
    <definedName name="ERIKA" localSheetId="8">#REF!</definedName>
    <definedName name="ERIKA" localSheetId="42">#REF!</definedName>
    <definedName name="ERIKA" localSheetId="43">#REF!</definedName>
    <definedName name="ERIKA" localSheetId="44">#REF!</definedName>
    <definedName name="ERIKA" localSheetId="45">#REF!</definedName>
    <definedName name="ERIKA" localSheetId="46">#REF!</definedName>
    <definedName name="ERIKA" localSheetId="47">#REF!</definedName>
    <definedName name="ERIKA" localSheetId="48">#REF!</definedName>
    <definedName name="ERIKA" localSheetId="49">#REF!</definedName>
    <definedName name="ERIKA" localSheetId="50">#REF!</definedName>
    <definedName name="ERIKA" localSheetId="51">#REF!</definedName>
    <definedName name="ERIKA" localSheetId="52">#REF!</definedName>
    <definedName name="ERIKA" localSheetId="53">#REF!</definedName>
    <definedName name="ERIKA" localSheetId="54">#REF!</definedName>
    <definedName name="ERIKA" localSheetId="55">#REF!</definedName>
    <definedName name="ERIKA" localSheetId="56">#REF!</definedName>
    <definedName name="ERIKA" localSheetId="9">#REF!</definedName>
    <definedName name="ERIKA" localSheetId="10">#REF!</definedName>
    <definedName name="ERIKA" localSheetId="11">#REF!</definedName>
    <definedName name="ERIKA" localSheetId="12">#REF!</definedName>
    <definedName name="ERIKA" localSheetId="13">#REF!</definedName>
    <definedName name="ERIKA" localSheetId="14">#REF!</definedName>
    <definedName name="ERIKA" localSheetId="16">#REF!</definedName>
    <definedName name="ERIKA" localSheetId="17">#REF!</definedName>
    <definedName name="ERIKA" localSheetId="18">#REF!</definedName>
    <definedName name="ERIKA" localSheetId="19">#REF!</definedName>
    <definedName name="ERIKA" localSheetId="22">#REF!</definedName>
    <definedName name="ERIKA" localSheetId="23">#REF!</definedName>
    <definedName name="ERIKA" localSheetId="24">#REF!</definedName>
    <definedName name="ERIKA" localSheetId="25">#REF!</definedName>
    <definedName name="ERIKA" localSheetId="26">#REF!</definedName>
    <definedName name="ERIKA" localSheetId="27">#REF!</definedName>
    <definedName name="ERIKA" localSheetId="28">#REF!</definedName>
    <definedName name="ERIKA" localSheetId="29">#REF!</definedName>
    <definedName name="ERIKA" localSheetId="30">#REF!</definedName>
    <definedName name="ERIKA" localSheetId="31">#REF!</definedName>
    <definedName name="ERIKA" localSheetId="32">#REF!</definedName>
    <definedName name="ERIKA" localSheetId="33">#REF!</definedName>
    <definedName name="ERIKA" localSheetId="34">#REF!</definedName>
    <definedName name="ERIKA" localSheetId="35">#REF!</definedName>
    <definedName name="ERIKA" localSheetId="36">#REF!</definedName>
    <definedName name="ERIKA" localSheetId="37">#REF!</definedName>
    <definedName name="ERIKA" localSheetId="38">#REF!</definedName>
    <definedName name="ERIKA" localSheetId="39">#REF!</definedName>
    <definedName name="ERIKA" localSheetId="40">#REF!</definedName>
    <definedName name="ERIKA" localSheetId="41">#REF!</definedName>
    <definedName name="ERIKA">#REF!</definedName>
    <definedName name="ERR" localSheetId="6">#REF!</definedName>
    <definedName name="ERR">#REF!</definedName>
    <definedName name="erra" localSheetId="6">#REF!</definedName>
    <definedName name="erra">#REF!</definedName>
    <definedName name="ERROR" localSheetId="6">#REF!</definedName>
    <definedName name="ERROR">#REF!</definedName>
    <definedName name="ERROR1" localSheetId="6">#REF!</definedName>
    <definedName name="ERROR1">#REF!</definedName>
    <definedName name="ERROR2" localSheetId="6">#REF!</definedName>
    <definedName name="ERROR2">#REF!</definedName>
    <definedName name="ERROR3" localSheetId="6">[123]TARIF2002!#REF!</definedName>
    <definedName name="ERROR3" localSheetId="7">[123]TARIF2002!#REF!</definedName>
    <definedName name="ERROR3" localSheetId="11">[123]TARIF2002!#REF!</definedName>
    <definedName name="ERROR3" localSheetId="19">[123]TARIF2002!#REF!</definedName>
    <definedName name="ERROR3">[123]TARIF2002!#REF!</definedName>
    <definedName name="ERROR5" localSheetId="6">[123]TARIF2002!#REF!</definedName>
    <definedName name="ERROR5" localSheetId="7">[123]TARIF2002!#REF!</definedName>
    <definedName name="ERROR5" localSheetId="11">[123]TARIF2002!#REF!</definedName>
    <definedName name="ERROR5" localSheetId="19">[123]TARIF2002!#REF!</definedName>
    <definedName name="ERROR5">[123]TARIF2002!#REF!</definedName>
    <definedName name="ERTY" localSheetId="15">'[4]Plan auditoría'!#REF!</definedName>
    <definedName name="ERTY" localSheetId="6">'[4]Plan auditoría'!#REF!</definedName>
    <definedName name="ERTY" localSheetId="7">'[4]Plan auditoría'!#REF!</definedName>
    <definedName name="ERTY" localSheetId="8">'[4]Plan auditoría'!#REF!</definedName>
    <definedName name="ERTY" localSheetId="42">'[4]Plan auditoría'!#REF!</definedName>
    <definedName name="ERTY" localSheetId="43">'[4]Plan auditoría'!#REF!</definedName>
    <definedName name="ERTY" localSheetId="44">'[4]Plan auditoría'!#REF!</definedName>
    <definedName name="ERTY" localSheetId="45">'[4]Plan auditoría'!#REF!</definedName>
    <definedName name="ERTY" localSheetId="46">'[4]Plan auditoría'!#REF!</definedName>
    <definedName name="ERTY" localSheetId="47">'[4]Plan auditoría'!#REF!</definedName>
    <definedName name="ERTY" localSheetId="48">'[4]Plan auditoría'!#REF!</definedName>
    <definedName name="ERTY" localSheetId="49">'[4]Plan auditoría'!#REF!</definedName>
    <definedName name="ERTY" localSheetId="50">'[4]Plan auditoría'!#REF!</definedName>
    <definedName name="ERTY" localSheetId="51">'[4]Plan auditoría'!#REF!</definedName>
    <definedName name="ERTY" localSheetId="52">'[4]Plan auditoría'!#REF!</definedName>
    <definedName name="ERTY" localSheetId="53">'[4]Plan auditoría'!#REF!</definedName>
    <definedName name="ERTY" localSheetId="54">'[4]Plan auditoría'!#REF!</definedName>
    <definedName name="ERTY" localSheetId="55">'[4]Plan auditoría'!#REF!</definedName>
    <definedName name="ERTY" localSheetId="56">'[4]Plan auditoría'!#REF!</definedName>
    <definedName name="ERTY" localSheetId="9">'[4]Plan auditoría'!#REF!</definedName>
    <definedName name="ERTY" localSheetId="10">'[4]Plan auditoría'!#REF!</definedName>
    <definedName name="ERTY" localSheetId="11">'[4]Plan auditoría'!#REF!</definedName>
    <definedName name="ERTY" localSheetId="12">'[4]Plan auditoría'!#REF!</definedName>
    <definedName name="ERTY" localSheetId="13">'[4]Plan auditoría'!#REF!</definedName>
    <definedName name="ERTY" localSheetId="14">'[4]Plan auditoría'!#REF!</definedName>
    <definedName name="ERTY" localSheetId="16">'[4]Plan auditoría'!#REF!</definedName>
    <definedName name="ERTY" localSheetId="17">'[4]Plan auditoría'!#REF!</definedName>
    <definedName name="ERTY" localSheetId="18">'[4]Plan auditoría'!#REF!</definedName>
    <definedName name="ERTY" localSheetId="19">'[4]Plan auditoría'!#REF!</definedName>
    <definedName name="ERTY" localSheetId="22">'[4]Plan auditoría'!#REF!</definedName>
    <definedName name="ERTY" localSheetId="23">'[4]Plan auditoría'!#REF!</definedName>
    <definedName name="ERTY" localSheetId="24">'[4]Plan auditoría'!#REF!</definedName>
    <definedName name="ERTY" localSheetId="25">'[4]Plan auditoría'!#REF!</definedName>
    <definedName name="ERTY" localSheetId="26">'[4]Plan auditoría'!#REF!</definedName>
    <definedName name="ERTY" localSheetId="27">'[4]Plan auditoría'!#REF!</definedName>
    <definedName name="ERTY" localSheetId="28">'[4]Plan auditoría'!#REF!</definedName>
    <definedName name="ERTY" localSheetId="29">'[4]Plan auditoría'!#REF!</definedName>
    <definedName name="ERTY" localSheetId="30">'[4]Plan auditoría'!#REF!</definedName>
    <definedName name="ERTY" localSheetId="31">'[4]Plan auditoría'!#REF!</definedName>
    <definedName name="ERTY" localSheetId="32">'[4]Plan auditoría'!#REF!</definedName>
    <definedName name="ERTY" localSheetId="33">'[4]Plan auditoría'!#REF!</definedName>
    <definedName name="ERTY" localSheetId="34">'[4]Plan auditoría'!#REF!</definedName>
    <definedName name="ERTY" localSheetId="35">'[4]Plan auditoría'!#REF!</definedName>
    <definedName name="ERTY" localSheetId="36">'[4]Plan auditoría'!#REF!</definedName>
    <definedName name="ERTY" localSheetId="37">'[4]Plan auditoría'!#REF!</definedName>
    <definedName name="ERTY" localSheetId="38">'[4]Plan auditoría'!#REF!</definedName>
    <definedName name="ERTY" localSheetId="39">'[4]Plan auditoría'!#REF!</definedName>
    <definedName name="ERTY" localSheetId="40">'[4]Plan auditoría'!#REF!</definedName>
    <definedName name="ERTY" localSheetId="41">'[4]Plan auditoría'!#REF!</definedName>
    <definedName name="ERTY">'[4]Plan auditoría'!#REF!</definedName>
    <definedName name="ES" localSheetId="15">[3]!ERR</definedName>
    <definedName name="ES" localSheetId="6">[3]!ERR</definedName>
    <definedName name="ES" localSheetId="7">[3]!ERR</definedName>
    <definedName name="ES" localSheetId="8">[3]!ERR</definedName>
    <definedName name="ES" localSheetId="42">[3]!ERR</definedName>
    <definedName name="ES" localSheetId="43">[3]!ERR</definedName>
    <definedName name="ES" localSheetId="44">[3]!ERR</definedName>
    <definedName name="ES" localSheetId="45">[3]!ERR</definedName>
    <definedName name="ES" localSheetId="46">[3]!ERR</definedName>
    <definedName name="ES" localSheetId="47">[3]!ERR</definedName>
    <definedName name="ES" localSheetId="48">[3]!ERR</definedName>
    <definedName name="ES" localSheetId="49">[3]!ERR</definedName>
    <definedName name="ES" localSheetId="50">[3]!ERR</definedName>
    <definedName name="ES" localSheetId="51">[3]!ERR</definedName>
    <definedName name="ES" localSheetId="52">[3]!ERR</definedName>
    <definedName name="ES" localSheetId="53">[3]!ERR</definedName>
    <definedName name="ES" localSheetId="54">[3]!ERR</definedName>
    <definedName name="ES" localSheetId="55">[3]!ERR</definedName>
    <definedName name="ES" localSheetId="56">[3]!ERR</definedName>
    <definedName name="ES" localSheetId="9">[3]!ERR</definedName>
    <definedName name="ES" localSheetId="10">[3]!ERR</definedName>
    <definedName name="ES" localSheetId="11">[3]!ERR</definedName>
    <definedName name="ES" localSheetId="12">[3]!ERR</definedName>
    <definedName name="ES" localSheetId="13">[3]!ERR</definedName>
    <definedName name="ES" localSheetId="14">[3]!ERR</definedName>
    <definedName name="ES" localSheetId="16">[3]!ERR</definedName>
    <definedName name="ES" localSheetId="17">[3]!ERR</definedName>
    <definedName name="ES" localSheetId="22">[3]!ERR</definedName>
    <definedName name="ES" localSheetId="23">[3]!ERR</definedName>
    <definedName name="ES" localSheetId="24">[3]!ERR</definedName>
    <definedName name="ES" localSheetId="25">[3]!ERR</definedName>
    <definedName name="ES" localSheetId="26">[3]!ERR</definedName>
    <definedName name="ES" localSheetId="27">[3]!ERR</definedName>
    <definedName name="ES" localSheetId="28">[3]!ERR</definedName>
    <definedName name="ES" localSheetId="29">[3]!ERR</definedName>
    <definedName name="ES" localSheetId="30">[3]!ERR</definedName>
    <definedName name="ES" localSheetId="31">[3]!ERR</definedName>
    <definedName name="ES" localSheetId="32">[3]!ERR</definedName>
    <definedName name="ES" localSheetId="33">[3]!ERR</definedName>
    <definedName name="ES" localSheetId="34">[3]!ERR</definedName>
    <definedName name="ES" localSheetId="35">[3]!ERR</definedName>
    <definedName name="ES" localSheetId="36">[3]!ERR</definedName>
    <definedName name="ES" localSheetId="37">[3]!ERR</definedName>
    <definedName name="ES" localSheetId="38">[3]!ERR</definedName>
    <definedName name="ES" localSheetId="39">[3]!ERR</definedName>
    <definedName name="ES" localSheetId="40">[3]!ERR</definedName>
    <definedName name="ES" localSheetId="41">[3]!ERR</definedName>
    <definedName name="ES">[3]!ERR</definedName>
    <definedName name="ES1_1" localSheetId="6">#REF!</definedName>
    <definedName name="ES1_1" localSheetId="7">#REF!</definedName>
    <definedName name="ES1_1" localSheetId="11">#REF!</definedName>
    <definedName name="ES1_1" localSheetId="19">#REF!</definedName>
    <definedName name="ES1_1">#REF!</definedName>
    <definedName name="ES1_10" localSheetId="6">#REF!</definedName>
    <definedName name="ES1_10" localSheetId="7">#REF!</definedName>
    <definedName name="ES1_10" localSheetId="11">#REF!</definedName>
    <definedName name="ES1_10" localSheetId="19">#REF!</definedName>
    <definedName name="ES1_10">#REF!</definedName>
    <definedName name="ES1_11" localSheetId="6">#REF!</definedName>
    <definedName name="ES1_11" localSheetId="7">#REF!</definedName>
    <definedName name="ES1_11" localSheetId="11">#REF!</definedName>
    <definedName name="ES1_11" localSheetId="19">#REF!</definedName>
    <definedName name="ES1_11">#REF!</definedName>
    <definedName name="ES1_12" localSheetId="6">#REF!</definedName>
    <definedName name="ES1_12">#REF!</definedName>
    <definedName name="ES1_13" localSheetId="6">#REF!</definedName>
    <definedName name="ES1_13">#REF!</definedName>
    <definedName name="ES1_14" localSheetId="6">#REF!</definedName>
    <definedName name="ES1_14">#REF!</definedName>
    <definedName name="ES1_15" localSheetId="6">#REF!</definedName>
    <definedName name="ES1_15">#REF!</definedName>
    <definedName name="ES1_16" localSheetId="6">#REF!</definedName>
    <definedName name="ES1_16">#REF!</definedName>
    <definedName name="ES1_17" localSheetId="6">#REF!</definedName>
    <definedName name="ES1_17">#REF!</definedName>
    <definedName name="ES1_18" localSheetId="6">#REF!</definedName>
    <definedName name="ES1_18">#REF!</definedName>
    <definedName name="ES1_19" localSheetId="6">#REF!</definedName>
    <definedName name="ES1_19">#REF!</definedName>
    <definedName name="ES1_2" localSheetId="6">#REF!</definedName>
    <definedName name="ES1_2">#REF!</definedName>
    <definedName name="ES1_20" localSheetId="6">#REF!</definedName>
    <definedName name="ES1_20">#REF!</definedName>
    <definedName name="ES1_21" localSheetId="6">#REF!</definedName>
    <definedName name="ES1_21">#REF!</definedName>
    <definedName name="ES1_22" localSheetId="6">#REF!</definedName>
    <definedName name="ES1_22">#REF!</definedName>
    <definedName name="ES1_23" localSheetId="6">#REF!</definedName>
    <definedName name="ES1_23">#REF!</definedName>
    <definedName name="ES1_24" localSheetId="6">#REF!</definedName>
    <definedName name="ES1_24">#REF!</definedName>
    <definedName name="ES1_25" localSheetId="6">#REF!</definedName>
    <definedName name="ES1_25">#REF!</definedName>
    <definedName name="ES1_26" localSheetId="6">#REF!</definedName>
    <definedName name="ES1_26">#REF!</definedName>
    <definedName name="ES1_27" localSheetId="6">#REF!</definedName>
    <definedName name="ES1_27">#REF!</definedName>
    <definedName name="ES1_28" localSheetId="6">#REF!</definedName>
    <definedName name="ES1_28">#REF!</definedName>
    <definedName name="ES1_29" localSheetId="6">#REF!</definedName>
    <definedName name="ES1_29">#REF!</definedName>
    <definedName name="ES1_3" localSheetId="6">#REF!</definedName>
    <definedName name="ES1_3">#REF!</definedName>
    <definedName name="ES1_30" localSheetId="6">#REF!</definedName>
    <definedName name="ES1_30">#REF!</definedName>
    <definedName name="ES1_31" localSheetId="6">#REF!</definedName>
    <definedName name="ES1_31">#REF!</definedName>
    <definedName name="ES1_32" localSheetId="6">#REF!</definedName>
    <definedName name="ES1_32">#REF!</definedName>
    <definedName name="ES1_33" localSheetId="6">#REF!</definedName>
    <definedName name="ES1_33">#REF!</definedName>
    <definedName name="ES1_34" localSheetId="6">#REF!</definedName>
    <definedName name="ES1_34">#REF!</definedName>
    <definedName name="ES1_35" localSheetId="6">#REF!</definedName>
    <definedName name="ES1_35">#REF!</definedName>
    <definedName name="ES1_36" localSheetId="6">#REF!</definedName>
    <definedName name="ES1_36">#REF!</definedName>
    <definedName name="ES1_37" localSheetId="6">#REF!</definedName>
    <definedName name="ES1_37">#REF!</definedName>
    <definedName name="ES1_38" localSheetId="6">#REF!</definedName>
    <definedName name="ES1_38">#REF!</definedName>
    <definedName name="ES1_39" localSheetId="6">#REF!</definedName>
    <definedName name="ES1_39">#REF!</definedName>
    <definedName name="ES1_4" localSheetId="6">#REF!</definedName>
    <definedName name="ES1_4">#REF!</definedName>
    <definedName name="ES1_40" localSheetId="6">#REF!</definedName>
    <definedName name="ES1_40">#REF!</definedName>
    <definedName name="ES1_41" localSheetId="6">#REF!</definedName>
    <definedName name="ES1_41">#REF!</definedName>
    <definedName name="ES1_42" localSheetId="6">#REF!</definedName>
    <definedName name="ES1_42">#REF!</definedName>
    <definedName name="ES1_43" localSheetId="6">#REF!</definedName>
    <definedName name="ES1_43">#REF!</definedName>
    <definedName name="ES1_5" localSheetId="6">#REF!</definedName>
    <definedName name="ES1_5">#REF!</definedName>
    <definedName name="ES1_6" localSheetId="6">#REF!</definedName>
    <definedName name="ES1_6">#REF!</definedName>
    <definedName name="ES1_7" localSheetId="6">#REF!</definedName>
    <definedName name="ES1_7">#REF!</definedName>
    <definedName name="ES1_8" localSheetId="6">#REF!</definedName>
    <definedName name="ES1_8">#REF!</definedName>
    <definedName name="ES1_9" localSheetId="6">#REF!</definedName>
    <definedName name="ES1_9">#REF!</definedName>
    <definedName name="ES2_1" localSheetId="6">#REF!</definedName>
    <definedName name="ES2_1">#REF!</definedName>
    <definedName name="ES2_10" localSheetId="6">#REF!</definedName>
    <definedName name="ES2_10">#REF!</definedName>
    <definedName name="ES2_11" localSheetId="6">#REF!</definedName>
    <definedName name="ES2_11">#REF!</definedName>
    <definedName name="ES2_12" localSheetId="6">#REF!</definedName>
    <definedName name="ES2_12">#REF!</definedName>
    <definedName name="ES2_13" localSheetId="6">#REF!</definedName>
    <definedName name="ES2_13">#REF!</definedName>
    <definedName name="ES2_14" localSheetId="6">#REF!</definedName>
    <definedName name="ES2_14">#REF!</definedName>
    <definedName name="ES2_15" localSheetId="6">#REF!</definedName>
    <definedName name="ES2_15">#REF!</definedName>
    <definedName name="ES2_16" localSheetId="6">#REF!</definedName>
    <definedName name="ES2_16">#REF!</definedName>
    <definedName name="ES2_17" localSheetId="6">#REF!</definedName>
    <definedName name="ES2_17">#REF!</definedName>
    <definedName name="ES2_18" localSheetId="6">#REF!</definedName>
    <definedName name="ES2_18">#REF!</definedName>
    <definedName name="ES2_19" localSheetId="6">#REF!</definedName>
    <definedName name="ES2_19">#REF!</definedName>
    <definedName name="ES2_2" localSheetId="6">#REF!</definedName>
    <definedName name="ES2_2">#REF!</definedName>
    <definedName name="ES2_20" localSheetId="6">#REF!</definedName>
    <definedName name="ES2_20">#REF!</definedName>
    <definedName name="ES2_21" localSheetId="6">#REF!</definedName>
    <definedName name="ES2_21">#REF!</definedName>
    <definedName name="ES2_22" localSheetId="6">#REF!</definedName>
    <definedName name="ES2_22">#REF!</definedName>
    <definedName name="ES2_23" localSheetId="6">#REF!</definedName>
    <definedName name="ES2_23">#REF!</definedName>
    <definedName name="ES2_24" localSheetId="6">#REF!</definedName>
    <definedName name="ES2_24">#REF!</definedName>
    <definedName name="ES2_25" localSheetId="6">#REF!</definedName>
    <definedName name="ES2_25">#REF!</definedName>
    <definedName name="ES2_26" localSheetId="6">#REF!</definedName>
    <definedName name="ES2_26">#REF!</definedName>
    <definedName name="ES2_27" localSheetId="6">#REF!</definedName>
    <definedName name="ES2_27">#REF!</definedName>
    <definedName name="ES2_28" localSheetId="6">#REF!</definedName>
    <definedName name="ES2_28">#REF!</definedName>
    <definedName name="ES2_29" localSheetId="6">#REF!</definedName>
    <definedName name="ES2_29">#REF!</definedName>
    <definedName name="ES2_3" localSheetId="6">#REF!</definedName>
    <definedName name="ES2_3">#REF!</definedName>
    <definedName name="ES2_30" localSheetId="6">#REF!</definedName>
    <definedName name="ES2_30">#REF!</definedName>
    <definedName name="ES2_31" localSheetId="6">#REF!</definedName>
    <definedName name="ES2_31">#REF!</definedName>
    <definedName name="ES2_32" localSheetId="6">#REF!</definedName>
    <definedName name="ES2_32">#REF!</definedName>
    <definedName name="ES2_33" localSheetId="6">#REF!</definedName>
    <definedName name="ES2_33">#REF!</definedName>
    <definedName name="ES2_34" localSheetId="6">#REF!</definedName>
    <definedName name="ES2_34">#REF!</definedName>
    <definedName name="ES2_35" localSheetId="6">#REF!</definedName>
    <definedName name="ES2_35">#REF!</definedName>
    <definedName name="ES2_36" localSheetId="6">#REF!</definedName>
    <definedName name="ES2_36">#REF!</definedName>
    <definedName name="ES2_37" localSheetId="6">#REF!</definedName>
    <definedName name="ES2_37">#REF!</definedName>
    <definedName name="ES2_38" localSheetId="6">#REF!</definedName>
    <definedName name="ES2_38">#REF!</definedName>
    <definedName name="ES2_39" localSheetId="6">#REF!</definedName>
    <definedName name="ES2_39">#REF!</definedName>
    <definedName name="ES2_4" localSheetId="6">#REF!</definedName>
    <definedName name="ES2_4">#REF!</definedName>
    <definedName name="ES2_40" localSheetId="6">#REF!</definedName>
    <definedName name="ES2_40">#REF!</definedName>
    <definedName name="ES2_41" localSheetId="6">#REF!</definedName>
    <definedName name="ES2_41">#REF!</definedName>
    <definedName name="ES2_42" localSheetId="6">#REF!</definedName>
    <definedName name="ES2_42">#REF!</definedName>
    <definedName name="ES2_43" localSheetId="6">#REF!</definedName>
    <definedName name="ES2_43">#REF!</definedName>
    <definedName name="ES2_5" localSheetId="6">#REF!</definedName>
    <definedName name="ES2_5">#REF!</definedName>
    <definedName name="ES2_6" localSheetId="6">#REF!</definedName>
    <definedName name="ES2_6">#REF!</definedName>
    <definedName name="ES2_7" localSheetId="6">#REF!</definedName>
    <definedName name="ES2_7">#REF!</definedName>
    <definedName name="ES2_8" localSheetId="6">#REF!</definedName>
    <definedName name="ES2_8">#REF!</definedName>
    <definedName name="ES2_9" localSheetId="6">#REF!</definedName>
    <definedName name="ES2_9">#REF!</definedName>
    <definedName name="ES3_1" localSheetId="6">#REF!</definedName>
    <definedName name="ES3_1">#REF!</definedName>
    <definedName name="ES3_10" localSheetId="6">#REF!</definedName>
    <definedName name="ES3_10">#REF!</definedName>
    <definedName name="ES3_11" localSheetId="6">#REF!</definedName>
    <definedName name="ES3_11">#REF!</definedName>
    <definedName name="ES3_12" localSheetId="6">#REF!</definedName>
    <definedName name="ES3_12">#REF!</definedName>
    <definedName name="ES3_13" localSheetId="6">#REF!</definedName>
    <definedName name="ES3_13">#REF!</definedName>
    <definedName name="ES3_14" localSheetId="6">#REF!</definedName>
    <definedName name="ES3_14">#REF!</definedName>
    <definedName name="ES3_15" localSheetId="6">#REF!</definedName>
    <definedName name="ES3_15">#REF!</definedName>
    <definedName name="ES3_16" localSheetId="6">#REF!</definedName>
    <definedName name="ES3_16">#REF!</definedName>
    <definedName name="ES3_17" localSheetId="6">#REF!</definedName>
    <definedName name="ES3_17">#REF!</definedName>
    <definedName name="ES3_18" localSheetId="6">#REF!</definedName>
    <definedName name="ES3_18">#REF!</definedName>
    <definedName name="ES3_19" localSheetId="6">#REF!</definedName>
    <definedName name="ES3_19">#REF!</definedName>
    <definedName name="ES3_2" localSheetId="6">#REF!</definedName>
    <definedName name="ES3_2">#REF!</definedName>
    <definedName name="ES3_20" localSheetId="6">#REF!</definedName>
    <definedName name="ES3_20">#REF!</definedName>
    <definedName name="ES3_21" localSheetId="6">#REF!</definedName>
    <definedName name="ES3_21">#REF!</definedName>
    <definedName name="ES3_22" localSheetId="6">#REF!</definedName>
    <definedName name="ES3_22">#REF!</definedName>
    <definedName name="ES3_23" localSheetId="6">#REF!</definedName>
    <definedName name="ES3_23">#REF!</definedName>
    <definedName name="ES3_24" localSheetId="6">#REF!</definedName>
    <definedName name="ES3_24">#REF!</definedName>
    <definedName name="ES3_25" localSheetId="6">#REF!</definedName>
    <definedName name="ES3_25">#REF!</definedName>
    <definedName name="ES3_26" localSheetId="6">#REF!</definedName>
    <definedName name="ES3_26">#REF!</definedName>
    <definedName name="ES3_27" localSheetId="6">#REF!</definedName>
    <definedName name="ES3_27">#REF!</definedName>
    <definedName name="ES3_28" localSheetId="6">#REF!</definedName>
    <definedName name="ES3_28">#REF!</definedName>
    <definedName name="ES3_29" localSheetId="6">#REF!</definedName>
    <definedName name="ES3_29">#REF!</definedName>
    <definedName name="ES3_3" localSheetId="6">#REF!</definedName>
    <definedName name="ES3_3">#REF!</definedName>
    <definedName name="ES3_30" localSheetId="6">#REF!</definedName>
    <definedName name="ES3_30">#REF!</definedName>
    <definedName name="ES3_31" localSheetId="6">#REF!</definedName>
    <definedName name="ES3_31">#REF!</definedName>
    <definedName name="ES3_32" localSheetId="6">#REF!</definedName>
    <definedName name="ES3_32">#REF!</definedName>
    <definedName name="ES3_33" localSheetId="6">#REF!</definedName>
    <definedName name="ES3_33">#REF!</definedName>
    <definedName name="ES3_34" localSheetId="6">#REF!</definedName>
    <definedName name="ES3_34">#REF!</definedName>
    <definedName name="ES3_35" localSheetId="6">#REF!</definedName>
    <definedName name="ES3_35">#REF!</definedName>
    <definedName name="ES3_36" localSheetId="6">#REF!</definedName>
    <definedName name="ES3_36">#REF!</definedName>
    <definedName name="ES3_37" localSheetId="6">#REF!</definedName>
    <definedName name="ES3_37">#REF!</definedName>
    <definedName name="ES3_38" localSheetId="6">#REF!</definedName>
    <definedName name="ES3_38">#REF!</definedName>
    <definedName name="ES3_39" localSheetId="6">#REF!</definedName>
    <definedName name="ES3_39">#REF!</definedName>
    <definedName name="ES3_4" localSheetId="6">#REF!</definedName>
    <definedName name="ES3_4">#REF!</definedName>
    <definedName name="ES3_40" localSheetId="6">#REF!</definedName>
    <definedName name="ES3_40">#REF!</definedName>
    <definedName name="ES3_41" localSheetId="6">#REF!</definedName>
    <definedName name="ES3_41">#REF!</definedName>
    <definedName name="ES3_42" localSheetId="6">#REF!</definedName>
    <definedName name="ES3_42">#REF!</definedName>
    <definedName name="ES3_43" localSheetId="6">#REF!</definedName>
    <definedName name="ES3_43">#REF!</definedName>
    <definedName name="ES3_5" localSheetId="6">#REF!</definedName>
    <definedName name="ES3_5">#REF!</definedName>
    <definedName name="ES3_6" localSheetId="6">#REF!</definedName>
    <definedName name="ES3_6">#REF!</definedName>
    <definedName name="ES3_7" localSheetId="6">#REF!</definedName>
    <definedName name="ES3_7">#REF!</definedName>
    <definedName name="ES3_8" localSheetId="6">#REF!</definedName>
    <definedName name="ES3_8">#REF!</definedName>
    <definedName name="ES3_9" localSheetId="6">#REF!</definedName>
    <definedName name="ES3_9">#REF!</definedName>
    <definedName name="ES4_1" localSheetId="6">#REF!</definedName>
    <definedName name="ES4_1">#REF!</definedName>
    <definedName name="ES4_10" localSheetId="6">#REF!</definedName>
    <definedName name="ES4_10">#REF!</definedName>
    <definedName name="ES4_11" localSheetId="6">#REF!</definedName>
    <definedName name="ES4_11">#REF!</definedName>
    <definedName name="ES4_12" localSheetId="6">#REF!</definedName>
    <definedName name="ES4_12">#REF!</definedName>
    <definedName name="ES4_13" localSheetId="6">#REF!</definedName>
    <definedName name="ES4_13">#REF!</definedName>
    <definedName name="ES4_14" localSheetId="6">#REF!</definedName>
    <definedName name="ES4_14">#REF!</definedName>
    <definedName name="ES4_15" localSheetId="6">#REF!</definedName>
    <definedName name="ES4_15">#REF!</definedName>
    <definedName name="ES4_16" localSheetId="6">#REF!</definedName>
    <definedName name="ES4_16">#REF!</definedName>
    <definedName name="ES4_17" localSheetId="6">#REF!</definedName>
    <definedName name="ES4_17">#REF!</definedName>
    <definedName name="ES4_18" localSheetId="6">#REF!</definedName>
    <definedName name="ES4_18">#REF!</definedName>
    <definedName name="ES4_19" localSheetId="6">#REF!</definedName>
    <definedName name="ES4_19">#REF!</definedName>
    <definedName name="ES4_2" localSheetId="6">#REF!</definedName>
    <definedName name="ES4_2">#REF!</definedName>
    <definedName name="ES4_20" localSheetId="6">#REF!</definedName>
    <definedName name="ES4_20">#REF!</definedName>
    <definedName name="ES4_21" localSheetId="6">#REF!</definedName>
    <definedName name="ES4_21">#REF!</definedName>
    <definedName name="ES4_22" localSheetId="6">#REF!</definedName>
    <definedName name="ES4_22">#REF!</definedName>
    <definedName name="ES4_23" localSheetId="6">#REF!</definedName>
    <definedName name="ES4_23">#REF!</definedName>
    <definedName name="ES4_24" localSheetId="6">#REF!</definedName>
    <definedName name="ES4_24">#REF!</definedName>
    <definedName name="ES4_25" localSheetId="6">#REF!</definedName>
    <definedName name="ES4_25">#REF!</definedName>
    <definedName name="ES4_26" localSheetId="6">#REF!</definedName>
    <definedName name="ES4_26">#REF!</definedName>
    <definedName name="ES4_27" localSheetId="6">#REF!</definedName>
    <definedName name="ES4_27">#REF!</definedName>
    <definedName name="ES4_28" localSheetId="6">#REF!</definedName>
    <definedName name="ES4_28">#REF!</definedName>
    <definedName name="ES4_29" localSheetId="6">#REF!</definedName>
    <definedName name="ES4_29">#REF!</definedName>
    <definedName name="ES4_3" localSheetId="6">#REF!</definedName>
    <definedName name="ES4_3">#REF!</definedName>
    <definedName name="ES4_30" localSheetId="6">#REF!</definedName>
    <definedName name="ES4_30">#REF!</definedName>
    <definedName name="ES4_31" localSheetId="6">#REF!</definedName>
    <definedName name="ES4_31">#REF!</definedName>
    <definedName name="ES4_32" localSheetId="6">#REF!</definedName>
    <definedName name="ES4_32">#REF!</definedName>
    <definedName name="ES4_33" localSheetId="6">#REF!</definedName>
    <definedName name="ES4_33">#REF!</definedName>
    <definedName name="ES4_34" localSheetId="6">#REF!</definedName>
    <definedName name="ES4_34">#REF!</definedName>
    <definedName name="ES4_35" localSheetId="6">#REF!</definedName>
    <definedName name="ES4_35">#REF!</definedName>
    <definedName name="ES4_36" localSheetId="6">#REF!</definedName>
    <definedName name="ES4_36">#REF!</definedName>
    <definedName name="ES4_37" localSheetId="6">#REF!</definedName>
    <definedName name="ES4_37">#REF!</definedName>
    <definedName name="ES4_38" localSheetId="6">#REF!</definedName>
    <definedName name="ES4_38">#REF!</definedName>
    <definedName name="ES4_39" localSheetId="6">#REF!</definedName>
    <definedName name="ES4_39">#REF!</definedName>
    <definedName name="ES4_4" localSheetId="6">#REF!</definedName>
    <definedName name="ES4_4">#REF!</definedName>
    <definedName name="ES4_40" localSheetId="6">#REF!</definedName>
    <definedName name="ES4_40">#REF!</definedName>
    <definedName name="ES4_41" localSheetId="6">#REF!</definedName>
    <definedName name="ES4_41">#REF!</definedName>
    <definedName name="ES4_42" localSheetId="6">#REF!</definedName>
    <definedName name="ES4_42">#REF!</definedName>
    <definedName name="ES4_43" localSheetId="6">#REF!</definedName>
    <definedName name="ES4_43">#REF!</definedName>
    <definedName name="ES4_5" localSheetId="6">#REF!</definedName>
    <definedName name="ES4_5">#REF!</definedName>
    <definedName name="ES4_6" localSheetId="6">#REF!</definedName>
    <definedName name="ES4_6">#REF!</definedName>
    <definedName name="ES4_7" localSheetId="6">#REF!</definedName>
    <definedName name="ES4_7">#REF!</definedName>
    <definedName name="ES4_8" localSheetId="6">#REF!</definedName>
    <definedName name="ES4_8">#REF!</definedName>
    <definedName name="ES4_9" localSheetId="6">#REF!</definedName>
    <definedName name="ES4_9">#REF!</definedName>
    <definedName name="ES5_1" localSheetId="6">#REF!</definedName>
    <definedName name="ES5_1">#REF!</definedName>
    <definedName name="ES5_10" localSheetId="6">#REF!</definedName>
    <definedName name="ES5_10">#REF!</definedName>
    <definedName name="ES5_11" localSheetId="6">#REF!</definedName>
    <definedName name="ES5_11">#REF!</definedName>
    <definedName name="ES5_12" localSheetId="6">#REF!</definedName>
    <definedName name="ES5_12">#REF!</definedName>
    <definedName name="ES5_13" localSheetId="6">#REF!</definedName>
    <definedName name="ES5_13">#REF!</definedName>
    <definedName name="ES5_14" localSheetId="6">#REF!</definedName>
    <definedName name="ES5_14">#REF!</definedName>
    <definedName name="ES5_15" localSheetId="6">#REF!</definedName>
    <definedName name="ES5_15">#REF!</definedName>
    <definedName name="ES5_16" localSheetId="6">#REF!</definedName>
    <definedName name="ES5_16">#REF!</definedName>
    <definedName name="ES5_17" localSheetId="6">#REF!</definedName>
    <definedName name="ES5_17">#REF!</definedName>
    <definedName name="ES5_18" localSheetId="6">#REF!</definedName>
    <definedName name="ES5_18">#REF!</definedName>
    <definedName name="ES5_19" localSheetId="6">#REF!</definedName>
    <definedName name="ES5_19">#REF!</definedName>
    <definedName name="ES5_2" localSheetId="6">#REF!</definedName>
    <definedName name="ES5_2">#REF!</definedName>
    <definedName name="ES5_20" localSheetId="6">#REF!</definedName>
    <definedName name="ES5_20">#REF!</definedName>
    <definedName name="ES5_21" localSheetId="6">#REF!</definedName>
    <definedName name="ES5_21">#REF!</definedName>
    <definedName name="ES5_22" localSheetId="6">#REF!</definedName>
    <definedName name="ES5_22">#REF!</definedName>
    <definedName name="ES5_23" localSheetId="6">#REF!</definedName>
    <definedName name="ES5_23">#REF!</definedName>
    <definedName name="ES5_24" localSheetId="6">#REF!</definedName>
    <definedName name="ES5_24">#REF!</definedName>
    <definedName name="ES5_25" localSheetId="6">#REF!</definedName>
    <definedName name="ES5_25">#REF!</definedName>
    <definedName name="ES5_26" localSheetId="6">#REF!</definedName>
    <definedName name="ES5_26">#REF!</definedName>
    <definedName name="ES5_27" localSheetId="6">#REF!</definedName>
    <definedName name="ES5_27">#REF!</definedName>
    <definedName name="ES5_28" localSheetId="6">#REF!</definedName>
    <definedName name="ES5_28">#REF!</definedName>
    <definedName name="ES5_29" localSheetId="6">#REF!</definedName>
    <definedName name="ES5_29">#REF!</definedName>
    <definedName name="ES5_3" localSheetId="6">#REF!</definedName>
    <definedName name="ES5_3">#REF!</definedName>
    <definedName name="ES5_30" localSheetId="6">#REF!</definedName>
    <definedName name="ES5_30">#REF!</definedName>
    <definedName name="ES5_31" localSheetId="6">#REF!</definedName>
    <definedName name="ES5_31">#REF!</definedName>
    <definedName name="ES5_32" localSheetId="6">#REF!</definedName>
    <definedName name="ES5_32">#REF!</definedName>
    <definedName name="ES5_33" localSheetId="6">#REF!</definedName>
    <definedName name="ES5_33">#REF!</definedName>
    <definedName name="ES5_34" localSheetId="6">#REF!</definedName>
    <definedName name="ES5_34">#REF!</definedName>
    <definedName name="ES5_35" localSheetId="6">#REF!</definedName>
    <definedName name="ES5_35">#REF!</definedName>
    <definedName name="ES5_36" localSheetId="6">#REF!</definedName>
    <definedName name="ES5_36">#REF!</definedName>
    <definedName name="ES5_37" localSheetId="6">#REF!</definedName>
    <definedName name="ES5_37">#REF!</definedName>
    <definedName name="ES5_38" localSheetId="6">#REF!</definedName>
    <definedName name="ES5_38">#REF!</definedName>
    <definedName name="ES5_39" localSheetId="6">#REF!</definedName>
    <definedName name="ES5_39">#REF!</definedName>
    <definedName name="ES5_4" localSheetId="6">#REF!</definedName>
    <definedName name="ES5_4">#REF!</definedName>
    <definedName name="ES5_40" localSheetId="6">#REF!</definedName>
    <definedName name="ES5_40">#REF!</definedName>
    <definedName name="ES5_41" localSheetId="6">#REF!</definedName>
    <definedName name="ES5_41">#REF!</definedName>
    <definedName name="ES5_42" localSheetId="6">#REF!</definedName>
    <definedName name="ES5_42">#REF!</definedName>
    <definedName name="ES5_43" localSheetId="6">#REF!</definedName>
    <definedName name="ES5_43">#REF!</definedName>
    <definedName name="ES5_5" localSheetId="6">#REF!</definedName>
    <definedName name="ES5_5">#REF!</definedName>
    <definedName name="ES5_6" localSheetId="6">#REF!</definedName>
    <definedName name="ES5_6">#REF!</definedName>
    <definedName name="ES5_7" localSheetId="6">#REF!</definedName>
    <definedName name="ES5_7">#REF!</definedName>
    <definedName name="ES5_8" localSheetId="6">#REF!</definedName>
    <definedName name="ES5_8">#REF!</definedName>
    <definedName name="ES5_9" localSheetId="6">#REF!</definedName>
    <definedName name="ES5_9">#REF!</definedName>
    <definedName name="ES6_1" localSheetId="6">#REF!</definedName>
    <definedName name="ES6_1">#REF!</definedName>
    <definedName name="ES6_10" localSheetId="6">#REF!</definedName>
    <definedName name="ES6_10">#REF!</definedName>
    <definedName name="ES6_11" localSheetId="6">#REF!</definedName>
    <definedName name="ES6_11">#REF!</definedName>
    <definedName name="ES6_12" localSheetId="6">#REF!</definedName>
    <definedName name="ES6_12">#REF!</definedName>
    <definedName name="ES6_13" localSheetId="6">#REF!</definedName>
    <definedName name="ES6_13">#REF!</definedName>
    <definedName name="ES6_14" localSheetId="6">#REF!</definedName>
    <definedName name="ES6_14">#REF!</definedName>
    <definedName name="ES6_15" localSheetId="6">#REF!</definedName>
    <definedName name="ES6_15">#REF!</definedName>
    <definedName name="ES6_16" localSheetId="6">#REF!</definedName>
    <definedName name="ES6_16">#REF!</definedName>
    <definedName name="ES6_17" localSheetId="6">#REF!</definedName>
    <definedName name="ES6_17">#REF!</definedName>
    <definedName name="ES6_18" localSheetId="6">#REF!</definedName>
    <definedName name="ES6_18">#REF!</definedName>
    <definedName name="ES6_19" localSheetId="6">#REF!</definedName>
    <definedName name="ES6_19">#REF!</definedName>
    <definedName name="ES6_2" localSheetId="6">#REF!</definedName>
    <definedName name="ES6_2">#REF!</definedName>
    <definedName name="ES6_20" localSheetId="6">#REF!</definedName>
    <definedName name="ES6_20">#REF!</definedName>
    <definedName name="ES6_21" localSheetId="6">#REF!</definedName>
    <definedName name="ES6_21">#REF!</definedName>
    <definedName name="ES6_22" localSheetId="6">#REF!</definedName>
    <definedName name="ES6_22">#REF!</definedName>
    <definedName name="ES6_23" localSheetId="6">#REF!</definedName>
    <definedName name="ES6_23">#REF!</definedName>
    <definedName name="ES6_24" localSheetId="6">#REF!</definedName>
    <definedName name="ES6_24">#REF!</definedName>
    <definedName name="ES6_25" localSheetId="6">#REF!</definedName>
    <definedName name="ES6_25">#REF!</definedName>
    <definedName name="ES6_26" localSheetId="6">#REF!</definedName>
    <definedName name="ES6_26">#REF!</definedName>
    <definedName name="ES6_27" localSheetId="6">#REF!</definedName>
    <definedName name="ES6_27">#REF!</definedName>
    <definedName name="ES6_28" localSheetId="6">#REF!</definedName>
    <definedName name="ES6_28">#REF!</definedName>
    <definedName name="ES6_29" localSheetId="6">#REF!</definedName>
    <definedName name="ES6_29">#REF!</definedName>
    <definedName name="ES6_3" localSheetId="6">#REF!</definedName>
    <definedName name="ES6_3">#REF!</definedName>
    <definedName name="ES6_30" localSheetId="6">#REF!</definedName>
    <definedName name="ES6_30">#REF!</definedName>
    <definedName name="ES6_31" localSheetId="6">#REF!</definedName>
    <definedName name="ES6_31">#REF!</definedName>
    <definedName name="ES6_32" localSheetId="6">#REF!</definedName>
    <definedName name="ES6_32">#REF!</definedName>
    <definedName name="ES6_33" localSheetId="6">#REF!</definedName>
    <definedName name="ES6_33">#REF!</definedName>
    <definedName name="ES6_34" localSheetId="6">#REF!</definedName>
    <definedName name="ES6_34">#REF!</definedName>
    <definedName name="ES6_35" localSheetId="6">#REF!</definedName>
    <definedName name="ES6_35">#REF!</definedName>
    <definedName name="ES6_36" localSheetId="6">#REF!</definedName>
    <definedName name="ES6_36">#REF!</definedName>
    <definedName name="ES6_37" localSheetId="6">#REF!</definedName>
    <definedName name="ES6_37">#REF!</definedName>
    <definedName name="ES6_38" localSheetId="6">#REF!</definedName>
    <definedName name="ES6_38">#REF!</definedName>
    <definedName name="ES6_39" localSheetId="6">#REF!</definedName>
    <definedName name="ES6_39">#REF!</definedName>
    <definedName name="ES6_4" localSheetId="6">#REF!</definedName>
    <definedName name="ES6_4">#REF!</definedName>
    <definedName name="ES6_40" localSheetId="6">#REF!</definedName>
    <definedName name="ES6_40">#REF!</definedName>
    <definedName name="ES6_41" localSheetId="6">#REF!</definedName>
    <definedName name="ES6_41">#REF!</definedName>
    <definedName name="ES6_42" localSheetId="6">#REF!</definedName>
    <definedName name="ES6_42">#REF!</definedName>
    <definedName name="ES6_43" localSheetId="6">#REF!</definedName>
    <definedName name="ES6_43">#REF!</definedName>
    <definedName name="ES6_5" localSheetId="6">#REF!</definedName>
    <definedName name="ES6_5">#REF!</definedName>
    <definedName name="ES6_6" localSheetId="6">#REF!</definedName>
    <definedName name="ES6_6">#REF!</definedName>
    <definedName name="ES6_7" localSheetId="6">#REF!</definedName>
    <definedName name="ES6_7">#REF!</definedName>
    <definedName name="ES6_8" localSheetId="6">#REF!</definedName>
    <definedName name="ES6_8">#REF!</definedName>
    <definedName name="ES6_9" localSheetId="6">#REF!</definedName>
    <definedName name="ES6_9">#REF!</definedName>
    <definedName name="escalones" localSheetId="6">[47]lisprecios!#REF!</definedName>
    <definedName name="escalones" localSheetId="7">[47]lisprecios!#REF!</definedName>
    <definedName name="escalones" localSheetId="11">[47]lisprecios!#REF!</definedName>
    <definedName name="escalones" localSheetId="19">[47]lisprecios!#REF!</definedName>
    <definedName name="escalones">[47]lisprecios!#REF!</definedName>
    <definedName name="ESE" localSheetId="6">#REF!</definedName>
    <definedName name="ESE" localSheetId="7">#REF!</definedName>
    <definedName name="ESE" localSheetId="11">#REF!</definedName>
    <definedName name="ESE" localSheetId="19">#REF!</definedName>
    <definedName name="ESE" localSheetId="1">#REF!</definedName>
    <definedName name="ESE">#REF!</definedName>
    <definedName name="ESMALTE" localSheetId="6">#REF!</definedName>
    <definedName name="ESMALTE" localSheetId="7">#REF!</definedName>
    <definedName name="ESMALTE" localSheetId="11">#REF!</definedName>
    <definedName name="ESMALTE" localSheetId="19">#REF!</definedName>
    <definedName name="ESMALTE" localSheetId="1">#REF!</definedName>
    <definedName name="ESMALTE">#REF!</definedName>
    <definedName name="ESP201.15">'[124]201.15'!$H$49</definedName>
    <definedName name="ESP201.21">'[124]201.21'!$H$50</definedName>
    <definedName name="ESP201.7">'[124]201.7'!$H$52</definedName>
    <definedName name="ESP201.8">'[124]201.8'!$H$53</definedName>
    <definedName name="ESP210.2.2" localSheetId="6">#REF!</definedName>
    <definedName name="ESP210.2.2" localSheetId="7">#REF!</definedName>
    <definedName name="ESP210.2.2" localSheetId="11">#REF!</definedName>
    <definedName name="ESP210.2.2" localSheetId="19">#REF!</definedName>
    <definedName name="ESP210.2.2" localSheetId="2">#REF!</definedName>
    <definedName name="ESP210.2.2" localSheetId="1">#REF!</definedName>
    <definedName name="ESP210.2.2">#REF!</definedName>
    <definedName name="ESP225P" localSheetId="6">#REF!</definedName>
    <definedName name="ESP225P" localSheetId="7">#REF!</definedName>
    <definedName name="ESP225P" localSheetId="11">#REF!</definedName>
    <definedName name="ESP225P" localSheetId="19">#REF!</definedName>
    <definedName name="ESP225P" localSheetId="2">#REF!</definedName>
    <definedName name="ESP225P" localSheetId="1">#REF!</definedName>
    <definedName name="ESP225P">#REF!</definedName>
    <definedName name="ESP330.1P">'[124]330.1P (7801)'!$H$50</definedName>
    <definedName name="ESP632.1P">'[124]632.1P '!$H$57</definedName>
    <definedName name="ESP632.4P">'[124]632.4P'!$H$51</definedName>
    <definedName name="ESTACION">[75]TABLAS!$B$63:$B$78</definedName>
    <definedName name="Este" localSheetId="6">#REF!</definedName>
    <definedName name="Este" localSheetId="7">#REF!</definedName>
    <definedName name="Este" localSheetId="11">#REF!</definedName>
    <definedName name="Este" localSheetId="19">#REF!</definedName>
    <definedName name="Este" localSheetId="2">#REF!</definedName>
    <definedName name="Este" localSheetId="1">#REF!</definedName>
    <definedName name="Este">#REF!</definedName>
    <definedName name="ESTERIL" localSheetId="6">'[74]BASE DE DATOS ORIG'!#REF!</definedName>
    <definedName name="ESTERIL" localSheetId="7">'[74]BASE DE DATOS ORIG'!#REF!</definedName>
    <definedName name="ESTERIL" localSheetId="11">'[74]BASE DE DATOS ORIG'!#REF!</definedName>
    <definedName name="ESTERIL" localSheetId="19">'[74]BASE DE DATOS ORIG'!#REF!</definedName>
    <definedName name="ESTERIL">'[74]BASE DE DATOS ORIG'!#REF!</definedName>
    <definedName name="ESTRUCT06" localSheetId="7">'[125]Análisis Unit'!#REF!</definedName>
    <definedName name="ESTRUCT06" localSheetId="11">'[125]Análisis Unit'!#REF!</definedName>
    <definedName name="ESTRUCT06" localSheetId="19">'[125]Análisis Unit'!#REF!</definedName>
    <definedName name="ESTRUCT06">'[125]Análisis Unit'!#REF!</definedName>
    <definedName name="ESTRUCT07" localSheetId="7">'[125]Análisis Unit'!#REF!</definedName>
    <definedName name="ESTRUCT07" localSheetId="11">'[125]Análisis Unit'!#REF!</definedName>
    <definedName name="ESTRUCT07" localSheetId="19">'[125]Análisis Unit'!#REF!</definedName>
    <definedName name="ESTRUCT07">'[125]Análisis Unit'!#REF!</definedName>
    <definedName name="ESTRUCT08">'[125]Análisis Unit'!#REF!</definedName>
    <definedName name="ESTRUCT09">'[125]Análisis Unit'!#REF!</definedName>
    <definedName name="ESTRUCT10">'[125]Análisis Unit'!#REF!</definedName>
    <definedName name="ESTRUCT11">'[125]Análisis Unit'!#REF!</definedName>
    <definedName name="ESTRUCT12">'[125]Análisis Unit'!#REF!</definedName>
    <definedName name="ESTRUCT13">'[125]Análisis Unit'!#REF!</definedName>
    <definedName name="ESTRUCT14">'[125]Análisis Unit'!#REF!</definedName>
    <definedName name="ESTRUCT15">'[125]Análisis Unit'!#REF!</definedName>
    <definedName name="ESTRUCT16">'[125]Análisis Unit'!#REF!</definedName>
    <definedName name="ESTRUCT17">'[125]Análisis Unit'!#REF!</definedName>
    <definedName name="ESTRUCT18">'[125]Análisis Unit'!#REF!</definedName>
    <definedName name="ESTRUCT19">'[125]Análisis Unit'!#REF!</definedName>
    <definedName name="ESTRUCT20">'[125]Análisis Unit'!#REF!</definedName>
    <definedName name="ESTRUCT21">'[125]Análisis Unit'!#REF!</definedName>
    <definedName name="ESTRUCT22">'[125]Análisis Unit'!#REF!</definedName>
    <definedName name="ESTRUCT24">'[125]Análisis Unit'!#REF!</definedName>
    <definedName name="ESTRUCT25">'[125]Análisis Unit'!#REF!</definedName>
    <definedName name="ESTRUCT28">'[125]Análisis Unit'!#REF!</definedName>
    <definedName name="ESTRUCT29">'[125]Análisis Unit'!#REF!</definedName>
    <definedName name="ESTRUCT31">'[125]Análisis Unit'!#REF!</definedName>
    <definedName name="ESTRUCT33">'[125]Análisis Unit'!#REF!</definedName>
    <definedName name="ESTRUCT34">'[125]Análisis Unit'!#REF!</definedName>
    <definedName name="ESTRUCT43">'[125]Análisis Unit'!#REF!</definedName>
    <definedName name="ESTRUCTURA" localSheetId="15">#REF!</definedName>
    <definedName name="ESTRUCTURA" localSheetId="6">#REF!</definedName>
    <definedName name="ESTRUCTURA" localSheetId="7">#REF!</definedName>
    <definedName name="ESTRUCTURA" localSheetId="8">#REF!</definedName>
    <definedName name="ESTRUCTURA" localSheetId="42">#REF!</definedName>
    <definedName name="ESTRUCTURA" localSheetId="43">#REF!</definedName>
    <definedName name="ESTRUCTURA" localSheetId="44">#REF!</definedName>
    <definedName name="ESTRUCTURA" localSheetId="45">#REF!</definedName>
    <definedName name="ESTRUCTURA" localSheetId="46">#REF!</definedName>
    <definedName name="ESTRUCTURA" localSheetId="47">#REF!</definedName>
    <definedName name="ESTRUCTURA" localSheetId="48">#REF!</definedName>
    <definedName name="ESTRUCTURA" localSheetId="49">#REF!</definedName>
    <definedName name="ESTRUCTURA" localSheetId="50">#REF!</definedName>
    <definedName name="ESTRUCTURA" localSheetId="51">#REF!</definedName>
    <definedName name="ESTRUCTURA" localSheetId="52">#REF!</definedName>
    <definedName name="ESTRUCTURA" localSheetId="53">#REF!</definedName>
    <definedName name="ESTRUCTURA" localSheetId="54">#REF!</definedName>
    <definedName name="ESTRUCTURA" localSheetId="55">#REF!</definedName>
    <definedName name="ESTRUCTURA" localSheetId="56">#REF!</definedName>
    <definedName name="ESTRUCTURA" localSheetId="9">#REF!</definedName>
    <definedName name="ESTRUCTURA" localSheetId="10">#REF!</definedName>
    <definedName name="ESTRUCTURA" localSheetId="11">#REF!</definedName>
    <definedName name="ESTRUCTURA" localSheetId="12">#REF!</definedName>
    <definedName name="ESTRUCTURA" localSheetId="13">#REF!</definedName>
    <definedName name="ESTRUCTURA" localSheetId="14">#REF!</definedName>
    <definedName name="ESTRUCTURA" localSheetId="16">#REF!</definedName>
    <definedName name="ESTRUCTURA" localSheetId="17">#REF!</definedName>
    <definedName name="ESTRUCTURA" localSheetId="18">#REF!</definedName>
    <definedName name="ESTRUCTURA" localSheetId="19">#REF!</definedName>
    <definedName name="ESTRUCTURA" localSheetId="22">#REF!</definedName>
    <definedName name="ESTRUCTURA" localSheetId="23">#REF!</definedName>
    <definedName name="ESTRUCTURA" localSheetId="24">#REF!</definedName>
    <definedName name="ESTRUCTURA" localSheetId="25">#REF!</definedName>
    <definedName name="ESTRUCTURA" localSheetId="26">#REF!</definedName>
    <definedName name="ESTRUCTURA" localSheetId="27">#REF!</definedName>
    <definedName name="ESTRUCTURA" localSheetId="28">#REF!</definedName>
    <definedName name="ESTRUCTURA" localSheetId="29">#REF!</definedName>
    <definedName name="ESTRUCTURA" localSheetId="30">#REF!</definedName>
    <definedName name="ESTRUCTURA" localSheetId="31">#REF!</definedName>
    <definedName name="ESTRUCTURA" localSheetId="32">#REF!</definedName>
    <definedName name="ESTRUCTURA" localSheetId="33">#REF!</definedName>
    <definedName name="ESTRUCTURA" localSheetId="34">#REF!</definedName>
    <definedName name="ESTRUCTURA" localSheetId="35">#REF!</definedName>
    <definedName name="ESTRUCTURA" localSheetId="36">#REF!</definedName>
    <definedName name="ESTRUCTURA" localSheetId="37">#REF!</definedName>
    <definedName name="ESTRUCTURA" localSheetId="38">#REF!</definedName>
    <definedName name="ESTRUCTURA" localSheetId="39">#REF!</definedName>
    <definedName name="ESTRUCTURA" localSheetId="40">#REF!</definedName>
    <definedName name="ESTRUCTURA" localSheetId="41">#REF!</definedName>
    <definedName name="ESTRUCTURA">#REF!</definedName>
    <definedName name="ET_DSC">[78]Modelo!$P$2</definedName>
    <definedName name="ET_IMO">[78]Modelo!$O$44</definedName>
    <definedName name="ET_IND">[78]Modelo!$O$42</definedName>
    <definedName name="ETERNIT6" localSheetId="6">#REF!</definedName>
    <definedName name="ETERNIT6" localSheetId="7">#REF!</definedName>
    <definedName name="ETERNIT6" localSheetId="11">#REF!</definedName>
    <definedName name="ETERNIT6" localSheetId="19">#REF!</definedName>
    <definedName name="ETERNIT6" localSheetId="2">#REF!</definedName>
    <definedName name="ETERNIT6" localSheetId="1">#REF!</definedName>
    <definedName name="ETERNIT6">#REF!</definedName>
    <definedName name="ETSYJRAHETFRDE" localSheetId="15">#REF!</definedName>
    <definedName name="ETSYJRAHETFRDE" localSheetId="6">#REF!</definedName>
    <definedName name="ETSYJRAHETFRDE" localSheetId="7">#REF!</definedName>
    <definedName name="ETSYJRAHETFRDE" localSheetId="8">#REF!</definedName>
    <definedName name="ETSYJRAHETFRDE" localSheetId="42">#REF!</definedName>
    <definedName name="ETSYJRAHETFRDE" localSheetId="43">#REF!</definedName>
    <definedName name="ETSYJRAHETFRDE" localSheetId="44">#REF!</definedName>
    <definedName name="ETSYJRAHETFRDE" localSheetId="45">#REF!</definedName>
    <definedName name="ETSYJRAHETFRDE" localSheetId="46">#REF!</definedName>
    <definedName name="ETSYJRAHETFRDE" localSheetId="47">#REF!</definedName>
    <definedName name="ETSYJRAHETFRDE" localSheetId="48">#REF!</definedName>
    <definedName name="ETSYJRAHETFRDE" localSheetId="49">#REF!</definedName>
    <definedName name="ETSYJRAHETFRDE" localSheetId="50">#REF!</definedName>
    <definedName name="ETSYJRAHETFRDE" localSheetId="51">#REF!</definedName>
    <definedName name="ETSYJRAHETFRDE" localSheetId="52">#REF!</definedName>
    <definedName name="ETSYJRAHETFRDE" localSheetId="53">#REF!</definedName>
    <definedName name="ETSYJRAHETFRDE" localSheetId="54">#REF!</definedName>
    <definedName name="ETSYJRAHETFRDE" localSheetId="55">#REF!</definedName>
    <definedName name="ETSYJRAHETFRDE" localSheetId="56">#REF!</definedName>
    <definedName name="ETSYJRAHETFRDE" localSheetId="9">#REF!</definedName>
    <definedName name="ETSYJRAHETFRDE" localSheetId="10">#REF!</definedName>
    <definedName name="ETSYJRAHETFRDE" localSheetId="11">#REF!</definedName>
    <definedName name="ETSYJRAHETFRDE" localSheetId="12">#REF!</definedName>
    <definedName name="ETSYJRAHETFRDE" localSheetId="13">#REF!</definedName>
    <definedName name="ETSYJRAHETFRDE" localSheetId="14">#REF!</definedName>
    <definedName name="ETSYJRAHETFRDE" localSheetId="16">#REF!</definedName>
    <definedName name="ETSYJRAHETFRDE" localSheetId="17">#REF!</definedName>
    <definedName name="ETSYJRAHETFRDE" localSheetId="18">#REF!</definedName>
    <definedName name="ETSYJRAHETFRDE" localSheetId="19">#REF!</definedName>
    <definedName name="ETSYJRAHETFRDE" localSheetId="22">#REF!</definedName>
    <definedName name="ETSYJRAHETFRDE" localSheetId="23">#REF!</definedName>
    <definedName name="ETSYJRAHETFRDE" localSheetId="24">#REF!</definedName>
    <definedName name="ETSYJRAHETFRDE" localSheetId="25">#REF!</definedName>
    <definedName name="ETSYJRAHETFRDE" localSheetId="26">#REF!</definedName>
    <definedName name="ETSYJRAHETFRDE" localSheetId="27">#REF!</definedName>
    <definedName name="ETSYJRAHETFRDE" localSheetId="28">#REF!</definedName>
    <definedName name="ETSYJRAHETFRDE" localSheetId="29">#REF!</definedName>
    <definedName name="ETSYJRAHETFRDE" localSheetId="30">#REF!</definedName>
    <definedName name="ETSYJRAHETFRDE" localSheetId="31">#REF!</definedName>
    <definedName name="ETSYJRAHETFRDE" localSheetId="32">#REF!</definedName>
    <definedName name="ETSYJRAHETFRDE" localSheetId="33">#REF!</definedName>
    <definedName name="ETSYJRAHETFRDE" localSheetId="34">#REF!</definedName>
    <definedName name="ETSYJRAHETFRDE" localSheetId="35">#REF!</definedName>
    <definedName name="ETSYJRAHETFRDE" localSheetId="36">#REF!</definedName>
    <definedName name="ETSYJRAHETFRDE" localSheetId="37">#REF!</definedName>
    <definedName name="ETSYJRAHETFRDE" localSheetId="38">#REF!</definedName>
    <definedName name="ETSYJRAHETFRDE" localSheetId="39">#REF!</definedName>
    <definedName name="ETSYJRAHETFRDE" localSheetId="40">#REF!</definedName>
    <definedName name="ETSYJRAHETFRDE" localSheetId="41">#REF!</definedName>
    <definedName name="ETSYJRAHETFRDE">#REF!</definedName>
    <definedName name="ev.Calculation" hidden="1">-4135</definedName>
    <definedName name="ev.Initialized" hidden="1">FALSE</definedName>
    <definedName name="Eval_Currency" localSheetId="2">#REF!</definedName>
    <definedName name="Eval_Currency">#REF!</definedName>
    <definedName name="ex" localSheetId="6">#REF!</definedName>
    <definedName name="ex" localSheetId="7">#REF!</definedName>
    <definedName name="ex" localSheetId="11">#REF!</definedName>
    <definedName name="ex" localSheetId="19">#REF!</definedName>
    <definedName name="ex">#REF!</definedName>
    <definedName name="Excel_BuiltIn_Criteria" localSheetId="15">#REF!</definedName>
    <definedName name="Excel_BuiltIn_Criteria" localSheetId="6">#REF!</definedName>
    <definedName name="Excel_BuiltIn_Criteria" localSheetId="7">#REF!</definedName>
    <definedName name="Excel_BuiltIn_Criteria" localSheetId="8">#REF!</definedName>
    <definedName name="Excel_BuiltIn_Criteria" localSheetId="42">#REF!</definedName>
    <definedName name="Excel_BuiltIn_Criteria" localSheetId="43">#REF!</definedName>
    <definedName name="Excel_BuiltIn_Criteria" localSheetId="44">#REF!</definedName>
    <definedName name="Excel_BuiltIn_Criteria" localSheetId="45">#REF!</definedName>
    <definedName name="Excel_BuiltIn_Criteria" localSheetId="46">#REF!</definedName>
    <definedName name="Excel_BuiltIn_Criteria" localSheetId="47">#REF!</definedName>
    <definedName name="Excel_BuiltIn_Criteria" localSheetId="48">#REF!</definedName>
    <definedName name="Excel_BuiltIn_Criteria" localSheetId="49">#REF!</definedName>
    <definedName name="Excel_BuiltIn_Criteria" localSheetId="50">#REF!</definedName>
    <definedName name="Excel_BuiltIn_Criteria" localSheetId="51">#REF!</definedName>
    <definedName name="Excel_BuiltIn_Criteria" localSheetId="52">#REF!</definedName>
    <definedName name="Excel_BuiltIn_Criteria" localSheetId="53">#REF!</definedName>
    <definedName name="Excel_BuiltIn_Criteria" localSheetId="54">#REF!</definedName>
    <definedName name="Excel_BuiltIn_Criteria" localSheetId="55">#REF!</definedName>
    <definedName name="Excel_BuiltIn_Criteria" localSheetId="56">#REF!</definedName>
    <definedName name="Excel_BuiltIn_Criteria" localSheetId="9">#REF!</definedName>
    <definedName name="Excel_BuiltIn_Criteria" localSheetId="10">#REF!</definedName>
    <definedName name="Excel_BuiltIn_Criteria" localSheetId="11">#REF!</definedName>
    <definedName name="Excel_BuiltIn_Criteria" localSheetId="12">#REF!</definedName>
    <definedName name="Excel_BuiltIn_Criteria" localSheetId="13">#REF!</definedName>
    <definedName name="Excel_BuiltIn_Criteria" localSheetId="14">#REF!</definedName>
    <definedName name="Excel_BuiltIn_Criteria" localSheetId="16">#REF!</definedName>
    <definedName name="Excel_BuiltIn_Criteria" localSheetId="17">#REF!</definedName>
    <definedName name="Excel_BuiltIn_Criteria" localSheetId="18">#REF!</definedName>
    <definedName name="Excel_BuiltIn_Criteria" localSheetId="19">#REF!</definedName>
    <definedName name="Excel_BuiltIn_Criteria" localSheetId="22">#REF!</definedName>
    <definedName name="Excel_BuiltIn_Criteria" localSheetId="23">#REF!</definedName>
    <definedName name="Excel_BuiltIn_Criteria" localSheetId="24">#REF!</definedName>
    <definedName name="Excel_BuiltIn_Criteria" localSheetId="25">#REF!</definedName>
    <definedName name="Excel_BuiltIn_Criteria" localSheetId="26">#REF!</definedName>
    <definedName name="Excel_BuiltIn_Criteria" localSheetId="27">#REF!</definedName>
    <definedName name="Excel_BuiltIn_Criteria" localSheetId="28">#REF!</definedName>
    <definedName name="Excel_BuiltIn_Criteria" localSheetId="29">#REF!</definedName>
    <definedName name="Excel_BuiltIn_Criteria" localSheetId="30">#REF!</definedName>
    <definedName name="Excel_BuiltIn_Criteria" localSheetId="31">#REF!</definedName>
    <definedName name="Excel_BuiltIn_Criteria" localSheetId="32">#REF!</definedName>
    <definedName name="Excel_BuiltIn_Criteria" localSheetId="33">#REF!</definedName>
    <definedName name="Excel_BuiltIn_Criteria" localSheetId="34">#REF!</definedName>
    <definedName name="Excel_BuiltIn_Criteria" localSheetId="35">#REF!</definedName>
    <definedName name="Excel_BuiltIn_Criteria" localSheetId="36">#REF!</definedName>
    <definedName name="Excel_BuiltIn_Criteria" localSheetId="37">#REF!</definedName>
    <definedName name="Excel_BuiltIn_Criteria" localSheetId="38">#REF!</definedName>
    <definedName name="Excel_BuiltIn_Criteria" localSheetId="39">#REF!</definedName>
    <definedName name="Excel_BuiltIn_Criteria" localSheetId="40">#REF!</definedName>
    <definedName name="Excel_BuiltIn_Criteria" localSheetId="41">#REF!</definedName>
    <definedName name="Excel_BuiltIn_Criteria">#REF!</definedName>
    <definedName name="Excel_BuiltIn_Criteria_1" localSheetId="15">#REF!</definedName>
    <definedName name="Excel_BuiltIn_Criteria_1" localSheetId="6">#REF!</definedName>
    <definedName name="Excel_BuiltIn_Criteria_1" localSheetId="7">#REF!</definedName>
    <definedName name="Excel_BuiltIn_Criteria_1" localSheetId="8">#REF!</definedName>
    <definedName name="Excel_BuiltIn_Criteria_1" localSheetId="42">#REF!</definedName>
    <definedName name="Excel_BuiltIn_Criteria_1" localSheetId="43">#REF!</definedName>
    <definedName name="Excel_BuiltIn_Criteria_1" localSheetId="44">#REF!</definedName>
    <definedName name="Excel_BuiltIn_Criteria_1" localSheetId="45">#REF!</definedName>
    <definedName name="Excel_BuiltIn_Criteria_1" localSheetId="46">#REF!</definedName>
    <definedName name="Excel_BuiltIn_Criteria_1" localSheetId="47">#REF!</definedName>
    <definedName name="Excel_BuiltIn_Criteria_1" localSheetId="48">#REF!</definedName>
    <definedName name="Excel_BuiltIn_Criteria_1" localSheetId="49">#REF!</definedName>
    <definedName name="Excel_BuiltIn_Criteria_1" localSheetId="50">#REF!</definedName>
    <definedName name="Excel_BuiltIn_Criteria_1" localSheetId="51">#REF!</definedName>
    <definedName name="Excel_BuiltIn_Criteria_1" localSheetId="52">#REF!</definedName>
    <definedName name="Excel_BuiltIn_Criteria_1" localSheetId="53">#REF!</definedName>
    <definedName name="Excel_BuiltIn_Criteria_1" localSheetId="54">#REF!</definedName>
    <definedName name="Excel_BuiltIn_Criteria_1" localSheetId="55">#REF!</definedName>
    <definedName name="Excel_BuiltIn_Criteria_1" localSheetId="56">#REF!</definedName>
    <definedName name="Excel_BuiltIn_Criteria_1" localSheetId="9">#REF!</definedName>
    <definedName name="Excel_BuiltIn_Criteria_1" localSheetId="10">#REF!</definedName>
    <definedName name="Excel_BuiltIn_Criteria_1" localSheetId="11">#REF!</definedName>
    <definedName name="Excel_BuiltIn_Criteria_1" localSheetId="12">#REF!</definedName>
    <definedName name="Excel_BuiltIn_Criteria_1" localSheetId="13">#REF!</definedName>
    <definedName name="Excel_BuiltIn_Criteria_1" localSheetId="14">#REF!</definedName>
    <definedName name="Excel_BuiltIn_Criteria_1" localSheetId="16">#REF!</definedName>
    <definedName name="Excel_BuiltIn_Criteria_1" localSheetId="17">#REF!</definedName>
    <definedName name="Excel_BuiltIn_Criteria_1" localSheetId="18">#REF!</definedName>
    <definedName name="Excel_BuiltIn_Criteria_1" localSheetId="19">#REF!</definedName>
    <definedName name="Excel_BuiltIn_Criteria_1" localSheetId="22">#REF!</definedName>
    <definedName name="Excel_BuiltIn_Criteria_1" localSheetId="23">#REF!</definedName>
    <definedName name="Excel_BuiltIn_Criteria_1" localSheetId="24">#REF!</definedName>
    <definedName name="Excel_BuiltIn_Criteria_1" localSheetId="25">#REF!</definedName>
    <definedName name="Excel_BuiltIn_Criteria_1" localSheetId="26">#REF!</definedName>
    <definedName name="Excel_BuiltIn_Criteria_1" localSheetId="27">#REF!</definedName>
    <definedName name="Excel_BuiltIn_Criteria_1" localSheetId="28">#REF!</definedName>
    <definedName name="Excel_BuiltIn_Criteria_1" localSheetId="29">#REF!</definedName>
    <definedName name="Excel_BuiltIn_Criteria_1" localSheetId="30">#REF!</definedName>
    <definedName name="Excel_BuiltIn_Criteria_1" localSheetId="31">#REF!</definedName>
    <definedName name="Excel_BuiltIn_Criteria_1" localSheetId="32">#REF!</definedName>
    <definedName name="Excel_BuiltIn_Criteria_1" localSheetId="33">#REF!</definedName>
    <definedName name="Excel_BuiltIn_Criteria_1" localSheetId="34">#REF!</definedName>
    <definedName name="Excel_BuiltIn_Criteria_1" localSheetId="35">#REF!</definedName>
    <definedName name="Excel_BuiltIn_Criteria_1" localSheetId="36">#REF!</definedName>
    <definedName name="Excel_BuiltIn_Criteria_1" localSheetId="37">#REF!</definedName>
    <definedName name="Excel_BuiltIn_Criteria_1" localSheetId="38">#REF!</definedName>
    <definedName name="Excel_BuiltIn_Criteria_1" localSheetId="39">#REF!</definedName>
    <definedName name="Excel_BuiltIn_Criteria_1" localSheetId="40">#REF!</definedName>
    <definedName name="Excel_BuiltIn_Criteria_1" localSheetId="41">#REF!</definedName>
    <definedName name="Excel_BuiltIn_Criteria_1">#REF!</definedName>
    <definedName name="Excel_BuiltIn_Criteria_2" localSheetId="6">#REF!</definedName>
    <definedName name="Excel_BuiltIn_Criteria_2">#REF!</definedName>
    <definedName name="Excel_BuiltIn_Criteria_4" localSheetId="6">#REF!</definedName>
    <definedName name="Excel_BuiltIn_Criteria_4">#REF!</definedName>
    <definedName name="Excel_BuiltIn_Print_Area_1" localSheetId="6">#REF!</definedName>
    <definedName name="Excel_BuiltIn_Print_Area_1">#REF!</definedName>
    <definedName name="Excel_BuiltIn_Print_Area_1_1" localSheetId="6">#REF!</definedName>
    <definedName name="Excel_BuiltIn_Print_Area_1_1" localSheetId="3">#REF!</definedName>
    <definedName name="Excel_BuiltIn_Print_Area_1_1">#REF!</definedName>
    <definedName name="Excel_BuiltIn_Print_Area_1_1_1" localSheetId="6">#REF!</definedName>
    <definedName name="Excel_BuiltIn_Print_Area_1_1_1">#REF!</definedName>
    <definedName name="Excel_BuiltIn_Print_Area_1_1_1_1" localSheetId="6">#REF!</definedName>
    <definedName name="Excel_BuiltIn_Print_Area_1_1_1_1">#REF!</definedName>
    <definedName name="Excel_BuiltIn_Print_Area_7" localSheetId="6">#REF!</definedName>
    <definedName name="Excel_BuiltIn_Print_Area_7">#REF!</definedName>
    <definedName name="Excel_BuiltIn_Print_Titles_1" localSheetId="6">#REF!</definedName>
    <definedName name="Excel_BuiltIn_Print_Titles_1">#REF!</definedName>
    <definedName name="Excel_BuiltIn_Print_Titles_1_1" localSheetId="6">#REF!</definedName>
    <definedName name="Excel_BuiltIn_Print_Titles_1_1">#REF!</definedName>
    <definedName name="Excel_BuiltIn_Print_Titles_1_1_1" localSheetId="6">#REF!</definedName>
    <definedName name="Excel_BuiltIn_Print_Titles_1_1_1">#REF!</definedName>
    <definedName name="Excel_BuiltIn_Print_Titles_3" localSheetId="15">'[126]COSTOS OFICINA'!#REF!</definedName>
    <definedName name="Excel_BuiltIn_Print_Titles_3" localSheetId="6">'[126]COSTOS OFICINA'!#REF!</definedName>
    <definedName name="Excel_BuiltIn_Print_Titles_3" localSheetId="7">'[126]COSTOS OFICINA'!#REF!</definedName>
    <definedName name="Excel_BuiltIn_Print_Titles_3" localSheetId="8">'[126]COSTOS OFICINA'!#REF!</definedName>
    <definedName name="Excel_BuiltIn_Print_Titles_3" localSheetId="42">'[126]COSTOS OFICINA'!#REF!</definedName>
    <definedName name="Excel_BuiltIn_Print_Titles_3" localSheetId="43">'[126]COSTOS OFICINA'!#REF!</definedName>
    <definedName name="Excel_BuiltIn_Print_Titles_3" localSheetId="44">'[126]COSTOS OFICINA'!#REF!</definedName>
    <definedName name="Excel_BuiltIn_Print_Titles_3" localSheetId="45">'[126]COSTOS OFICINA'!#REF!</definedName>
    <definedName name="Excel_BuiltIn_Print_Titles_3" localSheetId="46">'[126]COSTOS OFICINA'!#REF!</definedName>
    <definedName name="Excel_BuiltIn_Print_Titles_3" localSheetId="47">'[126]COSTOS OFICINA'!#REF!</definedName>
    <definedName name="Excel_BuiltIn_Print_Titles_3" localSheetId="48">'[126]COSTOS OFICINA'!#REF!</definedName>
    <definedName name="Excel_BuiltIn_Print_Titles_3" localSheetId="49">'[126]COSTOS OFICINA'!#REF!</definedName>
    <definedName name="Excel_BuiltIn_Print_Titles_3" localSheetId="50">'[126]COSTOS OFICINA'!#REF!</definedName>
    <definedName name="Excel_BuiltIn_Print_Titles_3" localSheetId="51">'[126]COSTOS OFICINA'!#REF!</definedName>
    <definedName name="Excel_BuiltIn_Print_Titles_3" localSheetId="52">'[126]COSTOS OFICINA'!#REF!</definedName>
    <definedName name="Excel_BuiltIn_Print_Titles_3" localSheetId="53">'[126]COSTOS OFICINA'!#REF!</definedName>
    <definedName name="Excel_BuiltIn_Print_Titles_3" localSheetId="54">'[126]COSTOS OFICINA'!#REF!</definedName>
    <definedName name="Excel_BuiltIn_Print_Titles_3" localSheetId="55">'[126]COSTOS OFICINA'!#REF!</definedName>
    <definedName name="Excel_BuiltIn_Print_Titles_3" localSheetId="56">'[126]COSTOS OFICINA'!#REF!</definedName>
    <definedName name="Excel_BuiltIn_Print_Titles_3" localSheetId="9">'[126]COSTOS OFICINA'!#REF!</definedName>
    <definedName name="Excel_BuiltIn_Print_Titles_3" localSheetId="10">'[126]COSTOS OFICINA'!#REF!</definedName>
    <definedName name="Excel_BuiltIn_Print_Titles_3" localSheetId="11">'[126]COSTOS OFICINA'!#REF!</definedName>
    <definedName name="Excel_BuiltIn_Print_Titles_3" localSheetId="12">'[126]COSTOS OFICINA'!#REF!</definedName>
    <definedName name="Excel_BuiltIn_Print_Titles_3" localSheetId="13">'[126]COSTOS OFICINA'!#REF!</definedName>
    <definedName name="Excel_BuiltIn_Print_Titles_3" localSheetId="14">'[126]COSTOS OFICINA'!#REF!</definedName>
    <definedName name="Excel_BuiltIn_Print_Titles_3" localSheetId="16">'[126]COSTOS OFICINA'!#REF!</definedName>
    <definedName name="Excel_BuiltIn_Print_Titles_3" localSheetId="17">'[126]COSTOS OFICINA'!#REF!</definedName>
    <definedName name="Excel_BuiltIn_Print_Titles_3" localSheetId="18">'[126]COSTOS OFICINA'!#REF!</definedName>
    <definedName name="Excel_BuiltIn_Print_Titles_3" localSheetId="19">'[126]COSTOS OFICINA'!#REF!</definedName>
    <definedName name="Excel_BuiltIn_Print_Titles_3" localSheetId="22">'[126]COSTOS OFICINA'!#REF!</definedName>
    <definedName name="Excel_BuiltIn_Print_Titles_3" localSheetId="23">'[126]COSTOS OFICINA'!#REF!</definedName>
    <definedName name="Excel_BuiltIn_Print_Titles_3" localSheetId="24">'[126]COSTOS OFICINA'!#REF!</definedName>
    <definedName name="Excel_BuiltIn_Print_Titles_3" localSheetId="25">'[126]COSTOS OFICINA'!#REF!</definedName>
    <definedName name="Excel_BuiltIn_Print_Titles_3" localSheetId="26">'[126]COSTOS OFICINA'!#REF!</definedName>
    <definedName name="Excel_BuiltIn_Print_Titles_3" localSheetId="27">'[126]COSTOS OFICINA'!#REF!</definedName>
    <definedName name="Excel_BuiltIn_Print_Titles_3" localSheetId="28">'[126]COSTOS OFICINA'!#REF!</definedName>
    <definedName name="Excel_BuiltIn_Print_Titles_3" localSheetId="29">'[126]COSTOS OFICINA'!#REF!</definedName>
    <definedName name="Excel_BuiltIn_Print_Titles_3" localSheetId="30">'[126]COSTOS OFICINA'!#REF!</definedName>
    <definedName name="Excel_BuiltIn_Print_Titles_3" localSheetId="31">'[126]COSTOS OFICINA'!#REF!</definedName>
    <definedName name="Excel_BuiltIn_Print_Titles_3" localSheetId="32">'[126]COSTOS OFICINA'!#REF!</definedName>
    <definedName name="Excel_BuiltIn_Print_Titles_3" localSheetId="33">'[126]COSTOS OFICINA'!#REF!</definedName>
    <definedName name="Excel_BuiltIn_Print_Titles_3" localSheetId="34">'[126]COSTOS OFICINA'!#REF!</definedName>
    <definedName name="Excel_BuiltIn_Print_Titles_3" localSheetId="35">'[126]COSTOS OFICINA'!#REF!</definedName>
    <definedName name="Excel_BuiltIn_Print_Titles_3" localSheetId="36">'[126]COSTOS OFICINA'!#REF!</definedName>
    <definedName name="Excel_BuiltIn_Print_Titles_3" localSheetId="37">'[126]COSTOS OFICINA'!#REF!</definedName>
    <definedName name="Excel_BuiltIn_Print_Titles_3" localSheetId="38">'[126]COSTOS OFICINA'!#REF!</definedName>
    <definedName name="Excel_BuiltIn_Print_Titles_3" localSheetId="39">'[126]COSTOS OFICINA'!#REF!</definedName>
    <definedName name="Excel_BuiltIn_Print_Titles_3" localSheetId="40">'[126]COSTOS OFICINA'!#REF!</definedName>
    <definedName name="Excel_BuiltIn_Print_Titles_3" localSheetId="41">'[126]COSTOS OFICINA'!#REF!</definedName>
    <definedName name="Excel_BuiltIn_Print_Titles_3" localSheetId="3">'[127]COSTOS OFICINA'!#REF!</definedName>
    <definedName name="Excel_BuiltIn_Print_Titles_3">'[126]COSTOS OFICINA'!#REF!</definedName>
    <definedName name="Excel_BuiltIn_Print_Titles_4" localSheetId="15">'[126]COSTOS CAMPAMENTO'!#REF!</definedName>
    <definedName name="Excel_BuiltIn_Print_Titles_4" localSheetId="6">'[126]COSTOS CAMPAMENTO'!#REF!</definedName>
    <definedName name="Excel_BuiltIn_Print_Titles_4" localSheetId="7">'[126]COSTOS CAMPAMENTO'!#REF!</definedName>
    <definedName name="Excel_BuiltIn_Print_Titles_4" localSheetId="8">'[126]COSTOS CAMPAMENTO'!#REF!</definedName>
    <definedName name="Excel_BuiltIn_Print_Titles_4" localSheetId="42">'[126]COSTOS CAMPAMENTO'!#REF!</definedName>
    <definedName name="Excel_BuiltIn_Print_Titles_4" localSheetId="43">'[126]COSTOS CAMPAMENTO'!#REF!</definedName>
    <definedName name="Excel_BuiltIn_Print_Titles_4" localSheetId="44">'[126]COSTOS CAMPAMENTO'!#REF!</definedName>
    <definedName name="Excel_BuiltIn_Print_Titles_4" localSheetId="45">'[126]COSTOS CAMPAMENTO'!#REF!</definedName>
    <definedName name="Excel_BuiltIn_Print_Titles_4" localSheetId="46">'[126]COSTOS CAMPAMENTO'!#REF!</definedName>
    <definedName name="Excel_BuiltIn_Print_Titles_4" localSheetId="47">'[126]COSTOS CAMPAMENTO'!#REF!</definedName>
    <definedName name="Excel_BuiltIn_Print_Titles_4" localSheetId="48">'[126]COSTOS CAMPAMENTO'!#REF!</definedName>
    <definedName name="Excel_BuiltIn_Print_Titles_4" localSheetId="49">'[126]COSTOS CAMPAMENTO'!#REF!</definedName>
    <definedName name="Excel_BuiltIn_Print_Titles_4" localSheetId="50">'[126]COSTOS CAMPAMENTO'!#REF!</definedName>
    <definedName name="Excel_BuiltIn_Print_Titles_4" localSheetId="51">'[126]COSTOS CAMPAMENTO'!#REF!</definedName>
    <definedName name="Excel_BuiltIn_Print_Titles_4" localSheetId="52">'[126]COSTOS CAMPAMENTO'!#REF!</definedName>
    <definedName name="Excel_BuiltIn_Print_Titles_4" localSheetId="53">'[126]COSTOS CAMPAMENTO'!#REF!</definedName>
    <definedName name="Excel_BuiltIn_Print_Titles_4" localSheetId="54">'[126]COSTOS CAMPAMENTO'!#REF!</definedName>
    <definedName name="Excel_BuiltIn_Print_Titles_4" localSheetId="55">'[126]COSTOS CAMPAMENTO'!#REF!</definedName>
    <definedName name="Excel_BuiltIn_Print_Titles_4" localSheetId="56">'[126]COSTOS CAMPAMENTO'!#REF!</definedName>
    <definedName name="Excel_BuiltIn_Print_Titles_4" localSheetId="9">'[126]COSTOS CAMPAMENTO'!#REF!</definedName>
    <definedName name="Excel_BuiltIn_Print_Titles_4" localSheetId="10">'[126]COSTOS CAMPAMENTO'!#REF!</definedName>
    <definedName name="Excel_BuiltIn_Print_Titles_4" localSheetId="11">'[126]COSTOS CAMPAMENTO'!#REF!</definedName>
    <definedName name="Excel_BuiltIn_Print_Titles_4" localSheetId="12">'[126]COSTOS CAMPAMENTO'!#REF!</definedName>
    <definedName name="Excel_BuiltIn_Print_Titles_4" localSheetId="13">'[126]COSTOS CAMPAMENTO'!#REF!</definedName>
    <definedName name="Excel_BuiltIn_Print_Titles_4" localSheetId="14">'[126]COSTOS CAMPAMENTO'!#REF!</definedName>
    <definedName name="Excel_BuiltIn_Print_Titles_4" localSheetId="16">'[126]COSTOS CAMPAMENTO'!#REF!</definedName>
    <definedName name="Excel_BuiltIn_Print_Titles_4" localSheetId="17">'[126]COSTOS CAMPAMENTO'!#REF!</definedName>
    <definedName name="Excel_BuiltIn_Print_Titles_4" localSheetId="18">'[126]COSTOS CAMPAMENTO'!#REF!</definedName>
    <definedName name="Excel_BuiltIn_Print_Titles_4" localSheetId="19">'[126]COSTOS CAMPAMENTO'!#REF!</definedName>
    <definedName name="Excel_BuiltIn_Print_Titles_4" localSheetId="22">'[126]COSTOS CAMPAMENTO'!#REF!</definedName>
    <definedName name="Excel_BuiltIn_Print_Titles_4" localSheetId="23">'[126]COSTOS CAMPAMENTO'!#REF!</definedName>
    <definedName name="Excel_BuiltIn_Print_Titles_4" localSheetId="24">'[126]COSTOS CAMPAMENTO'!#REF!</definedName>
    <definedName name="Excel_BuiltIn_Print_Titles_4" localSheetId="25">'[126]COSTOS CAMPAMENTO'!#REF!</definedName>
    <definedName name="Excel_BuiltIn_Print_Titles_4" localSheetId="26">'[126]COSTOS CAMPAMENTO'!#REF!</definedName>
    <definedName name="Excel_BuiltIn_Print_Titles_4" localSheetId="27">'[126]COSTOS CAMPAMENTO'!#REF!</definedName>
    <definedName name="Excel_BuiltIn_Print_Titles_4" localSheetId="28">'[126]COSTOS CAMPAMENTO'!#REF!</definedName>
    <definedName name="Excel_BuiltIn_Print_Titles_4" localSheetId="29">'[126]COSTOS CAMPAMENTO'!#REF!</definedName>
    <definedName name="Excel_BuiltIn_Print_Titles_4" localSheetId="30">'[126]COSTOS CAMPAMENTO'!#REF!</definedName>
    <definedName name="Excel_BuiltIn_Print_Titles_4" localSheetId="31">'[126]COSTOS CAMPAMENTO'!#REF!</definedName>
    <definedName name="Excel_BuiltIn_Print_Titles_4" localSheetId="32">'[126]COSTOS CAMPAMENTO'!#REF!</definedName>
    <definedName name="Excel_BuiltIn_Print_Titles_4" localSheetId="33">'[126]COSTOS CAMPAMENTO'!#REF!</definedName>
    <definedName name="Excel_BuiltIn_Print_Titles_4" localSheetId="34">'[126]COSTOS CAMPAMENTO'!#REF!</definedName>
    <definedName name="Excel_BuiltIn_Print_Titles_4" localSheetId="35">'[126]COSTOS CAMPAMENTO'!#REF!</definedName>
    <definedName name="Excel_BuiltIn_Print_Titles_4" localSheetId="36">'[126]COSTOS CAMPAMENTO'!#REF!</definedName>
    <definedName name="Excel_BuiltIn_Print_Titles_4" localSheetId="37">'[126]COSTOS CAMPAMENTO'!#REF!</definedName>
    <definedName name="Excel_BuiltIn_Print_Titles_4" localSheetId="38">'[126]COSTOS CAMPAMENTO'!#REF!</definedName>
    <definedName name="Excel_BuiltIn_Print_Titles_4" localSheetId="39">'[126]COSTOS CAMPAMENTO'!#REF!</definedName>
    <definedName name="Excel_BuiltIn_Print_Titles_4" localSheetId="40">'[126]COSTOS CAMPAMENTO'!#REF!</definedName>
    <definedName name="Excel_BuiltIn_Print_Titles_4" localSheetId="41">'[126]COSTOS CAMPAMENTO'!#REF!</definedName>
    <definedName name="Excel_BuiltIn_Print_Titles_4" localSheetId="3">'[127]COSTOS CAMPAMENTO'!#REF!</definedName>
    <definedName name="Excel_BuiltIn_Print_Titles_4">'[126]COSTOS CAMPAMENTO'!#REF!</definedName>
    <definedName name="Exchange_Rate" localSheetId="6">#REF!</definedName>
    <definedName name="Exchange_Rate" localSheetId="7">#REF!</definedName>
    <definedName name="Exchange_Rate" localSheetId="11">#REF!</definedName>
    <definedName name="Exchange_Rate" localSheetId="19">#REF!</definedName>
    <definedName name="Exchange_Rate" localSheetId="2">#REF!</definedName>
    <definedName name="Exchange_Rate" localSheetId="1">#REF!</definedName>
    <definedName name="Exchange_Rate">#REF!</definedName>
    <definedName name="exchangerate" localSheetId="6">[128]Parameters!#REF!</definedName>
    <definedName name="exchangerate" localSheetId="7">[128]Parameters!#REF!</definedName>
    <definedName name="exchangerate" localSheetId="11">[128]Parameters!#REF!</definedName>
    <definedName name="exchangerate" localSheetId="19">[128]Parameters!#REF!</definedName>
    <definedName name="exchangerate">[128]Parameters!#REF!</definedName>
    <definedName name="EXCROC">'[129]Análisis de precios'!$H$52</definedName>
    <definedName name="Executivepb" localSheetId="6" hidden="1">#REF!</definedName>
    <definedName name="Executivepb" localSheetId="7" hidden="1">#REF!</definedName>
    <definedName name="Executivepb" localSheetId="11" hidden="1">#REF!</definedName>
    <definedName name="Executivepb" localSheetId="19" hidden="1">#REF!</definedName>
    <definedName name="Executivepb" localSheetId="2" hidden="1">#REF!</definedName>
    <definedName name="Executivepb" localSheetId="1" hidden="1">#REF!</definedName>
    <definedName name="Executivepb" hidden="1">#REF!</definedName>
    <definedName name="ExistAge" localSheetId="6">#REF!</definedName>
    <definedName name="ExistAge" localSheetId="7">#REF!</definedName>
    <definedName name="ExistAge" localSheetId="11">#REF!</definedName>
    <definedName name="ExistAge" localSheetId="19">#REF!</definedName>
    <definedName name="ExistAge" localSheetId="2">#REF!</definedName>
    <definedName name="ExistAge" localSheetId="1">#REF!</definedName>
    <definedName name="ExistAge">#REF!</definedName>
    <definedName name="ExistFleet" localSheetId="6">#REF!</definedName>
    <definedName name="ExistFleet" localSheetId="11">#REF!</definedName>
    <definedName name="ExistFleet" localSheetId="19">#REF!</definedName>
    <definedName name="ExistFleet" localSheetId="1">#REF!</definedName>
    <definedName name="ExistFleet">#REF!</definedName>
    <definedName name="expl1" localSheetId="6">[15]Gastos!#REF!</definedName>
    <definedName name="expl1" localSheetId="7">[15]Gastos!#REF!</definedName>
    <definedName name="expl1" localSheetId="11">[15]Gastos!#REF!</definedName>
    <definedName name="expl1" localSheetId="19">[15]Gastos!#REF!</definedName>
    <definedName name="expl1" localSheetId="1">[15]Gastos!#REF!</definedName>
    <definedName name="expl1">[15]Gastos!#REF!</definedName>
    <definedName name="ExRateAus">[130]ProjectParameters!$G$18</definedName>
    <definedName name="ExRateCountry">[130]ProjectParameters!$B$18:$B$22</definedName>
    <definedName name="ExRates">[130]ProjectParameters!$G$18:$G$22</definedName>
    <definedName name="Extra_Pay" localSheetId="15">#REF!</definedName>
    <definedName name="Extra_Pay" localSheetId="6">#REF!</definedName>
    <definedName name="Extra_Pay" localSheetId="7">#REF!</definedName>
    <definedName name="Extra_Pay" localSheetId="8">#REF!</definedName>
    <definedName name="Extra_Pay" localSheetId="42">#REF!</definedName>
    <definedName name="Extra_Pay" localSheetId="43">#REF!</definedName>
    <definedName name="Extra_Pay" localSheetId="44">#REF!</definedName>
    <definedName name="Extra_Pay" localSheetId="45">#REF!</definedName>
    <definedName name="Extra_Pay" localSheetId="46">#REF!</definedName>
    <definedName name="Extra_Pay" localSheetId="47">#REF!</definedName>
    <definedName name="Extra_Pay" localSheetId="48">#REF!</definedName>
    <definedName name="Extra_Pay" localSheetId="49">#REF!</definedName>
    <definedName name="Extra_Pay" localSheetId="50">#REF!</definedName>
    <definedName name="Extra_Pay" localSheetId="51">#REF!</definedName>
    <definedName name="Extra_Pay" localSheetId="52">#REF!</definedName>
    <definedName name="Extra_Pay" localSheetId="53">#REF!</definedName>
    <definedName name="Extra_Pay" localSheetId="54">#REF!</definedName>
    <definedName name="Extra_Pay" localSheetId="55">#REF!</definedName>
    <definedName name="Extra_Pay" localSheetId="56">#REF!</definedName>
    <definedName name="Extra_Pay" localSheetId="9">#REF!</definedName>
    <definedName name="Extra_Pay" localSheetId="10">#REF!</definedName>
    <definedName name="Extra_Pay" localSheetId="11">#REF!</definedName>
    <definedName name="Extra_Pay" localSheetId="12">#REF!</definedName>
    <definedName name="Extra_Pay" localSheetId="13">#REF!</definedName>
    <definedName name="Extra_Pay" localSheetId="14">#REF!</definedName>
    <definedName name="Extra_Pay" localSheetId="16">#REF!</definedName>
    <definedName name="Extra_Pay" localSheetId="17">#REF!</definedName>
    <definedName name="Extra_Pay" localSheetId="18">#REF!</definedName>
    <definedName name="Extra_Pay" localSheetId="19">#REF!</definedName>
    <definedName name="Extra_Pay" localSheetId="22">#REF!</definedName>
    <definedName name="Extra_Pay" localSheetId="23">#REF!</definedName>
    <definedName name="Extra_Pay" localSheetId="24">#REF!</definedName>
    <definedName name="Extra_Pay" localSheetId="25">#REF!</definedName>
    <definedName name="Extra_Pay" localSheetId="26">#REF!</definedName>
    <definedName name="Extra_Pay" localSheetId="27">#REF!</definedName>
    <definedName name="Extra_Pay" localSheetId="28">#REF!</definedName>
    <definedName name="Extra_Pay" localSheetId="29">#REF!</definedName>
    <definedName name="Extra_Pay" localSheetId="30">#REF!</definedName>
    <definedName name="Extra_Pay" localSheetId="31">#REF!</definedName>
    <definedName name="Extra_Pay" localSheetId="32">#REF!</definedName>
    <definedName name="Extra_Pay" localSheetId="33">#REF!</definedName>
    <definedName name="Extra_Pay" localSheetId="34">#REF!</definedName>
    <definedName name="Extra_Pay" localSheetId="35">#REF!</definedName>
    <definedName name="Extra_Pay" localSheetId="36">#REF!</definedName>
    <definedName name="Extra_Pay" localSheetId="37">#REF!</definedName>
    <definedName name="Extra_Pay" localSheetId="38">#REF!</definedName>
    <definedName name="Extra_Pay" localSheetId="39">#REF!</definedName>
    <definedName name="Extra_Pay" localSheetId="40">#REF!</definedName>
    <definedName name="Extra_Pay" localSheetId="41">#REF!</definedName>
    <definedName name="Extra_Pay" localSheetId="3">#REF!</definedName>
    <definedName name="Extra_Pay">#REF!</definedName>
    <definedName name="Extracción_IM" localSheetId="15">#REF!</definedName>
    <definedName name="Extracción_IM" localSheetId="6">#REF!</definedName>
    <definedName name="Extracción_IM" localSheetId="7">#REF!</definedName>
    <definedName name="Extracción_IM" localSheetId="8">#REF!</definedName>
    <definedName name="Extracción_IM" localSheetId="42">#REF!</definedName>
    <definedName name="Extracción_IM" localSheetId="43">#REF!</definedName>
    <definedName name="Extracción_IM" localSheetId="44">#REF!</definedName>
    <definedName name="Extracción_IM" localSheetId="45">#REF!</definedName>
    <definedName name="Extracción_IM" localSheetId="46">#REF!</definedName>
    <definedName name="Extracción_IM" localSheetId="47">#REF!</definedName>
    <definedName name="Extracción_IM" localSheetId="48">#REF!</definedName>
    <definedName name="Extracción_IM" localSheetId="49">#REF!</definedName>
    <definedName name="Extracción_IM" localSheetId="50">#REF!</definedName>
    <definedName name="Extracción_IM" localSheetId="51">#REF!</definedName>
    <definedName name="Extracción_IM" localSheetId="52">#REF!</definedName>
    <definedName name="Extracción_IM" localSheetId="53">#REF!</definedName>
    <definedName name="Extracción_IM" localSheetId="54">#REF!</definedName>
    <definedName name="Extracción_IM" localSheetId="55">#REF!</definedName>
    <definedName name="Extracción_IM" localSheetId="56">#REF!</definedName>
    <definedName name="Extracción_IM" localSheetId="9">#REF!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 localSheetId="16">#REF!</definedName>
    <definedName name="Extracción_IM" localSheetId="17">#REF!</definedName>
    <definedName name="Extracción_IM" localSheetId="18">#REF!</definedName>
    <definedName name="Extracción_IM" localSheetId="19">#REF!</definedName>
    <definedName name="Extracción_IM" localSheetId="22">#REF!</definedName>
    <definedName name="Extracción_IM" localSheetId="23">#REF!</definedName>
    <definedName name="Extracción_IM" localSheetId="24">#REF!</definedName>
    <definedName name="Extracción_IM" localSheetId="25">#REF!</definedName>
    <definedName name="Extracción_IM" localSheetId="26">#REF!</definedName>
    <definedName name="Extracción_IM" localSheetId="27">#REF!</definedName>
    <definedName name="Extracción_IM" localSheetId="28">#REF!</definedName>
    <definedName name="Extracción_IM" localSheetId="29">#REF!</definedName>
    <definedName name="Extracción_IM" localSheetId="30">#REF!</definedName>
    <definedName name="Extracción_IM" localSheetId="31">#REF!</definedName>
    <definedName name="Extracción_IM" localSheetId="32">#REF!</definedName>
    <definedName name="Extracción_IM" localSheetId="33">#REF!</definedName>
    <definedName name="Extracción_IM" localSheetId="34">#REF!</definedName>
    <definedName name="Extracción_IM" localSheetId="35">#REF!</definedName>
    <definedName name="Extracción_IM" localSheetId="36">#REF!</definedName>
    <definedName name="Extracción_IM" localSheetId="37">#REF!</definedName>
    <definedName name="Extracción_IM" localSheetId="38">#REF!</definedName>
    <definedName name="Extracción_IM" localSheetId="39">#REF!</definedName>
    <definedName name="Extracción_IM" localSheetId="40">#REF!</definedName>
    <definedName name="Extracción_IM" localSheetId="41">#REF!</definedName>
    <definedName name="Extracción_IM" localSheetId="3">#REF!</definedName>
    <definedName name="Extracción_IM">#REF!</definedName>
    <definedName name="F.D.CV1_Moisture" localSheetId="6">#REF!</definedName>
    <definedName name="F.D.CV1_Moisture">#REF!</definedName>
    <definedName name="F.D.CV2_Al" localSheetId="6">#REF!</definedName>
    <definedName name="F.D.CV2_Al">#REF!</definedName>
    <definedName name="F.D.CV2_Co" localSheetId="6">#REF!</definedName>
    <definedName name="F.D.CV2_Co">#REF!</definedName>
    <definedName name="F.D.CV2_DryTonnes" localSheetId="6">#REF!</definedName>
    <definedName name="F.D.CV2_DryTonnes">#REF!</definedName>
    <definedName name="F.D.CV2_dtph" localSheetId="6">#REF!</definedName>
    <definedName name="F.D.CV2_dtph">#REF!</definedName>
    <definedName name="F.D.CV2_Fe" localSheetId="6">#REF!</definedName>
    <definedName name="F.D.CV2_Fe">#REF!</definedName>
    <definedName name="F.D.CV2_Mg" localSheetId="6">#REF!</definedName>
    <definedName name="F.D.CV2_Mg">#REF!</definedName>
    <definedName name="F.D.CV2_Ni" localSheetId="6">#REF!</definedName>
    <definedName name="F.D.CV2_Ni">#REF!</definedName>
    <definedName name="F.D.CV2_Si" localSheetId="6">#REF!</definedName>
    <definedName name="F.D.CV2_Si">#REF!</definedName>
    <definedName name="F.D.Mill_Availability" localSheetId="6">#REF!</definedName>
    <definedName name="F.D.Mill_Availability">#REF!</definedName>
    <definedName name="F.D.Mill_Downtime" localSheetId="6">#REF!</definedName>
    <definedName name="F.D.Mill_Downtime">#REF!</definedName>
    <definedName name="F.D.Mill_DryTonnes" localSheetId="6">#REF!</definedName>
    <definedName name="F.D.Mill_DryTonnes">#REF!</definedName>
    <definedName name="F.D.Mill_DryTph" localSheetId="6">#REF!</definedName>
    <definedName name="F.D.Mill_DryTph">#REF!</definedName>
    <definedName name="F.D.Mill_PowerDraw" localSheetId="6">#REF!</definedName>
    <definedName name="F.D.Mill_PowerDraw">#REF!</definedName>
    <definedName name="F.D.Mill_PowerDrawPerTonne" localSheetId="6">#REF!</definedName>
    <definedName name="F.D.Mill_PowerDrawPerTonne">#REF!</definedName>
    <definedName name="F.D.Mill_Uptime" localSheetId="6">#REF!</definedName>
    <definedName name="F.D.Mill_Uptime">#REF!</definedName>
    <definedName name="F.D.Mill_Utilization" localSheetId="6">#REF!</definedName>
    <definedName name="F.D.Mill_Utilization">#REF!</definedName>
    <definedName name="F.D.Mill_WetTonnes" localSheetId="6">#REF!</definedName>
    <definedName name="F.D.Mill_WetTonnes">#REF!</definedName>
    <definedName name="F.D.Mill_WetTph" localSheetId="6">#REF!</definedName>
    <definedName name="F.D.Mill_WetTph">#REF!</definedName>
    <definedName name="F.D.MillFeed_Al" localSheetId="6">#REF!</definedName>
    <definedName name="F.D.MillFeed_Al">#REF!</definedName>
    <definedName name="F.D.MillFeed_Co" localSheetId="6">#REF!</definedName>
    <definedName name="F.D.MillFeed_Co">#REF!</definedName>
    <definedName name="F.D.MillFeed_Fe" localSheetId="6">#REF!</definedName>
    <definedName name="F.D.MillFeed_Fe">#REF!</definedName>
    <definedName name="F.D.MillFeed_Mg" localSheetId="6">#REF!</definedName>
    <definedName name="F.D.MillFeed_Mg">#REF!</definedName>
    <definedName name="F.D.MillFeed_Ni" localSheetId="6">#REF!</definedName>
    <definedName name="F.D.MillFeed_Ni">#REF!</definedName>
    <definedName name="F.D.MillFeed_Si" localSheetId="6">#REF!</definedName>
    <definedName name="F.D.MillFeed_Si">#REF!</definedName>
    <definedName name="F.D.MillH2O_Head" localSheetId="6">#REF!</definedName>
    <definedName name="F.D.MillH2O_Head">#REF!</definedName>
    <definedName name="F.D.MillH2O_Screen" localSheetId="6">#REF!</definedName>
    <definedName name="F.D.MillH2O_Screen">#REF!</definedName>
    <definedName name="F.D.MillH2O_Total" localSheetId="6">#REF!</definedName>
    <definedName name="F.D.MillH2O_Total">#REF!</definedName>
    <definedName name="F.D.OreToStorage_Al" localSheetId="6">#REF!</definedName>
    <definedName name="F.D.OreToStorage_Al">#REF!</definedName>
    <definedName name="F.D.OreToStorage_Co" localSheetId="6">#REF!</definedName>
    <definedName name="F.D.OreToStorage_Co">#REF!</definedName>
    <definedName name="F.D.OreToStorage_DryTonnes" localSheetId="6">#REF!</definedName>
    <definedName name="F.D.OreToStorage_DryTonnes">#REF!</definedName>
    <definedName name="F.D.OreToStorage_DryTph" localSheetId="6">#REF!</definedName>
    <definedName name="F.D.OreToStorage_DryTph">#REF!</definedName>
    <definedName name="F.D.OreToStorage_Fe" localSheetId="6">#REF!</definedName>
    <definedName name="F.D.OreToStorage_Fe">#REF!</definedName>
    <definedName name="F.D.OreToStorage_Mg" localSheetId="6">#REF!</definedName>
    <definedName name="F.D.OreToStorage_Mg">#REF!</definedName>
    <definedName name="F.D.OreToStorage_Ni" localSheetId="6">#REF!</definedName>
    <definedName name="F.D.OreToStorage_Ni">#REF!</definedName>
    <definedName name="F.D.OreToStorage_PulpDensity" localSheetId="6">#REF!</definedName>
    <definedName name="F.D.OreToStorage_PulpDensity">#REF!</definedName>
    <definedName name="F.D.OreToStorage_PulpYieldStress" localSheetId="6">#REF!</definedName>
    <definedName name="F.D.OreToStorage_PulpYieldStress">#REF!</definedName>
    <definedName name="F.D.OreToStorage_Si" localSheetId="6">#REF!</definedName>
    <definedName name="F.D.OreToStorage_Si">#REF!</definedName>
    <definedName name="F.D.OreToStorage_Tank1Level" localSheetId="6">#REF!</definedName>
    <definedName name="F.D.OreToStorage_Tank1Level">#REF!</definedName>
    <definedName name="F.D.OreToStorage_Tank2Level" localSheetId="6">#REF!</definedName>
    <definedName name="F.D.OreToStorage_Tank2Level">#REF!</definedName>
    <definedName name="F.D.OreToStorage_Tank3Level" localSheetId="6">#REF!</definedName>
    <definedName name="F.D.OreToStorage_Tank3Level">#REF!</definedName>
    <definedName name="F.D.OreToStorage_Tank4Level" localSheetId="6">#REF!</definedName>
    <definedName name="F.D.OreToStorage_Tank4Level">#REF!</definedName>
    <definedName name="F.D.OreToStorage_Volume" localSheetId="6">#REF!</definedName>
    <definedName name="F.D.OreToStorage_Volume">#REF!</definedName>
    <definedName name="F.D.OreToStorage_VolumePerHr" localSheetId="6">#REF!</definedName>
    <definedName name="F.D.OreToStorage_VolumePerHr">#REF!</definedName>
    <definedName name="F.M.CV1_Moisture" localSheetId="6">#REF!</definedName>
    <definedName name="F.M.CV1_Moisture">#REF!</definedName>
    <definedName name="F.M.CV2_Al" localSheetId="6">#REF!</definedName>
    <definedName name="F.M.CV2_Al">#REF!</definedName>
    <definedName name="F.M.CV2_Co" localSheetId="6">#REF!</definedName>
    <definedName name="F.M.CV2_Co">#REF!</definedName>
    <definedName name="F.M.CV2_DryTonnes" localSheetId="6">#REF!</definedName>
    <definedName name="F.M.CV2_DryTonnes">#REF!</definedName>
    <definedName name="F.M.CV2_dtph" localSheetId="6">#REF!</definedName>
    <definedName name="F.M.CV2_dtph">#REF!</definedName>
    <definedName name="F.M.CV2_Fe" localSheetId="6">#REF!</definedName>
    <definedName name="F.M.CV2_Fe">#REF!</definedName>
    <definedName name="F.M.CV2_Mg" localSheetId="6">#REF!</definedName>
    <definedName name="F.M.CV2_Mg">#REF!</definedName>
    <definedName name="F.M.CV2_Ni" localSheetId="6">#REF!</definedName>
    <definedName name="F.M.CV2_Ni">#REF!</definedName>
    <definedName name="F.M.CV2_Si" localSheetId="6">#REF!</definedName>
    <definedName name="F.M.CV2_Si">#REF!</definedName>
    <definedName name="F.M.Mill_Availability" localSheetId="6">#REF!</definedName>
    <definedName name="F.M.Mill_Availability">#REF!</definedName>
    <definedName name="F.M.Mill_Downtime" localSheetId="6">#REF!</definedName>
    <definedName name="F.M.Mill_Downtime">#REF!</definedName>
    <definedName name="F.M.Mill_DryTonnes" localSheetId="6">#REF!</definedName>
    <definedName name="F.M.Mill_DryTonnes">#REF!</definedName>
    <definedName name="F.M.Mill_DryTph" localSheetId="6">#REF!</definedName>
    <definedName name="F.M.Mill_DryTph">#REF!</definedName>
    <definedName name="F.M.Mill_PowerDraw" localSheetId="6">#REF!</definedName>
    <definedName name="F.M.Mill_PowerDraw">#REF!</definedName>
    <definedName name="F.M.Mill_PowerDrawPerTonne" localSheetId="6">#REF!</definedName>
    <definedName name="F.M.Mill_PowerDrawPerTonne">#REF!</definedName>
    <definedName name="F.M.Mill_Uptime" localSheetId="6">#REF!</definedName>
    <definedName name="F.M.Mill_Uptime">#REF!</definedName>
    <definedName name="F.M.Mill_Utilization" localSheetId="6">#REF!</definedName>
    <definedName name="F.M.Mill_Utilization">#REF!</definedName>
    <definedName name="F.M.Mill_WetTonnes" localSheetId="6">#REF!</definedName>
    <definedName name="F.M.Mill_WetTonnes">#REF!</definedName>
    <definedName name="F.M.Mill_WetTph" localSheetId="6">#REF!</definedName>
    <definedName name="F.M.Mill_WetTph">#REF!</definedName>
    <definedName name="F.M.MillFeed_Al" localSheetId="6">#REF!</definedName>
    <definedName name="F.M.MillFeed_Al">#REF!</definedName>
    <definedName name="F.M.MillFeed_Co" localSheetId="6">#REF!</definedName>
    <definedName name="F.M.MillFeed_Co">#REF!</definedName>
    <definedName name="F.M.MillFeed_Fe" localSheetId="6">#REF!</definedName>
    <definedName name="F.M.MillFeed_Fe">#REF!</definedName>
    <definedName name="F.M.MillFeed_Mg" localSheetId="6">#REF!</definedName>
    <definedName name="F.M.MillFeed_Mg">#REF!</definedName>
    <definedName name="F.M.MillFeed_Ni" localSheetId="6">#REF!</definedName>
    <definedName name="F.M.MillFeed_Ni">#REF!</definedName>
    <definedName name="F.M.MillFeed_Si" localSheetId="6">#REF!</definedName>
    <definedName name="F.M.MillFeed_Si">#REF!</definedName>
    <definedName name="F.M.MillH2O_Head" localSheetId="6">#REF!</definedName>
    <definedName name="F.M.MillH2O_Head">#REF!</definedName>
    <definedName name="F.M.MillH2O_Screen" localSheetId="6">#REF!</definedName>
    <definedName name="F.M.MillH2O_Screen">#REF!</definedName>
    <definedName name="F.M.MillH2O_Total" localSheetId="6">#REF!</definedName>
    <definedName name="F.M.MillH2O_Total">#REF!</definedName>
    <definedName name="F.M.OreToStorage_Al" localSheetId="6">#REF!</definedName>
    <definedName name="F.M.OreToStorage_Al">#REF!</definedName>
    <definedName name="F.M.OreToStorage_Co" localSheetId="6">#REF!</definedName>
    <definedName name="F.M.OreToStorage_Co">#REF!</definedName>
    <definedName name="F.M.OreToStorage_DryTonnes" localSheetId="6">#REF!</definedName>
    <definedName name="F.M.OreToStorage_DryTonnes">#REF!</definedName>
    <definedName name="F.M.OreToStorage_DryTph" localSheetId="6">#REF!</definedName>
    <definedName name="F.M.OreToStorage_DryTph">#REF!</definedName>
    <definedName name="F.M.OreToStorage_Fe" localSheetId="6">#REF!</definedName>
    <definedName name="F.M.OreToStorage_Fe">#REF!</definedName>
    <definedName name="F.M.OreToStorage_Mg" localSheetId="6">#REF!</definedName>
    <definedName name="F.M.OreToStorage_Mg">#REF!</definedName>
    <definedName name="F.M.OreToStorage_Ni" localSheetId="6">#REF!</definedName>
    <definedName name="F.M.OreToStorage_Ni">#REF!</definedName>
    <definedName name="F.M.OreToStorage_PulpDensity" localSheetId="6">#REF!</definedName>
    <definedName name="F.M.OreToStorage_PulpDensity">#REF!</definedName>
    <definedName name="F.M.OreToStorage_PulpYieldStress" localSheetId="6">#REF!</definedName>
    <definedName name="F.M.OreToStorage_PulpYieldStress">#REF!</definedName>
    <definedName name="F.M.OreToStorage_Si" localSheetId="6">#REF!</definedName>
    <definedName name="F.M.OreToStorage_Si">#REF!</definedName>
    <definedName name="F.M.OreToStorage_Volume" localSheetId="6">#REF!</definedName>
    <definedName name="F.M.OreToStorage_Volume">#REF!</definedName>
    <definedName name="F.M.OreToStorage_VolumePerHr" localSheetId="6">#REF!</definedName>
    <definedName name="F.M.OreToStorage_VolumePerHr">#REF!</definedName>
    <definedName name="F.Y.CV1_Moisture" localSheetId="6">#REF!</definedName>
    <definedName name="F.Y.CV1_Moisture">#REF!</definedName>
    <definedName name="F.Y.CV2_Al" localSheetId="6">#REF!</definedName>
    <definedName name="F.Y.CV2_Al">#REF!</definedName>
    <definedName name="F.Y.CV2_Co" localSheetId="6">#REF!</definedName>
    <definedName name="F.Y.CV2_Co">#REF!</definedName>
    <definedName name="F.Y.CV2_DryTonnes" localSheetId="6">#REF!</definedName>
    <definedName name="F.Y.CV2_DryTonnes">#REF!</definedName>
    <definedName name="F.Y.CV2_dtph" localSheetId="6">#REF!</definedName>
    <definedName name="F.Y.CV2_dtph">#REF!</definedName>
    <definedName name="F.Y.CV2_Fe" localSheetId="6">#REF!</definedName>
    <definedName name="F.Y.CV2_Fe">#REF!</definedName>
    <definedName name="F.Y.CV2_Mg" localSheetId="6">#REF!</definedName>
    <definedName name="F.Y.CV2_Mg">#REF!</definedName>
    <definedName name="F.Y.CV2_Ni" localSheetId="6">#REF!</definedName>
    <definedName name="F.Y.CV2_Ni">#REF!</definedName>
    <definedName name="F.Y.CV2_Si" localSheetId="6">#REF!</definedName>
    <definedName name="F.Y.CV2_Si">#REF!</definedName>
    <definedName name="F.Y.Mill_Availability" localSheetId="6">#REF!</definedName>
    <definedName name="F.Y.Mill_Availability">#REF!</definedName>
    <definedName name="F.Y.Mill_Downtime" localSheetId="6">#REF!</definedName>
    <definedName name="F.Y.Mill_Downtime">#REF!</definedName>
    <definedName name="F.Y.Mill_DryTonnes" localSheetId="6">#REF!</definedName>
    <definedName name="F.Y.Mill_DryTonnes">#REF!</definedName>
    <definedName name="F.Y.Mill_DryTph" localSheetId="6">#REF!</definedName>
    <definedName name="F.Y.Mill_DryTph">#REF!</definedName>
    <definedName name="F.Y.Mill_PowerDraw" localSheetId="6">#REF!</definedName>
    <definedName name="F.Y.Mill_PowerDraw">#REF!</definedName>
    <definedName name="F.Y.Mill_PowerDrawPerTonne" localSheetId="6">#REF!</definedName>
    <definedName name="F.Y.Mill_PowerDrawPerTonne">#REF!</definedName>
    <definedName name="F.Y.Mill_Uptime" localSheetId="6">#REF!</definedName>
    <definedName name="F.Y.Mill_Uptime">#REF!</definedName>
    <definedName name="F.Y.Mill_Utilization" localSheetId="6">#REF!</definedName>
    <definedName name="F.Y.Mill_Utilization">#REF!</definedName>
    <definedName name="F.Y.Mill_WetTonnes" localSheetId="6">#REF!</definedName>
    <definedName name="F.Y.Mill_WetTonnes">#REF!</definedName>
    <definedName name="F.Y.Mill_WetTph" localSheetId="6">#REF!</definedName>
    <definedName name="F.Y.Mill_WetTph">#REF!</definedName>
    <definedName name="F.Y.MillFeed_Al" localSheetId="6">#REF!</definedName>
    <definedName name="F.Y.MillFeed_Al">#REF!</definedName>
    <definedName name="F.Y.MillFeed_Co" localSheetId="6">#REF!</definedName>
    <definedName name="F.Y.MillFeed_Co">#REF!</definedName>
    <definedName name="F.Y.MillFeed_Fe" localSheetId="6">#REF!</definedName>
    <definedName name="F.Y.MillFeed_Fe">#REF!</definedName>
    <definedName name="F.Y.MillFeed_Mg" localSheetId="6">#REF!</definedName>
    <definedName name="F.Y.MillFeed_Mg">#REF!</definedName>
    <definedName name="F.Y.MillFeed_Ni" localSheetId="6">#REF!</definedName>
    <definedName name="F.Y.MillFeed_Ni">#REF!</definedName>
    <definedName name="F.Y.MillFeed_Si" localSheetId="6">#REF!</definedName>
    <definedName name="F.Y.MillFeed_Si">#REF!</definedName>
    <definedName name="F.Y.MillH2O_Head" localSheetId="6">#REF!</definedName>
    <definedName name="F.Y.MillH2O_Head">#REF!</definedName>
    <definedName name="F.Y.MillH2O_Screen" localSheetId="6">#REF!</definedName>
    <definedName name="F.Y.MillH2O_Screen">#REF!</definedName>
    <definedName name="F.Y.MillH2O_Total" localSheetId="6">#REF!</definedName>
    <definedName name="F.Y.MillH2O_Total">#REF!</definedName>
    <definedName name="F.Y.OreToStorage_Al" localSheetId="6">#REF!</definedName>
    <definedName name="F.Y.OreToStorage_Al">#REF!</definedName>
    <definedName name="F.Y.OreToStorage_Co" localSheetId="6">#REF!</definedName>
    <definedName name="F.Y.OreToStorage_Co">#REF!</definedName>
    <definedName name="F.Y.OreToStorage_DryTonnes" localSheetId="6">#REF!</definedName>
    <definedName name="F.Y.OreToStorage_DryTonnes">#REF!</definedName>
    <definedName name="F.Y.OreToStorage_DryTph" localSheetId="6">#REF!</definedName>
    <definedName name="F.Y.OreToStorage_DryTph">#REF!</definedName>
    <definedName name="F.Y.OreToStorage_Fe" localSheetId="6">#REF!</definedName>
    <definedName name="F.Y.OreToStorage_Fe">#REF!</definedName>
    <definedName name="F.Y.OreToStorage_Mg" localSheetId="6">#REF!</definedName>
    <definedName name="F.Y.OreToStorage_Mg">#REF!</definedName>
    <definedName name="F.Y.OreToStorage_Ni" localSheetId="6">#REF!</definedName>
    <definedName name="F.Y.OreToStorage_Ni">#REF!</definedName>
    <definedName name="F.Y.OreToStorage_PulpDensity" localSheetId="6">#REF!</definedName>
    <definedName name="F.Y.OreToStorage_PulpDensity">#REF!</definedName>
    <definedName name="F.Y.OreToStorage_PulpYieldStress" localSheetId="6">#REF!</definedName>
    <definedName name="F.Y.OreToStorage_PulpYieldStress">#REF!</definedName>
    <definedName name="F.Y.OreToStorage_Si" localSheetId="6">#REF!</definedName>
    <definedName name="F.Y.OreToStorage_Si">#REF!</definedName>
    <definedName name="F.Y.OreToStorage_Volume" localSheetId="6">#REF!</definedName>
    <definedName name="F.Y.OreToStorage_Volume">#REF!</definedName>
    <definedName name="F.Y.OreToStorage_VolumePerHr" localSheetId="6">#REF!</definedName>
    <definedName name="F.Y.OreToStorage_VolumePerHr">#REF!</definedName>
    <definedName name="fa" localSheetId="15">#REF!</definedName>
    <definedName name="fa" localSheetId="6">#REF!</definedName>
    <definedName name="fa" localSheetId="7">#REF!</definedName>
    <definedName name="fa" localSheetId="8">#REF!</definedName>
    <definedName name="fa" localSheetId="42">#REF!</definedName>
    <definedName name="fa" localSheetId="43">#REF!</definedName>
    <definedName name="fa" localSheetId="44">#REF!</definedName>
    <definedName name="fa" localSheetId="45">#REF!</definedName>
    <definedName name="fa" localSheetId="46">#REF!</definedName>
    <definedName name="fa" localSheetId="47">#REF!</definedName>
    <definedName name="fa" localSheetId="48">#REF!</definedName>
    <definedName name="fa" localSheetId="49">#REF!</definedName>
    <definedName name="fa" localSheetId="50">#REF!</definedName>
    <definedName name="fa" localSheetId="51">#REF!</definedName>
    <definedName name="fa" localSheetId="52">#REF!</definedName>
    <definedName name="fa" localSheetId="53">#REF!</definedName>
    <definedName name="fa" localSheetId="54">#REF!</definedName>
    <definedName name="fa" localSheetId="55">#REF!</definedName>
    <definedName name="fa" localSheetId="56">#REF!</definedName>
    <definedName name="fa" localSheetId="9">#REF!</definedName>
    <definedName name="fa" localSheetId="10">#REF!</definedName>
    <definedName name="fa" localSheetId="11">#REF!</definedName>
    <definedName name="fa" localSheetId="12">#REF!</definedName>
    <definedName name="fa" localSheetId="13">#REF!</definedName>
    <definedName name="fa" localSheetId="14">#REF!</definedName>
    <definedName name="fa" localSheetId="16">#REF!</definedName>
    <definedName name="fa" localSheetId="17">#REF!</definedName>
    <definedName name="fa" localSheetId="18">#REF!</definedName>
    <definedName name="fa" localSheetId="19">#REF!</definedName>
    <definedName name="fa" localSheetId="22">#REF!</definedName>
    <definedName name="fa" localSheetId="23">#REF!</definedName>
    <definedName name="fa" localSheetId="24">#REF!</definedName>
    <definedName name="fa" localSheetId="25">#REF!</definedName>
    <definedName name="fa" localSheetId="26">#REF!</definedName>
    <definedName name="fa" localSheetId="27">#REF!</definedName>
    <definedName name="fa" localSheetId="28">#REF!</definedName>
    <definedName name="fa" localSheetId="29">#REF!</definedName>
    <definedName name="fa" localSheetId="30">#REF!</definedName>
    <definedName name="fa" localSheetId="31">#REF!</definedName>
    <definedName name="fa" localSheetId="32">#REF!</definedName>
    <definedName name="fa" localSheetId="33">#REF!</definedName>
    <definedName name="fa" localSheetId="34">#REF!</definedName>
    <definedName name="fa" localSheetId="35">#REF!</definedName>
    <definedName name="fa" localSheetId="36">#REF!</definedName>
    <definedName name="fa" localSheetId="37">#REF!</definedName>
    <definedName name="fa" localSheetId="38">#REF!</definedName>
    <definedName name="fa" localSheetId="39">#REF!</definedName>
    <definedName name="fa" localSheetId="40">#REF!</definedName>
    <definedName name="fa" localSheetId="41">#REF!</definedName>
    <definedName name="fa" localSheetId="3">#REF!</definedName>
    <definedName name="fa">#REF!</definedName>
    <definedName name="FABI" localSheetId="15">Scheduled_Payment+Extra_Payment</definedName>
    <definedName name="FABI" localSheetId="6">Scheduled_Payment+Extra_Payment</definedName>
    <definedName name="FABI" localSheetId="7">Scheduled_Payment+Extra_Payment</definedName>
    <definedName name="FABI" localSheetId="8">Scheduled_Payment+Extra_Payment</definedName>
    <definedName name="FABI" localSheetId="42">Scheduled_Payment+Extra_Payment</definedName>
    <definedName name="FABI" localSheetId="43">Scheduled_Payment+Extra_Payment</definedName>
    <definedName name="FABI" localSheetId="44">Scheduled_Payment+Extra_Payment</definedName>
    <definedName name="FABI" localSheetId="45">Scheduled_Payment+Extra_Payment</definedName>
    <definedName name="FABI" localSheetId="46">Scheduled_Payment+Extra_Payment</definedName>
    <definedName name="FABI" localSheetId="47">Scheduled_Payment+Extra_Payment</definedName>
    <definedName name="FABI" localSheetId="48">Scheduled_Payment+Extra_Payment</definedName>
    <definedName name="FABI" localSheetId="49">Scheduled_Payment+Extra_Payment</definedName>
    <definedName name="FABI" localSheetId="50">Scheduled_Payment+Extra_Payment</definedName>
    <definedName name="FABI" localSheetId="51">Scheduled_Payment+Extra_Payment</definedName>
    <definedName name="FABI" localSheetId="52">Scheduled_Payment+Extra_Payment</definedName>
    <definedName name="FABI" localSheetId="53">Scheduled_Payment+Extra_Payment</definedName>
    <definedName name="FABI" localSheetId="54">Scheduled_Payment+Extra_Payment</definedName>
    <definedName name="FABI" localSheetId="55">Scheduled_Payment+Extra_Payment</definedName>
    <definedName name="FABI" localSheetId="56">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14">Scheduled_Payment+Extra_Payment</definedName>
    <definedName name="FABI" localSheetId="16">Scheduled_Payment+Extra_Payment</definedName>
    <definedName name="FABI" localSheetId="17">Scheduled_Payment+Extra_Payment</definedName>
    <definedName name="FABI" localSheetId="18">Scheduled_Payment+Extra_Payment</definedName>
    <definedName name="FABI" localSheetId="19">Scheduled_Payment+Extra_Payment</definedName>
    <definedName name="FABI" localSheetId="20">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24">Scheduled_Payment+Extra_Payment</definedName>
    <definedName name="FABI" localSheetId="25">Scheduled_Payment+Extra_Payment</definedName>
    <definedName name="FABI" localSheetId="26">Scheduled_Payment+Extra_Payment</definedName>
    <definedName name="FABI" localSheetId="27">Scheduled_Payment+Extra_Payment</definedName>
    <definedName name="FABI" localSheetId="28">Scheduled_Payment+Extra_Payment</definedName>
    <definedName name="FABI" localSheetId="29">Scheduled_Payment+Extra_Payment</definedName>
    <definedName name="FABI" localSheetId="30">Scheduled_Payment+Extra_Payment</definedName>
    <definedName name="FABI" localSheetId="31">Scheduled_Payment+Extra_Payment</definedName>
    <definedName name="FABI" localSheetId="32">Scheduled_Payment+Extra_Payment</definedName>
    <definedName name="FABI" localSheetId="33">Scheduled_Payment+Extra_Payment</definedName>
    <definedName name="FABI" localSheetId="34">Scheduled_Payment+Extra_Payment</definedName>
    <definedName name="FABI" localSheetId="35">Scheduled_Payment+Extra_Payment</definedName>
    <definedName name="FABI" localSheetId="36">Scheduled_Payment+Extra_Payment</definedName>
    <definedName name="FABI" localSheetId="37">Scheduled_Payment+Extra_Payment</definedName>
    <definedName name="FABI" localSheetId="38">Scheduled_Payment+Extra_Payment</definedName>
    <definedName name="FABI" localSheetId="39">Scheduled_Payment+Extra_Payment</definedName>
    <definedName name="FABI" localSheetId="40">Scheduled_Payment+Extra_Payment</definedName>
    <definedName name="FABI" localSheetId="41">Scheduled_Payment+Extra_Payment</definedName>
    <definedName name="FABI" localSheetId="2">Scheduled_Payment+Extra_Payment</definedName>
    <definedName name="FABI" localSheetId="1">Scheduled_Payment+Extra_Payment</definedName>
    <definedName name="FABI" localSheetId="3">Scheduled_Payment+Extra_Payment</definedName>
    <definedName name="FABI">Scheduled_Payment+Extra_Payment</definedName>
    <definedName name="FABIAN" localSheetId="15">IF([0]!Loan_Amount*' 3,5'!Interest_Rate*[0]!Loan_Years*[0]!Loan_Start&gt;0,1,0)</definedName>
    <definedName name="FABIAN" localSheetId="6">IF('1,1'!Loan_Amount*'1,1'!Interest_Rate*'1,1'!Loan_Years*'1,1'!Loan_Start&gt;0,1,0)</definedName>
    <definedName name="FABIAN" localSheetId="7">IF(Loan_Amount*'1,2 '!Interest_Rate*Loan_Years*Loan_Start&gt;0,1,0)</definedName>
    <definedName name="FABIAN" localSheetId="8">IF([0]!Loan_Amount*'1,3'!Interest_Rate*[0]!Loan_Years*[0]!Loan_Start&gt;0,1,0)</definedName>
    <definedName name="FABIAN" localSheetId="42">IF([0]!Loan_Amount*'10,1'!Interest_Rate*[0]!Loan_Years*[0]!Loan_Start&gt;0,1,0)</definedName>
    <definedName name="FABIAN" localSheetId="43">IF([0]!Loan_Amount*'10,2'!Interest_Rate*[0]!Loan_Years*[0]!Loan_Start&gt;0,1,0)</definedName>
    <definedName name="FABIAN" localSheetId="44">IF([0]!Loan_Amount*'10,3'!Interest_Rate*[0]!Loan_Years*[0]!Loan_Start&gt;0,1,0)</definedName>
    <definedName name="FABIAN" localSheetId="45">IF([0]!Loan_Amount*'10,4'!Interest_Rate*[0]!Loan_Years*[0]!Loan_Start&gt;0,1,0)</definedName>
    <definedName name="FABIAN" localSheetId="46">IF([0]!Loan_Amount*'10,5'!Interest_Rate*[0]!Loan_Years*[0]!Loan_Start&gt;0,1,0)</definedName>
    <definedName name="FABIAN" localSheetId="47">IF([0]!Loan_Amount*'10,6'!Interest_Rate*[0]!Loan_Years*[0]!Loan_Start&gt;0,1,0)</definedName>
    <definedName name="FABIAN" localSheetId="48">IF([0]!Loan_Amount*'10,7'!Interest_Rate*[0]!Loan_Years*[0]!Loan_Start&gt;0,1,0)</definedName>
    <definedName name="FABIAN" localSheetId="49">IF([0]!Loan_Amount*'10,8'!Interest_Rate*[0]!Loan_Years*[0]!Loan_Start&gt;0,1,0)</definedName>
    <definedName name="FABIAN" localSheetId="50">IF([0]!Loan_Amount*'10,9'!Interest_Rate*[0]!Loan_Years*[0]!Loan_Start&gt;0,1,0)</definedName>
    <definedName name="FABIAN" localSheetId="51">IF([0]!Loan_Amount*'11,1'!Interest_Rate*[0]!Loan_Years*[0]!Loan_Start&gt;0,1,0)</definedName>
    <definedName name="FABIAN" localSheetId="52">IF([0]!Loan_Amount*'11,2'!Interest_Rate*[0]!Loan_Years*[0]!Loan_Start&gt;0,1,0)</definedName>
    <definedName name="FABIAN" localSheetId="53">IF([0]!Loan_Amount*'11,3'!Interest_Rate*[0]!Loan_Years*[0]!Loan_Start&gt;0,1,0)</definedName>
    <definedName name="FABIAN" localSheetId="54">IF([0]!Loan_Amount*'11,4'!Interest_Rate*[0]!Loan_Years*[0]!Loan_Start&gt;0,1,0)</definedName>
    <definedName name="FABIAN" localSheetId="55">IF([0]!Loan_Amount*'11,5'!Interest_Rate*[0]!Loan_Years*[0]!Loan_Start&gt;0,1,0)</definedName>
    <definedName name="FABIAN" localSheetId="56">IF([0]!Loan_Amount*'11,6'!Interest_Rate*[0]!Loan_Years*[0]!Loan_Start&gt;0,1,0)</definedName>
    <definedName name="FABIAN" localSheetId="9">IF([0]!Loan_Amount*'2,1'!Interest_Rate*[0]!Loan_Years*[0]!Loan_Start&gt;0,1,0)</definedName>
    <definedName name="FABIAN" localSheetId="10">IF([0]!Loan_Amount*'2,2'!Interest_Rate*[0]!Loan_Years*[0]!Loan_Start&gt;0,1,0)</definedName>
    <definedName name="FABIAN" localSheetId="11">IF([0]!Loan_Amount*'3,1 '!Interest_Rate*[0]!Loan_Years*[0]!Loan_Start&gt;0,1,0)</definedName>
    <definedName name="FABIAN" localSheetId="12">IF([0]!Loan_Amount*'3,2'!Interest_Rate*[0]!Loan_Years*[0]!Loan_Start&gt;0,1,0)</definedName>
    <definedName name="FABIAN" localSheetId="13">IF([0]!Loan_Amount*'3,3 '!Interest_Rate*[0]!Loan_Years*[0]!Loan_Start&gt;0,1,0)</definedName>
    <definedName name="FABIAN" localSheetId="14">IF([0]!Loan_Amount*'3,4 '!Interest_Rate*[0]!Loan_Years*[0]!Loan_Start&gt;0,1,0)</definedName>
    <definedName name="FABIAN" localSheetId="16">IF([0]!Loan_Amount*'3,6'!Interest_Rate*[0]!Loan_Years*[0]!Loan_Start&gt;0,1,0)</definedName>
    <definedName name="FABIAN" localSheetId="17">IF([0]!Loan_Amount*'3,7'!Interest_Rate*[0]!Loan_Years*[0]!Loan_Start&gt;0,1,0)</definedName>
    <definedName name="FABIAN" localSheetId="18">IF(Loan_Amount*'4,1'!Interest_Rate*Loan_Years*Loan_Start&gt;0,1,0)</definedName>
    <definedName name="FABIAN" localSheetId="19">IF(Loan_Amount*'4,2'!Interest_Rate*Loan_Years*Loan_Start&gt;0,1,0)</definedName>
    <definedName name="FABIAN" localSheetId="20">IF(Loan_Amount*Interest_Rate*Loan_Years*Loan_Start&gt;0,1,0)</definedName>
    <definedName name="FABIAN" localSheetId="21">IF(Loan_Amount*Interest_Rate*Loan_Years*Loan_Start&gt;0,1,0)</definedName>
    <definedName name="FABIAN" localSheetId="22">IF([0]!Loan_Amount*'6,1 '!Interest_Rate*[0]!Loan_Years*[0]!Loan_Start&gt;0,1,0)</definedName>
    <definedName name="FABIAN" localSheetId="23">IF([0]!Loan_Amount*'6,2 '!Interest_Rate*[0]!Loan_Years*[0]!Loan_Start&gt;0,1,0)</definedName>
    <definedName name="FABIAN" localSheetId="24">IF([0]!Loan_Amount*'6,3 '!Interest_Rate*[0]!Loan_Years*[0]!Loan_Start&gt;0,1,0)</definedName>
    <definedName name="FABIAN" localSheetId="25">IF([0]!Loan_Amount*'6,4 '!Interest_Rate*[0]!Loan_Years*[0]!Loan_Start&gt;0,1,0)</definedName>
    <definedName name="FABIAN" localSheetId="26">IF([0]!Loan_Amount*'6,5 '!Interest_Rate*[0]!Loan_Years*[0]!Loan_Start&gt;0,1,0)</definedName>
    <definedName name="FABIAN" localSheetId="27">IF([0]!Loan_Amount*'6,6 '!Interest_Rate*[0]!Loan_Years*[0]!Loan_Start&gt;0,1,0)</definedName>
    <definedName name="FABIAN" localSheetId="28">IF([0]!Loan_Amount*'6,7 '!Interest_Rate*[0]!Loan_Years*[0]!Loan_Start&gt;0,1,0)</definedName>
    <definedName name="FABIAN" localSheetId="29">IF([0]!Loan_Amount*'7,1 '!Interest_Rate*[0]!Loan_Years*[0]!Loan_Start&gt;0,1,0)</definedName>
    <definedName name="FABIAN" localSheetId="30">IF([0]!Loan_Amount*'7,2 '!Interest_Rate*[0]!Loan_Years*[0]!Loan_Start&gt;0,1,0)</definedName>
    <definedName name="FABIAN" localSheetId="31">IF([0]!Loan_Amount*'7,3 '!Interest_Rate*[0]!Loan_Years*[0]!Loan_Start&gt;0,1,0)</definedName>
    <definedName name="FABIAN" localSheetId="32">IF([0]!Loan_Amount*'7,4 '!Interest_Rate*[0]!Loan_Years*[0]!Loan_Start&gt;0,1,0)</definedName>
    <definedName name="FABIAN" localSheetId="33">IF([0]!Loan_Amount*'8,1 '!Interest_Rate*[0]!Loan_Years*[0]!Loan_Start&gt;0,1,0)</definedName>
    <definedName name="FABIAN" localSheetId="34">IF([0]!Loan_Amount*'8,2 '!Interest_Rate*[0]!Loan_Years*[0]!Loan_Start&gt;0,1,0)</definedName>
    <definedName name="FABIAN" localSheetId="35">IF([0]!Loan_Amount*'8,3 '!Interest_Rate*[0]!Loan_Years*[0]!Loan_Start&gt;0,1,0)</definedName>
    <definedName name="FABIAN" localSheetId="36">IF([0]!Loan_Amount*'8,4 '!Interest_Rate*[0]!Loan_Years*[0]!Loan_Start&gt;0,1,0)</definedName>
    <definedName name="FABIAN" localSheetId="37">IF([0]!Loan_Amount*'8,5 '!Interest_Rate*[0]!Loan_Years*[0]!Loan_Start&gt;0,1,0)</definedName>
    <definedName name="FABIAN" localSheetId="38">IF([0]!Loan_Amount*'9,1'!Interest_Rate*[0]!Loan_Years*[0]!Loan_Start&gt;0,1,0)</definedName>
    <definedName name="FABIAN" localSheetId="39">IF([0]!Loan_Amount*'9,2 '!Interest_Rate*[0]!Loan_Years*[0]!Loan_Start&gt;0,1,0)</definedName>
    <definedName name="FABIAN" localSheetId="40">IF([0]!Loan_Amount*'9,3'!Interest_Rate*[0]!Loan_Years*[0]!Loan_Start&gt;0,1,0)</definedName>
    <definedName name="FABIAN" localSheetId="41">IF([0]!Loan_Amount*'9,4'!Interest_Rate*[0]!Loan_Years*[0]!Loan_Start&gt;0,1,0)</definedName>
    <definedName name="FABIAN" localSheetId="2">IF(Loan_Amount*Interest_Rate*Loan_Years*Loan_Start&gt;0,1,0)</definedName>
    <definedName name="FABIAN" localSheetId="1">IF(Loan_Amount*Interest_Rate*Loan_Years*Loan_Start&gt;0,1,0)</definedName>
    <definedName name="FABIAN" localSheetId="3">#N/A</definedName>
    <definedName name="FABIAN">IF(Loan_Amount*Interest_Rate*Loan_Years*Loan_Start&gt;0,1,0)</definedName>
    <definedName name="FAC" localSheetId="6">#REF!</definedName>
    <definedName name="FAC" localSheetId="7">#REF!</definedName>
    <definedName name="FAC" localSheetId="11">#REF!</definedName>
    <definedName name="FAC" localSheetId="19">#REF!</definedName>
    <definedName name="FAC" localSheetId="1">#REF!</definedName>
    <definedName name="FAC">#REF!</definedName>
    <definedName name="FACTOR" localSheetId="6">#REF!</definedName>
    <definedName name="FACTOR" localSheetId="7">#REF!</definedName>
    <definedName name="FACTOR" localSheetId="11">#REF!</definedName>
    <definedName name="FACTOR" localSheetId="19">#REF!</definedName>
    <definedName name="FACTOR" localSheetId="1">#REF!</definedName>
    <definedName name="FACTOR">#REF!</definedName>
    <definedName name="Factpb" localSheetId="6" hidden="1">#REF!</definedName>
    <definedName name="Factpb" localSheetId="7" hidden="1">#REF!</definedName>
    <definedName name="Factpb" localSheetId="11" hidden="1">#REF!</definedName>
    <definedName name="Factpb" localSheetId="19" hidden="1">#REF!</definedName>
    <definedName name="Factpb" localSheetId="2" hidden="1">#REF!</definedName>
    <definedName name="Factpb" localSheetId="1" hidden="1">#REF!</definedName>
    <definedName name="Factpb" hidden="1">#REF!</definedName>
    <definedName name="Factpb2" localSheetId="6" hidden="1">#REF!</definedName>
    <definedName name="Factpb2" localSheetId="2" hidden="1">#REF!</definedName>
    <definedName name="Factpb2" localSheetId="1" hidden="1">#REF!</definedName>
    <definedName name="Factpb2" hidden="1">#REF!</definedName>
    <definedName name="faja" localSheetId="15">#REF!</definedName>
    <definedName name="faja" localSheetId="6">#REF!</definedName>
    <definedName name="faja" localSheetId="7">#REF!</definedName>
    <definedName name="faja" localSheetId="8">#REF!</definedName>
    <definedName name="faja" localSheetId="42">#REF!</definedName>
    <definedName name="faja" localSheetId="43">#REF!</definedName>
    <definedName name="faja" localSheetId="44">#REF!</definedName>
    <definedName name="faja" localSheetId="45">#REF!</definedName>
    <definedName name="faja" localSheetId="46">#REF!</definedName>
    <definedName name="faja" localSheetId="47">#REF!</definedName>
    <definedName name="faja" localSheetId="48">#REF!</definedName>
    <definedName name="faja" localSheetId="49">#REF!</definedName>
    <definedName name="faja" localSheetId="50">#REF!</definedName>
    <definedName name="faja" localSheetId="51">#REF!</definedName>
    <definedName name="faja" localSheetId="52">#REF!</definedName>
    <definedName name="faja" localSheetId="53">#REF!</definedName>
    <definedName name="faja" localSheetId="54">#REF!</definedName>
    <definedName name="faja" localSheetId="55">#REF!</definedName>
    <definedName name="faja" localSheetId="56">#REF!</definedName>
    <definedName name="faja" localSheetId="9">#REF!</definedName>
    <definedName name="faja" localSheetId="10">#REF!</definedName>
    <definedName name="faja" localSheetId="11">#REF!</definedName>
    <definedName name="faja" localSheetId="12">#REF!</definedName>
    <definedName name="faja" localSheetId="13">#REF!</definedName>
    <definedName name="faja" localSheetId="14">#REF!</definedName>
    <definedName name="faja" localSheetId="16">#REF!</definedName>
    <definedName name="faja" localSheetId="17">#REF!</definedName>
    <definedName name="faja" localSheetId="18">#REF!</definedName>
    <definedName name="faja" localSheetId="19">#REF!</definedName>
    <definedName name="faja" localSheetId="20">#REF!</definedName>
    <definedName name="faja" localSheetId="21">#REF!</definedName>
    <definedName name="faja" localSheetId="22">#REF!</definedName>
    <definedName name="faja" localSheetId="23">#REF!</definedName>
    <definedName name="faja" localSheetId="24">#REF!</definedName>
    <definedName name="faja" localSheetId="25">#REF!</definedName>
    <definedName name="faja" localSheetId="26">#REF!</definedName>
    <definedName name="faja" localSheetId="27">#REF!</definedName>
    <definedName name="faja" localSheetId="28">#REF!</definedName>
    <definedName name="faja" localSheetId="29">#REF!</definedName>
    <definedName name="faja" localSheetId="30">#REF!</definedName>
    <definedName name="faja" localSheetId="31">#REF!</definedName>
    <definedName name="faja" localSheetId="32">#REF!</definedName>
    <definedName name="faja" localSheetId="33">#REF!</definedName>
    <definedName name="faja" localSheetId="34">#REF!</definedName>
    <definedName name="faja" localSheetId="35">#REF!</definedName>
    <definedName name="faja" localSheetId="36">#REF!</definedName>
    <definedName name="faja" localSheetId="37">#REF!</definedName>
    <definedName name="faja" localSheetId="38">#REF!</definedName>
    <definedName name="faja" localSheetId="39">#REF!</definedName>
    <definedName name="faja" localSheetId="40">#REF!</definedName>
    <definedName name="faja" localSheetId="41">#REF!</definedName>
    <definedName name="faja">#REF!</definedName>
    <definedName name="FALTANTES1">'[131]CANT OBRA'!$A:$IV</definedName>
    <definedName name="FAPUs" localSheetId="15">#REF!</definedName>
    <definedName name="FAPUs" localSheetId="6">#REF!</definedName>
    <definedName name="FAPUs" localSheetId="7">#REF!</definedName>
    <definedName name="FAPUs" localSheetId="8">#REF!</definedName>
    <definedName name="FAPUs" localSheetId="42">#REF!</definedName>
    <definedName name="FAPUs" localSheetId="43">#REF!</definedName>
    <definedName name="FAPUs" localSheetId="44">#REF!</definedName>
    <definedName name="FAPUs" localSheetId="45">#REF!</definedName>
    <definedName name="FAPUs" localSheetId="46">#REF!</definedName>
    <definedName name="FAPUs" localSheetId="47">#REF!</definedName>
    <definedName name="FAPUs" localSheetId="48">#REF!</definedName>
    <definedName name="FAPUs" localSheetId="49">#REF!</definedName>
    <definedName name="FAPUs" localSheetId="50">#REF!</definedName>
    <definedName name="FAPUs" localSheetId="51">#REF!</definedName>
    <definedName name="FAPUs" localSheetId="52">#REF!</definedName>
    <definedName name="FAPUs" localSheetId="53">#REF!</definedName>
    <definedName name="FAPUs" localSheetId="54">#REF!</definedName>
    <definedName name="FAPUs" localSheetId="55">#REF!</definedName>
    <definedName name="FAPUs" localSheetId="56">#REF!</definedName>
    <definedName name="FAPUs" localSheetId="9">#REF!</definedName>
    <definedName name="FAPUs" localSheetId="10">#REF!</definedName>
    <definedName name="FAPUs" localSheetId="11">#REF!</definedName>
    <definedName name="FAPUs" localSheetId="12">#REF!</definedName>
    <definedName name="FAPUs" localSheetId="13">#REF!</definedName>
    <definedName name="FAPUs" localSheetId="14">#REF!</definedName>
    <definedName name="FAPUs" localSheetId="16">#REF!</definedName>
    <definedName name="FAPUs" localSheetId="17">#REF!</definedName>
    <definedName name="FAPUs" localSheetId="18">#REF!</definedName>
    <definedName name="FAPUs" localSheetId="19">#REF!</definedName>
    <definedName name="FAPUs" localSheetId="20">#REF!</definedName>
    <definedName name="FAPUs" localSheetId="21">#REF!</definedName>
    <definedName name="FAPUs" localSheetId="22">#REF!</definedName>
    <definedName name="FAPUs" localSheetId="23">#REF!</definedName>
    <definedName name="FAPUs" localSheetId="24">#REF!</definedName>
    <definedName name="FAPUs" localSheetId="25">#REF!</definedName>
    <definedName name="FAPUs" localSheetId="26">#REF!</definedName>
    <definedName name="FAPUs" localSheetId="27">#REF!</definedName>
    <definedName name="FAPUs" localSheetId="28">#REF!</definedName>
    <definedName name="FAPUs" localSheetId="29">#REF!</definedName>
    <definedName name="FAPUs" localSheetId="30">#REF!</definedName>
    <definedName name="FAPUs" localSheetId="31">#REF!</definedName>
    <definedName name="FAPUs" localSheetId="32">#REF!</definedName>
    <definedName name="FAPUs" localSheetId="33">#REF!</definedName>
    <definedName name="FAPUs" localSheetId="34">#REF!</definedName>
    <definedName name="FAPUs" localSheetId="35">#REF!</definedName>
    <definedName name="FAPUs" localSheetId="36">#REF!</definedName>
    <definedName name="FAPUs" localSheetId="37">#REF!</definedName>
    <definedName name="FAPUs" localSheetId="38">#REF!</definedName>
    <definedName name="FAPUs" localSheetId="39">#REF!</definedName>
    <definedName name="FAPUs" localSheetId="40">#REF!</definedName>
    <definedName name="FAPUs" localSheetId="41">#REF!</definedName>
    <definedName name="FAPUs">#REF!</definedName>
    <definedName name="fb" localSheetId="15">#REF!</definedName>
    <definedName name="fb" localSheetId="6">#REF!</definedName>
    <definedName name="fb" localSheetId="7">#REF!</definedName>
    <definedName name="fb" localSheetId="8">#REF!</definedName>
    <definedName name="fb" localSheetId="42">#REF!</definedName>
    <definedName name="fb" localSheetId="43">#REF!</definedName>
    <definedName name="fb" localSheetId="44">#REF!</definedName>
    <definedName name="fb" localSheetId="45">#REF!</definedName>
    <definedName name="fb" localSheetId="46">#REF!</definedName>
    <definedName name="fb" localSheetId="47">#REF!</definedName>
    <definedName name="fb" localSheetId="48">#REF!</definedName>
    <definedName name="fb" localSheetId="49">#REF!</definedName>
    <definedName name="fb" localSheetId="50">#REF!</definedName>
    <definedName name="fb" localSheetId="51">#REF!</definedName>
    <definedName name="fb" localSheetId="52">#REF!</definedName>
    <definedName name="fb" localSheetId="53">#REF!</definedName>
    <definedName name="fb" localSheetId="54">#REF!</definedName>
    <definedName name="fb" localSheetId="55">#REF!</definedName>
    <definedName name="fb" localSheetId="56">#REF!</definedName>
    <definedName name="fb" localSheetId="9">#REF!</definedName>
    <definedName name="fb" localSheetId="10">#REF!</definedName>
    <definedName name="fb" localSheetId="11">#REF!</definedName>
    <definedName name="fb" localSheetId="12">#REF!</definedName>
    <definedName name="fb" localSheetId="13">#REF!</definedName>
    <definedName name="fb" localSheetId="14">#REF!</definedName>
    <definedName name="fb" localSheetId="16">#REF!</definedName>
    <definedName name="fb" localSheetId="17">#REF!</definedName>
    <definedName name="fb" localSheetId="18">#REF!</definedName>
    <definedName name="fb" localSheetId="19">#REF!</definedName>
    <definedName name="fb" localSheetId="20">#REF!</definedName>
    <definedName name="fb" localSheetId="21">#REF!</definedName>
    <definedName name="fb" localSheetId="22">#REF!</definedName>
    <definedName name="fb" localSheetId="23">#REF!</definedName>
    <definedName name="fb" localSheetId="24">#REF!</definedName>
    <definedName name="fb" localSheetId="25">#REF!</definedName>
    <definedName name="fb" localSheetId="26">#REF!</definedName>
    <definedName name="fb" localSheetId="27">#REF!</definedName>
    <definedName name="fb" localSheetId="28">#REF!</definedName>
    <definedName name="fb" localSheetId="29">#REF!</definedName>
    <definedName name="fb" localSheetId="30">#REF!</definedName>
    <definedName name="fb" localSheetId="31">#REF!</definedName>
    <definedName name="fb" localSheetId="32">#REF!</definedName>
    <definedName name="fb" localSheetId="33">#REF!</definedName>
    <definedName name="fb" localSheetId="34">#REF!</definedName>
    <definedName name="fb" localSheetId="35">#REF!</definedName>
    <definedName name="fb" localSheetId="36">#REF!</definedName>
    <definedName name="fb" localSheetId="37">#REF!</definedName>
    <definedName name="fb" localSheetId="38">#REF!</definedName>
    <definedName name="fb" localSheetId="39">#REF!</definedName>
    <definedName name="fb" localSheetId="40">#REF!</definedName>
    <definedName name="fb" localSheetId="41">#REF!</definedName>
    <definedName name="fb" localSheetId="3">#REF!</definedName>
    <definedName name="fb">#REF!</definedName>
    <definedName name="fcc" localSheetId="6">#REF!</definedName>
    <definedName name="fcc" localSheetId="3">#REF!</definedName>
    <definedName name="fcc">#REF!</definedName>
    <definedName name="fcv" localSheetId="6">#REF!</definedName>
    <definedName name="fcv">#REF!</definedName>
    <definedName name="fd" localSheetId="15">'[83]A. P. U.'!#REF!</definedName>
    <definedName name="fd" localSheetId="6">'[83]A. P. U.'!#REF!</definedName>
    <definedName name="fd" localSheetId="7">'[83]A. P. U.'!#REF!</definedName>
    <definedName name="fd" localSheetId="8">'[83]A. P. U.'!#REF!</definedName>
    <definedName name="fd" localSheetId="42">'[83]A. P. U.'!#REF!</definedName>
    <definedName name="fd" localSheetId="43">'[83]A. P. U.'!#REF!</definedName>
    <definedName name="fd" localSheetId="44">'[83]A. P. U.'!#REF!</definedName>
    <definedName name="fd" localSheetId="45">'[83]A. P. U.'!#REF!</definedName>
    <definedName name="fd" localSheetId="46">'[83]A. P. U.'!#REF!</definedName>
    <definedName name="fd" localSheetId="47">'[83]A. P. U.'!#REF!</definedName>
    <definedName name="fd" localSheetId="48">'[83]A. P. U.'!#REF!</definedName>
    <definedName name="fd" localSheetId="49">'[83]A. P. U.'!#REF!</definedName>
    <definedName name="fd" localSheetId="50">'[83]A. P. U.'!#REF!</definedName>
    <definedName name="fd" localSheetId="51">'[83]A. P. U.'!#REF!</definedName>
    <definedName name="fd" localSheetId="52">'[83]A. P. U.'!#REF!</definedName>
    <definedName name="fd" localSheetId="53">'[83]A. P. U.'!#REF!</definedName>
    <definedName name="fd" localSheetId="54">'[83]A. P. U.'!#REF!</definedName>
    <definedName name="fd" localSheetId="55">'[83]A. P. U.'!#REF!</definedName>
    <definedName name="fd" localSheetId="56">'[83]A. P. U.'!#REF!</definedName>
    <definedName name="fd" localSheetId="9">'[83]A. P. U.'!#REF!</definedName>
    <definedName name="fd" localSheetId="10">'[83]A. P. U.'!#REF!</definedName>
    <definedName name="fd" localSheetId="11">'[83]A. P. U.'!#REF!</definedName>
    <definedName name="fd" localSheetId="12">'[83]A. P. U.'!#REF!</definedName>
    <definedName name="fd" localSheetId="13">'[83]A. P. U.'!#REF!</definedName>
    <definedName name="fd" localSheetId="14">'[83]A. P. U.'!#REF!</definedName>
    <definedName name="fd" localSheetId="16">'[83]A. P. U.'!#REF!</definedName>
    <definedName name="fd" localSheetId="17">'[83]A. P. U.'!#REF!</definedName>
    <definedName name="fd" localSheetId="18">'[83]A. P. U.'!#REF!</definedName>
    <definedName name="fd" localSheetId="19">'[83]A. P. U.'!#REF!</definedName>
    <definedName name="fd" localSheetId="22">'[83]A. P. U.'!#REF!</definedName>
    <definedName name="fd" localSheetId="23">'[83]A. P. U.'!#REF!</definedName>
    <definedName name="fd" localSheetId="24">'[83]A. P. U.'!#REF!</definedName>
    <definedName name="fd" localSheetId="25">'[83]A. P. U.'!#REF!</definedName>
    <definedName name="fd" localSheetId="26">'[83]A. P. U.'!#REF!</definedName>
    <definedName name="fd" localSheetId="27">'[83]A. P. U.'!#REF!</definedName>
    <definedName name="fd" localSheetId="28">'[83]A. P. U.'!#REF!</definedName>
    <definedName name="fd" localSheetId="29">'[83]A. P. U.'!#REF!</definedName>
    <definedName name="fd" localSheetId="30">'[83]A. P. U.'!#REF!</definedName>
    <definedName name="fd" localSheetId="31">'[83]A. P. U.'!#REF!</definedName>
    <definedName name="fd" localSheetId="32">'[83]A. P. U.'!#REF!</definedName>
    <definedName name="fd" localSheetId="33">'[83]A. P. U.'!#REF!</definedName>
    <definedName name="fd" localSheetId="34">'[83]A. P. U.'!#REF!</definedName>
    <definedName name="fd" localSheetId="35">'[83]A. P. U.'!#REF!</definedName>
    <definedName name="fd" localSheetId="36">'[83]A. P. U.'!#REF!</definedName>
    <definedName name="fd" localSheetId="37">'[83]A. P. U.'!#REF!</definedName>
    <definedName name="fd" localSheetId="38">'[83]A. P. U.'!#REF!</definedName>
    <definedName name="fd" localSheetId="39">'[83]A. P. U.'!#REF!</definedName>
    <definedName name="fd" localSheetId="40">'[83]A. P. U.'!#REF!</definedName>
    <definedName name="fd" localSheetId="41">'[83]A. P. U.'!#REF!</definedName>
    <definedName name="fd" localSheetId="2">'[83]A. P. U.'!#REF!</definedName>
    <definedName name="fd" localSheetId="3">#REF!</definedName>
    <definedName name="fd">'[83]A. P. U.'!#REF!</definedName>
    <definedName name="fda" localSheetId="15">#REF!</definedName>
    <definedName name="fda" localSheetId="6">#REF!</definedName>
    <definedName name="fda" localSheetId="7">#REF!</definedName>
    <definedName name="fda" localSheetId="8">#REF!</definedName>
    <definedName name="fda" localSheetId="42">#REF!</definedName>
    <definedName name="fda" localSheetId="43">#REF!</definedName>
    <definedName name="fda" localSheetId="44">#REF!</definedName>
    <definedName name="fda" localSheetId="45">#REF!</definedName>
    <definedName name="fda" localSheetId="46">#REF!</definedName>
    <definedName name="fda" localSheetId="47">#REF!</definedName>
    <definedName name="fda" localSheetId="48">#REF!</definedName>
    <definedName name="fda" localSheetId="49">#REF!</definedName>
    <definedName name="fda" localSheetId="50">#REF!</definedName>
    <definedName name="fda" localSheetId="51">#REF!</definedName>
    <definedName name="fda" localSheetId="52">#REF!</definedName>
    <definedName name="fda" localSheetId="53">#REF!</definedName>
    <definedName name="fda" localSheetId="54">#REF!</definedName>
    <definedName name="fda" localSheetId="55">#REF!</definedName>
    <definedName name="fda" localSheetId="56">#REF!</definedName>
    <definedName name="fda" localSheetId="9">#REF!</definedName>
    <definedName name="fda" localSheetId="10">#REF!</definedName>
    <definedName name="fda" localSheetId="11">#REF!</definedName>
    <definedName name="fda" localSheetId="12">#REF!</definedName>
    <definedName name="fda" localSheetId="13">#REF!</definedName>
    <definedName name="fda" localSheetId="14">#REF!</definedName>
    <definedName name="fda" localSheetId="16">#REF!</definedName>
    <definedName name="fda" localSheetId="17">#REF!</definedName>
    <definedName name="fda" localSheetId="18">#REF!</definedName>
    <definedName name="fda" localSheetId="19">#REF!</definedName>
    <definedName name="fda" localSheetId="22">#REF!</definedName>
    <definedName name="fda" localSheetId="23">#REF!</definedName>
    <definedName name="fda" localSheetId="24">#REF!</definedName>
    <definedName name="fda" localSheetId="25">#REF!</definedName>
    <definedName name="fda" localSheetId="26">#REF!</definedName>
    <definedName name="fda" localSheetId="27">#REF!</definedName>
    <definedName name="fda" localSheetId="28">#REF!</definedName>
    <definedName name="fda" localSheetId="29">#REF!</definedName>
    <definedName name="fda" localSheetId="30">#REF!</definedName>
    <definedName name="fda" localSheetId="31">#REF!</definedName>
    <definedName name="fda" localSheetId="32">#REF!</definedName>
    <definedName name="fda" localSheetId="33">#REF!</definedName>
    <definedName name="fda" localSheetId="34">#REF!</definedName>
    <definedName name="fda" localSheetId="35">#REF!</definedName>
    <definedName name="fda" localSheetId="36">#REF!</definedName>
    <definedName name="fda" localSheetId="37">#REF!</definedName>
    <definedName name="fda" localSheetId="38">#REF!</definedName>
    <definedName name="fda" localSheetId="39">#REF!</definedName>
    <definedName name="fda" localSheetId="40">#REF!</definedName>
    <definedName name="fda" localSheetId="41">#REF!</definedName>
    <definedName name="fda" localSheetId="3">#REF!</definedName>
    <definedName name="fda">#REF!</definedName>
    <definedName name="fdf" localSheetId="6">#REF!</definedName>
    <definedName name="fdf">#REF!</definedName>
    <definedName name="fdwssf" localSheetId="6">#REF!</definedName>
    <definedName name="fdwssf">#REF!</definedName>
    <definedName name="feb00" localSheetId="6">[15]Dólar!#REF!</definedName>
    <definedName name="feb00" localSheetId="7">[15]Dólar!#REF!</definedName>
    <definedName name="feb00" localSheetId="11">[15]Dólar!#REF!</definedName>
    <definedName name="feb00" localSheetId="19">[15]Dólar!#REF!</definedName>
    <definedName name="feb00" localSheetId="2">[15]Dólar!#REF!</definedName>
    <definedName name="feb00">[15]Dólar!#REF!</definedName>
    <definedName name="FECHA" localSheetId="15">#REF!</definedName>
    <definedName name="FECHA" localSheetId="6">#REF!</definedName>
    <definedName name="FECHA" localSheetId="7">#REF!</definedName>
    <definedName name="FECHA" localSheetId="8">#REF!</definedName>
    <definedName name="FECHA" localSheetId="42">#REF!</definedName>
    <definedName name="FECHA" localSheetId="43">#REF!</definedName>
    <definedName name="FECHA" localSheetId="44">#REF!</definedName>
    <definedName name="FECHA" localSheetId="45">#REF!</definedName>
    <definedName name="FECHA" localSheetId="46">#REF!</definedName>
    <definedName name="FECHA" localSheetId="47">#REF!</definedName>
    <definedName name="FECHA" localSheetId="48">#REF!</definedName>
    <definedName name="FECHA" localSheetId="49">#REF!</definedName>
    <definedName name="FECHA" localSheetId="50">#REF!</definedName>
    <definedName name="FECHA" localSheetId="51">#REF!</definedName>
    <definedName name="FECHA" localSheetId="52">#REF!</definedName>
    <definedName name="FECHA" localSheetId="53">#REF!</definedName>
    <definedName name="FECHA" localSheetId="54">#REF!</definedName>
    <definedName name="FECHA" localSheetId="55">#REF!</definedName>
    <definedName name="FECHA" localSheetId="56">#REF!</definedName>
    <definedName name="FECHA" localSheetId="9">#REF!</definedName>
    <definedName name="FECHA" localSheetId="10">#REF!</definedName>
    <definedName name="FECHA" localSheetId="11">#REF!</definedName>
    <definedName name="FECHA" localSheetId="12">#REF!</definedName>
    <definedName name="FECHA" localSheetId="13">#REF!</definedName>
    <definedName name="FECHA" localSheetId="14">#REF!</definedName>
    <definedName name="FECHA" localSheetId="16">#REF!</definedName>
    <definedName name="FECHA" localSheetId="17">#REF!</definedName>
    <definedName name="FECHA" localSheetId="18">#REF!</definedName>
    <definedName name="FECHA" localSheetId="19">#REF!</definedName>
    <definedName name="FECHA" localSheetId="22">#REF!</definedName>
    <definedName name="FECHA" localSheetId="23">#REF!</definedName>
    <definedName name="FECHA" localSheetId="24">#REF!</definedName>
    <definedName name="FECHA" localSheetId="25">#REF!</definedName>
    <definedName name="FECHA" localSheetId="26">#REF!</definedName>
    <definedName name="FECHA" localSheetId="27">#REF!</definedName>
    <definedName name="FECHA" localSheetId="28">#REF!</definedName>
    <definedName name="FECHA" localSheetId="29">#REF!</definedName>
    <definedName name="FECHA" localSheetId="30">#REF!</definedName>
    <definedName name="FECHA" localSheetId="31">#REF!</definedName>
    <definedName name="FECHA" localSheetId="32">#REF!</definedName>
    <definedName name="FECHA" localSheetId="33">#REF!</definedName>
    <definedName name="FECHA" localSheetId="34">#REF!</definedName>
    <definedName name="FECHA" localSheetId="35">#REF!</definedName>
    <definedName name="FECHA" localSheetId="36">#REF!</definedName>
    <definedName name="FECHA" localSheetId="37">#REF!</definedName>
    <definedName name="FECHA" localSheetId="38">#REF!</definedName>
    <definedName name="FECHA" localSheetId="39">#REF!</definedName>
    <definedName name="FECHA" localSheetId="40">#REF!</definedName>
    <definedName name="FECHA" localSheetId="41">#REF!</definedName>
    <definedName name="FECHA" localSheetId="3">#REF!</definedName>
    <definedName name="FECHA">#REF!</definedName>
    <definedName name="FECHA_1" localSheetId="15">#REF!</definedName>
    <definedName name="FECHA_1" localSheetId="6">#REF!</definedName>
    <definedName name="FECHA_1" localSheetId="7">#REF!</definedName>
    <definedName name="FECHA_1" localSheetId="8">#REF!</definedName>
    <definedName name="FECHA_1" localSheetId="42">#REF!</definedName>
    <definedName name="FECHA_1" localSheetId="43">#REF!</definedName>
    <definedName name="FECHA_1" localSheetId="44">#REF!</definedName>
    <definedName name="FECHA_1" localSheetId="45">#REF!</definedName>
    <definedName name="FECHA_1" localSheetId="46">#REF!</definedName>
    <definedName name="FECHA_1" localSheetId="47">#REF!</definedName>
    <definedName name="FECHA_1" localSheetId="48">#REF!</definedName>
    <definedName name="FECHA_1" localSheetId="49">#REF!</definedName>
    <definedName name="FECHA_1" localSheetId="50">#REF!</definedName>
    <definedName name="FECHA_1" localSheetId="51">#REF!</definedName>
    <definedName name="FECHA_1" localSheetId="52">#REF!</definedName>
    <definedName name="FECHA_1" localSheetId="53">#REF!</definedName>
    <definedName name="FECHA_1" localSheetId="54">#REF!</definedName>
    <definedName name="FECHA_1" localSheetId="55">#REF!</definedName>
    <definedName name="FECHA_1" localSheetId="56">#REF!</definedName>
    <definedName name="FECHA_1" localSheetId="9">#REF!</definedName>
    <definedName name="FECHA_1" localSheetId="10">#REF!</definedName>
    <definedName name="FECHA_1" localSheetId="11">#REF!</definedName>
    <definedName name="FECHA_1" localSheetId="12">#REF!</definedName>
    <definedName name="FECHA_1" localSheetId="13">#REF!</definedName>
    <definedName name="FECHA_1" localSheetId="14">#REF!</definedName>
    <definedName name="FECHA_1" localSheetId="16">#REF!</definedName>
    <definedName name="FECHA_1" localSheetId="17">#REF!</definedName>
    <definedName name="FECHA_1" localSheetId="18">#REF!</definedName>
    <definedName name="FECHA_1" localSheetId="19">#REF!</definedName>
    <definedName name="FECHA_1" localSheetId="22">#REF!</definedName>
    <definedName name="FECHA_1" localSheetId="23">#REF!</definedName>
    <definedName name="FECHA_1" localSheetId="24">#REF!</definedName>
    <definedName name="FECHA_1" localSheetId="25">#REF!</definedName>
    <definedName name="FECHA_1" localSheetId="26">#REF!</definedName>
    <definedName name="FECHA_1" localSheetId="27">#REF!</definedName>
    <definedName name="FECHA_1" localSheetId="28">#REF!</definedName>
    <definedName name="FECHA_1" localSheetId="29">#REF!</definedName>
    <definedName name="FECHA_1" localSheetId="30">#REF!</definedName>
    <definedName name="FECHA_1" localSheetId="31">#REF!</definedName>
    <definedName name="FECHA_1" localSheetId="32">#REF!</definedName>
    <definedName name="FECHA_1" localSheetId="33">#REF!</definedName>
    <definedName name="FECHA_1" localSheetId="34">#REF!</definedName>
    <definedName name="FECHA_1" localSheetId="35">#REF!</definedName>
    <definedName name="FECHA_1" localSheetId="36">#REF!</definedName>
    <definedName name="FECHA_1" localSheetId="37">#REF!</definedName>
    <definedName name="FECHA_1" localSheetId="38">#REF!</definedName>
    <definedName name="FECHA_1" localSheetId="39">#REF!</definedName>
    <definedName name="FECHA_1" localSheetId="40">#REF!</definedName>
    <definedName name="FECHA_1" localSheetId="41">#REF!</definedName>
    <definedName name="FECHA_1">#REF!</definedName>
    <definedName name="FECHA_2" localSheetId="6">#REF!</definedName>
    <definedName name="FECHA_2">#REF!</definedName>
    <definedName name="Fechas" localSheetId="6">#REF!</definedName>
    <definedName name="Fechas">#REF!</definedName>
    <definedName name="fef" localSheetId="6">#REF!</definedName>
    <definedName name="fef">#REF!</definedName>
    <definedName name="Festivos">'[132]días habiles 2015'!$D$2:$D$21</definedName>
    <definedName name="Fexx">[11]Cálculo!$B$39</definedName>
    <definedName name="ff" localSheetId="15">[3]!ERR</definedName>
    <definedName name="ff" localSheetId="6">[3]!ERR</definedName>
    <definedName name="ff" localSheetId="7">[3]!ERR</definedName>
    <definedName name="ff" localSheetId="8">[3]!ERR</definedName>
    <definedName name="ff" localSheetId="42">[3]!ERR</definedName>
    <definedName name="ff" localSheetId="43">[3]!ERR</definedName>
    <definedName name="ff" localSheetId="44">[3]!ERR</definedName>
    <definedName name="ff" localSheetId="45">[3]!ERR</definedName>
    <definedName name="ff" localSheetId="46">[3]!ERR</definedName>
    <definedName name="ff" localSheetId="47">[3]!ERR</definedName>
    <definedName name="ff" localSheetId="48">[3]!ERR</definedName>
    <definedName name="ff" localSheetId="49">[3]!ERR</definedName>
    <definedName name="ff" localSheetId="50">[3]!ERR</definedName>
    <definedName name="ff" localSheetId="51">[3]!ERR</definedName>
    <definedName name="ff" localSheetId="52">[3]!ERR</definedName>
    <definedName name="ff" localSheetId="53">[3]!ERR</definedName>
    <definedName name="ff" localSheetId="54">[3]!ERR</definedName>
    <definedName name="ff" localSheetId="55">[3]!ERR</definedName>
    <definedName name="ff" localSheetId="56">[3]!ERR</definedName>
    <definedName name="ff" localSheetId="9">[3]!ERR</definedName>
    <definedName name="ff" localSheetId="10">[3]!ERR</definedName>
    <definedName name="ff" localSheetId="11">[3]!ERR</definedName>
    <definedName name="ff" localSheetId="12">[3]!ERR</definedName>
    <definedName name="ff" localSheetId="13">[3]!ERR</definedName>
    <definedName name="ff" localSheetId="14">[3]!ERR</definedName>
    <definedName name="ff" localSheetId="16">[3]!ERR</definedName>
    <definedName name="ff" localSheetId="17">[3]!ERR</definedName>
    <definedName name="ff" localSheetId="22">[3]!ERR</definedName>
    <definedName name="ff" localSheetId="23">[3]!ERR</definedName>
    <definedName name="ff" localSheetId="24">[3]!ERR</definedName>
    <definedName name="ff" localSheetId="25">[3]!ERR</definedName>
    <definedName name="ff" localSheetId="26">[3]!ERR</definedName>
    <definedName name="ff" localSheetId="27">[3]!ERR</definedName>
    <definedName name="ff" localSheetId="28">[3]!ERR</definedName>
    <definedName name="ff" localSheetId="29">[3]!ERR</definedName>
    <definedName name="ff" localSheetId="30">[3]!ERR</definedName>
    <definedName name="ff" localSheetId="31">[3]!ERR</definedName>
    <definedName name="ff" localSheetId="32">[3]!ERR</definedName>
    <definedName name="ff" localSheetId="33">[3]!ERR</definedName>
    <definedName name="ff" localSheetId="34">[3]!ERR</definedName>
    <definedName name="ff" localSheetId="35">[3]!ERR</definedName>
    <definedName name="ff" localSheetId="36">[3]!ERR</definedName>
    <definedName name="ff" localSheetId="37">[3]!ERR</definedName>
    <definedName name="ff" localSheetId="38">[3]!ERR</definedName>
    <definedName name="ff" localSheetId="39">[3]!ERR</definedName>
    <definedName name="ff" localSheetId="40">[3]!ERR</definedName>
    <definedName name="ff" localSheetId="41">[3]!ERR</definedName>
    <definedName name="FF" localSheetId="3">'[133]cost codes'!$B$2:$F$54</definedName>
    <definedName name="ff">[3]!ERR</definedName>
    <definedName name="fff" localSheetId="15">#REF!</definedName>
    <definedName name="fff" localSheetId="6">#REF!</definedName>
    <definedName name="fff" localSheetId="7">#REF!</definedName>
    <definedName name="fff" localSheetId="8">#REF!</definedName>
    <definedName name="fff" localSheetId="42">#REF!</definedName>
    <definedName name="fff" localSheetId="43">#REF!</definedName>
    <definedName name="fff" localSheetId="44">#REF!</definedName>
    <definedName name="fff" localSheetId="45">#REF!</definedName>
    <definedName name="fff" localSheetId="46">#REF!</definedName>
    <definedName name="fff" localSheetId="47">#REF!</definedName>
    <definedName name="fff" localSheetId="48">#REF!</definedName>
    <definedName name="fff" localSheetId="49">#REF!</definedName>
    <definedName name="fff" localSheetId="50">#REF!</definedName>
    <definedName name="fff" localSheetId="51">#REF!</definedName>
    <definedName name="fff" localSheetId="52">#REF!</definedName>
    <definedName name="fff" localSheetId="53">#REF!</definedName>
    <definedName name="fff" localSheetId="54">#REF!</definedName>
    <definedName name="fff" localSheetId="55">#REF!</definedName>
    <definedName name="fff" localSheetId="56">#REF!</definedName>
    <definedName name="fff" localSheetId="9">#REF!</definedName>
    <definedName name="fff" localSheetId="10">#REF!</definedName>
    <definedName name="fff" localSheetId="11">#REF!</definedName>
    <definedName name="fff" localSheetId="12">#REF!</definedName>
    <definedName name="fff" localSheetId="13">#REF!</definedName>
    <definedName name="fff" localSheetId="14">#REF!</definedName>
    <definedName name="fff" localSheetId="16">#REF!</definedName>
    <definedName name="fff" localSheetId="17">#REF!</definedName>
    <definedName name="fff" localSheetId="18">#REF!</definedName>
    <definedName name="fff" localSheetId="19">#REF!</definedName>
    <definedName name="fff" localSheetId="22">#REF!</definedName>
    <definedName name="fff" localSheetId="23">#REF!</definedName>
    <definedName name="fff" localSheetId="24">#REF!</definedName>
    <definedName name="fff" localSheetId="25">#REF!</definedName>
    <definedName name="fff" localSheetId="26">#REF!</definedName>
    <definedName name="fff" localSheetId="27">#REF!</definedName>
    <definedName name="fff" localSheetId="28">#REF!</definedName>
    <definedName name="fff" localSheetId="29">#REF!</definedName>
    <definedName name="fff" localSheetId="30">#REF!</definedName>
    <definedName name="fff" localSheetId="31">#REF!</definedName>
    <definedName name="fff" localSheetId="32">#REF!</definedName>
    <definedName name="fff" localSheetId="33">#REF!</definedName>
    <definedName name="fff" localSheetId="34">#REF!</definedName>
    <definedName name="fff" localSheetId="35">#REF!</definedName>
    <definedName name="fff" localSheetId="36">#REF!</definedName>
    <definedName name="fff" localSheetId="37">#REF!</definedName>
    <definedName name="fff" localSheetId="38">#REF!</definedName>
    <definedName name="fff" localSheetId="39">#REF!</definedName>
    <definedName name="fff" localSheetId="40">#REF!</definedName>
    <definedName name="fff" localSheetId="41">#REF!</definedName>
    <definedName name="fff">#REF!</definedName>
    <definedName name="ffff" localSheetId="6">#REF!</definedName>
    <definedName name="ffff">#REF!</definedName>
    <definedName name="fffffdfdfddf" localSheetId="6">#REF!</definedName>
    <definedName name="fffffdfdfddf">#REF!</definedName>
    <definedName name="ffffffffffffffff" localSheetId="6">#REF!</definedName>
    <definedName name="ffffffffffffffff">#REF!</definedName>
    <definedName name="fg" localSheetId="15">#REF!</definedName>
    <definedName name="fg" localSheetId="6">#REF!</definedName>
    <definedName name="fg" localSheetId="7">#REF!</definedName>
    <definedName name="fg" localSheetId="8">#REF!</definedName>
    <definedName name="fg" localSheetId="42">#REF!</definedName>
    <definedName name="fg" localSheetId="43">#REF!</definedName>
    <definedName name="fg" localSheetId="44">#REF!</definedName>
    <definedName name="fg" localSheetId="45">#REF!</definedName>
    <definedName name="fg" localSheetId="46">#REF!</definedName>
    <definedName name="fg" localSheetId="47">#REF!</definedName>
    <definedName name="fg" localSheetId="48">#REF!</definedName>
    <definedName name="fg" localSheetId="49">#REF!</definedName>
    <definedName name="fg" localSheetId="50">#REF!</definedName>
    <definedName name="fg" localSheetId="51">#REF!</definedName>
    <definedName name="fg" localSheetId="52">#REF!</definedName>
    <definedName name="fg" localSheetId="53">#REF!</definedName>
    <definedName name="fg" localSheetId="54">#REF!</definedName>
    <definedName name="fg" localSheetId="55">#REF!</definedName>
    <definedName name="fg" localSheetId="56">#REF!</definedName>
    <definedName name="fg" localSheetId="9">#REF!</definedName>
    <definedName name="fg" localSheetId="10">#REF!</definedName>
    <definedName name="fg" localSheetId="11">#REF!</definedName>
    <definedName name="fg" localSheetId="12">#REF!</definedName>
    <definedName name="fg" localSheetId="13">#REF!</definedName>
    <definedName name="fg" localSheetId="14">#REF!</definedName>
    <definedName name="fg" localSheetId="16">#REF!</definedName>
    <definedName name="fg" localSheetId="17">#REF!</definedName>
    <definedName name="fg" localSheetId="18">#REF!</definedName>
    <definedName name="fg" localSheetId="19">#REF!</definedName>
    <definedName name="fg" localSheetId="22">#REF!</definedName>
    <definedName name="fg" localSheetId="23">#REF!</definedName>
    <definedName name="fg" localSheetId="24">#REF!</definedName>
    <definedName name="fg" localSheetId="25">#REF!</definedName>
    <definedName name="fg" localSheetId="26">#REF!</definedName>
    <definedName name="fg" localSheetId="27">#REF!</definedName>
    <definedName name="fg" localSheetId="28">#REF!</definedName>
    <definedName name="fg" localSheetId="29">#REF!</definedName>
    <definedName name="fg" localSheetId="30">#REF!</definedName>
    <definedName name="fg" localSheetId="31">#REF!</definedName>
    <definedName name="fg" localSheetId="32">#REF!</definedName>
    <definedName name="fg" localSheetId="33">#REF!</definedName>
    <definedName name="fg" localSheetId="34">#REF!</definedName>
    <definedName name="fg" localSheetId="35">#REF!</definedName>
    <definedName name="fg" localSheetId="36">#REF!</definedName>
    <definedName name="fg" localSheetId="37">#REF!</definedName>
    <definedName name="fg" localSheetId="38">#REF!</definedName>
    <definedName name="fg" localSheetId="39">#REF!</definedName>
    <definedName name="fg" localSheetId="40">#REF!</definedName>
    <definedName name="fg" localSheetId="41">#REF!</definedName>
    <definedName name="fg" localSheetId="3">#REF!</definedName>
    <definedName name="fg">#REF!</definedName>
    <definedName name="fgdhs" localSheetId="15">#REF!</definedName>
    <definedName name="fgdhs" localSheetId="6">#REF!</definedName>
    <definedName name="fgdhs" localSheetId="7">#REF!</definedName>
    <definedName name="fgdhs" localSheetId="8">#REF!</definedName>
    <definedName name="fgdhs" localSheetId="42">#REF!</definedName>
    <definedName name="fgdhs" localSheetId="43">#REF!</definedName>
    <definedName name="fgdhs" localSheetId="44">#REF!</definedName>
    <definedName name="fgdhs" localSheetId="45">#REF!</definedName>
    <definedName name="fgdhs" localSheetId="46">#REF!</definedName>
    <definedName name="fgdhs" localSheetId="47">#REF!</definedName>
    <definedName name="fgdhs" localSheetId="48">#REF!</definedName>
    <definedName name="fgdhs" localSheetId="49">#REF!</definedName>
    <definedName name="fgdhs" localSheetId="50">#REF!</definedName>
    <definedName name="fgdhs" localSheetId="51">#REF!</definedName>
    <definedName name="fgdhs" localSheetId="52">#REF!</definedName>
    <definedName name="fgdhs" localSheetId="53">#REF!</definedName>
    <definedName name="fgdhs" localSheetId="54">#REF!</definedName>
    <definedName name="fgdhs" localSheetId="55">#REF!</definedName>
    <definedName name="fgdhs" localSheetId="56">#REF!</definedName>
    <definedName name="fgdhs" localSheetId="9">#REF!</definedName>
    <definedName name="fgdhs" localSheetId="10">#REF!</definedName>
    <definedName name="fgdhs" localSheetId="11">#REF!</definedName>
    <definedName name="fgdhs" localSheetId="12">#REF!</definedName>
    <definedName name="fgdhs" localSheetId="13">#REF!</definedName>
    <definedName name="fgdhs" localSheetId="14">#REF!</definedName>
    <definedName name="fgdhs" localSheetId="16">#REF!</definedName>
    <definedName name="fgdhs" localSheetId="17">#REF!</definedName>
    <definedName name="fgdhs" localSheetId="18">#REF!</definedName>
    <definedName name="fgdhs" localSheetId="19">#REF!</definedName>
    <definedName name="fgdhs" localSheetId="22">#REF!</definedName>
    <definedName name="fgdhs" localSheetId="23">#REF!</definedName>
    <definedName name="fgdhs" localSheetId="24">#REF!</definedName>
    <definedName name="fgdhs" localSheetId="25">#REF!</definedName>
    <definedName name="fgdhs" localSheetId="26">#REF!</definedName>
    <definedName name="fgdhs" localSheetId="27">#REF!</definedName>
    <definedName name="fgdhs" localSheetId="28">#REF!</definedName>
    <definedName name="fgdhs" localSheetId="29">#REF!</definedName>
    <definedName name="fgdhs" localSheetId="30">#REF!</definedName>
    <definedName name="fgdhs" localSheetId="31">#REF!</definedName>
    <definedName name="fgdhs" localSheetId="32">#REF!</definedName>
    <definedName name="fgdhs" localSheetId="33">#REF!</definedName>
    <definedName name="fgdhs" localSheetId="34">#REF!</definedName>
    <definedName name="fgdhs" localSheetId="35">#REF!</definedName>
    <definedName name="fgdhs" localSheetId="36">#REF!</definedName>
    <definedName name="fgdhs" localSheetId="37">#REF!</definedName>
    <definedName name="fgdhs" localSheetId="38">#REF!</definedName>
    <definedName name="fgdhs" localSheetId="39">#REF!</definedName>
    <definedName name="fgdhs" localSheetId="40">#REF!</definedName>
    <definedName name="fgdhs" localSheetId="41">#REF!</definedName>
    <definedName name="fgdhs">#REF!</definedName>
    <definedName name="fghffghfghfghfghfghfgfgfgh" localSheetId="15">'[4]Plan auditoría'!#REF!</definedName>
    <definedName name="fghffghfghfghfghfghfgfgfgh" localSheetId="6">'[4]Plan auditoría'!#REF!</definedName>
    <definedName name="fghffghfghfghfghfghfgfgfgh" localSheetId="7">'[4]Plan auditoría'!#REF!</definedName>
    <definedName name="fghffghfghfghfghfghfgfgfgh" localSheetId="8">'[4]Plan auditoría'!#REF!</definedName>
    <definedName name="fghffghfghfghfghfghfgfgfgh" localSheetId="42">'[4]Plan auditoría'!#REF!</definedName>
    <definedName name="fghffghfghfghfghfghfgfgfgh" localSheetId="43">'[4]Plan auditoría'!#REF!</definedName>
    <definedName name="fghffghfghfghfghfghfgfgfgh" localSheetId="44">'[4]Plan auditoría'!#REF!</definedName>
    <definedName name="fghffghfghfghfghfghfgfgfgh" localSheetId="45">'[4]Plan auditoría'!#REF!</definedName>
    <definedName name="fghffghfghfghfghfghfgfgfgh" localSheetId="46">'[4]Plan auditoría'!#REF!</definedName>
    <definedName name="fghffghfghfghfghfghfgfgfgh" localSheetId="47">'[4]Plan auditoría'!#REF!</definedName>
    <definedName name="fghffghfghfghfghfghfgfgfgh" localSheetId="48">'[4]Plan auditoría'!#REF!</definedName>
    <definedName name="fghffghfghfghfghfghfgfgfgh" localSheetId="49">'[4]Plan auditoría'!#REF!</definedName>
    <definedName name="fghffghfghfghfghfghfgfgfgh" localSheetId="50">'[4]Plan auditoría'!#REF!</definedName>
    <definedName name="fghffghfghfghfghfghfgfgfgh" localSheetId="51">'[4]Plan auditoría'!#REF!</definedName>
    <definedName name="fghffghfghfghfghfghfgfgfgh" localSheetId="52">'[4]Plan auditoría'!#REF!</definedName>
    <definedName name="fghffghfghfghfghfghfgfgfgh" localSheetId="53">'[4]Plan auditoría'!#REF!</definedName>
    <definedName name="fghffghfghfghfghfghfgfgfgh" localSheetId="54">'[4]Plan auditoría'!#REF!</definedName>
    <definedName name="fghffghfghfghfghfghfgfgfgh" localSheetId="55">'[4]Plan auditoría'!#REF!</definedName>
    <definedName name="fghffghfghfghfghfghfgfgfgh" localSheetId="56">'[4]Plan auditoría'!#REF!</definedName>
    <definedName name="fghffghfghfghfghfghfgfgfgh" localSheetId="9">'[4]Plan auditoría'!#REF!</definedName>
    <definedName name="fghffghfghfghfghfghfgfgfgh" localSheetId="10">'[4]Plan auditoría'!#REF!</definedName>
    <definedName name="fghffghfghfghfghfghfgfgfgh" localSheetId="11">'[4]Plan auditoría'!#REF!</definedName>
    <definedName name="fghffghfghfghfghfghfgfgfgh" localSheetId="12">'[4]Plan auditoría'!#REF!</definedName>
    <definedName name="fghffghfghfghfghfghfgfgfgh" localSheetId="13">'[4]Plan auditoría'!#REF!</definedName>
    <definedName name="fghffghfghfghfghfghfgfgfgh" localSheetId="14">'[4]Plan auditoría'!#REF!</definedName>
    <definedName name="fghffghfghfghfghfghfgfgfgh" localSheetId="16">'[4]Plan auditoría'!#REF!</definedName>
    <definedName name="fghffghfghfghfghfghfgfgfgh" localSheetId="17">'[4]Plan auditoría'!#REF!</definedName>
    <definedName name="fghffghfghfghfghfghfgfgfgh" localSheetId="18">'[4]Plan auditoría'!#REF!</definedName>
    <definedName name="fghffghfghfghfghfghfgfgfgh" localSheetId="19">'[4]Plan auditoría'!#REF!</definedName>
    <definedName name="fghffghfghfghfghfghfgfgfgh" localSheetId="22">'[4]Plan auditoría'!#REF!</definedName>
    <definedName name="fghffghfghfghfghfghfgfgfgh" localSheetId="23">'[4]Plan auditoría'!#REF!</definedName>
    <definedName name="fghffghfghfghfghfghfgfgfgh" localSheetId="24">'[4]Plan auditoría'!#REF!</definedName>
    <definedName name="fghffghfghfghfghfghfgfgfgh" localSheetId="25">'[4]Plan auditoría'!#REF!</definedName>
    <definedName name="fghffghfghfghfghfghfgfgfgh" localSheetId="26">'[4]Plan auditoría'!#REF!</definedName>
    <definedName name="fghffghfghfghfghfghfgfgfgh" localSheetId="27">'[4]Plan auditoría'!#REF!</definedName>
    <definedName name="fghffghfghfghfghfghfgfgfgh" localSheetId="28">'[4]Plan auditoría'!#REF!</definedName>
    <definedName name="fghffghfghfghfghfghfgfgfgh" localSheetId="29">'[4]Plan auditoría'!#REF!</definedName>
    <definedName name="fghffghfghfghfghfghfgfgfgh" localSheetId="30">'[4]Plan auditoría'!#REF!</definedName>
    <definedName name="fghffghfghfghfghfghfgfgfgh" localSheetId="31">'[4]Plan auditoría'!#REF!</definedName>
    <definedName name="fghffghfghfghfghfghfgfgfgh" localSheetId="32">'[4]Plan auditoría'!#REF!</definedName>
    <definedName name="fghffghfghfghfghfghfgfgfgh" localSheetId="33">'[4]Plan auditoría'!#REF!</definedName>
    <definedName name="fghffghfghfghfghfghfgfgfgh" localSheetId="34">'[4]Plan auditoría'!#REF!</definedName>
    <definedName name="fghffghfghfghfghfghfgfgfgh" localSheetId="35">'[4]Plan auditoría'!#REF!</definedName>
    <definedName name="fghffghfghfghfghfghfgfgfgh" localSheetId="36">'[4]Plan auditoría'!#REF!</definedName>
    <definedName name="fghffghfghfghfghfghfgfgfgh" localSheetId="37">'[4]Plan auditoría'!#REF!</definedName>
    <definedName name="fghffghfghfghfghfghfgfgfgh" localSheetId="38">'[4]Plan auditoría'!#REF!</definedName>
    <definedName name="fghffghfghfghfghfghfgfgfgh" localSheetId="39">'[4]Plan auditoría'!#REF!</definedName>
    <definedName name="fghffghfghfghfghfghfgfgfgh" localSheetId="40">'[4]Plan auditoría'!#REF!</definedName>
    <definedName name="fghffghfghfghfghfghfgfgfgh" localSheetId="41">'[4]Plan auditoría'!#REF!</definedName>
    <definedName name="fghffghfghfghfghfghfgfgfgh">'[4]Plan auditoría'!#REF!</definedName>
    <definedName name="FGJ" localSheetId="15">'[4]Plan auditoría'!#REF!</definedName>
    <definedName name="FGJ" localSheetId="6">'[4]Plan auditoría'!#REF!</definedName>
    <definedName name="FGJ" localSheetId="7">'[4]Plan auditoría'!#REF!</definedName>
    <definedName name="FGJ" localSheetId="8">'[4]Plan auditoría'!#REF!</definedName>
    <definedName name="FGJ" localSheetId="42">'[4]Plan auditoría'!#REF!</definedName>
    <definedName name="FGJ" localSheetId="43">'[4]Plan auditoría'!#REF!</definedName>
    <definedName name="FGJ" localSheetId="44">'[4]Plan auditoría'!#REF!</definedName>
    <definedName name="FGJ" localSheetId="45">'[4]Plan auditoría'!#REF!</definedName>
    <definedName name="FGJ" localSheetId="46">'[4]Plan auditoría'!#REF!</definedName>
    <definedName name="FGJ" localSheetId="47">'[4]Plan auditoría'!#REF!</definedName>
    <definedName name="FGJ" localSheetId="48">'[4]Plan auditoría'!#REF!</definedName>
    <definedName name="FGJ" localSheetId="49">'[4]Plan auditoría'!#REF!</definedName>
    <definedName name="FGJ" localSheetId="50">'[4]Plan auditoría'!#REF!</definedName>
    <definedName name="FGJ" localSheetId="51">'[4]Plan auditoría'!#REF!</definedName>
    <definedName name="FGJ" localSheetId="52">'[4]Plan auditoría'!#REF!</definedName>
    <definedName name="FGJ" localSheetId="53">'[4]Plan auditoría'!#REF!</definedName>
    <definedName name="FGJ" localSheetId="54">'[4]Plan auditoría'!#REF!</definedName>
    <definedName name="FGJ" localSheetId="55">'[4]Plan auditoría'!#REF!</definedName>
    <definedName name="FGJ" localSheetId="56">'[4]Plan auditoría'!#REF!</definedName>
    <definedName name="FGJ" localSheetId="9">'[4]Plan auditoría'!#REF!</definedName>
    <definedName name="FGJ" localSheetId="10">'[4]Plan auditoría'!#REF!</definedName>
    <definedName name="FGJ" localSheetId="11">'[4]Plan auditoría'!#REF!</definedName>
    <definedName name="FGJ" localSheetId="12">'[4]Plan auditoría'!#REF!</definedName>
    <definedName name="FGJ" localSheetId="13">'[4]Plan auditoría'!#REF!</definedName>
    <definedName name="FGJ" localSheetId="14">'[4]Plan auditoría'!#REF!</definedName>
    <definedName name="FGJ" localSheetId="16">'[4]Plan auditoría'!#REF!</definedName>
    <definedName name="FGJ" localSheetId="17">'[4]Plan auditoría'!#REF!</definedName>
    <definedName name="FGJ" localSheetId="18">'[4]Plan auditoría'!#REF!</definedName>
    <definedName name="FGJ" localSheetId="19">'[4]Plan auditoría'!#REF!</definedName>
    <definedName name="FGJ" localSheetId="22">'[4]Plan auditoría'!#REF!</definedName>
    <definedName name="FGJ" localSheetId="23">'[4]Plan auditoría'!#REF!</definedName>
    <definedName name="FGJ" localSheetId="24">'[4]Plan auditoría'!#REF!</definedName>
    <definedName name="FGJ" localSheetId="25">'[4]Plan auditoría'!#REF!</definedName>
    <definedName name="FGJ" localSheetId="26">'[4]Plan auditoría'!#REF!</definedName>
    <definedName name="FGJ" localSheetId="27">'[4]Plan auditoría'!#REF!</definedName>
    <definedName name="FGJ" localSheetId="28">'[4]Plan auditoría'!#REF!</definedName>
    <definedName name="FGJ" localSheetId="29">'[4]Plan auditoría'!#REF!</definedName>
    <definedName name="FGJ" localSheetId="30">'[4]Plan auditoría'!#REF!</definedName>
    <definedName name="FGJ" localSheetId="31">'[4]Plan auditoría'!#REF!</definedName>
    <definedName name="FGJ" localSheetId="32">'[4]Plan auditoría'!#REF!</definedName>
    <definedName name="FGJ" localSheetId="33">'[4]Plan auditoría'!#REF!</definedName>
    <definedName name="FGJ" localSheetId="34">'[4]Plan auditoría'!#REF!</definedName>
    <definedName name="FGJ" localSheetId="35">'[4]Plan auditoría'!#REF!</definedName>
    <definedName name="FGJ" localSheetId="36">'[4]Plan auditoría'!#REF!</definedName>
    <definedName name="FGJ" localSheetId="37">'[4]Plan auditoría'!#REF!</definedName>
    <definedName name="FGJ" localSheetId="38">'[4]Plan auditoría'!#REF!</definedName>
    <definedName name="FGJ" localSheetId="39">'[4]Plan auditoría'!#REF!</definedName>
    <definedName name="FGJ" localSheetId="40">'[4]Plan auditoría'!#REF!</definedName>
    <definedName name="FGJ" localSheetId="41">'[4]Plan auditoría'!#REF!</definedName>
    <definedName name="FGJ">'[4]Plan auditoría'!#REF!</definedName>
    <definedName name="FGV" localSheetId="15">#REF!</definedName>
    <definedName name="FGV" localSheetId="6">#REF!</definedName>
    <definedName name="FGV" localSheetId="7">#REF!</definedName>
    <definedName name="FGV" localSheetId="8">#REF!</definedName>
    <definedName name="FGV" localSheetId="42">#REF!</definedName>
    <definedName name="FGV" localSheetId="43">#REF!</definedName>
    <definedName name="FGV" localSheetId="44">#REF!</definedName>
    <definedName name="FGV" localSheetId="45">#REF!</definedName>
    <definedName name="FGV" localSheetId="46">#REF!</definedName>
    <definedName name="FGV" localSheetId="47">#REF!</definedName>
    <definedName name="FGV" localSheetId="48">#REF!</definedName>
    <definedName name="FGV" localSheetId="49">#REF!</definedName>
    <definedName name="FGV" localSheetId="50">#REF!</definedName>
    <definedName name="FGV" localSheetId="51">#REF!</definedName>
    <definedName name="FGV" localSheetId="52">#REF!</definedName>
    <definedName name="FGV" localSheetId="53">#REF!</definedName>
    <definedName name="FGV" localSheetId="54">#REF!</definedName>
    <definedName name="FGV" localSheetId="55">#REF!</definedName>
    <definedName name="FGV" localSheetId="56">#REF!</definedName>
    <definedName name="FGV" localSheetId="9">#REF!</definedName>
    <definedName name="FGV" localSheetId="10">#REF!</definedName>
    <definedName name="FGV" localSheetId="11">#REF!</definedName>
    <definedName name="FGV" localSheetId="12">#REF!</definedName>
    <definedName name="FGV" localSheetId="13">#REF!</definedName>
    <definedName name="FGV" localSheetId="14">#REF!</definedName>
    <definedName name="FGV" localSheetId="16">#REF!</definedName>
    <definedName name="FGV" localSheetId="17">#REF!</definedName>
    <definedName name="FGV" localSheetId="18">#REF!</definedName>
    <definedName name="FGV" localSheetId="19">#REF!</definedName>
    <definedName name="FGV" localSheetId="22">#REF!</definedName>
    <definedName name="FGV" localSheetId="23">#REF!</definedName>
    <definedName name="FGV" localSheetId="24">#REF!</definedName>
    <definedName name="FGV" localSheetId="25">#REF!</definedName>
    <definedName name="FGV" localSheetId="26">#REF!</definedName>
    <definedName name="FGV" localSheetId="27">#REF!</definedName>
    <definedName name="FGV" localSheetId="28">#REF!</definedName>
    <definedName name="FGV" localSheetId="29">#REF!</definedName>
    <definedName name="FGV" localSheetId="30">#REF!</definedName>
    <definedName name="FGV" localSheetId="31">#REF!</definedName>
    <definedName name="FGV" localSheetId="32">#REF!</definedName>
    <definedName name="FGV" localSheetId="33">#REF!</definedName>
    <definedName name="FGV" localSheetId="34">#REF!</definedName>
    <definedName name="FGV" localSheetId="35">#REF!</definedName>
    <definedName name="FGV" localSheetId="36">#REF!</definedName>
    <definedName name="FGV" localSheetId="37">#REF!</definedName>
    <definedName name="FGV" localSheetId="38">#REF!</definedName>
    <definedName name="FGV" localSheetId="39">#REF!</definedName>
    <definedName name="FGV" localSheetId="40">#REF!</definedName>
    <definedName name="FGV" localSheetId="41">#REF!</definedName>
    <definedName name="FGV" localSheetId="3">#REF!</definedName>
    <definedName name="FGV">#REF!</definedName>
    <definedName name="fi" localSheetId="15">#REF!</definedName>
    <definedName name="fi" localSheetId="6">#REF!</definedName>
    <definedName name="fi" localSheetId="7">#REF!</definedName>
    <definedName name="fi" localSheetId="8">#REF!</definedName>
    <definedName name="fi" localSheetId="42">#REF!</definedName>
    <definedName name="fi" localSheetId="43">#REF!</definedName>
    <definedName name="fi" localSheetId="44">#REF!</definedName>
    <definedName name="fi" localSheetId="45">#REF!</definedName>
    <definedName name="fi" localSheetId="46">#REF!</definedName>
    <definedName name="fi" localSheetId="47">#REF!</definedName>
    <definedName name="fi" localSheetId="48">#REF!</definedName>
    <definedName name="fi" localSheetId="49">#REF!</definedName>
    <definedName name="fi" localSheetId="50">#REF!</definedName>
    <definedName name="fi" localSheetId="51">#REF!</definedName>
    <definedName name="fi" localSheetId="52">#REF!</definedName>
    <definedName name="fi" localSheetId="53">#REF!</definedName>
    <definedName name="fi" localSheetId="54">#REF!</definedName>
    <definedName name="fi" localSheetId="55">#REF!</definedName>
    <definedName name="fi" localSheetId="56">#REF!</definedName>
    <definedName name="fi" localSheetId="9">#REF!</definedName>
    <definedName name="fi" localSheetId="10">#REF!</definedName>
    <definedName name="fi" localSheetId="11">#REF!</definedName>
    <definedName name="fi" localSheetId="12">#REF!</definedName>
    <definedName name="fi" localSheetId="13">#REF!</definedName>
    <definedName name="fi" localSheetId="14">#REF!</definedName>
    <definedName name="fi" localSheetId="16">#REF!</definedName>
    <definedName name="fi" localSheetId="17">#REF!</definedName>
    <definedName name="fi" localSheetId="18">#REF!</definedName>
    <definedName name="fi" localSheetId="19">#REF!</definedName>
    <definedName name="fi" localSheetId="22">#REF!</definedName>
    <definedName name="fi" localSheetId="23">#REF!</definedName>
    <definedName name="fi" localSheetId="24">#REF!</definedName>
    <definedName name="fi" localSheetId="25">#REF!</definedName>
    <definedName name="fi" localSheetId="26">#REF!</definedName>
    <definedName name="fi" localSheetId="27">#REF!</definedName>
    <definedName name="fi" localSheetId="28">#REF!</definedName>
    <definedName name="fi" localSheetId="29">#REF!</definedName>
    <definedName name="fi" localSheetId="30">#REF!</definedName>
    <definedName name="fi" localSheetId="31">#REF!</definedName>
    <definedName name="fi" localSheetId="32">#REF!</definedName>
    <definedName name="fi" localSheetId="33">#REF!</definedName>
    <definedName name="fi" localSheetId="34">#REF!</definedName>
    <definedName name="fi" localSheetId="35">#REF!</definedName>
    <definedName name="fi" localSheetId="36">#REF!</definedName>
    <definedName name="fi" localSheetId="37">#REF!</definedName>
    <definedName name="fi" localSheetId="38">#REF!</definedName>
    <definedName name="fi" localSheetId="39">#REF!</definedName>
    <definedName name="fi" localSheetId="40">#REF!</definedName>
    <definedName name="fi" localSheetId="41">#REF!</definedName>
    <definedName name="fi" localSheetId="3">#REF!</definedName>
    <definedName name="fi">#REF!</definedName>
    <definedName name="fiera" localSheetId="15">#REF!</definedName>
    <definedName name="fiera" localSheetId="6">#REF!</definedName>
    <definedName name="fiera" localSheetId="7">#REF!</definedName>
    <definedName name="fiera" localSheetId="8">#REF!</definedName>
    <definedName name="fiera" localSheetId="42">#REF!</definedName>
    <definedName name="fiera" localSheetId="43">#REF!</definedName>
    <definedName name="fiera" localSheetId="44">#REF!</definedName>
    <definedName name="fiera" localSheetId="45">#REF!</definedName>
    <definedName name="fiera" localSheetId="46">#REF!</definedName>
    <definedName name="fiera" localSheetId="47">#REF!</definedName>
    <definedName name="fiera" localSheetId="48">#REF!</definedName>
    <definedName name="fiera" localSheetId="49">#REF!</definedName>
    <definedName name="fiera" localSheetId="50">#REF!</definedName>
    <definedName name="fiera" localSheetId="51">#REF!</definedName>
    <definedName name="fiera" localSheetId="52">#REF!</definedName>
    <definedName name="fiera" localSheetId="53">#REF!</definedName>
    <definedName name="fiera" localSheetId="54">#REF!</definedName>
    <definedName name="fiera" localSheetId="55">#REF!</definedName>
    <definedName name="fiera" localSheetId="56">#REF!</definedName>
    <definedName name="fiera" localSheetId="9">#REF!</definedName>
    <definedName name="fiera" localSheetId="10">#REF!</definedName>
    <definedName name="fiera" localSheetId="11">#REF!</definedName>
    <definedName name="fiera" localSheetId="12">#REF!</definedName>
    <definedName name="fiera" localSheetId="13">#REF!</definedName>
    <definedName name="fiera" localSheetId="14">#REF!</definedName>
    <definedName name="fiera" localSheetId="16">#REF!</definedName>
    <definedName name="fiera" localSheetId="17">#REF!</definedName>
    <definedName name="fiera" localSheetId="18">#REF!</definedName>
    <definedName name="fiera" localSheetId="19">#REF!</definedName>
    <definedName name="fiera" localSheetId="22">#REF!</definedName>
    <definedName name="fiera" localSheetId="23">#REF!</definedName>
    <definedName name="fiera" localSheetId="24">#REF!</definedName>
    <definedName name="fiera" localSheetId="25">#REF!</definedName>
    <definedName name="fiera" localSheetId="26">#REF!</definedName>
    <definedName name="fiera" localSheetId="27">#REF!</definedName>
    <definedName name="fiera" localSheetId="28">#REF!</definedName>
    <definedName name="fiera" localSheetId="29">#REF!</definedName>
    <definedName name="fiera" localSheetId="30">#REF!</definedName>
    <definedName name="fiera" localSheetId="31">#REF!</definedName>
    <definedName name="fiera" localSheetId="32">#REF!</definedName>
    <definedName name="fiera" localSheetId="33">#REF!</definedName>
    <definedName name="fiera" localSheetId="34">#REF!</definedName>
    <definedName name="fiera" localSheetId="35">#REF!</definedName>
    <definedName name="fiera" localSheetId="36">#REF!</definedName>
    <definedName name="fiera" localSheetId="37">#REF!</definedName>
    <definedName name="fiera" localSheetId="38">#REF!</definedName>
    <definedName name="fiera" localSheetId="39">#REF!</definedName>
    <definedName name="fiera" localSheetId="40">#REF!</definedName>
    <definedName name="fiera" localSheetId="41">#REF!</definedName>
    <definedName name="fiera">#REF!</definedName>
    <definedName name="fifi" localSheetId="6">#REF!</definedName>
    <definedName name="fifi">#REF!</definedName>
    <definedName name="fila" localSheetId="6">#REF!</definedName>
    <definedName name="fila">#REF!</definedName>
    <definedName name="Filtra_apu">+IF(OR(AND([70]APUS!XFB1="Cantidad Unitaria",[70]APUS!XEZ1048576&gt;0),AND(TYPE([70]APUS!XFB1)=1,[70]APUS!XFB1&gt;0),AND([70]APUS!XFB1="Dias▼",[70]APUS!XEZ2&gt;0),[70]APUS!XFB1="X"),"x","")</definedName>
    <definedName name="Fin_de_semana">'[132]días habiles 2015'!$M$1:$M$2</definedName>
    <definedName name="Finaliza">[99]Design!$B$275</definedName>
    <definedName name="FINANCIACION" localSheetId="15">[3]!ERR</definedName>
    <definedName name="FINANCIACION" localSheetId="6">[3]!ERR</definedName>
    <definedName name="FINANCIACION" localSheetId="7">[3]!ERR</definedName>
    <definedName name="FINANCIACION" localSheetId="8">[3]!ERR</definedName>
    <definedName name="FINANCIACION" localSheetId="42">[3]!ERR</definedName>
    <definedName name="FINANCIACION" localSheetId="43">[3]!ERR</definedName>
    <definedName name="FINANCIACION" localSheetId="44">[3]!ERR</definedName>
    <definedName name="FINANCIACION" localSheetId="45">[3]!ERR</definedName>
    <definedName name="FINANCIACION" localSheetId="46">[3]!ERR</definedName>
    <definedName name="FINANCIACION" localSheetId="47">[3]!ERR</definedName>
    <definedName name="FINANCIACION" localSheetId="48">[3]!ERR</definedName>
    <definedName name="FINANCIACION" localSheetId="49">[3]!ERR</definedName>
    <definedName name="FINANCIACION" localSheetId="50">[3]!ERR</definedName>
    <definedName name="FINANCIACION" localSheetId="51">[3]!ERR</definedName>
    <definedName name="FINANCIACION" localSheetId="52">[3]!ERR</definedName>
    <definedName name="FINANCIACION" localSheetId="53">[3]!ERR</definedName>
    <definedName name="FINANCIACION" localSheetId="54">[3]!ERR</definedName>
    <definedName name="FINANCIACION" localSheetId="55">[3]!ERR</definedName>
    <definedName name="FINANCIACION" localSheetId="56">[3]!ERR</definedName>
    <definedName name="FINANCIACION" localSheetId="9">[3]!ERR</definedName>
    <definedName name="FINANCIACION" localSheetId="10">[3]!ERR</definedName>
    <definedName name="FINANCIACION" localSheetId="11">[3]!ERR</definedName>
    <definedName name="FINANCIACION" localSheetId="12">[3]!ERR</definedName>
    <definedName name="FINANCIACION" localSheetId="13">[3]!ERR</definedName>
    <definedName name="FINANCIACION" localSheetId="14">[3]!ERR</definedName>
    <definedName name="FINANCIACION" localSheetId="16">[3]!ERR</definedName>
    <definedName name="FINANCIACION" localSheetId="17">[3]!ERR</definedName>
    <definedName name="FINANCIACION" localSheetId="22">[3]!ERR</definedName>
    <definedName name="FINANCIACION" localSheetId="23">[3]!ERR</definedName>
    <definedName name="FINANCIACION" localSheetId="24">[3]!ERR</definedName>
    <definedName name="FINANCIACION" localSheetId="25">[3]!ERR</definedName>
    <definedName name="FINANCIACION" localSheetId="26">[3]!ERR</definedName>
    <definedName name="FINANCIACION" localSheetId="27">[3]!ERR</definedName>
    <definedName name="FINANCIACION" localSheetId="28">[3]!ERR</definedName>
    <definedName name="FINANCIACION" localSheetId="29">[3]!ERR</definedName>
    <definedName name="FINANCIACION" localSheetId="30">[3]!ERR</definedName>
    <definedName name="FINANCIACION" localSheetId="31">[3]!ERR</definedName>
    <definedName name="FINANCIACION" localSheetId="32">[3]!ERR</definedName>
    <definedName name="FINANCIACION" localSheetId="33">[3]!ERR</definedName>
    <definedName name="FINANCIACION" localSheetId="34">[3]!ERR</definedName>
    <definedName name="FINANCIACION" localSheetId="35">[3]!ERR</definedName>
    <definedName name="FINANCIACION" localSheetId="36">[3]!ERR</definedName>
    <definedName name="FINANCIACION" localSheetId="37">[3]!ERR</definedName>
    <definedName name="FINANCIACION" localSheetId="38">[3]!ERR</definedName>
    <definedName name="FINANCIACION" localSheetId="39">[3]!ERR</definedName>
    <definedName name="FINANCIACION" localSheetId="40">[3]!ERR</definedName>
    <definedName name="FINANCIACION" localSheetId="41">[3]!ERR</definedName>
    <definedName name="FINANCIACION">[3]!ERR</definedName>
    <definedName name="Financialpb" localSheetId="6" hidden="1">#REF!</definedName>
    <definedName name="Financialpb" localSheetId="7" hidden="1">#REF!</definedName>
    <definedName name="Financialpb" localSheetId="11" hidden="1">#REF!</definedName>
    <definedName name="Financialpb" localSheetId="19" hidden="1">#REF!</definedName>
    <definedName name="Financialpb" localSheetId="2" hidden="1">#REF!</definedName>
    <definedName name="Financialpb" localSheetId="1" hidden="1">#REF!</definedName>
    <definedName name="Financialpb" hidden="1">#REF!</definedName>
    <definedName name="Financialpb2" localSheetId="6" hidden="1">#REF!</definedName>
    <definedName name="Financialpb2" localSheetId="11" hidden="1">#REF!</definedName>
    <definedName name="Financialpb2" localSheetId="19" hidden="1">#REF!</definedName>
    <definedName name="Financialpb2" localSheetId="2" hidden="1">#REF!</definedName>
    <definedName name="Financialpb2" localSheetId="1" hidden="1">#REF!</definedName>
    <definedName name="Financialpb2" hidden="1">#REF!</definedName>
    <definedName name="fique" localSheetId="15">#REF!</definedName>
    <definedName name="fique" localSheetId="6">#REF!</definedName>
    <definedName name="fique" localSheetId="7">#REF!</definedName>
    <definedName name="fique" localSheetId="8">#REF!</definedName>
    <definedName name="fique" localSheetId="42">#REF!</definedName>
    <definedName name="fique" localSheetId="43">#REF!</definedName>
    <definedName name="fique" localSheetId="44">#REF!</definedName>
    <definedName name="fique" localSheetId="45">#REF!</definedName>
    <definedName name="fique" localSheetId="46">#REF!</definedName>
    <definedName name="fique" localSheetId="47">#REF!</definedName>
    <definedName name="fique" localSheetId="48">#REF!</definedName>
    <definedName name="fique" localSheetId="49">#REF!</definedName>
    <definedName name="fique" localSheetId="50">#REF!</definedName>
    <definedName name="fique" localSheetId="51">#REF!</definedName>
    <definedName name="fique" localSheetId="52">#REF!</definedName>
    <definedName name="fique" localSheetId="53">#REF!</definedName>
    <definedName name="fique" localSheetId="54">#REF!</definedName>
    <definedName name="fique" localSheetId="55">#REF!</definedName>
    <definedName name="fique" localSheetId="56">#REF!</definedName>
    <definedName name="fique" localSheetId="9">#REF!</definedName>
    <definedName name="fique" localSheetId="10">#REF!</definedName>
    <definedName name="fique" localSheetId="11">#REF!</definedName>
    <definedName name="fique" localSheetId="12">#REF!</definedName>
    <definedName name="fique" localSheetId="13">#REF!</definedName>
    <definedName name="fique" localSheetId="14">#REF!</definedName>
    <definedName name="fique" localSheetId="16">#REF!</definedName>
    <definedName name="fique" localSheetId="17">#REF!</definedName>
    <definedName name="fique" localSheetId="18">#REF!</definedName>
    <definedName name="fique" localSheetId="19">#REF!</definedName>
    <definedName name="fique" localSheetId="22">#REF!</definedName>
    <definedName name="fique" localSheetId="23">#REF!</definedName>
    <definedName name="fique" localSheetId="24">#REF!</definedName>
    <definedName name="fique" localSheetId="25">#REF!</definedName>
    <definedName name="fique" localSheetId="26">#REF!</definedName>
    <definedName name="fique" localSheetId="27">#REF!</definedName>
    <definedName name="fique" localSheetId="28">#REF!</definedName>
    <definedName name="fique" localSheetId="29">#REF!</definedName>
    <definedName name="fique" localSheetId="30">#REF!</definedName>
    <definedName name="fique" localSheetId="31">#REF!</definedName>
    <definedName name="fique" localSheetId="32">#REF!</definedName>
    <definedName name="fique" localSheetId="33">#REF!</definedName>
    <definedName name="fique" localSheetId="34">#REF!</definedName>
    <definedName name="fique" localSheetId="35">#REF!</definedName>
    <definedName name="fique" localSheetId="36">#REF!</definedName>
    <definedName name="fique" localSheetId="37">#REF!</definedName>
    <definedName name="fique" localSheetId="38">#REF!</definedName>
    <definedName name="fique" localSheetId="39">#REF!</definedName>
    <definedName name="fique" localSheetId="40">#REF!</definedName>
    <definedName name="fique" localSheetId="41">#REF!</definedName>
    <definedName name="fique">#REF!</definedName>
    <definedName name="FixEquip_hrs">'[134]Fixed Plant'!$F$109:$AA$168</definedName>
    <definedName name="fjks" localSheetId="15">#REF!</definedName>
    <definedName name="fjks" localSheetId="6">#REF!</definedName>
    <definedName name="fjks" localSheetId="7">#REF!</definedName>
    <definedName name="fjks" localSheetId="8">#REF!</definedName>
    <definedName name="fjks" localSheetId="42">#REF!</definedName>
    <definedName name="fjks" localSheetId="43">#REF!</definedName>
    <definedName name="fjks" localSheetId="44">#REF!</definedName>
    <definedName name="fjks" localSheetId="45">#REF!</definedName>
    <definedName name="fjks" localSheetId="46">#REF!</definedName>
    <definedName name="fjks" localSheetId="47">#REF!</definedName>
    <definedName name="fjks" localSheetId="48">#REF!</definedName>
    <definedName name="fjks" localSheetId="49">#REF!</definedName>
    <definedName name="fjks" localSheetId="50">#REF!</definedName>
    <definedName name="fjks" localSheetId="51">#REF!</definedName>
    <definedName name="fjks" localSheetId="52">#REF!</definedName>
    <definedName name="fjks" localSheetId="53">#REF!</definedName>
    <definedName name="fjks" localSheetId="54">#REF!</definedName>
    <definedName name="fjks" localSheetId="55">#REF!</definedName>
    <definedName name="fjks" localSheetId="56">#REF!</definedName>
    <definedName name="fjks" localSheetId="9">#REF!</definedName>
    <definedName name="fjks" localSheetId="10">#REF!</definedName>
    <definedName name="fjks" localSheetId="11">#REF!</definedName>
    <definedName name="fjks" localSheetId="12">#REF!</definedName>
    <definedName name="fjks" localSheetId="13">#REF!</definedName>
    <definedName name="fjks" localSheetId="14">#REF!</definedName>
    <definedName name="fjks" localSheetId="16">#REF!</definedName>
    <definedName name="fjks" localSheetId="17">#REF!</definedName>
    <definedName name="fjks" localSheetId="18">#REF!</definedName>
    <definedName name="fjks" localSheetId="19">#REF!</definedName>
    <definedName name="fjks" localSheetId="22">#REF!</definedName>
    <definedName name="fjks" localSheetId="23">#REF!</definedName>
    <definedName name="fjks" localSheetId="24">#REF!</definedName>
    <definedName name="fjks" localSheetId="25">#REF!</definedName>
    <definedName name="fjks" localSheetId="26">#REF!</definedName>
    <definedName name="fjks" localSheetId="27">#REF!</definedName>
    <definedName name="fjks" localSheetId="28">#REF!</definedName>
    <definedName name="fjks" localSheetId="29">#REF!</definedName>
    <definedName name="fjks" localSheetId="30">#REF!</definedName>
    <definedName name="fjks" localSheetId="31">#REF!</definedName>
    <definedName name="fjks" localSheetId="32">#REF!</definedName>
    <definedName name="fjks" localSheetId="33">#REF!</definedName>
    <definedName name="fjks" localSheetId="34">#REF!</definedName>
    <definedName name="fjks" localSheetId="35">#REF!</definedName>
    <definedName name="fjks" localSheetId="36">#REF!</definedName>
    <definedName name="fjks" localSheetId="37">#REF!</definedName>
    <definedName name="fjks" localSheetId="38">#REF!</definedName>
    <definedName name="fjks" localSheetId="39">#REF!</definedName>
    <definedName name="fjks" localSheetId="40">#REF!</definedName>
    <definedName name="fjks" localSheetId="41">#REF!</definedName>
    <definedName name="fjks">#REF!</definedName>
    <definedName name="fk" localSheetId="15">#REF!</definedName>
    <definedName name="fk" localSheetId="6">#REF!</definedName>
    <definedName name="fk" localSheetId="7">#REF!</definedName>
    <definedName name="fk" localSheetId="8">#REF!</definedName>
    <definedName name="fk" localSheetId="42">#REF!</definedName>
    <definedName name="fk" localSheetId="43">#REF!</definedName>
    <definedName name="fk" localSheetId="44">#REF!</definedName>
    <definedName name="fk" localSheetId="45">#REF!</definedName>
    <definedName name="fk" localSheetId="46">#REF!</definedName>
    <definedName name="fk" localSheetId="47">#REF!</definedName>
    <definedName name="fk" localSheetId="48">#REF!</definedName>
    <definedName name="fk" localSheetId="49">#REF!</definedName>
    <definedName name="fk" localSheetId="50">#REF!</definedName>
    <definedName name="fk" localSheetId="51">#REF!</definedName>
    <definedName name="fk" localSheetId="52">#REF!</definedName>
    <definedName name="fk" localSheetId="53">#REF!</definedName>
    <definedName name="fk" localSheetId="54">#REF!</definedName>
    <definedName name="fk" localSheetId="55">#REF!</definedName>
    <definedName name="fk" localSheetId="56">#REF!</definedName>
    <definedName name="fk" localSheetId="9">#REF!</definedName>
    <definedName name="fk" localSheetId="10">#REF!</definedName>
    <definedName name="fk" localSheetId="11">#REF!</definedName>
    <definedName name="fk" localSheetId="12">#REF!</definedName>
    <definedName name="fk" localSheetId="13">#REF!</definedName>
    <definedName name="fk" localSheetId="14">#REF!</definedName>
    <definedName name="fk" localSheetId="16">#REF!</definedName>
    <definedName name="fk" localSheetId="17">#REF!</definedName>
    <definedName name="fk" localSheetId="18">#REF!</definedName>
    <definedName name="fk" localSheetId="19">#REF!</definedName>
    <definedName name="fk" localSheetId="22">#REF!</definedName>
    <definedName name="fk" localSheetId="23">#REF!</definedName>
    <definedName name="fk" localSheetId="24">#REF!</definedName>
    <definedName name="fk" localSheetId="25">#REF!</definedName>
    <definedName name="fk" localSheetId="26">#REF!</definedName>
    <definedName name="fk" localSheetId="27">#REF!</definedName>
    <definedName name="fk" localSheetId="28">#REF!</definedName>
    <definedName name="fk" localSheetId="29">#REF!</definedName>
    <definedName name="fk" localSheetId="30">#REF!</definedName>
    <definedName name="fk" localSheetId="31">#REF!</definedName>
    <definedName name="fk" localSheetId="32">#REF!</definedName>
    <definedName name="fk" localSheetId="33">#REF!</definedName>
    <definedName name="fk" localSheetId="34">#REF!</definedName>
    <definedName name="fk" localSheetId="35">#REF!</definedName>
    <definedName name="fk" localSheetId="36">#REF!</definedName>
    <definedName name="fk" localSheetId="37">#REF!</definedName>
    <definedName name="fk" localSheetId="38">#REF!</definedName>
    <definedName name="fk" localSheetId="39">#REF!</definedName>
    <definedName name="fk" localSheetId="40">#REF!</definedName>
    <definedName name="fk" localSheetId="41">#REF!</definedName>
    <definedName name="fk" localSheetId="3">#REF!</definedName>
    <definedName name="fk">#REF!</definedName>
    <definedName name="fkgh" localSheetId="6">#REF!</definedName>
    <definedName name="fkgh">#REF!</definedName>
    <definedName name="Fleet" localSheetId="6">#REF!</definedName>
    <definedName name="Fleet">#REF!</definedName>
    <definedName name="FleetC" localSheetId="6">#REF!</definedName>
    <definedName name="FleetC">#REF!</definedName>
    <definedName name="fleetRecNo">[135]Fleet!$B$12:$B$80</definedName>
    <definedName name="FleetS" localSheetId="6">#REF!</definedName>
    <definedName name="FleetS" localSheetId="7">#REF!</definedName>
    <definedName name="FleetS" localSheetId="11">#REF!</definedName>
    <definedName name="FleetS" localSheetId="19">#REF!</definedName>
    <definedName name="FleetS" localSheetId="2">#REF!</definedName>
    <definedName name="FleetS" localSheetId="1">#REF!</definedName>
    <definedName name="FleetS">#REF!</definedName>
    <definedName name="FleetW" localSheetId="6">#REF!</definedName>
    <definedName name="FleetW" localSheetId="7">#REF!</definedName>
    <definedName name="FleetW" localSheetId="11">#REF!</definedName>
    <definedName name="FleetW" localSheetId="19">#REF!</definedName>
    <definedName name="FleetW" localSheetId="2">#REF!</definedName>
    <definedName name="FleetW" localSheetId="1">#REF!</definedName>
    <definedName name="FleetW">#REF!</definedName>
    <definedName name="flq" localSheetId="6">#REF!</definedName>
    <definedName name="flq" localSheetId="3">#REF!</definedName>
    <definedName name="flq">#REF!</definedName>
    <definedName name="FOB_POINT" localSheetId="6">#REF!</definedName>
    <definedName name="FOB_POINT">#REF!</definedName>
    <definedName name="foca" localSheetId="6">#REF!</definedName>
    <definedName name="foca">#REF!</definedName>
    <definedName name="forapproval">'[136]LISTS-FOR INTERNAL USE ONLY'!$B$16:$B$25</definedName>
    <definedName name="form_calcmod">'[137]CALC-MOD'!$C$4:$C$11,'[137]CALC-MOD'!$G$4:$G$11,'[137]CALC-MOD'!$C$16:$C$23,'[137]CALC-MOD'!$G$16:$G$23,'[137]CALC-MOD'!$C$29:$C$36,'[137]CALC-MOD'!$B$43:$B$47</definedName>
    <definedName name="form_cons">[138]CONS!$F$14:$F$81,[138]CONS!$G$13:$G$81,[138]CONS!$G$87:$G$90,[138]CONS!$K$13:$K$22,[138]CONS!$M$13:$M$21</definedName>
    <definedName name="form_desglose" localSheetId="6">#REF!,#REF!</definedName>
    <definedName name="form_desglose" localSheetId="7">#REF!,#REF!</definedName>
    <definedName name="form_desglose" localSheetId="11">#REF!,#REF!</definedName>
    <definedName name="form_desglose" localSheetId="19">#REF!,#REF!</definedName>
    <definedName name="form_desglose" localSheetId="2">#REF!,#REF!</definedName>
    <definedName name="form_desglose" localSheetId="1">#REF!,#REF!</definedName>
    <definedName name="form_desglose">#REF!,#REF!</definedName>
    <definedName name="form_equi">[138]EQUI!$D$15:$E$45,[138]EQUI!$E$46,[138]EQUI!$D$52:$E$86,[138]EQUI!$E$87,[138]EQUI!$D$94:$E$109,[138]EQUI!$E$110,[138]EQUI!$D$116:$E$122,[138]EQUI!$E$123,[138]EQUI!$D$131:$E$136,[138]EQUI!$E$137,[138]EQUI!$E$140,[138]EQUI!$D$146:$E$159,[138]EQUI!$E$161,[138]EQUI!$I$2:$I$14,[138]EQUI!$K$2:$K$13</definedName>
    <definedName name="form_indir">[137]INDIR!$C$17:$M$22,[137]INDIR!$O$17:$P$22,[137]INDIR!$R$17:$R$23,[137]INDIR!$C$25:$M$26,[137]INDIR!$O$25:$P$26,[137]INDIR!$R$25:$R$27,[137]INDIR!$C$32:$M$33,[137]INDIR!$O$32:$P$33,[137]INDIR!$R$32:$R$34,[137]INDIR!$R$37,[137]INDIR!$P$43:$P$49,[137]INDIR!$R$43:$R$50,[137]INDIR!$P$54:$P$59,[137]INDIR!$R$54:$R$60,[137]INDIR!$P$65:$P$67,[137]INDIR!$R$65:$R$68,[137]INDIR!$R$71</definedName>
    <definedName name="form_otrosmod">'[138]OTROS MO'!$C$15:$D$19,'[138]OTROS MO'!$F$15:$G$19,'[138]OTROS MO'!$H$15:$H$20,'[138]OTROS MO'!$F$25:$F$26,'[138]OTROS MO'!$H$25:$H$27,'[138]OTROS MO'!$F$33:$F$34,'[138]OTROS MO'!$H$33:$H$35,'[138]OTROS MO'!$H$38</definedName>
    <definedName name="form_resumen" localSheetId="6">#REF!,#REF!,#REF!,#REF!,#REF!,#REF!,#REF!,#REF!,#REF!,#REF!,#REF!</definedName>
    <definedName name="form_resumen" localSheetId="7">#REF!,#REF!,#REF!,#REF!,#REF!,#REF!,#REF!,#REF!,#REF!,#REF!,#REF!</definedName>
    <definedName name="form_resumen" localSheetId="11">#REF!,#REF!,#REF!,#REF!,#REF!,#REF!,#REF!,#REF!,#REF!,#REF!,#REF!</definedName>
    <definedName name="form_resumen" localSheetId="19">#REF!,#REF!,#REF!,#REF!,#REF!,#REF!,#REF!,#REF!,#REF!,#REF!,#REF!</definedName>
    <definedName name="form_resumen" localSheetId="2">#REF!,#REF!,#REF!,#REF!,#REF!,#REF!,#REF!,#REF!,#REF!,#REF!,#REF!</definedName>
    <definedName name="form_resumen" localSheetId="1">#REF!,#REF!,#REF!,#REF!,#REF!,#REF!,#REF!,#REF!,#REF!,#REF!,#REF!</definedName>
    <definedName name="form_resumen">#REF!,#REF!,#REF!,#REF!,#REF!,#REF!,#REF!,#REF!,#REF!,#REF!,#REF!</definedName>
    <definedName name="form_subcon" localSheetId="6">#REF!,#REF!</definedName>
    <definedName name="form_subcon" localSheetId="7">#REF!,#REF!</definedName>
    <definedName name="form_subcon" localSheetId="11">#REF!,#REF!</definedName>
    <definedName name="form_subcon" localSheetId="19">#REF!,#REF!</definedName>
    <definedName name="form_subcon">#REF!,#REF!</definedName>
    <definedName name="form_superv">[137]SUPERV!$C$17:$L$23,[137]SUPERV!$N$17:$O$23,[137]SUPERV!$Q$17:$Q$24</definedName>
    <definedName name="formadepago" localSheetId="6">#REF!</definedName>
    <definedName name="formadepago" localSheetId="7">#REF!</definedName>
    <definedName name="formadepago" localSheetId="11">#REF!</definedName>
    <definedName name="formadepago" localSheetId="19">#REF!</definedName>
    <definedName name="formadepago" localSheetId="2">#REF!</definedName>
    <definedName name="formadepago" localSheetId="1">#REF!</definedName>
    <definedName name="formadepago">#REF!</definedName>
    <definedName name="FORMALETAM2" localSheetId="6">#REF!</definedName>
    <definedName name="FORMALETAM2" localSheetId="7">#REF!</definedName>
    <definedName name="FORMALETAM2" localSheetId="11">#REF!</definedName>
    <definedName name="FORMALETAM2" localSheetId="19">#REF!</definedName>
    <definedName name="FORMALETAM2" localSheetId="2">#REF!</definedName>
    <definedName name="FORMALETAM2" localSheetId="1">#REF!</definedName>
    <definedName name="FORMALETAM2">#REF!</definedName>
    <definedName name="Formaletas">'[31]LISTADO '!$L$5</definedName>
    <definedName name="formularioCantidades" localSheetId="6">#REF!</definedName>
    <definedName name="formularioCantidades" localSheetId="7">#REF!</definedName>
    <definedName name="formularioCantidades" localSheetId="11">#REF!</definedName>
    <definedName name="formularioCantidades" localSheetId="19">#REF!</definedName>
    <definedName name="formularioCantidades" localSheetId="1">#REF!</definedName>
    <definedName name="formularioCantidades">#REF!</definedName>
    <definedName name="FORTALEZA" localSheetId="6">#REF!</definedName>
    <definedName name="FORTALEZA" localSheetId="7">#REF!</definedName>
    <definedName name="FORTALEZA" localSheetId="11">#REF!</definedName>
    <definedName name="FORTALEZA" localSheetId="19">#REF!</definedName>
    <definedName name="FORTALEZA" localSheetId="1">#REF!</definedName>
    <definedName name="FORTALEZA">#REF!</definedName>
    <definedName name="FORTALEZA_1" localSheetId="6">#REF!</definedName>
    <definedName name="FORTALEZA_1" localSheetId="7">#REF!</definedName>
    <definedName name="FORTALEZA_1" localSheetId="11">#REF!</definedName>
    <definedName name="FORTALEZA_1" localSheetId="19">#REF!</definedName>
    <definedName name="FORTALEZA_1" localSheetId="1">#REF!</definedName>
    <definedName name="FORTALEZA_1">#REF!</definedName>
    <definedName name="FORTALEZA_2" localSheetId="6">#REF!</definedName>
    <definedName name="FORTALEZA_2">#REF!</definedName>
    <definedName name="FrecInctoMmtoAnno" localSheetId="6">#REF!</definedName>
    <definedName name="FrecInctoMmtoAnno">#REF!</definedName>
    <definedName name="FrecInctoMmtoAno" localSheetId="6">#REF!</definedName>
    <definedName name="FrecInctoMmtoAno">#REF!</definedName>
    <definedName name="FRENTES" localSheetId="6">#REF!</definedName>
    <definedName name="FRENTES">#REF!</definedName>
    <definedName name="ft" localSheetId="6">#REF!</definedName>
    <definedName name="ft">#REF!</definedName>
    <definedName name="FTE">'[139]210.2.2'!$T$7</definedName>
    <definedName name="fu" localSheetId="15">#REF!</definedName>
    <definedName name="fu" localSheetId="6">#REF!</definedName>
    <definedName name="fu" localSheetId="7">#REF!</definedName>
    <definedName name="fu" localSheetId="8">#REF!</definedName>
    <definedName name="fu" localSheetId="42">#REF!</definedName>
    <definedName name="fu" localSheetId="43">#REF!</definedName>
    <definedName name="fu" localSheetId="44">#REF!</definedName>
    <definedName name="fu" localSheetId="45">#REF!</definedName>
    <definedName name="fu" localSheetId="46">#REF!</definedName>
    <definedName name="fu" localSheetId="47">#REF!</definedName>
    <definedName name="fu" localSheetId="48">#REF!</definedName>
    <definedName name="fu" localSheetId="49">#REF!</definedName>
    <definedName name="fu" localSheetId="50">#REF!</definedName>
    <definedName name="fu" localSheetId="51">#REF!</definedName>
    <definedName name="fu" localSheetId="52">#REF!</definedName>
    <definedName name="fu" localSheetId="53">#REF!</definedName>
    <definedName name="fu" localSheetId="54">#REF!</definedName>
    <definedName name="fu" localSheetId="55">#REF!</definedName>
    <definedName name="fu" localSheetId="56">#REF!</definedName>
    <definedName name="fu" localSheetId="9">#REF!</definedName>
    <definedName name="fu" localSheetId="10">#REF!</definedName>
    <definedName name="fu" localSheetId="11">#REF!</definedName>
    <definedName name="fu" localSheetId="12">#REF!</definedName>
    <definedName name="fu" localSheetId="13">#REF!</definedName>
    <definedName name="fu" localSheetId="14">#REF!</definedName>
    <definedName name="fu" localSheetId="16">#REF!</definedName>
    <definedName name="fu" localSheetId="17">#REF!</definedName>
    <definedName name="fu" localSheetId="18">#REF!</definedName>
    <definedName name="fu" localSheetId="19">#REF!</definedName>
    <definedName name="fu" localSheetId="22">#REF!</definedName>
    <definedName name="fu" localSheetId="23">#REF!</definedName>
    <definedName name="fu" localSheetId="24">#REF!</definedName>
    <definedName name="fu" localSheetId="25">#REF!</definedName>
    <definedName name="fu" localSheetId="26">#REF!</definedName>
    <definedName name="fu" localSheetId="27">#REF!</definedName>
    <definedName name="fu" localSheetId="28">#REF!</definedName>
    <definedName name="fu" localSheetId="29">#REF!</definedName>
    <definedName name="fu" localSheetId="30">#REF!</definedName>
    <definedName name="fu" localSheetId="31">#REF!</definedName>
    <definedName name="fu" localSheetId="32">#REF!</definedName>
    <definedName name="fu" localSheetId="33">#REF!</definedName>
    <definedName name="fu" localSheetId="34">#REF!</definedName>
    <definedName name="fu" localSheetId="35">#REF!</definedName>
    <definedName name="fu" localSheetId="36">#REF!</definedName>
    <definedName name="fu" localSheetId="37">#REF!</definedName>
    <definedName name="fu" localSheetId="38">#REF!</definedName>
    <definedName name="fu" localSheetId="39">#REF!</definedName>
    <definedName name="fu" localSheetId="40">#REF!</definedName>
    <definedName name="fu" localSheetId="41">#REF!</definedName>
    <definedName name="fu" localSheetId="2">#REF!</definedName>
    <definedName name="Fu" localSheetId="3">[11]Cálculo!$B$40</definedName>
    <definedName name="fu">#REF!</definedName>
    <definedName name="Fub">[11]Cálculo!$B$36</definedName>
    <definedName name="FUE" localSheetId="15">#REF!</definedName>
    <definedName name="FUE" localSheetId="6">#REF!</definedName>
    <definedName name="FUE" localSheetId="7">#REF!</definedName>
    <definedName name="FUE" localSheetId="8">#REF!</definedName>
    <definedName name="FUE" localSheetId="42">#REF!</definedName>
    <definedName name="FUE" localSheetId="43">#REF!</definedName>
    <definedName name="FUE" localSheetId="44">#REF!</definedName>
    <definedName name="FUE" localSheetId="45">#REF!</definedName>
    <definedName name="FUE" localSheetId="46">#REF!</definedName>
    <definedName name="FUE" localSheetId="47">#REF!</definedName>
    <definedName name="FUE" localSheetId="48">#REF!</definedName>
    <definedName name="FUE" localSheetId="49">#REF!</definedName>
    <definedName name="FUE" localSheetId="50">#REF!</definedName>
    <definedName name="FUE" localSheetId="51">#REF!</definedName>
    <definedName name="FUE" localSheetId="52">#REF!</definedName>
    <definedName name="FUE" localSheetId="53">#REF!</definedName>
    <definedName name="FUE" localSheetId="54">#REF!</definedName>
    <definedName name="FUE" localSheetId="55">#REF!</definedName>
    <definedName name="FUE" localSheetId="56">#REF!</definedName>
    <definedName name="FUE" localSheetId="9">#REF!</definedName>
    <definedName name="FUE" localSheetId="10">#REF!</definedName>
    <definedName name="FUE" localSheetId="11">#REF!</definedName>
    <definedName name="FUE" localSheetId="12">#REF!</definedName>
    <definedName name="FUE" localSheetId="13">#REF!</definedName>
    <definedName name="FUE" localSheetId="14">#REF!</definedName>
    <definedName name="FUE" localSheetId="16">#REF!</definedName>
    <definedName name="FUE" localSheetId="17">#REF!</definedName>
    <definedName name="FUE" localSheetId="18">#REF!</definedName>
    <definedName name="FUE" localSheetId="19">#REF!</definedName>
    <definedName name="FUE" localSheetId="22">#REF!</definedName>
    <definedName name="FUE" localSheetId="23">#REF!</definedName>
    <definedName name="FUE" localSheetId="24">#REF!</definedName>
    <definedName name="FUE" localSheetId="25">#REF!</definedName>
    <definedName name="FUE" localSheetId="26">#REF!</definedName>
    <definedName name="FUE" localSheetId="27">#REF!</definedName>
    <definedName name="FUE" localSheetId="28">#REF!</definedName>
    <definedName name="FUE" localSheetId="29">#REF!</definedName>
    <definedName name="FUE" localSheetId="30">#REF!</definedName>
    <definedName name="FUE" localSheetId="31">#REF!</definedName>
    <definedName name="FUE" localSheetId="32">#REF!</definedName>
    <definedName name="FUE" localSheetId="33">#REF!</definedName>
    <definedName name="FUE" localSheetId="34">#REF!</definedName>
    <definedName name="FUE" localSheetId="35">#REF!</definedName>
    <definedName name="FUE" localSheetId="36">#REF!</definedName>
    <definedName name="FUE" localSheetId="37">#REF!</definedName>
    <definedName name="FUE" localSheetId="38">#REF!</definedName>
    <definedName name="FUE" localSheetId="39">#REF!</definedName>
    <definedName name="FUE" localSheetId="40">#REF!</definedName>
    <definedName name="FUE" localSheetId="41">#REF!</definedName>
    <definedName name="FUE">#REF!</definedName>
    <definedName name="Fuel">'[89]Budget Assumptions'!$J$3</definedName>
    <definedName name="FuelControl" localSheetId="6">#REF!</definedName>
    <definedName name="FuelControl" localSheetId="7">#REF!</definedName>
    <definedName name="FuelControl" localSheetId="11">#REF!</definedName>
    <definedName name="FuelControl" localSheetId="19">#REF!</definedName>
    <definedName name="FuelControl" localSheetId="2">#REF!</definedName>
    <definedName name="FuelControl" localSheetId="1">#REF!</definedName>
    <definedName name="FuelControl">#REF!</definedName>
    <definedName name="FuelCostos" localSheetId="6">#REF!</definedName>
    <definedName name="FuelCostos" localSheetId="7">#REF!</definedName>
    <definedName name="FuelCostos" localSheetId="11">#REF!</definedName>
    <definedName name="FuelCostos" localSheetId="19">#REF!</definedName>
    <definedName name="FuelCostos" localSheetId="2">#REF!</definedName>
    <definedName name="FuelCostos" localSheetId="1">#REF!</definedName>
    <definedName name="FuelCostos">#REF!</definedName>
    <definedName name="FuelFactorA" localSheetId="6">#REF!</definedName>
    <definedName name="FuelFactorA" localSheetId="7">#REF!</definedName>
    <definedName name="FuelFactorA" localSheetId="11">#REF!</definedName>
    <definedName name="FuelFactorA" localSheetId="19">#REF!</definedName>
    <definedName name="FuelFactorA" localSheetId="2">#REF!</definedName>
    <definedName name="FuelFactorA" localSheetId="1">#REF!</definedName>
    <definedName name="FuelFactorA">#REF!</definedName>
    <definedName name="FuelFactorB" localSheetId="6">#REF!</definedName>
    <definedName name="FuelFactorB">#REF!</definedName>
    <definedName name="FuelMedian" localSheetId="6">#REF!</definedName>
    <definedName name="FuelMedian">#REF!</definedName>
    <definedName name="FuelPrice">[66]Parameters!$R$18</definedName>
    <definedName name="Full_Print" localSheetId="15">#REF!</definedName>
    <definedName name="Full_Print" localSheetId="6">#REF!</definedName>
    <definedName name="Full_Print" localSheetId="7">#REF!</definedName>
    <definedName name="Full_Print" localSheetId="8">#REF!</definedName>
    <definedName name="Full_Print" localSheetId="42">#REF!</definedName>
    <definedName name="Full_Print" localSheetId="43">#REF!</definedName>
    <definedName name="Full_Print" localSheetId="44">#REF!</definedName>
    <definedName name="Full_Print" localSheetId="45">#REF!</definedName>
    <definedName name="Full_Print" localSheetId="46">#REF!</definedName>
    <definedName name="Full_Print" localSheetId="47">#REF!</definedName>
    <definedName name="Full_Print" localSheetId="48">#REF!</definedName>
    <definedName name="Full_Print" localSheetId="49">#REF!</definedName>
    <definedName name="Full_Print" localSheetId="50">#REF!</definedName>
    <definedName name="Full_Print" localSheetId="51">#REF!</definedName>
    <definedName name="Full_Print" localSheetId="52">#REF!</definedName>
    <definedName name="Full_Print" localSheetId="53">#REF!</definedName>
    <definedName name="Full_Print" localSheetId="54">#REF!</definedName>
    <definedName name="Full_Print" localSheetId="55">#REF!</definedName>
    <definedName name="Full_Print" localSheetId="56">#REF!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 localSheetId="14">#REF!</definedName>
    <definedName name="Full_Print" localSheetId="16">#REF!</definedName>
    <definedName name="Full_Print" localSheetId="17">#REF!</definedName>
    <definedName name="Full_Print" localSheetId="18">#REF!</definedName>
    <definedName name="Full_Print" localSheetId="19">#REF!</definedName>
    <definedName name="Full_Print" localSheetId="22">#REF!</definedName>
    <definedName name="Full_Print" localSheetId="23">#REF!</definedName>
    <definedName name="Full_Print" localSheetId="24">#REF!</definedName>
    <definedName name="Full_Print" localSheetId="25">#REF!</definedName>
    <definedName name="Full_Print" localSheetId="26">#REF!</definedName>
    <definedName name="Full_Print" localSheetId="27">#REF!</definedName>
    <definedName name="Full_Print" localSheetId="28">#REF!</definedName>
    <definedName name="Full_Print" localSheetId="29">#REF!</definedName>
    <definedName name="Full_Print" localSheetId="30">#REF!</definedName>
    <definedName name="Full_Print" localSheetId="31">#REF!</definedName>
    <definedName name="Full_Print" localSheetId="32">#REF!</definedName>
    <definedName name="Full_Print" localSheetId="33">#REF!</definedName>
    <definedName name="Full_Print" localSheetId="34">#REF!</definedName>
    <definedName name="Full_Print" localSheetId="35">#REF!</definedName>
    <definedName name="Full_Print" localSheetId="36">#REF!</definedName>
    <definedName name="Full_Print" localSheetId="37">#REF!</definedName>
    <definedName name="Full_Print" localSheetId="38">#REF!</definedName>
    <definedName name="Full_Print" localSheetId="39">#REF!</definedName>
    <definedName name="Full_Print" localSheetId="40">#REF!</definedName>
    <definedName name="Full_Print" localSheetId="41">#REF!</definedName>
    <definedName name="Full_Print" localSheetId="3">#REF!</definedName>
    <definedName name="Full_Print">#REF!</definedName>
    <definedName name="Fup">[11]Cálculo!$B$38</definedName>
    <definedName name="fv" localSheetId="6">#REF!</definedName>
    <definedName name="fv" localSheetId="7">#REF!</definedName>
    <definedName name="fv" localSheetId="11">#REF!</definedName>
    <definedName name="fv" localSheetId="19">#REF!</definedName>
    <definedName name="fv" localSheetId="3">#REF!</definedName>
    <definedName name="fv">#REF!</definedName>
    <definedName name="FVFVB" localSheetId="6">#REF!</definedName>
    <definedName name="FVFVB" localSheetId="7">#REF!</definedName>
    <definedName name="FVFVB" localSheetId="11">#REF!</definedName>
    <definedName name="FVFVB" localSheetId="19">#REF!</definedName>
    <definedName name="FVFVB">#REF!</definedName>
    <definedName name="FX" localSheetId="6">#REF!</definedName>
    <definedName name="FX">#REF!</definedName>
    <definedName name="fx_rate" localSheetId="6">[115]Cover!#REF!</definedName>
    <definedName name="fx_rate" localSheetId="7">[115]Cover!#REF!</definedName>
    <definedName name="fx_rate" localSheetId="11">[115]Cover!#REF!</definedName>
    <definedName name="fx_rate" localSheetId="19">[115]Cover!#REF!</definedName>
    <definedName name="fx_rate">[115]Cover!#REF!</definedName>
    <definedName name="fy" localSheetId="6">#REF!</definedName>
    <definedName name="fy" localSheetId="7">#REF!</definedName>
    <definedName name="fy" localSheetId="11">#REF!</definedName>
    <definedName name="fy" localSheetId="19">#REF!</definedName>
    <definedName name="fy" localSheetId="2">#REF!</definedName>
    <definedName name="fy" localSheetId="1">#REF!</definedName>
    <definedName name="fy" localSheetId="3">#REF!</definedName>
    <definedName name="fy">#REF!</definedName>
    <definedName name="Fyb">[11]Cálculo!$B$35</definedName>
    <definedName name="Fyp">[11]Cálculo!$B$37</definedName>
    <definedName name="fyy" localSheetId="6">#REF!</definedName>
    <definedName name="fyy" localSheetId="7">#REF!</definedName>
    <definedName name="fyy" localSheetId="11">#REF!</definedName>
    <definedName name="fyy" localSheetId="19">#REF!</definedName>
    <definedName name="fyy" localSheetId="3">#REF!</definedName>
    <definedName name="fyy">#REF!</definedName>
    <definedName name="ga" localSheetId="6">#REF!</definedName>
    <definedName name="Ga" localSheetId="3">#REF!</definedName>
    <definedName name="ga">#REF!</definedName>
    <definedName name="GANCHO" localSheetId="6">#REF!</definedName>
    <definedName name="GANCHO">#REF!</definedName>
    <definedName name="GarantiaExtendida" localSheetId="6">#REF!</definedName>
    <definedName name="GarantiaExtendida">#REF!</definedName>
    <definedName name="GarantiaExtendidaCostos" localSheetId="6">#REF!</definedName>
    <definedName name="GarantiaExtendidaCostos">#REF!</definedName>
    <definedName name="gb" localSheetId="6">#REF!</definedName>
    <definedName name="Gb" localSheetId="3">#REF!</definedName>
    <definedName name="gb">#REF!</definedName>
    <definedName name="gc" localSheetId="6">#REF!</definedName>
    <definedName name="Gc" localSheetId="3">#REF!</definedName>
    <definedName name="gc">#REF!</definedName>
    <definedName name="gd" localSheetId="6">#REF!</definedName>
    <definedName name="Gd" localSheetId="3">#REF!</definedName>
    <definedName name="gd">#REF!</definedName>
    <definedName name="gdj" localSheetId="6">#REF!</definedName>
    <definedName name="gdj" localSheetId="3">#REF!</definedName>
    <definedName name="gdj">#REF!</definedName>
    <definedName name="Ge" localSheetId="6">#REF!</definedName>
    <definedName name="Ge">#REF!</definedName>
    <definedName name="gecolsa06" localSheetId="6">[15]Gastos!#REF!</definedName>
    <definedName name="gecolsa06" localSheetId="7">[15]Gastos!#REF!</definedName>
    <definedName name="gecolsa06" localSheetId="11">[15]Gastos!#REF!</definedName>
    <definedName name="gecolsa06" localSheetId="19">[15]Gastos!#REF!</definedName>
    <definedName name="gecolsa06">[15]Gastos!#REF!</definedName>
    <definedName name="geotextil" localSheetId="6">#REF!</definedName>
    <definedName name="geotextil" localSheetId="7">#REF!</definedName>
    <definedName name="geotextil" localSheetId="11">#REF!</definedName>
    <definedName name="geotextil" localSheetId="19">#REF!</definedName>
    <definedName name="geotextil">#REF!</definedName>
    <definedName name="GETCostOutput" localSheetId="6">#REF!</definedName>
    <definedName name="GETCostOutput" localSheetId="7">#REF!</definedName>
    <definedName name="GETCostOutput" localSheetId="11">#REF!</definedName>
    <definedName name="GETCostOutput" localSheetId="19">#REF!</definedName>
    <definedName name="GETCostOutput">#REF!</definedName>
    <definedName name="gf" localSheetId="6">#REF!</definedName>
    <definedName name="Gf" localSheetId="3">#REF!</definedName>
    <definedName name="gf">#REF!</definedName>
    <definedName name="GFSGFDSG" localSheetId="15">'[4]Plan auditoría'!#REF!</definedName>
    <definedName name="GFSGFDSG" localSheetId="6">'[4]Plan auditoría'!#REF!</definedName>
    <definedName name="GFSGFDSG" localSheetId="7">'[4]Plan auditoría'!#REF!</definedName>
    <definedName name="GFSGFDSG" localSheetId="8">'[4]Plan auditoría'!#REF!</definedName>
    <definedName name="GFSGFDSG" localSheetId="42">'[4]Plan auditoría'!#REF!</definedName>
    <definedName name="GFSGFDSG" localSheetId="43">'[4]Plan auditoría'!#REF!</definedName>
    <definedName name="GFSGFDSG" localSheetId="44">'[4]Plan auditoría'!#REF!</definedName>
    <definedName name="GFSGFDSG" localSheetId="45">'[4]Plan auditoría'!#REF!</definedName>
    <definedName name="GFSGFDSG" localSheetId="46">'[4]Plan auditoría'!#REF!</definedName>
    <definedName name="GFSGFDSG" localSheetId="47">'[4]Plan auditoría'!#REF!</definedName>
    <definedName name="GFSGFDSG" localSheetId="48">'[4]Plan auditoría'!#REF!</definedName>
    <definedName name="GFSGFDSG" localSheetId="49">'[4]Plan auditoría'!#REF!</definedName>
    <definedName name="GFSGFDSG" localSheetId="50">'[4]Plan auditoría'!#REF!</definedName>
    <definedName name="GFSGFDSG" localSheetId="51">'[4]Plan auditoría'!#REF!</definedName>
    <definedName name="GFSGFDSG" localSheetId="52">'[4]Plan auditoría'!#REF!</definedName>
    <definedName name="GFSGFDSG" localSheetId="53">'[4]Plan auditoría'!#REF!</definedName>
    <definedName name="GFSGFDSG" localSheetId="54">'[4]Plan auditoría'!#REF!</definedName>
    <definedName name="GFSGFDSG" localSheetId="55">'[4]Plan auditoría'!#REF!</definedName>
    <definedName name="GFSGFDSG" localSheetId="56">'[4]Plan auditoría'!#REF!</definedName>
    <definedName name="GFSGFDSG" localSheetId="9">'[4]Plan auditoría'!#REF!</definedName>
    <definedName name="GFSGFDSG" localSheetId="10">'[4]Plan auditoría'!#REF!</definedName>
    <definedName name="GFSGFDSG" localSheetId="11">'[4]Plan auditoría'!#REF!</definedName>
    <definedName name="GFSGFDSG" localSheetId="12">'[4]Plan auditoría'!#REF!</definedName>
    <definedName name="GFSGFDSG" localSheetId="13">'[4]Plan auditoría'!#REF!</definedName>
    <definedName name="GFSGFDSG" localSheetId="14">'[4]Plan auditoría'!#REF!</definedName>
    <definedName name="GFSGFDSG" localSheetId="16">'[4]Plan auditoría'!#REF!</definedName>
    <definedName name="GFSGFDSG" localSheetId="17">'[4]Plan auditoría'!#REF!</definedName>
    <definedName name="GFSGFDSG" localSheetId="18">'[4]Plan auditoría'!#REF!</definedName>
    <definedName name="GFSGFDSG" localSheetId="19">'[4]Plan auditoría'!#REF!</definedName>
    <definedName name="GFSGFDSG" localSheetId="22">'[4]Plan auditoría'!#REF!</definedName>
    <definedName name="GFSGFDSG" localSheetId="23">'[4]Plan auditoría'!#REF!</definedName>
    <definedName name="GFSGFDSG" localSheetId="24">'[4]Plan auditoría'!#REF!</definedName>
    <definedName name="GFSGFDSG" localSheetId="25">'[4]Plan auditoría'!#REF!</definedName>
    <definedName name="GFSGFDSG" localSheetId="26">'[4]Plan auditoría'!#REF!</definedName>
    <definedName name="GFSGFDSG" localSheetId="27">'[4]Plan auditoría'!#REF!</definedName>
    <definedName name="GFSGFDSG" localSheetId="28">'[4]Plan auditoría'!#REF!</definedName>
    <definedName name="GFSGFDSG" localSheetId="29">'[4]Plan auditoría'!#REF!</definedName>
    <definedName name="GFSGFDSG" localSheetId="30">'[4]Plan auditoría'!#REF!</definedName>
    <definedName name="GFSGFDSG" localSheetId="31">'[4]Plan auditoría'!#REF!</definedName>
    <definedName name="GFSGFDSG" localSheetId="32">'[4]Plan auditoría'!#REF!</definedName>
    <definedName name="GFSGFDSG" localSheetId="33">'[4]Plan auditoría'!#REF!</definedName>
    <definedName name="GFSGFDSG" localSheetId="34">'[4]Plan auditoría'!#REF!</definedName>
    <definedName name="GFSGFDSG" localSheetId="35">'[4]Plan auditoría'!#REF!</definedName>
    <definedName name="GFSGFDSG" localSheetId="36">'[4]Plan auditoría'!#REF!</definedName>
    <definedName name="GFSGFDSG" localSheetId="37">'[4]Plan auditoría'!#REF!</definedName>
    <definedName name="GFSGFDSG" localSheetId="38">'[4]Plan auditoría'!#REF!</definedName>
    <definedName name="GFSGFDSG" localSheetId="39">'[4]Plan auditoría'!#REF!</definedName>
    <definedName name="GFSGFDSG" localSheetId="40">'[4]Plan auditoría'!#REF!</definedName>
    <definedName name="GFSGFDSG" localSheetId="41">'[4]Plan auditoría'!#REF!</definedName>
    <definedName name="GFSGFDSG">'[4]Plan auditoría'!#REF!</definedName>
    <definedName name="gft" localSheetId="15">#REF!</definedName>
    <definedName name="gft" localSheetId="6">#REF!</definedName>
    <definedName name="gft" localSheetId="7">#REF!</definedName>
    <definedName name="gft" localSheetId="8">#REF!</definedName>
    <definedName name="gft" localSheetId="42">#REF!</definedName>
    <definedName name="gft" localSheetId="43">#REF!</definedName>
    <definedName name="gft" localSheetId="44">#REF!</definedName>
    <definedName name="gft" localSheetId="45">#REF!</definedName>
    <definedName name="gft" localSheetId="46">#REF!</definedName>
    <definedName name="gft" localSheetId="47">#REF!</definedName>
    <definedName name="gft" localSheetId="48">#REF!</definedName>
    <definedName name="gft" localSheetId="49">#REF!</definedName>
    <definedName name="gft" localSheetId="50">#REF!</definedName>
    <definedName name="gft" localSheetId="51">#REF!</definedName>
    <definedName name="gft" localSheetId="52">#REF!</definedName>
    <definedName name="gft" localSheetId="53">#REF!</definedName>
    <definedName name="gft" localSheetId="54">#REF!</definedName>
    <definedName name="gft" localSheetId="55">#REF!</definedName>
    <definedName name="gft" localSheetId="56">#REF!</definedName>
    <definedName name="gft" localSheetId="9">#REF!</definedName>
    <definedName name="gft" localSheetId="10">#REF!</definedName>
    <definedName name="gft" localSheetId="11">#REF!</definedName>
    <definedName name="gft" localSheetId="12">#REF!</definedName>
    <definedName name="gft" localSheetId="13">#REF!</definedName>
    <definedName name="gft" localSheetId="14">#REF!</definedName>
    <definedName name="gft" localSheetId="16">#REF!</definedName>
    <definedName name="gft" localSheetId="17">#REF!</definedName>
    <definedName name="gft" localSheetId="18">#REF!</definedName>
    <definedName name="gft" localSheetId="19">#REF!</definedName>
    <definedName name="gft" localSheetId="22">#REF!</definedName>
    <definedName name="gft" localSheetId="23">#REF!</definedName>
    <definedName name="gft" localSheetId="24">#REF!</definedName>
    <definedName name="gft" localSheetId="25">#REF!</definedName>
    <definedName name="gft" localSheetId="26">#REF!</definedName>
    <definedName name="gft" localSheetId="27">#REF!</definedName>
    <definedName name="gft" localSheetId="28">#REF!</definedName>
    <definedName name="gft" localSheetId="29">#REF!</definedName>
    <definedName name="gft" localSheetId="30">#REF!</definedName>
    <definedName name="gft" localSheetId="31">#REF!</definedName>
    <definedName name="gft" localSheetId="32">#REF!</definedName>
    <definedName name="gft" localSheetId="33">#REF!</definedName>
    <definedName name="gft" localSheetId="34">#REF!</definedName>
    <definedName name="gft" localSheetId="35">#REF!</definedName>
    <definedName name="gft" localSheetId="36">#REF!</definedName>
    <definedName name="gft" localSheetId="37">#REF!</definedName>
    <definedName name="gft" localSheetId="38">#REF!</definedName>
    <definedName name="gft" localSheetId="39">#REF!</definedName>
    <definedName name="gft" localSheetId="40">#REF!</definedName>
    <definedName name="gft" localSheetId="41">#REF!</definedName>
    <definedName name="gft" localSheetId="3">#REF!</definedName>
    <definedName name="gft">#REF!</definedName>
    <definedName name="gg" localSheetId="15">#REF!</definedName>
    <definedName name="gg" localSheetId="6">#REF!</definedName>
    <definedName name="gg" localSheetId="7">#REF!</definedName>
    <definedName name="gg" localSheetId="8">#REF!</definedName>
    <definedName name="gg" localSheetId="42">#REF!</definedName>
    <definedName name="gg" localSheetId="43">#REF!</definedName>
    <definedName name="gg" localSheetId="44">#REF!</definedName>
    <definedName name="gg" localSheetId="45">#REF!</definedName>
    <definedName name="gg" localSheetId="46">#REF!</definedName>
    <definedName name="gg" localSheetId="47">#REF!</definedName>
    <definedName name="gg" localSheetId="48">#REF!</definedName>
    <definedName name="gg" localSheetId="49">#REF!</definedName>
    <definedName name="gg" localSheetId="50">#REF!</definedName>
    <definedName name="gg" localSheetId="51">#REF!</definedName>
    <definedName name="gg" localSheetId="52">#REF!</definedName>
    <definedName name="gg" localSheetId="53">#REF!</definedName>
    <definedName name="gg" localSheetId="54">#REF!</definedName>
    <definedName name="gg" localSheetId="55">#REF!</definedName>
    <definedName name="gg" localSheetId="56">#REF!</definedName>
    <definedName name="gg" localSheetId="9">#REF!</definedName>
    <definedName name="gg" localSheetId="10">#REF!</definedName>
    <definedName name="gg" localSheetId="11">#REF!</definedName>
    <definedName name="gg" localSheetId="12">#REF!</definedName>
    <definedName name="gg" localSheetId="13">#REF!</definedName>
    <definedName name="gg" localSheetId="14">#REF!</definedName>
    <definedName name="gg" localSheetId="16">#REF!</definedName>
    <definedName name="gg" localSheetId="17">#REF!</definedName>
    <definedName name="gg" localSheetId="18">#REF!</definedName>
    <definedName name="gg" localSheetId="19">#REF!</definedName>
    <definedName name="gg" localSheetId="22">#REF!</definedName>
    <definedName name="gg" localSheetId="23">#REF!</definedName>
    <definedName name="gg" localSheetId="24">#REF!</definedName>
    <definedName name="gg" localSheetId="25">#REF!</definedName>
    <definedName name="gg" localSheetId="26">#REF!</definedName>
    <definedName name="gg" localSheetId="27">#REF!</definedName>
    <definedName name="gg" localSheetId="28">#REF!</definedName>
    <definedName name="gg" localSheetId="29">#REF!</definedName>
    <definedName name="gg" localSheetId="30">#REF!</definedName>
    <definedName name="gg" localSheetId="31">#REF!</definedName>
    <definedName name="gg" localSheetId="32">#REF!</definedName>
    <definedName name="gg" localSheetId="33">#REF!</definedName>
    <definedName name="gg" localSheetId="34">#REF!</definedName>
    <definedName name="gg" localSheetId="35">#REF!</definedName>
    <definedName name="gg" localSheetId="36">#REF!</definedName>
    <definedName name="gg" localSheetId="37">#REF!</definedName>
    <definedName name="gg" localSheetId="38">#REF!</definedName>
    <definedName name="gg" localSheetId="39">#REF!</definedName>
    <definedName name="gg" localSheetId="40">#REF!</definedName>
    <definedName name="gg" localSheetId="41">#REF!</definedName>
    <definedName name="Gg" localSheetId="3">#REF!</definedName>
    <definedName name="gg">#REF!</definedName>
    <definedName name="GGG" localSheetId="15">[3]!ERR</definedName>
    <definedName name="GGG" localSheetId="6">[3]!ERR</definedName>
    <definedName name="GGG" localSheetId="7">[3]!ERR</definedName>
    <definedName name="GGG" localSheetId="8">[3]!ERR</definedName>
    <definedName name="GGG" localSheetId="42">[3]!ERR</definedName>
    <definedName name="GGG" localSheetId="43">[3]!ERR</definedName>
    <definedName name="GGG" localSheetId="44">[3]!ERR</definedName>
    <definedName name="GGG" localSheetId="45">[3]!ERR</definedName>
    <definedName name="GGG" localSheetId="46">[3]!ERR</definedName>
    <definedName name="GGG" localSheetId="47">[3]!ERR</definedName>
    <definedName name="GGG" localSheetId="48">[3]!ERR</definedName>
    <definedName name="GGG" localSheetId="49">[3]!ERR</definedName>
    <definedName name="GGG" localSheetId="50">[3]!ERR</definedName>
    <definedName name="GGG" localSheetId="51">[3]!ERR</definedName>
    <definedName name="GGG" localSheetId="52">[3]!ERR</definedName>
    <definedName name="GGG" localSheetId="53">[3]!ERR</definedName>
    <definedName name="GGG" localSheetId="54">[3]!ERR</definedName>
    <definedName name="GGG" localSheetId="55">[3]!ERR</definedName>
    <definedName name="GGG" localSheetId="56">[3]!ERR</definedName>
    <definedName name="GGG" localSheetId="9">[3]!ERR</definedName>
    <definedName name="GGG" localSheetId="10">[3]!ERR</definedName>
    <definedName name="GGG" localSheetId="11">[3]!ERR</definedName>
    <definedName name="GGG" localSheetId="12">[3]!ERR</definedName>
    <definedName name="GGG" localSheetId="13">[3]!ERR</definedName>
    <definedName name="GGG" localSheetId="14">[3]!ERR</definedName>
    <definedName name="GGG" localSheetId="16">[3]!ERR</definedName>
    <definedName name="GGG" localSheetId="17">[3]!ERR</definedName>
    <definedName name="GGG" localSheetId="22">[3]!ERR</definedName>
    <definedName name="GGG" localSheetId="23">[3]!ERR</definedName>
    <definedName name="GGG" localSheetId="24">[3]!ERR</definedName>
    <definedName name="GGG" localSheetId="25">[3]!ERR</definedName>
    <definedName name="GGG" localSheetId="26">[3]!ERR</definedName>
    <definedName name="GGG" localSheetId="27">[3]!ERR</definedName>
    <definedName name="GGG" localSheetId="28">[3]!ERR</definedName>
    <definedName name="GGG" localSheetId="29">[3]!ERR</definedName>
    <definedName name="GGG" localSheetId="30">[3]!ERR</definedName>
    <definedName name="GGG" localSheetId="31">[3]!ERR</definedName>
    <definedName name="GGG" localSheetId="32">[3]!ERR</definedName>
    <definedName name="GGG" localSheetId="33">[3]!ERR</definedName>
    <definedName name="GGG" localSheetId="34">[3]!ERR</definedName>
    <definedName name="GGG" localSheetId="35">[3]!ERR</definedName>
    <definedName name="GGG" localSheetId="36">[3]!ERR</definedName>
    <definedName name="GGG" localSheetId="37">[3]!ERR</definedName>
    <definedName name="GGG" localSheetId="38">[3]!ERR</definedName>
    <definedName name="GGG" localSheetId="39">[3]!ERR</definedName>
    <definedName name="GGG" localSheetId="40">[3]!ERR</definedName>
    <definedName name="GGG" localSheetId="41">[3]!ERR</definedName>
    <definedName name="GGG">[3]!ERR</definedName>
    <definedName name="ggggggg" localSheetId="6">#REF!</definedName>
    <definedName name="ggggggg" localSheetId="7">#REF!</definedName>
    <definedName name="ggggggg" localSheetId="11">#REF!</definedName>
    <definedName name="ggggggg" localSheetId="19">#REF!</definedName>
    <definedName name="ggggggg">#REF!</definedName>
    <definedName name="gh" localSheetId="15">#REF!</definedName>
    <definedName name="gh" localSheetId="6">#REF!</definedName>
    <definedName name="gh" localSheetId="7">#REF!</definedName>
    <definedName name="gh" localSheetId="8">#REF!</definedName>
    <definedName name="gh" localSheetId="42">#REF!</definedName>
    <definedName name="gh" localSheetId="43">#REF!</definedName>
    <definedName name="gh" localSheetId="44">#REF!</definedName>
    <definedName name="gh" localSheetId="45">#REF!</definedName>
    <definedName name="gh" localSheetId="46">#REF!</definedName>
    <definedName name="gh" localSheetId="47">#REF!</definedName>
    <definedName name="gh" localSheetId="48">#REF!</definedName>
    <definedName name="gh" localSheetId="49">#REF!</definedName>
    <definedName name="gh" localSheetId="50">#REF!</definedName>
    <definedName name="gh" localSheetId="51">#REF!</definedName>
    <definedName name="gh" localSheetId="52">#REF!</definedName>
    <definedName name="gh" localSheetId="53">#REF!</definedName>
    <definedName name="gh" localSheetId="54">#REF!</definedName>
    <definedName name="gh" localSheetId="55">#REF!</definedName>
    <definedName name="gh" localSheetId="56">#REF!</definedName>
    <definedName name="gh" localSheetId="9">#REF!</definedName>
    <definedName name="gh" localSheetId="10">#REF!</definedName>
    <definedName name="gh" localSheetId="11">#REF!</definedName>
    <definedName name="gh" localSheetId="12">#REF!</definedName>
    <definedName name="gh" localSheetId="13">#REF!</definedName>
    <definedName name="gh" localSheetId="14">#REF!</definedName>
    <definedName name="gh" localSheetId="16">#REF!</definedName>
    <definedName name="gh" localSheetId="17">#REF!</definedName>
    <definedName name="gh" localSheetId="18">#REF!</definedName>
    <definedName name="gh" localSheetId="19">#REF!</definedName>
    <definedName name="gh" localSheetId="22">#REF!</definedName>
    <definedName name="gh" localSheetId="23">#REF!</definedName>
    <definedName name="gh" localSheetId="24">#REF!</definedName>
    <definedName name="gh" localSheetId="25">#REF!</definedName>
    <definedName name="gh" localSheetId="26">#REF!</definedName>
    <definedName name="gh" localSheetId="27">#REF!</definedName>
    <definedName name="gh" localSheetId="28">#REF!</definedName>
    <definedName name="gh" localSheetId="29">#REF!</definedName>
    <definedName name="gh" localSheetId="30">#REF!</definedName>
    <definedName name="gh" localSheetId="31">#REF!</definedName>
    <definedName name="gh" localSheetId="32">#REF!</definedName>
    <definedName name="gh" localSheetId="33">#REF!</definedName>
    <definedName name="gh" localSheetId="34">#REF!</definedName>
    <definedName name="gh" localSheetId="35">#REF!</definedName>
    <definedName name="gh" localSheetId="36">#REF!</definedName>
    <definedName name="gh" localSheetId="37">#REF!</definedName>
    <definedName name="gh" localSheetId="38">#REF!</definedName>
    <definedName name="gh" localSheetId="39">#REF!</definedName>
    <definedName name="gh" localSheetId="40">#REF!</definedName>
    <definedName name="gh" localSheetId="41">#REF!</definedName>
    <definedName name="Gh" localSheetId="3">#REF!</definedName>
    <definedName name="gh">#REF!</definedName>
    <definedName name="GHG">'[140]GENERALIDADES '!$E$9</definedName>
    <definedName name="ghkf" localSheetId="15">#REF!</definedName>
    <definedName name="ghkf" localSheetId="6">#REF!</definedName>
    <definedName name="ghkf" localSheetId="7">#REF!</definedName>
    <definedName name="ghkf" localSheetId="8">#REF!</definedName>
    <definedName name="ghkf" localSheetId="42">#REF!</definedName>
    <definedName name="ghkf" localSheetId="43">#REF!</definedName>
    <definedName name="ghkf" localSheetId="44">#REF!</definedName>
    <definedName name="ghkf" localSheetId="45">#REF!</definedName>
    <definedName name="ghkf" localSheetId="46">#REF!</definedName>
    <definedName name="ghkf" localSheetId="47">#REF!</definedName>
    <definedName name="ghkf" localSheetId="48">#REF!</definedName>
    <definedName name="ghkf" localSheetId="49">#REF!</definedName>
    <definedName name="ghkf" localSheetId="50">#REF!</definedName>
    <definedName name="ghkf" localSheetId="51">#REF!</definedName>
    <definedName name="ghkf" localSheetId="52">#REF!</definedName>
    <definedName name="ghkf" localSheetId="53">#REF!</definedName>
    <definedName name="ghkf" localSheetId="54">#REF!</definedName>
    <definedName name="ghkf" localSheetId="55">#REF!</definedName>
    <definedName name="ghkf" localSheetId="56">#REF!</definedName>
    <definedName name="ghkf" localSheetId="9">#REF!</definedName>
    <definedName name="ghkf" localSheetId="10">#REF!</definedName>
    <definedName name="ghkf" localSheetId="11">#REF!</definedName>
    <definedName name="ghkf" localSheetId="12">#REF!</definedName>
    <definedName name="ghkf" localSheetId="13">#REF!</definedName>
    <definedName name="ghkf" localSheetId="14">#REF!</definedName>
    <definedName name="ghkf" localSheetId="16">#REF!</definedName>
    <definedName name="ghkf" localSheetId="17">#REF!</definedName>
    <definedName name="ghkf" localSheetId="18">#REF!</definedName>
    <definedName name="ghkf" localSheetId="19">#REF!</definedName>
    <definedName name="ghkf" localSheetId="22">#REF!</definedName>
    <definedName name="ghkf" localSheetId="23">#REF!</definedName>
    <definedName name="ghkf" localSheetId="24">#REF!</definedName>
    <definedName name="ghkf" localSheetId="25">#REF!</definedName>
    <definedName name="ghkf" localSheetId="26">#REF!</definedName>
    <definedName name="ghkf" localSheetId="27">#REF!</definedName>
    <definedName name="ghkf" localSheetId="28">#REF!</definedName>
    <definedName name="ghkf" localSheetId="29">#REF!</definedName>
    <definedName name="ghkf" localSheetId="30">#REF!</definedName>
    <definedName name="ghkf" localSheetId="31">#REF!</definedName>
    <definedName name="ghkf" localSheetId="32">#REF!</definedName>
    <definedName name="ghkf" localSheetId="33">#REF!</definedName>
    <definedName name="ghkf" localSheetId="34">#REF!</definedName>
    <definedName name="ghkf" localSheetId="35">#REF!</definedName>
    <definedName name="ghkf" localSheetId="36">#REF!</definedName>
    <definedName name="ghkf" localSheetId="37">#REF!</definedName>
    <definedName name="ghkf" localSheetId="38">#REF!</definedName>
    <definedName name="ghkf" localSheetId="39">#REF!</definedName>
    <definedName name="ghkf" localSheetId="40">#REF!</definedName>
    <definedName name="ghkf" localSheetId="41">#REF!</definedName>
    <definedName name="ghkf">#REF!</definedName>
    <definedName name="ghu" localSheetId="15">#REF!</definedName>
    <definedName name="ghu" localSheetId="6">#REF!</definedName>
    <definedName name="ghu" localSheetId="7">#REF!</definedName>
    <definedName name="ghu" localSheetId="8">#REF!</definedName>
    <definedName name="ghu" localSheetId="42">#REF!</definedName>
    <definedName name="ghu" localSheetId="43">#REF!</definedName>
    <definedName name="ghu" localSheetId="44">#REF!</definedName>
    <definedName name="ghu" localSheetId="45">#REF!</definedName>
    <definedName name="ghu" localSheetId="46">#REF!</definedName>
    <definedName name="ghu" localSheetId="47">#REF!</definedName>
    <definedName name="ghu" localSheetId="48">#REF!</definedName>
    <definedName name="ghu" localSheetId="49">#REF!</definedName>
    <definedName name="ghu" localSheetId="50">#REF!</definedName>
    <definedName name="ghu" localSheetId="51">#REF!</definedName>
    <definedName name="ghu" localSheetId="52">#REF!</definedName>
    <definedName name="ghu" localSheetId="53">#REF!</definedName>
    <definedName name="ghu" localSheetId="54">#REF!</definedName>
    <definedName name="ghu" localSheetId="55">#REF!</definedName>
    <definedName name="ghu" localSheetId="56">#REF!</definedName>
    <definedName name="ghu" localSheetId="9">#REF!</definedName>
    <definedName name="ghu" localSheetId="10">#REF!</definedName>
    <definedName name="ghu" localSheetId="11">#REF!</definedName>
    <definedName name="ghu" localSheetId="12">#REF!</definedName>
    <definedName name="ghu" localSheetId="13">#REF!</definedName>
    <definedName name="ghu" localSheetId="14">#REF!</definedName>
    <definedName name="ghu" localSheetId="16">#REF!</definedName>
    <definedName name="ghu" localSheetId="17">#REF!</definedName>
    <definedName name="ghu" localSheetId="18">#REF!</definedName>
    <definedName name="ghu" localSheetId="19">#REF!</definedName>
    <definedName name="ghu" localSheetId="22">#REF!</definedName>
    <definedName name="ghu" localSheetId="23">#REF!</definedName>
    <definedName name="ghu" localSheetId="24">#REF!</definedName>
    <definedName name="ghu" localSheetId="25">#REF!</definedName>
    <definedName name="ghu" localSheetId="26">#REF!</definedName>
    <definedName name="ghu" localSheetId="27">#REF!</definedName>
    <definedName name="ghu" localSheetId="28">#REF!</definedName>
    <definedName name="ghu" localSheetId="29">#REF!</definedName>
    <definedName name="ghu" localSheetId="30">#REF!</definedName>
    <definedName name="ghu" localSheetId="31">#REF!</definedName>
    <definedName name="ghu" localSheetId="32">#REF!</definedName>
    <definedName name="ghu" localSheetId="33">#REF!</definedName>
    <definedName name="ghu" localSheetId="34">#REF!</definedName>
    <definedName name="ghu" localSheetId="35">#REF!</definedName>
    <definedName name="ghu" localSheetId="36">#REF!</definedName>
    <definedName name="ghu" localSheetId="37">#REF!</definedName>
    <definedName name="ghu" localSheetId="38">#REF!</definedName>
    <definedName name="ghu" localSheetId="39">#REF!</definedName>
    <definedName name="ghu" localSheetId="40">#REF!</definedName>
    <definedName name="ghu" localSheetId="41">#REF!</definedName>
    <definedName name="ghu" localSheetId="3">#REF!</definedName>
    <definedName name="ghu">#REF!</definedName>
    <definedName name="Gi" localSheetId="6">#REF!</definedName>
    <definedName name="Gi">#REF!</definedName>
    <definedName name="gj" localSheetId="6">#REF!</definedName>
    <definedName name="gj" localSheetId="3">#REF!</definedName>
    <definedName name="gj">#REF!</definedName>
    <definedName name="Gk" localSheetId="6">#REF!</definedName>
    <definedName name="Gk">#REF!</definedName>
    <definedName name="GKJDGDIJZ">"Imagen 3"</definedName>
    <definedName name="gl" localSheetId="15">#REF!</definedName>
    <definedName name="gl" localSheetId="6">#REF!</definedName>
    <definedName name="gl" localSheetId="7">#REF!</definedName>
    <definedName name="gl" localSheetId="8">#REF!</definedName>
    <definedName name="gl" localSheetId="42">#REF!</definedName>
    <definedName name="gl" localSheetId="43">#REF!</definedName>
    <definedName name="gl" localSheetId="44">#REF!</definedName>
    <definedName name="gl" localSheetId="45">#REF!</definedName>
    <definedName name="gl" localSheetId="46">#REF!</definedName>
    <definedName name="gl" localSheetId="47">#REF!</definedName>
    <definedName name="gl" localSheetId="48">#REF!</definedName>
    <definedName name="gl" localSheetId="49">#REF!</definedName>
    <definedName name="gl" localSheetId="50">#REF!</definedName>
    <definedName name="gl" localSheetId="51">#REF!</definedName>
    <definedName name="gl" localSheetId="52">#REF!</definedName>
    <definedName name="gl" localSheetId="53">#REF!</definedName>
    <definedName name="gl" localSheetId="54">#REF!</definedName>
    <definedName name="gl" localSheetId="55">#REF!</definedName>
    <definedName name="gl" localSheetId="56">#REF!</definedName>
    <definedName name="gl" localSheetId="9">#REF!</definedName>
    <definedName name="gl" localSheetId="10">#REF!</definedName>
    <definedName name="gl" localSheetId="11">#REF!</definedName>
    <definedName name="gl" localSheetId="12">#REF!</definedName>
    <definedName name="gl" localSheetId="13">#REF!</definedName>
    <definedName name="gl" localSheetId="14">#REF!</definedName>
    <definedName name="gl" localSheetId="16">#REF!</definedName>
    <definedName name="gl" localSheetId="17">#REF!</definedName>
    <definedName name="gl" localSheetId="18">#REF!</definedName>
    <definedName name="gl" localSheetId="19">#REF!</definedName>
    <definedName name="gl" localSheetId="22">#REF!</definedName>
    <definedName name="gl" localSheetId="23">#REF!</definedName>
    <definedName name="gl" localSheetId="24">#REF!</definedName>
    <definedName name="gl" localSheetId="25">#REF!</definedName>
    <definedName name="gl" localSheetId="26">#REF!</definedName>
    <definedName name="gl" localSheetId="27">#REF!</definedName>
    <definedName name="gl" localSheetId="28">#REF!</definedName>
    <definedName name="gl" localSheetId="29">#REF!</definedName>
    <definedName name="gl" localSheetId="30">#REF!</definedName>
    <definedName name="gl" localSheetId="31">#REF!</definedName>
    <definedName name="gl" localSheetId="32">#REF!</definedName>
    <definedName name="gl" localSheetId="33">#REF!</definedName>
    <definedName name="gl" localSheetId="34">#REF!</definedName>
    <definedName name="gl" localSheetId="35">#REF!</definedName>
    <definedName name="gl" localSheetId="36">#REF!</definedName>
    <definedName name="gl" localSheetId="37">#REF!</definedName>
    <definedName name="gl" localSheetId="38">#REF!</definedName>
    <definedName name="gl" localSheetId="39">#REF!</definedName>
    <definedName name="gl" localSheetId="40">#REF!</definedName>
    <definedName name="gl" localSheetId="41">#REF!</definedName>
    <definedName name="gl" localSheetId="3">#REF!</definedName>
    <definedName name="gl">#REF!</definedName>
    <definedName name="gmt" localSheetId="15">#REF!</definedName>
    <definedName name="gmt" localSheetId="6">#REF!</definedName>
    <definedName name="gmt" localSheetId="7">#REF!</definedName>
    <definedName name="gmt" localSheetId="8">#REF!</definedName>
    <definedName name="gmt" localSheetId="42">#REF!</definedName>
    <definedName name="gmt" localSheetId="43">#REF!</definedName>
    <definedName name="gmt" localSheetId="44">#REF!</definedName>
    <definedName name="gmt" localSheetId="45">#REF!</definedName>
    <definedName name="gmt" localSheetId="46">#REF!</definedName>
    <definedName name="gmt" localSheetId="47">#REF!</definedName>
    <definedName name="gmt" localSheetId="48">#REF!</definedName>
    <definedName name="gmt" localSheetId="49">#REF!</definedName>
    <definedName name="gmt" localSheetId="50">#REF!</definedName>
    <definedName name="gmt" localSheetId="51">#REF!</definedName>
    <definedName name="gmt" localSheetId="52">#REF!</definedName>
    <definedName name="gmt" localSheetId="53">#REF!</definedName>
    <definedName name="gmt" localSheetId="54">#REF!</definedName>
    <definedName name="gmt" localSheetId="55">#REF!</definedName>
    <definedName name="gmt" localSheetId="56">#REF!</definedName>
    <definedName name="gmt" localSheetId="9">#REF!</definedName>
    <definedName name="gmt" localSheetId="10">#REF!</definedName>
    <definedName name="gmt" localSheetId="11">#REF!</definedName>
    <definedName name="gmt" localSheetId="12">#REF!</definedName>
    <definedName name="gmt" localSheetId="13">#REF!</definedName>
    <definedName name="gmt" localSheetId="14">#REF!</definedName>
    <definedName name="gmt" localSheetId="16">#REF!</definedName>
    <definedName name="gmt" localSheetId="17">#REF!</definedName>
    <definedName name="gmt" localSheetId="18">#REF!</definedName>
    <definedName name="gmt" localSheetId="19">#REF!</definedName>
    <definedName name="gmt" localSheetId="22">#REF!</definedName>
    <definedName name="gmt" localSheetId="23">#REF!</definedName>
    <definedName name="gmt" localSheetId="24">#REF!</definedName>
    <definedName name="gmt" localSheetId="25">#REF!</definedName>
    <definedName name="gmt" localSheetId="26">#REF!</definedName>
    <definedName name="gmt" localSheetId="27">#REF!</definedName>
    <definedName name="gmt" localSheetId="28">#REF!</definedName>
    <definedName name="gmt" localSheetId="29">#REF!</definedName>
    <definedName name="gmt" localSheetId="30">#REF!</definedName>
    <definedName name="gmt" localSheetId="31">#REF!</definedName>
    <definedName name="gmt" localSheetId="32">#REF!</definedName>
    <definedName name="gmt" localSheetId="33">#REF!</definedName>
    <definedName name="gmt" localSheetId="34">#REF!</definedName>
    <definedName name="gmt" localSheetId="35">#REF!</definedName>
    <definedName name="gmt" localSheetId="36">#REF!</definedName>
    <definedName name="gmt" localSheetId="37">#REF!</definedName>
    <definedName name="gmt" localSheetId="38">#REF!</definedName>
    <definedName name="gmt" localSheetId="39">#REF!</definedName>
    <definedName name="gmt" localSheetId="40">#REF!</definedName>
    <definedName name="gmt" localSheetId="41">#REF!</definedName>
    <definedName name="gmt" localSheetId="3">#REF!</definedName>
    <definedName name="gmt">#REF!</definedName>
    <definedName name="gn" localSheetId="15">#REF!</definedName>
    <definedName name="gn" localSheetId="6">#REF!</definedName>
    <definedName name="gn" localSheetId="7">#REF!</definedName>
    <definedName name="gn" localSheetId="8">#REF!</definedName>
    <definedName name="gn" localSheetId="42">#REF!</definedName>
    <definedName name="gn" localSheetId="43">#REF!</definedName>
    <definedName name="gn" localSheetId="44">#REF!</definedName>
    <definedName name="gn" localSheetId="45">#REF!</definedName>
    <definedName name="gn" localSheetId="46">#REF!</definedName>
    <definedName name="gn" localSheetId="47">#REF!</definedName>
    <definedName name="gn" localSheetId="48">#REF!</definedName>
    <definedName name="gn" localSheetId="49">#REF!</definedName>
    <definedName name="gn" localSheetId="50">#REF!</definedName>
    <definedName name="gn" localSheetId="51">#REF!</definedName>
    <definedName name="gn" localSheetId="52">#REF!</definedName>
    <definedName name="gn" localSheetId="53">#REF!</definedName>
    <definedName name="gn" localSheetId="54">#REF!</definedName>
    <definedName name="gn" localSheetId="55">#REF!</definedName>
    <definedName name="gn" localSheetId="56">#REF!</definedName>
    <definedName name="gn" localSheetId="9">#REF!</definedName>
    <definedName name="gn" localSheetId="10">#REF!</definedName>
    <definedName name="gn" localSheetId="11">#REF!</definedName>
    <definedName name="gn" localSheetId="12">#REF!</definedName>
    <definedName name="gn" localSheetId="13">#REF!</definedName>
    <definedName name="gn" localSheetId="14">#REF!</definedName>
    <definedName name="gn" localSheetId="16">#REF!</definedName>
    <definedName name="gn" localSheetId="17">#REF!</definedName>
    <definedName name="gn" localSheetId="18">#REF!</definedName>
    <definedName name="gn" localSheetId="19">#REF!</definedName>
    <definedName name="gn" localSheetId="22">#REF!</definedName>
    <definedName name="gn" localSheetId="23">#REF!</definedName>
    <definedName name="gn" localSheetId="24">#REF!</definedName>
    <definedName name="gn" localSheetId="25">#REF!</definedName>
    <definedName name="gn" localSheetId="26">#REF!</definedName>
    <definedName name="gn" localSheetId="27">#REF!</definedName>
    <definedName name="gn" localSheetId="28">#REF!</definedName>
    <definedName name="gn" localSheetId="29">#REF!</definedName>
    <definedName name="gn" localSheetId="30">#REF!</definedName>
    <definedName name="gn" localSheetId="31">#REF!</definedName>
    <definedName name="gn" localSheetId="32">#REF!</definedName>
    <definedName name="gn" localSheetId="33">#REF!</definedName>
    <definedName name="gn" localSheetId="34">#REF!</definedName>
    <definedName name="gn" localSheetId="35">#REF!</definedName>
    <definedName name="gn" localSheetId="36">#REF!</definedName>
    <definedName name="gn" localSheetId="37">#REF!</definedName>
    <definedName name="gn" localSheetId="38">#REF!</definedName>
    <definedName name="gn" localSheetId="39">#REF!</definedName>
    <definedName name="gn" localSheetId="40">#REF!</definedName>
    <definedName name="gn" localSheetId="41">#REF!</definedName>
    <definedName name="gn" localSheetId="3">#REF!</definedName>
    <definedName name="gn">#REF!</definedName>
    <definedName name="GNHNHN" localSheetId="6">#REF!</definedName>
    <definedName name="GNHNHN">#REF!</definedName>
    <definedName name="gnm" localSheetId="6">#REF!</definedName>
    <definedName name="gnm" localSheetId="3">#REF!</definedName>
    <definedName name="gnm">#REF!</definedName>
    <definedName name="gñ" localSheetId="6">#REF!</definedName>
    <definedName name="gñ" localSheetId="3">#REF!</definedName>
    <definedName name="gñ">#REF!</definedName>
    <definedName name="gp" localSheetId="6">#REF!</definedName>
    <definedName name="gp" localSheetId="3">#REF!</definedName>
    <definedName name="gp">#REF!</definedName>
    <definedName name="GPS" localSheetId="6">#REF!</definedName>
    <definedName name="GPS">#REF!</definedName>
    <definedName name="GPSCostos" localSheetId="6">#REF!</definedName>
    <definedName name="GPSCostos">#REF!</definedName>
    <definedName name="_xlnm.Recorder" localSheetId="6">#REF!</definedName>
    <definedName name="_xlnm.Recorder">#REF!</definedName>
    <definedName name="Grados" localSheetId="6">#REF!</definedName>
    <definedName name="Grados">#REF!</definedName>
    <definedName name="GRANITO" localSheetId="6">#REF!</definedName>
    <definedName name="GRANITO">#REF!</definedName>
    <definedName name="GRANO" localSheetId="6">#REF!</definedName>
    <definedName name="GRANO">#REF!</definedName>
    <definedName name="grl" localSheetId="6">#REF!</definedName>
    <definedName name="grl" localSheetId="3">#REF!</definedName>
    <definedName name="grl">#REF!</definedName>
    <definedName name="GRUPO1" localSheetId="6">#REF!</definedName>
    <definedName name="GRUPO1">#REF!</definedName>
    <definedName name="GRUPO2" localSheetId="6">#REF!</definedName>
    <definedName name="GRUPO2">#REF!</definedName>
    <definedName name="gte" localSheetId="6">#REF!</definedName>
    <definedName name="gte" localSheetId="3">#REF!</definedName>
    <definedName name="gte">#REF!</definedName>
    <definedName name="GTI" localSheetId="6">#REF!</definedName>
    <definedName name="GTI" localSheetId="3">#REF!</definedName>
    <definedName name="GTI">#REF!</definedName>
    <definedName name="guardaescoba" localSheetId="15">[141]Cantidades!#REF!</definedName>
    <definedName name="guardaescoba" localSheetId="6">[141]Cantidades!#REF!</definedName>
    <definedName name="guardaescoba" localSheetId="7">[141]Cantidades!#REF!</definedName>
    <definedName name="guardaescoba" localSheetId="8">[141]Cantidades!#REF!</definedName>
    <definedName name="guardaescoba" localSheetId="42">[141]Cantidades!#REF!</definedName>
    <definedName name="guardaescoba" localSheetId="43">[141]Cantidades!#REF!</definedName>
    <definedName name="guardaescoba" localSheetId="44">[141]Cantidades!#REF!</definedName>
    <definedName name="guardaescoba" localSheetId="45">[141]Cantidades!#REF!</definedName>
    <definedName name="guardaescoba" localSheetId="46">[141]Cantidades!#REF!</definedName>
    <definedName name="guardaescoba" localSheetId="47">[141]Cantidades!#REF!</definedName>
    <definedName name="guardaescoba" localSheetId="48">[141]Cantidades!#REF!</definedName>
    <definedName name="guardaescoba" localSheetId="49">[141]Cantidades!#REF!</definedName>
    <definedName name="guardaescoba" localSheetId="50">[141]Cantidades!#REF!</definedName>
    <definedName name="guardaescoba" localSheetId="51">[141]Cantidades!#REF!</definedName>
    <definedName name="guardaescoba" localSheetId="52">[141]Cantidades!#REF!</definedName>
    <definedName name="guardaescoba" localSheetId="53">[141]Cantidades!#REF!</definedName>
    <definedName name="guardaescoba" localSheetId="54">[141]Cantidades!#REF!</definedName>
    <definedName name="guardaescoba" localSheetId="55">[141]Cantidades!#REF!</definedName>
    <definedName name="guardaescoba" localSheetId="56">[141]Cantidades!#REF!</definedName>
    <definedName name="guardaescoba" localSheetId="9">[141]Cantidades!#REF!</definedName>
    <definedName name="guardaescoba" localSheetId="10">[141]Cantidades!#REF!</definedName>
    <definedName name="guardaescoba" localSheetId="11">[141]Cantidades!#REF!</definedName>
    <definedName name="guardaescoba" localSheetId="12">[141]Cantidades!#REF!</definedName>
    <definedName name="guardaescoba" localSheetId="13">[141]Cantidades!#REF!</definedName>
    <definedName name="guardaescoba" localSheetId="14">[141]Cantidades!#REF!</definedName>
    <definedName name="guardaescoba" localSheetId="16">[141]Cantidades!#REF!</definedName>
    <definedName name="guardaescoba" localSheetId="17">[141]Cantidades!#REF!</definedName>
    <definedName name="guardaescoba" localSheetId="18">[141]Cantidades!#REF!</definedName>
    <definedName name="guardaescoba" localSheetId="19">[141]Cantidades!#REF!</definedName>
    <definedName name="guardaescoba" localSheetId="22">[141]Cantidades!#REF!</definedName>
    <definedName name="guardaescoba" localSheetId="23">[141]Cantidades!#REF!</definedName>
    <definedName name="guardaescoba" localSheetId="24">[141]Cantidades!#REF!</definedName>
    <definedName name="guardaescoba" localSheetId="25">[141]Cantidades!#REF!</definedName>
    <definedName name="guardaescoba" localSheetId="26">[141]Cantidades!#REF!</definedName>
    <definedName name="guardaescoba" localSheetId="27">[141]Cantidades!#REF!</definedName>
    <definedName name="guardaescoba" localSheetId="28">[141]Cantidades!#REF!</definedName>
    <definedName name="guardaescoba" localSheetId="29">[141]Cantidades!#REF!</definedName>
    <definedName name="guardaescoba" localSheetId="30">[141]Cantidades!#REF!</definedName>
    <definedName name="guardaescoba" localSheetId="31">[141]Cantidades!#REF!</definedName>
    <definedName name="guardaescoba" localSheetId="32">[141]Cantidades!#REF!</definedName>
    <definedName name="guardaescoba" localSheetId="33">[141]Cantidades!#REF!</definedName>
    <definedName name="guardaescoba" localSheetId="34">[141]Cantidades!#REF!</definedName>
    <definedName name="guardaescoba" localSheetId="35">[141]Cantidades!#REF!</definedName>
    <definedName name="guardaescoba" localSheetId="36">[141]Cantidades!#REF!</definedName>
    <definedName name="guardaescoba" localSheetId="37">[141]Cantidades!#REF!</definedName>
    <definedName name="guardaescoba" localSheetId="38">[141]Cantidades!#REF!</definedName>
    <definedName name="guardaescoba" localSheetId="39">[141]Cantidades!#REF!</definedName>
    <definedName name="guardaescoba" localSheetId="40">[141]Cantidades!#REF!</definedName>
    <definedName name="guardaescoba" localSheetId="41">[141]Cantidades!#REF!</definedName>
    <definedName name="guardaescoba" localSheetId="3">[47]lisprecios!#REF!</definedName>
    <definedName name="guardaescoba">[141]Cantidades!#REF!</definedName>
    <definedName name="gueva" localSheetId="15">#REF!</definedName>
    <definedName name="gueva" localSheetId="6">#REF!</definedName>
    <definedName name="gueva" localSheetId="7">#REF!</definedName>
    <definedName name="gueva" localSheetId="8">#REF!</definedName>
    <definedName name="gueva" localSheetId="42">#REF!</definedName>
    <definedName name="gueva" localSheetId="43">#REF!</definedName>
    <definedName name="gueva" localSheetId="44">#REF!</definedName>
    <definedName name="gueva" localSheetId="45">#REF!</definedName>
    <definedName name="gueva" localSheetId="46">#REF!</definedName>
    <definedName name="gueva" localSheetId="47">#REF!</definedName>
    <definedName name="gueva" localSheetId="48">#REF!</definedName>
    <definedName name="gueva" localSheetId="49">#REF!</definedName>
    <definedName name="gueva" localSheetId="50">#REF!</definedName>
    <definedName name="gueva" localSheetId="51">#REF!</definedName>
    <definedName name="gueva" localSheetId="52">#REF!</definedName>
    <definedName name="gueva" localSheetId="53">#REF!</definedName>
    <definedName name="gueva" localSheetId="54">#REF!</definedName>
    <definedName name="gueva" localSheetId="55">#REF!</definedName>
    <definedName name="gueva" localSheetId="56">#REF!</definedName>
    <definedName name="gueva" localSheetId="9">#REF!</definedName>
    <definedName name="gueva" localSheetId="10">#REF!</definedName>
    <definedName name="gueva" localSheetId="11">#REF!</definedName>
    <definedName name="gueva" localSheetId="12">#REF!</definedName>
    <definedName name="gueva" localSheetId="13">#REF!</definedName>
    <definedName name="gueva" localSheetId="14">#REF!</definedName>
    <definedName name="gueva" localSheetId="16">#REF!</definedName>
    <definedName name="gueva" localSheetId="17">#REF!</definedName>
    <definedName name="gueva" localSheetId="18">#REF!</definedName>
    <definedName name="gueva" localSheetId="19">#REF!</definedName>
    <definedName name="gueva" localSheetId="22">#REF!</definedName>
    <definedName name="gueva" localSheetId="23">#REF!</definedName>
    <definedName name="gueva" localSheetId="24">#REF!</definedName>
    <definedName name="gueva" localSheetId="25">#REF!</definedName>
    <definedName name="gueva" localSheetId="26">#REF!</definedName>
    <definedName name="gueva" localSheetId="27">#REF!</definedName>
    <definedName name="gueva" localSheetId="28">#REF!</definedName>
    <definedName name="gueva" localSheetId="29">#REF!</definedName>
    <definedName name="gueva" localSheetId="30">#REF!</definedName>
    <definedName name="gueva" localSheetId="31">#REF!</definedName>
    <definedName name="gueva" localSheetId="32">#REF!</definedName>
    <definedName name="gueva" localSheetId="33">#REF!</definedName>
    <definedName name="gueva" localSheetId="34">#REF!</definedName>
    <definedName name="gueva" localSheetId="35">#REF!</definedName>
    <definedName name="gueva" localSheetId="36">#REF!</definedName>
    <definedName name="gueva" localSheetId="37">#REF!</definedName>
    <definedName name="gueva" localSheetId="38">#REF!</definedName>
    <definedName name="gueva" localSheetId="39">#REF!</definedName>
    <definedName name="gueva" localSheetId="40">#REF!</definedName>
    <definedName name="gueva" localSheetId="41">#REF!</definedName>
    <definedName name="gueva">#REF!</definedName>
    <definedName name="guevon" localSheetId="15">#REF!</definedName>
    <definedName name="guevon" localSheetId="6">#REF!</definedName>
    <definedName name="guevon" localSheetId="7">#REF!</definedName>
    <definedName name="guevon" localSheetId="8">#REF!</definedName>
    <definedName name="guevon" localSheetId="42">#REF!</definedName>
    <definedName name="guevon" localSheetId="43">#REF!</definedName>
    <definedName name="guevon" localSheetId="44">#REF!</definedName>
    <definedName name="guevon" localSheetId="45">#REF!</definedName>
    <definedName name="guevon" localSheetId="46">#REF!</definedName>
    <definedName name="guevon" localSheetId="47">#REF!</definedName>
    <definedName name="guevon" localSheetId="48">#REF!</definedName>
    <definedName name="guevon" localSheetId="49">#REF!</definedName>
    <definedName name="guevon" localSheetId="50">#REF!</definedName>
    <definedName name="guevon" localSheetId="51">#REF!</definedName>
    <definedName name="guevon" localSheetId="52">#REF!</definedName>
    <definedName name="guevon" localSheetId="53">#REF!</definedName>
    <definedName name="guevon" localSheetId="54">#REF!</definedName>
    <definedName name="guevon" localSheetId="55">#REF!</definedName>
    <definedName name="guevon" localSheetId="56">#REF!</definedName>
    <definedName name="guevon" localSheetId="9">#REF!</definedName>
    <definedName name="guevon" localSheetId="10">#REF!</definedName>
    <definedName name="guevon" localSheetId="11">#REF!</definedName>
    <definedName name="guevon" localSheetId="12">#REF!</definedName>
    <definedName name="guevon" localSheetId="13">#REF!</definedName>
    <definedName name="guevon" localSheetId="14">#REF!</definedName>
    <definedName name="guevon" localSheetId="16">#REF!</definedName>
    <definedName name="guevon" localSheetId="17">#REF!</definedName>
    <definedName name="guevon" localSheetId="18">#REF!</definedName>
    <definedName name="guevon" localSheetId="19">#REF!</definedName>
    <definedName name="guevon" localSheetId="22">#REF!</definedName>
    <definedName name="guevon" localSheetId="23">#REF!</definedName>
    <definedName name="guevon" localSheetId="24">#REF!</definedName>
    <definedName name="guevon" localSheetId="25">#REF!</definedName>
    <definedName name="guevon" localSheetId="26">#REF!</definedName>
    <definedName name="guevon" localSheetId="27">#REF!</definedName>
    <definedName name="guevon" localSheetId="28">#REF!</definedName>
    <definedName name="guevon" localSheetId="29">#REF!</definedName>
    <definedName name="guevon" localSheetId="30">#REF!</definedName>
    <definedName name="guevon" localSheetId="31">#REF!</definedName>
    <definedName name="guevon" localSheetId="32">#REF!</definedName>
    <definedName name="guevon" localSheetId="33">#REF!</definedName>
    <definedName name="guevon" localSheetId="34">#REF!</definedName>
    <definedName name="guevon" localSheetId="35">#REF!</definedName>
    <definedName name="guevon" localSheetId="36">#REF!</definedName>
    <definedName name="guevon" localSheetId="37">#REF!</definedName>
    <definedName name="guevon" localSheetId="38">#REF!</definedName>
    <definedName name="guevon" localSheetId="39">#REF!</definedName>
    <definedName name="guevon" localSheetId="40">#REF!</definedName>
    <definedName name="guevon" localSheetId="41">#REF!</definedName>
    <definedName name="guevon">#REF!</definedName>
    <definedName name="gus" localSheetId="15">#REF!</definedName>
    <definedName name="gus" localSheetId="6">#REF!</definedName>
    <definedName name="gus" localSheetId="7">#REF!</definedName>
    <definedName name="gus" localSheetId="8">#REF!</definedName>
    <definedName name="gus" localSheetId="42">#REF!</definedName>
    <definedName name="gus" localSheetId="43">#REF!</definedName>
    <definedName name="gus" localSheetId="44">#REF!</definedName>
    <definedName name="gus" localSheetId="45">#REF!</definedName>
    <definedName name="gus" localSheetId="46">#REF!</definedName>
    <definedName name="gus" localSheetId="47">#REF!</definedName>
    <definedName name="gus" localSheetId="48">#REF!</definedName>
    <definedName name="gus" localSheetId="49">#REF!</definedName>
    <definedName name="gus" localSheetId="50">#REF!</definedName>
    <definedName name="gus" localSheetId="51">#REF!</definedName>
    <definedName name="gus" localSheetId="52">#REF!</definedName>
    <definedName name="gus" localSheetId="53">#REF!</definedName>
    <definedName name="gus" localSheetId="54">#REF!</definedName>
    <definedName name="gus" localSheetId="55">#REF!</definedName>
    <definedName name="gus" localSheetId="56">#REF!</definedName>
    <definedName name="gus" localSheetId="9">#REF!</definedName>
    <definedName name="gus" localSheetId="10">#REF!</definedName>
    <definedName name="gus" localSheetId="11">#REF!</definedName>
    <definedName name="gus" localSheetId="12">#REF!</definedName>
    <definedName name="gus" localSheetId="13">#REF!</definedName>
    <definedName name="gus" localSheetId="14">#REF!</definedName>
    <definedName name="gus" localSheetId="16">#REF!</definedName>
    <definedName name="gus" localSheetId="17">#REF!</definedName>
    <definedName name="gus" localSheetId="18">#REF!</definedName>
    <definedName name="gus" localSheetId="19">#REF!</definedName>
    <definedName name="gus" localSheetId="22">#REF!</definedName>
    <definedName name="gus" localSheetId="23">#REF!</definedName>
    <definedName name="gus" localSheetId="24">#REF!</definedName>
    <definedName name="gus" localSheetId="25">#REF!</definedName>
    <definedName name="gus" localSheetId="26">#REF!</definedName>
    <definedName name="gus" localSheetId="27">#REF!</definedName>
    <definedName name="gus" localSheetId="28">#REF!</definedName>
    <definedName name="gus" localSheetId="29">#REF!</definedName>
    <definedName name="gus" localSheetId="30">#REF!</definedName>
    <definedName name="gus" localSheetId="31">#REF!</definedName>
    <definedName name="gus" localSheetId="32">#REF!</definedName>
    <definedName name="gus" localSheetId="33">#REF!</definedName>
    <definedName name="gus" localSheetId="34">#REF!</definedName>
    <definedName name="gus" localSheetId="35">#REF!</definedName>
    <definedName name="gus" localSheetId="36">#REF!</definedName>
    <definedName name="gus" localSheetId="37">#REF!</definedName>
    <definedName name="gus" localSheetId="38">#REF!</definedName>
    <definedName name="gus" localSheetId="39">#REF!</definedName>
    <definedName name="gus" localSheetId="40">#REF!</definedName>
    <definedName name="gus" localSheetId="41">#REF!</definedName>
    <definedName name="gus">#REF!</definedName>
    <definedName name="gustavo" localSheetId="6">#REF!</definedName>
    <definedName name="gustavo">#REF!</definedName>
    <definedName name="GUSTRA" localSheetId="6">#REF!</definedName>
    <definedName name="GUSTRA">#REF!</definedName>
    <definedName name="GUSTRA2" localSheetId="6">#REF!</definedName>
    <definedName name="GUSTRA2">#REF!</definedName>
    <definedName name="Gv" localSheetId="6">#REF!</definedName>
    <definedName name="Gv">#REF!</definedName>
    <definedName name="Gw" localSheetId="6">#REF!</definedName>
    <definedName name="Gw">#REF!</definedName>
    <definedName name="gy" localSheetId="6">#REF!</definedName>
    <definedName name="gy" localSheetId="3">#REF!</definedName>
    <definedName name="gy">#REF!</definedName>
    <definedName name="H">[75]TABLAS!$D$63:$D$78</definedName>
    <definedName name="H.L._INGENIEROS___API_LTDA" localSheetId="2">[20]UNIT081!#REF!</definedName>
    <definedName name="H.L._INGENIEROS___API_LTDA">[20]UNIT081!#REF!</definedName>
    <definedName name="ha" localSheetId="6">#REF!</definedName>
    <definedName name="ha" localSheetId="7">#REF!</definedName>
    <definedName name="ha" localSheetId="11">#REF!</definedName>
    <definedName name="ha" localSheetId="19">#REF!</definedName>
    <definedName name="Ha" localSheetId="3">#REF!</definedName>
    <definedName name="ha">#REF!</definedName>
    <definedName name="hayud" localSheetId="6">#REF!</definedName>
    <definedName name="hayud" localSheetId="7">#REF!</definedName>
    <definedName name="hayud" localSheetId="11">#REF!</definedName>
    <definedName name="hayud" localSheetId="19">#REF!</definedName>
    <definedName name="hayud">#REF!</definedName>
    <definedName name="Hb" localSheetId="6">#REF!</definedName>
    <definedName name="Hb">#REF!</definedName>
    <definedName name="HC_Accesorios" localSheetId="6">#REF!</definedName>
    <definedName name="HC_Accesorios">#REF!</definedName>
    <definedName name="HC_CANON_ESP" localSheetId="6">#REF!</definedName>
    <definedName name="HC_CANON_ESP">#REF!</definedName>
    <definedName name="HC_CanonInterpolado" localSheetId="6">#REF!</definedName>
    <definedName name="HC_CanonInterpolado">#REF!</definedName>
    <definedName name="HC_Capital" localSheetId="6">#REF!</definedName>
    <definedName name="HC_Capital">#REF!</definedName>
    <definedName name="HC_Capital_Congelado" localSheetId="6">#REF!</definedName>
    <definedName name="HC_Capital_Congelado">#REF!</definedName>
    <definedName name="HC_CapitalInicio" localSheetId="6">#REF!</definedName>
    <definedName name="HC_CapitalInicio">#REF!</definedName>
    <definedName name="HCAccesoriosPrecPub" localSheetId="6">#REF!</definedName>
    <definedName name="HCAccesoriosPrecPub">#REF!</definedName>
    <definedName name="hcamion" localSheetId="6">#REF!</definedName>
    <definedName name="hcamion">#REF!</definedName>
    <definedName name="HDGSBXG354" localSheetId="6">#REF!</definedName>
    <definedName name="HDGSBXG354">#REF!</definedName>
    <definedName name="Header_Row">ROW(#REF!)</definedName>
    <definedName name="herr" localSheetId="6">#REF!</definedName>
    <definedName name="herr" localSheetId="7">#REF!</definedName>
    <definedName name="herr" localSheetId="11">#REF!</definedName>
    <definedName name="herr" localSheetId="19">#REF!</definedName>
    <definedName name="herr">#REF!</definedName>
    <definedName name="HERRAMIENTAS">[142]MATERIALES!$A$13</definedName>
    <definedName name="HFD">'[4]Plan auditoría'!#REF!</definedName>
    <definedName name="HG" localSheetId="6">#REF!</definedName>
    <definedName name="HG" localSheetId="7">#REF!</definedName>
    <definedName name="HG" localSheetId="11">#REF!</definedName>
    <definedName name="HG" localSheetId="19">#REF!</definedName>
    <definedName name="HG">#REF!</definedName>
    <definedName name="hgrua" localSheetId="6">#REF!</definedName>
    <definedName name="hgrua" localSheetId="7">#REF!</definedName>
    <definedName name="hgrua" localSheetId="11">#REF!</definedName>
    <definedName name="hgrua" localSheetId="19">#REF!</definedName>
    <definedName name="hgrua">#REF!</definedName>
    <definedName name="hgt" localSheetId="15">#REF!</definedName>
    <definedName name="hgt" localSheetId="6">#REF!</definedName>
    <definedName name="hgt" localSheetId="7">#REF!</definedName>
    <definedName name="hgt" localSheetId="8">#REF!</definedName>
    <definedName name="hgt" localSheetId="42">#REF!</definedName>
    <definedName name="hgt" localSheetId="43">#REF!</definedName>
    <definedName name="hgt" localSheetId="44">#REF!</definedName>
    <definedName name="hgt" localSheetId="45">#REF!</definedName>
    <definedName name="hgt" localSheetId="46">#REF!</definedName>
    <definedName name="hgt" localSheetId="47">#REF!</definedName>
    <definedName name="hgt" localSheetId="48">#REF!</definedName>
    <definedName name="hgt" localSheetId="49">#REF!</definedName>
    <definedName name="hgt" localSheetId="50">#REF!</definedName>
    <definedName name="hgt" localSheetId="51">#REF!</definedName>
    <definedName name="hgt" localSheetId="52">#REF!</definedName>
    <definedName name="hgt" localSheetId="53">#REF!</definedName>
    <definedName name="hgt" localSheetId="54">#REF!</definedName>
    <definedName name="hgt" localSheetId="55">#REF!</definedName>
    <definedName name="hgt" localSheetId="56">#REF!</definedName>
    <definedName name="hgt" localSheetId="9">#REF!</definedName>
    <definedName name="hgt" localSheetId="10">#REF!</definedName>
    <definedName name="hgt" localSheetId="11">#REF!</definedName>
    <definedName name="hgt" localSheetId="12">#REF!</definedName>
    <definedName name="hgt" localSheetId="13">#REF!</definedName>
    <definedName name="hgt" localSheetId="14">#REF!</definedName>
    <definedName name="hgt" localSheetId="16">#REF!</definedName>
    <definedName name="hgt" localSheetId="17">#REF!</definedName>
    <definedName name="hgt" localSheetId="18">#REF!</definedName>
    <definedName name="hgt" localSheetId="19">#REF!</definedName>
    <definedName name="hgt" localSheetId="22">#REF!</definedName>
    <definedName name="hgt" localSheetId="23">#REF!</definedName>
    <definedName name="hgt" localSheetId="24">#REF!</definedName>
    <definedName name="hgt" localSheetId="25">#REF!</definedName>
    <definedName name="hgt" localSheetId="26">#REF!</definedName>
    <definedName name="hgt" localSheetId="27">#REF!</definedName>
    <definedName name="hgt" localSheetId="28">#REF!</definedName>
    <definedName name="hgt" localSheetId="29">#REF!</definedName>
    <definedName name="hgt" localSheetId="30">#REF!</definedName>
    <definedName name="hgt" localSheetId="31">#REF!</definedName>
    <definedName name="hgt" localSheetId="32">#REF!</definedName>
    <definedName name="hgt" localSheetId="33">#REF!</definedName>
    <definedName name="hgt" localSheetId="34">#REF!</definedName>
    <definedName name="hgt" localSheetId="35">#REF!</definedName>
    <definedName name="hgt" localSheetId="36">#REF!</definedName>
    <definedName name="hgt" localSheetId="37">#REF!</definedName>
    <definedName name="hgt" localSheetId="38">#REF!</definedName>
    <definedName name="hgt" localSheetId="39">#REF!</definedName>
    <definedName name="hgt" localSheetId="40">#REF!</definedName>
    <definedName name="hgt" localSheetId="41">#REF!</definedName>
    <definedName name="hgt" localSheetId="3">#REF!</definedName>
    <definedName name="hgt">#REF!</definedName>
    <definedName name="hgu" localSheetId="15">#REF!</definedName>
    <definedName name="hgu" localSheetId="6">#REF!</definedName>
    <definedName name="hgu" localSheetId="7">#REF!</definedName>
    <definedName name="hgu" localSheetId="8">#REF!</definedName>
    <definedName name="hgu" localSheetId="42">#REF!</definedName>
    <definedName name="hgu" localSheetId="43">#REF!</definedName>
    <definedName name="hgu" localSheetId="44">#REF!</definedName>
    <definedName name="hgu" localSheetId="45">#REF!</definedName>
    <definedName name="hgu" localSheetId="46">#REF!</definedName>
    <definedName name="hgu" localSheetId="47">#REF!</definedName>
    <definedName name="hgu" localSheetId="48">#REF!</definedName>
    <definedName name="hgu" localSheetId="49">#REF!</definedName>
    <definedName name="hgu" localSheetId="50">#REF!</definedName>
    <definedName name="hgu" localSheetId="51">#REF!</definedName>
    <definedName name="hgu" localSheetId="52">#REF!</definedName>
    <definedName name="hgu" localSheetId="53">#REF!</definedName>
    <definedName name="hgu" localSheetId="54">#REF!</definedName>
    <definedName name="hgu" localSheetId="55">#REF!</definedName>
    <definedName name="hgu" localSheetId="56">#REF!</definedName>
    <definedName name="hgu" localSheetId="9">#REF!</definedName>
    <definedName name="hgu" localSheetId="10">#REF!</definedName>
    <definedName name="hgu" localSheetId="11">#REF!</definedName>
    <definedName name="hgu" localSheetId="12">#REF!</definedName>
    <definedName name="hgu" localSheetId="13">#REF!</definedName>
    <definedName name="hgu" localSheetId="14">#REF!</definedName>
    <definedName name="hgu" localSheetId="16">#REF!</definedName>
    <definedName name="hgu" localSheetId="17">#REF!</definedName>
    <definedName name="hgu" localSheetId="18">#REF!</definedName>
    <definedName name="hgu" localSheetId="19">#REF!</definedName>
    <definedName name="hgu" localSheetId="22">#REF!</definedName>
    <definedName name="hgu" localSheetId="23">#REF!</definedName>
    <definedName name="hgu" localSheetId="24">#REF!</definedName>
    <definedName name="hgu" localSheetId="25">#REF!</definedName>
    <definedName name="hgu" localSheetId="26">#REF!</definedName>
    <definedName name="hgu" localSheetId="27">#REF!</definedName>
    <definedName name="hgu" localSheetId="28">#REF!</definedName>
    <definedName name="hgu" localSheetId="29">#REF!</definedName>
    <definedName name="hgu" localSheetId="30">#REF!</definedName>
    <definedName name="hgu" localSheetId="31">#REF!</definedName>
    <definedName name="hgu" localSheetId="32">#REF!</definedName>
    <definedName name="hgu" localSheetId="33">#REF!</definedName>
    <definedName name="hgu" localSheetId="34">#REF!</definedName>
    <definedName name="hgu" localSheetId="35">#REF!</definedName>
    <definedName name="hgu" localSheetId="36">#REF!</definedName>
    <definedName name="hgu" localSheetId="37">#REF!</definedName>
    <definedName name="hgu" localSheetId="38">#REF!</definedName>
    <definedName name="hgu" localSheetId="39">#REF!</definedName>
    <definedName name="hgu" localSheetId="40">#REF!</definedName>
    <definedName name="hgu" localSheetId="41">#REF!</definedName>
    <definedName name="hgu" localSheetId="3">#REF!</definedName>
    <definedName name="hgu">#REF!</definedName>
    <definedName name="hh" localSheetId="15">#REF!</definedName>
    <definedName name="hh" localSheetId="6">#REF!</definedName>
    <definedName name="hh" localSheetId="7">#REF!</definedName>
    <definedName name="hh" localSheetId="8">#REF!</definedName>
    <definedName name="hh" localSheetId="42">#REF!</definedName>
    <definedName name="hh" localSheetId="43">#REF!</definedName>
    <definedName name="hh" localSheetId="44">#REF!</definedName>
    <definedName name="hh" localSheetId="45">#REF!</definedName>
    <definedName name="hh" localSheetId="46">#REF!</definedName>
    <definedName name="hh" localSheetId="47">#REF!</definedName>
    <definedName name="hh" localSheetId="48">#REF!</definedName>
    <definedName name="hh" localSheetId="49">#REF!</definedName>
    <definedName name="hh" localSheetId="50">#REF!</definedName>
    <definedName name="hh" localSheetId="51">#REF!</definedName>
    <definedName name="hh" localSheetId="52">#REF!</definedName>
    <definedName name="hh" localSheetId="53">#REF!</definedName>
    <definedName name="hh" localSheetId="54">#REF!</definedName>
    <definedName name="hh" localSheetId="55">#REF!</definedName>
    <definedName name="hh" localSheetId="56">#REF!</definedName>
    <definedName name="hh" localSheetId="9">#REF!</definedName>
    <definedName name="hh" localSheetId="10">#REF!</definedName>
    <definedName name="hh" localSheetId="11">#REF!</definedName>
    <definedName name="hh" localSheetId="12">#REF!</definedName>
    <definedName name="hh" localSheetId="13">#REF!</definedName>
    <definedName name="hh" localSheetId="14">#REF!</definedName>
    <definedName name="hh" localSheetId="16">#REF!</definedName>
    <definedName name="hh" localSheetId="17">#REF!</definedName>
    <definedName name="hh" localSheetId="18">#REF!</definedName>
    <definedName name="hh" localSheetId="19">#REF!</definedName>
    <definedName name="hh" localSheetId="22">#REF!</definedName>
    <definedName name="hh" localSheetId="23">#REF!</definedName>
    <definedName name="hh" localSheetId="24">#REF!</definedName>
    <definedName name="hh" localSheetId="25">#REF!</definedName>
    <definedName name="hh" localSheetId="26">#REF!</definedName>
    <definedName name="hh" localSheetId="27">#REF!</definedName>
    <definedName name="hh" localSheetId="28">#REF!</definedName>
    <definedName name="hh" localSheetId="29">#REF!</definedName>
    <definedName name="hh" localSheetId="30">#REF!</definedName>
    <definedName name="hh" localSheetId="31">#REF!</definedName>
    <definedName name="hh" localSheetId="32">#REF!</definedName>
    <definedName name="hh" localSheetId="33">#REF!</definedName>
    <definedName name="hh" localSheetId="34">#REF!</definedName>
    <definedName name="hh" localSheetId="35">#REF!</definedName>
    <definedName name="hh" localSheetId="36">#REF!</definedName>
    <definedName name="hh" localSheetId="37">#REF!</definedName>
    <definedName name="hh" localSheetId="38">#REF!</definedName>
    <definedName name="hh" localSheetId="39">#REF!</definedName>
    <definedName name="hh" localSheetId="40">#REF!</definedName>
    <definedName name="hh" localSheetId="41">#REF!</definedName>
    <definedName name="HH" localSheetId="3">#REF!</definedName>
    <definedName name="hh">#REF!</definedName>
    <definedName name="hhhh" localSheetId="6">#REF!</definedName>
    <definedName name="hhhh">#REF!</definedName>
    <definedName name="hhhhhhhh" localSheetId="6">#REF!</definedName>
    <definedName name="hhhhhhhh">#REF!</definedName>
    <definedName name="hhjh" localSheetId="6">#REF!</definedName>
    <definedName name="hhjh">#REF!</definedName>
    <definedName name="HIDR160PE_S1" localSheetId="6">#REF!</definedName>
    <definedName name="HIDR160PE_S1">#REF!</definedName>
    <definedName name="HIDR160PE_S2" localSheetId="6">#REF!</definedName>
    <definedName name="HIDR160PE_S2">#REF!</definedName>
    <definedName name="HIDR160PE_S3" localSheetId="6">#REF!</definedName>
    <definedName name="HIDR160PE_S3">#REF!</definedName>
    <definedName name="HIDR160PE_S4" localSheetId="6">#REF!</definedName>
    <definedName name="HIDR160PE_S4">#REF!</definedName>
    <definedName name="HIDR160PE_S5" localSheetId="6">#REF!</definedName>
    <definedName name="HIDR160PE_S5">#REF!</definedName>
    <definedName name="HIDR160PE_S6" localSheetId="6">#REF!</definedName>
    <definedName name="HIDR160PE_S6">#REF!</definedName>
    <definedName name="HIDR200PE_S1" localSheetId="6">#REF!</definedName>
    <definedName name="HIDR200PE_S1">#REF!</definedName>
    <definedName name="HIDR200PE_S2" localSheetId="6">#REF!</definedName>
    <definedName name="HIDR200PE_S2">#REF!</definedName>
    <definedName name="HIDR200PE_S3" localSheetId="6">#REF!</definedName>
    <definedName name="HIDR200PE_S3">#REF!</definedName>
    <definedName name="HIDR200PE_S4" localSheetId="6">#REF!</definedName>
    <definedName name="HIDR200PE_S4">#REF!</definedName>
    <definedName name="HIDR200PE_S5" localSheetId="6">#REF!</definedName>
    <definedName name="HIDR200PE_S5">#REF!</definedName>
    <definedName name="HIDR200PE_S6" localSheetId="6">#REF!</definedName>
    <definedName name="HIDR200PE_S6">#REF!</definedName>
    <definedName name="hierro" localSheetId="6">#REF!</definedName>
    <definedName name="hierro">#REF!</definedName>
    <definedName name="hierro1" localSheetId="6">#REF!</definedName>
    <definedName name="hierro1">#REF!</definedName>
    <definedName name="hierro2" localSheetId="6">'[93]APU''s'!#REF!</definedName>
    <definedName name="hierro2" localSheetId="7">'[93]APU''s'!#REF!</definedName>
    <definedName name="hierro2" localSheetId="11">'[93]APU''s'!#REF!</definedName>
    <definedName name="hierro2" localSheetId="19">'[93]APU''s'!#REF!</definedName>
    <definedName name="hierro2">'[93]APU''s'!#REF!</definedName>
    <definedName name="hierro4" localSheetId="6">'[93]APU''s'!#REF!</definedName>
    <definedName name="hierro4" localSheetId="7">'[93]APU''s'!#REF!</definedName>
    <definedName name="hierro4" localSheetId="11">'[93]APU''s'!#REF!</definedName>
    <definedName name="hierro4" localSheetId="19">'[93]APU''s'!#REF!</definedName>
    <definedName name="hierro4">'[93]APU''s'!#REF!</definedName>
    <definedName name="hikhkjhkjl" localSheetId="15">'[4]Plan auditoría'!#REF!</definedName>
    <definedName name="hikhkjhkjl" localSheetId="6">'[4]Plan auditoría'!#REF!</definedName>
    <definedName name="hikhkjhkjl" localSheetId="7">'[4]Plan auditoría'!#REF!</definedName>
    <definedName name="hikhkjhkjl" localSheetId="8">'[4]Plan auditoría'!#REF!</definedName>
    <definedName name="hikhkjhkjl" localSheetId="42">'[4]Plan auditoría'!#REF!</definedName>
    <definedName name="hikhkjhkjl" localSheetId="43">'[4]Plan auditoría'!#REF!</definedName>
    <definedName name="hikhkjhkjl" localSheetId="44">'[4]Plan auditoría'!#REF!</definedName>
    <definedName name="hikhkjhkjl" localSheetId="45">'[4]Plan auditoría'!#REF!</definedName>
    <definedName name="hikhkjhkjl" localSheetId="46">'[4]Plan auditoría'!#REF!</definedName>
    <definedName name="hikhkjhkjl" localSheetId="47">'[4]Plan auditoría'!#REF!</definedName>
    <definedName name="hikhkjhkjl" localSheetId="48">'[4]Plan auditoría'!#REF!</definedName>
    <definedName name="hikhkjhkjl" localSheetId="49">'[4]Plan auditoría'!#REF!</definedName>
    <definedName name="hikhkjhkjl" localSheetId="50">'[4]Plan auditoría'!#REF!</definedName>
    <definedName name="hikhkjhkjl" localSheetId="51">'[4]Plan auditoría'!#REF!</definedName>
    <definedName name="hikhkjhkjl" localSheetId="52">'[4]Plan auditoría'!#REF!</definedName>
    <definedName name="hikhkjhkjl" localSheetId="53">'[4]Plan auditoría'!#REF!</definedName>
    <definedName name="hikhkjhkjl" localSheetId="54">'[4]Plan auditoría'!#REF!</definedName>
    <definedName name="hikhkjhkjl" localSheetId="55">'[4]Plan auditoría'!#REF!</definedName>
    <definedName name="hikhkjhkjl" localSheetId="56">'[4]Plan auditoría'!#REF!</definedName>
    <definedName name="hikhkjhkjl" localSheetId="9">'[4]Plan auditoría'!#REF!</definedName>
    <definedName name="hikhkjhkjl" localSheetId="10">'[4]Plan auditoría'!#REF!</definedName>
    <definedName name="hikhkjhkjl" localSheetId="11">'[4]Plan auditoría'!#REF!</definedName>
    <definedName name="hikhkjhkjl" localSheetId="12">'[4]Plan auditoría'!#REF!</definedName>
    <definedName name="hikhkjhkjl" localSheetId="13">'[4]Plan auditoría'!#REF!</definedName>
    <definedName name="hikhkjhkjl" localSheetId="14">'[4]Plan auditoría'!#REF!</definedName>
    <definedName name="hikhkjhkjl" localSheetId="16">'[4]Plan auditoría'!#REF!</definedName>
    <definedName name="hikhkjhkjl" localSheetId="17">'[4]Plan auditoría'!#REF!</definedName>
    <definedName name="hikhkjhkjl" localSheetId="18">'[4]Plan auditoría'!#REF!</definedName>
    <definedName name="hikhkjhkjl" localSheetId="19">'[4]Plan auditoría'!#REF!</definedName>
    <definedName name="hikhkjhkjl" localSheetId="22">'[4]Plan auditoría'!#REF!</definedName>
    <definedName name="hikhkjhkjl" localSheetId="23">'[4]Plan auditoría'!#REF!</definedName>
    <definedName name="hikhkjhkjl" localSheetId="24">'[4]Plan auditoría'!#REF!</definedName>
    <definedName name="hikhkjhkjl" localSheetId="25">'[4]Plan auditoría'!#REF!</definedName>
    <definedName name="hikhkjhkjl" localSheetId="26">'[4]Plan auditoría'!#REF!</definedName>
    <definedName name="hikhkjhkjl" localSheetId="27">'[4]Plan auditoría'!#REF!</definedName>
    <definedName name="hikhkjhkjl" localSheetId="28">'[4]Plan auditoría'!#REF!</definedName>
    <definedName name="hikhkjhkjl" localSheetId="29">'[4]Plan auditoría'!#REF!</definedName>
    <definedName name="hikhkjhkjl" localSheetId="30">'[4]Plan auditoría'!#REF!</definedName>
    <definedName name="hikhkjhkjl" localSheetId="31">'[4]Plan auditoría'!#REF!</definedName>
    <definedName name="hikhkjhkjl" localSheetId="32">'[4]Plan auditoría'!#REF!</definedName>
    <definedName name="hikhkjhkjl" localSheetId="33">'[4]Plan auditoría'!#REF!</definedName>
    <definedName name="hikhkjhkjl" localSheetId="34">'[4]Plan auditoría'!#REF!</definedName>
    <definedName name="hikhkjhkjl" localSheetId="35">'[4]Plan auditoría'!#REF!</definedName>
    <definedName name="hikhkjhkjl" localSheetId="36">'[4]Plan auditoría'!#REF!</definedName>
    <definedName name="hikhkjhkjl" localSheetId="37">'[4]Plan auditoría'!#REF!</definedName>
    <definedName name="hikhkjhkjl" localSheetId="38">'[4]Plan auditoría'!#REF!</definedName>
    <definedName name="hikhkjhkjl" localSheetId="39">'[4]Plan auditoría'!#REF!</definedName>
    <definedName name="hikhkjhkjl" localSheetId="40">'[4]Plan auditoría'!#REF!</definedName>
    <definedName name="hikhkjhkjl" localSheetId="41">'[4]Plan auditoría'!#REF!</definedName>
    <definedName name="hikhkjhkjl">'[4]Plan auditoría'!#REF!</definedName>
    <definedName name="hikhkjhkjl_2" localSheetId="15">'[4]Plan auditoría'!#REF!</definedName>
    <definedName name="hikhkjhkjl_2" localSheetId="6">'[4]Plan auditoría'!#REF!</definedName>
    <definedName name="hikhkjhkjl_2" localSheetId="7">'[4]Plan auditoría'!#REF!</definedName>
    <definedName name="hikhkjhkjl_2" localSheetId="8">'[4]Plan auditoría'!#REF!</definedName>
    <definedName name="hikhkjhkjl_2" localSheetId="42">'[4]Plan auditoría'!#REF!</definedName>
    <definedName name="hikhkjhkjl_2" localSheetId="43">'[4]Plan auditoría'!#REF!</definedName>
    <definedName name="hikhkjhkjl_2" localSheetId="44">'[4]Plan auditoría'!#REF!</definedName>
    <definedName name="hikhkjhkjl_2" localSheetId="45">'[4]Plan auditoría'!#REF!</definedName>
    <definedName name="hikhkjhkjl_2" localSheetId="46">'[4]Plan auditoría'!#REF!</definedName>
    <definedName name="hikhkjhkjl_2" localSheetId="47">'[4]Plan auditoría'!#REF!</definedName>
    <definedName name="hikhkjhkjl_2" localSheetId="48">'[4]Plan auditoría'!#REF!</definedName>
    <definedName name="hikhkjhkjl_2" localSheetId="49">'[4]Plan auditoría'!#REF!</definedName>
    <definedName name="hikhkjhkjl_2" localSheetId="50">'[4]Plan auditoría'!#REF!</definedName>
    <definedName name="hikhkjhkjl_2" localSheetId="51">'[4]Plan auditoría'!#REF!</definedName>
    <definedName name="hikhkjhkjl_2" localSheetId="52">'[4]Plan auditoría'!#REF!</definedName>
    <definedName name="hikhkjhkjl_2" localSheetId="53">'[4]Plan auditoría'!#REF!</definedName>
    <definedName name="hikhkjhkjl_2" localSheetId="54">'[4]Plan auditoría'!#REF!</definedName>
    <definedName name="hikhkjhkjl_2" localSheetId="55">'[4]Plan auditoría'!#REF!</definedName>
    <definedName name="hikhkjhkjl_2" localSheetId="56">'[4]Plan auditoría'!#REF!</definedName>
    <definedName name="hikhkjhkjl_2" localSheetId="9">'[4]Plan auditoría'!#REF!</definedName>
    <definedName name="hikhkjhkjl_2" localSheetId="10">'[4]Plan auditoría'!#REF!</definedName>
    <definedName name="hikhkjhkjl_2" localSheetId="11">'[4]Plan auditoría'!#REF!</definedName>
    <definedName name="hikhkjhkjl_2" localSheetId="12">'[4]Plan auditoría'!#REF!</definedName>
    <definedName name="hikhkjhkjl_2" localSheetId="13">'[4]Plan auditoría'!#REF!</definedName>
    <definedName name="hikhkjhkjl_2" localSheetId="14">'[4]Plan auditoría'!#REF!</definedName>
    <definedName name="hikhkjhkjl_2" localSheetId="16">'[4]Plan auditoría'!#REF!</definedName>
    <definedName name="hikhkjhkjl_2" localSheetId="17">'[4]Plan auditoría'!#REF!</definedName>
    <definedName name="hikhkjhkjl_2" localSheetId="18">'[4]Plan auditoría'!#REF!</definedName>
    <definedName name="hikhkjhkjl_2" localSheetId="19">'[4]Plan auditoría'!#REF!</definedName>
    <definedName name="hikhkjhkjl_2" localSheetId="22">'[4]Plan auditoría'!#REF!</definedName>
    <definedName name="hikhkjhkjl_2" localSheetId="23">'[4]Plan auditoría'!#REF!</definedName>
    <definedName name="hikhkjhkjl_2" localSheetId="24">'[4]Plan auditoría'!#REF!</definedName>
    <definedName name="hikhkjhkjl_2" localSheetId="25">'[4]Plan auditoría'!#REF!</definedName>
    <definedName name="hikhkjhkjl_2" localSheetId="26">'[4]Plan auditoría'!#REF!</definedName>
    <definedName name="hikhkjhkjl_2" localSheetId="27">'[4]Plan auditoría'!#REF!</definedName>
    <definedName name="hikhkjhkjl_2" localSheetId="28">'[4]Plan auditoría'!#REF!</definedName>
    <definedName name="hikhkjhkjl_2" localSheetId="29">'[4]Plan auditoría'!#REF!</definedName>
    <definedName name="hikhkjhkjl_2" localSheetId="30">'[4]Plan auditoría'!#REF!</definedName>
    <definedName name="hikhkjhkjl_2" localSheetId="31">'[4]Plan auditoría'!#REF!</definedName>
    <definedName name="hikhkjhkjl_2" localSheetId="32">'[4]Plan auditoría'!#REF!</definedName>
    <definedName name="hikhkjhkjl_2" localSheetId="33">'[4]Plan auditoría'!#REF!</definedName>
    <definedName name="hikhkjhkjl_2" localSheetId="34">'[4]Plan auditoría'!#REF!</definedName>
    <definedName name="hikhkjhkjl_2" localSheetId="35">'[4]Plan auditoría'!#REF!</definedName>
    <definedName name="hikhkjhkjl_2" localSheetId="36">'[4]Plan auditoría'!#REF!</definedName>
    <definedName name="hikhkjhkjl_2" localSheetId="37">'[4]Plan auditoría'!#REF!</definedName>
    <definedName name="hikhkjhkjl_2" localSheetId="38">'[4]Plan auditoría'!#REF!</definedName>
    <definedName name="hikhkjhkjl_2" localSheetId="39">'[4]Plan auditoría'!#REF!</definedName>
    <definedName name="hikhkjhkjl_2" localSheetId="40">'[4]Plan auditoría'!#REF!</definedName>
    <definedName name="hikhkjhkjl_2" localSheetId="41">'[4]Plan auditoría'!#REF!</definedName>
    <definedName name="hikhkjhkjl_2">'[4]Plan auditoría'!#REF!</definedName>
    <definedName name="hikhkjhkjl_4" localSheetId="15">'[4]Plan auditoría'!#REF!</definedName>
    <definedName name="hikhkjhkjl_4" localSheetId="6">'[4]Plan auditoría'!#REF!</definedName>
    <definedName name="hikhkjhkjl_4" localSheetId="7">'[4]Plan auditoría'!#REF!</definedName>
    <definedName name="hikhkjhkjl_4" localSheetId="8">'[4]Plan auditoría'!#REF!</definedName>
    <definedName name="hikhkjhkjl_4" localSheetId="42">'[4]Plan auditoría'!#REF!</definedName>
    <definedName name="hikhkjhkjl_4" localSheetId="43">'[4]Plan auditoría'!#REF!</definedName>
    <definedName name="hikhkjhkjl_4" localSheetId="44">'[4]Plan auditoría'!#REF!</definedName>
    <definedName name="hikhkjhkjl_4" localSheetId="45">'[4]Plan auditoría'!#REF!</definedName>
    <definedName name="hikhkjhkjl_4" localSheetId="46">'[4]Plan auditoría'!#REF!</definedName>
    <definedName name="hikhkjhkjl_4" localSheetId="47">'[4]Plan auditoría'!#REF!</definedName>
    <definedName name="hikhkjhkjl_4" localSheetId="48">'[4]Plan auditoría'!#REF!</definedName>
    <definedName name="hikhkjhkjl_4" localSheetId="49">'[4]Plan auditoría'!#REF!</definedName>
    <definedName name="hikhkjhkjl_4" localSheetId="50">'[4]Plan auditoría'!#REF!</definedName>
    <definedName name="hikhkjhkjl_4" localSheetId="51">'[4]Plan auditoría'!#REF!</definedName>
    <definedName name="hikhkjhkjl_4" localSheetId="52">'[4]Plan auditoría'!#REF!</definedName>
    <definedName name="hikhkjhkjl_4" localSheetId="53">'[4]Plan auditoría'!#REF!</definedName>
    <definedName name="hikhkjhkjl_4" localSheetId="54">'[4]Plan auditoría'!#REF!</definedName>
    <definedName name="hikhkjhkjl_4" localSheetId="55">'[4]Plan auditoría'!#REF!</definedName>
    <definedName name="hikhkjhkjl_4" localSheetId="56">'[4]Plan auditoría'!#REF!</definedName>
    <definedName name="hikhkjhkjl_4" localSheetId="9">'[4]Plan auditoría'!#REF!</definedName>
    <definedName name="hikhkjhkjl_4" localSheetId="10">'[4]Plan auditoría'!#REF!</definedName>
    <definedName name="hikhkjhkjl_4" localSheetId="11">'[4]Plan auditoría'!#REF!</definedName>
    <definedName name="hikhkjhkjl_4" localSheetId="12">'[4]Plan auditoría'!#REF!</definedName>
    <definedName name="hikhkjhkjl_4" localSheetId="13">'[4]Plan auditoría'!#REF!</definedName>
    <definedName name="hikhkjhkjl_4" localSheetId="14">'[4]Plan auditoría'!#REF!</definedName>
    <definedName name="hikhkjhkjl_4" localSheetId="16">'[4]Plan auditoría'!#REF!</definedName>
    <definedName name="hikhkjhkjl_4" localSheetId="17">'[4]Plan auditoría'!#REF!</definedName>
    <definedName name="hikhkjhkjl_4" localSheetId="18">'[4]Plan auditoría'!#REF!</definedName>
    <definedName name="hikhkjhkjl_4" localSheetId="19">'[4]Plan auditoría'!#REF!</definedName>
    <definedName name="hikhkjhkjl_4" localSheetId="22">'[4]Plan auditoría'!#REF!</definedName>
    <definedName name="hikhkjhkjl_4" localSheetId="23">'[4]Plan auditoría'!#REF!</definedName>
    <definedName name="hikhkjhkjl_4" localSheetId="24">'[4]Plan auditoría'!#REF!</definedName>
    <definedName name="hikhkjhkjl_4" localSheetId="25">'[4]Plan auditoría'!#REF!</definedName>
    <definedName name="hikhkjhkjl_4" localSheetId="26">'[4]Plan auditoría'!#REF!</definedName>
    <definedName name="hikhkjhkjl_4" localSheetId="27">'[4]Plan auditoría'!#REF!</definedName>
    <definedName name="hikhkjhkjl_4" localSheetId="28">'[4]Plan auditoría'!#REF!</definedName>
    <definedName name="hikhkjhkjl_4" localSheetId="29">'[4]Plan auditoría'!#REF!</definedName>
    <definedName name="hikhkjhkjl_4" localSheetId="30">'[4]Plan auditoría'!#REF!</definedName>
    <definedName name="hikhkjhkjl_4" localSheetId="31">'[4]Plan auditoría'!#REF!</definedName>
    <definedName name="hikhkjhkjl_4" localSheetId="32">'[4]Plan auditoría'!#REF!</definedName>
    <definedName name="hikhkjhkjl_4" localSheetId="33">'[4]Plan auditoría'!#REF!</definedName>
    <definedName name="hikhkjhkjl_4" localSheetId="34">'[4]Plan auditoría'!#REF!</definedName>
    <definedName name="hikhkjhkjl_4" localSheetId="35">'[4]Plan auditoría'!#REF!</definedName>
    <definedName name="hikhkjhkjl_4" localSheetId="36">'[4]Plan auditoría'!#REF!</definedName>
    <definedName name="hikhkjhkjl_4" localSheetId="37">'[4]Plan auditoría'!#REF!</definedName>
    <definedName name="hikhkjhkjl_4" localSheetId="38">'[4]Plan auditoría'!#REF!</definedName>
    <definedName name="hikhkjhkjl_4" localSheetId="39">'[4]Plan auditoría'!#REF!</definedName>
    <definedName name="hikhkjhkjl_4" localSheetId="40">'[4]Plan auditoría'!#REF!</definedName>
    <definedName name="hikhkjhkjl_4" localSheetId="41">'[4]Plan auditoría'!#REF!</definedName>
    <definedName name="hikhkjhkjl_4">'[4]Plan auditoría'!#REF!</definedName>
    <definedName name="hing" localSheetId="6">#REF!</definedName>
    <definedName name="hing" localSheetId="7">#REF!</definedName>
    <definedName name="hing" localSheetId="11">#REF!</definedName>
    <definedName name="hing" localSheetId="19">#REF!</definedName>
    <definedName name="hing">#REF!</definedName>
    <definedName name="HisYear_0" localSheetId="6" hidden="1">#REF!</definedName>
    <definedName name="HisYear_0" localSheetId="7" hidden="1">#REF!</definedName>
    <definedName name="HisYear_0" localSheetId="11" hidden="1">#REF!</definedName>
    <definedName name="HisYear_0" localSheetId="19" hidden="1">#REF!</definedName>
    <definedName name="HisYear_0" localSheetId="2" hidden="1">#REF!</definedName>
    <definedName name="HisYear_0" localSheetId="1" hidden="1">#REF!</definedName>
    <definedName name="HisYear_0" hidden="1">#REF!</definedName>
    <definedName name="HisYear_1" localSheetId="6" hidden="1">#REF!</definedName>
    <definedName name="HisYear_1" localSheetId="11" hidden="1">#REF!</definedName>
    <definedName name="HisYear_1" localSheetId="19" hidden="1">#REF!</definedName>
    <definedName name="HisYear_1" localSheetId="2" hidden="1">#REF!</definedName>
    <definedName name="HisYear_1" localSheetId="1" hidden="1">#REF!</definedName>
    <definedName name="HisYear_1" hidden="1">#REF!</definedName>
    <definedName name="HisYear_2" localSheetId="6" hidden="1">#REF!</definedName>
    <definedName name="HisYear_2" localSheetId="2" hidden="1">#REF!</definedName>
    <definedName name="HisYear_2" localSheetId="1" hidden="1">#REF!</definedName>
    <definedName name="HisYear_2" hidden="1">#REF!</definedName>
    <definedName name="HisYear_3" localSheetId="6" hidden="1">#REF!</definedName>
    <definedName name="HisYear_3" localSheetId="2" hidden="1">#REF!</definedName>
    <definedName name="HisYear_3" localSheetId="1" hidden="1">#REF!</definedName>
    <definedName name="HisYear_3" hidden="1">#REF!</definedName>
    <definedName name="hj" localSheetId="15">#REF!</definedName>
    <definedName name="hj" localSheetId="6">#REF!</definedName>
    <definedName name="hj" localSheetId="7">#REF!</definedName>
    <definedName name="hj" localSheetId="8">#REF!</definedName>
    <definedName name="hj" localSheetId="42">#REF!</definedName>
    <definedName name="hj" localSheetId="43">#REF!</definedName>
    <definedName name="hj" localSheetId="44">#REF!</definedName>
    <definedName name="hj" localSheetId="45">#REF!</definedName>
    <definedName name="hj" localSheetId="46">#REF!</definedName>
    <definedName name="hj" localSheetId="47">#REF!</definedName>
    <definedName name="hj" localSheetId="48">#REF!</definedName>
    <definedName name="hj" localSheetId="49">#REF!</definedName>
    <definedName name="hj" localSheetId="50">#REF!</definedName>
    <definedName name="hj" localSheetId="51">#REF!</definedName>
    <definedName name="hj" localSheetId="52">#REF!</definedName>
    <definedName name="hj" localSheetId="53">#REF!</definedName>
    <definedName name="hj" localSheetId="54">#REF!</definedName>
    <definedName name="hj" localSheetId="55">#REF!</definedName>
    <definedName name="hj" localSheetId="56">#REF!</definedName>
    <definedName name="hj" localSheetId="9">#REF!</definedName>
    <definedName name="hj" localSheetId="10">#REF!</definedName>
    <definedName name="hj" localSheetId="11">#REF!</definedName>
    <definedName name="hj" localSheetId="12">#REF!</definedName>
    <definedName name="hj" localSheetId="13">#REF!</definedName>
    <definedName name="hj" localSheetId="14">#REF!</definedName>
    <definedName name="hj" localSheetId="16">#REF!</definedName>
    <definedName name="hj" localSheetId="17">#REF!</definedName>
    <definedName name="hj" localSheetId="18">#REF!</definedName>
    <definedName name="hj" localSheetId="19">#REF!</definedName>
    <definedName name="hj" localSheetId="22">#REF!</definedName>
    <definedName name="hj" localSheetId="23">#REF!</definedName>
    <definedName name="hj" localSheetId="24">#REF!</definedName>
    <definedName name="hj" localSheetId="25">#REF!</definedName>
    <definedName name="hj" localSheetId="26">#REF!</definedName>
    <definedName name="hj" localSheetId="27">#REF!</definedName>
    <definedName name="hj" localSheetId="28">#REF!</definedName>
    <definedName name="hj" localSheetId="29">#REF!</definedName>
    <definedName name="hj" localSheetId="30">#REF!</definedName>
    <definedName name="hj" localSheetId="31">#REF!</definedName>
    <definedName name="hj" localSheetId="32">#REF!</definedName>
    <definedName name="hj" localSheetId="33">#REF!</definedName>
    <definedName name="hj" localSheetId="34">#REF!</definedName>
    <definedName name="hj" localSheetId="35">#REF!</definedName>
    <definedName name="hj" localSheetId="36">#REF!</definedName>
    <definedName name="hj" localSheetId="37">#REF!</definedName>
    <definedName name="hj" localSheetId="38">#REF!</definedName>
    <definedName name="hj" localSheetId="39">#REF!</definedName>
    <definedName name="hj" localSheetId="40">#REF!</definedName>
    <definedName name="hj" localSheetId="41">#REF!</definedName>
    <definedName name="HJ" localSheetId="3">#REF!</definedName>
    <definedName name="hj">#REF!</definedName>
    <definedName name="hjhjhhhhhhhhhhhhh" localSheetId="6">#REF!</definedName>
    <definedName name="hjhjhhhhhhhhhhhhh">#REF!</definedName>
    <definedName name="hjhjhj" localSheetId="6">#REF!</definedName>
    <definedName name="hjhjhj">#REF!</definedName>
    <definedName name="hjhjhjhj" localSheetId="6">#REF!</definedName>
    <definedName name="hjhjhjhj">#REF!</definedName>
    <definedName name="hjk" localSheetId="15">#REF!</definedName>
    <definedName name="hjk" localSheetId="6">#REF!</definedName>
    <definedName name="hjk" localSheetId="7">#REF!</definedName>
    <definedName name="hjk" localSheetId="8">#REF!</definedName>
    <definedName name="hjk" localSheetId="42">#REF!</definedName>
    <definedName name="hjk" localSheetId="43">#REF!</definedName>
    <definedName name="hjk" localSheetId="44">#REF!</definedName>
    <definedName name="hjk" localSheetId="45">#REF!</definedName>
    <definedName name="hjk" localSheetId="46">#REF!</definedName>
    <definedName name="hjk" localSheetId="47">#REF!</definedName>
    <definedName name="hjk" localSheetId="48">#REF!</definedName>
    <definedName name="hjk" localSheetId="49">#REF!</definedName>
    <definedName name="hjk" localSheetId="50">#REF!</definedName>
    <definedName name="hjk" localSheetId="51">#REF!</definedName>
    <definedName name="hjk" localSheetId="52">#REF!</definedName>
    <definedName name="hjk" localSheetId="53">#REF!</definedName>
    <definedName name="hjk" localSheetId="54">#REF!</definedName>
    <definedName name="hjk" localSheetId="55">#REF!</definedName>
    <definedName name="hjk" localSheetId="56">#REF!</definedName>
    <definedName name="hjk" localSheetId="9">#REF!</definedName>
    <definedName name="hjk" localSheetId="10">#REF!</definedName>
    <definedName name="hjk" localSheetId="11">#REF!</definedName>
    <definedName name="hjk" localSheetId="12">#REF!</definedName>
    <definedName name="hjk" localSheetId="13">#REF!</definedName>
    <definedName name="hjk" localSheetId="14">#REF!</definedName>
    <definedName name="hjk" localSheetId="16">#REF!</definedName>
    <definedName name="hjk" localSheetId="17">#REF!</definedName>
    <definedName name="hjk" localSheetId="18">#REF!</definedName>
    <definedName name="hjk" localSheetId="19">#REF!</definedName>
    <definedName name="hjk" localSheetId="22">#REF!</definedName>
    <definedName name="hjk" localSheetId="23">#REF!</definedName>
    <definedName name="hjk" localSheetId="24">#REF!</definedName>
    <definedName name="hjk" localSheetId="25">#REF!</definedName>
    <definedName name="hjk" localSheetId="26">#REF!</definedName>
    <definedName name="hjk" localSheetId="27">#REF!</definedName>
    <definedName name="hjk" localSheetId="28">#REF!</definedName>
    <definedName name="hjk" localSheetId="29">#REF!</definedName>
    <definedName name="hjk" localSheetId="30">#REF!</definedName>
    <definedName name="hjk" localSheetId="31">#REF!</definedName>
    <definedName name="hjk" localSheetId="32">#REF!</definedName>
    <definedName name="hjk" localSheetId="33">#REF!</definedName>
    <definedName name="hjk" localSheetId="34">#REF!</definedName>
    <definedName name="hjk" localSheetId="35">#REF!</definedName>
    <definedName name="hjk" localSheetId="36">#REF!</definedName>
    <definedName name="hjk" localSheetId="37">#REF!</definedName>
    <definedName name="hjk" localSheetId="38">#REF!</definedName>
    <definedName name="hjk" localSheetId="39">#REF!</definedName>
    <definedName name="hjk" localSheetId="40">#REF!</definedName>
    <definedName name="hjk" localSheetId="41">#REF!</definedName>
    <definedName name="hjk" localSheetId="3">#REF!</definedName>
    <definedName name="hjk">#REF!</definedName>
    <definedName name="HJKL" localSheetId="15">#REF!</definedName>
    <definedName name="HJKL" localSheetId="6">#REF!</definedName>
    <definedName name="HJKL" localSheetId="7">#REF!</definedName>
    <definedName name="HJKL" localSheetId="8">#REF!</definedName>
    <definedName name="HJKL" localSheetId="42">#REF!</definedName>
    <definedName name="HJKL" localSheetId="43">#REF!</definedName>
    <definedName name="HJKL" localSheetId="44">#REF!</definedName>
    <definedName name="HJKL" localSheetId="45">#REF!</definedName>
    <definedName name="HJKL" localSheetId="46">#REF!</definedName>
    <definedName name="HJKL" localSheetId="47">#REF!</definedName>
    <definedName name="HJKL" localSheetId="48">#REF!</definedName>
    <definedName name="HJKL" localSheetId="49">#REF!</definedName>
    <definedName name="HJKL" localSheetId="50">#REF!</definedName>
    <definedName name="HJKL" localSheetId="51">#REF!</definedName>
    <definedName name="HJKL" localSheetId="52">#REF!</definedName>
    <definedName name="HJKL" localSheetId="53">#REF!</definedName>
    <definedName name="HJKL" localSheetId="54">#REF!</definedName>
    <definedName name="HJKL" localSheetId="55">#REF!</definedName>
    <definedName name="HJKL" localSheetId="56">#REF!</definedName>
    <definedName name="HJKL" localSheetId="9">#REF!</definedName>
    <definedName name="HJKL" localSheetId="10">#REF!</definedName>
    <definedName name="HJKL" localSheetId="11">#REF!</definedName>
    <definedName name="HJKL" localSheetId="12">#REF!</definedName>
    <definedName name="HJKL" localSheetId="13">#REF!</definedName>
    <definedName name="HJKL" localSheetId="14">#REF!</definedName>
    <definedName name="HJKL" localSheetId="16">#REF!</definedName>
    <definedName name="HJKL" localSheetId="17">#REF!</definedName>
    <definedName name="HJKL" localSheetId="18">#REF!</definedName>
    <definedName name="HJKL" localSheetId="19">#REF!</definedName>
    <definedName name="HJKL" localSheetId="22">#REF!</definedName>
    <definedName name="HJKL" localSheetId="23">#REF!</definedName>
    <definedName name="HJKL" localSheetId="24">#REF!</definedName>
    <definedName name="HJKL" localSheetId="25">#REF!</definedName>
    <definedName name="HJKL" localSheetId="26">#REF!</definedName>
    <definedName name="HJKL" localSheetId="27">#REF!</definedName>
    <definedName name="HJKL" localSheetId="28">#REF!</definedName>
    <definedName name="HJKL" localSheetId="29">#REF!</definedName>
    <definedName name="HJKL" localSheetId="30">#REF!</definedName>
    <definedName name="HJKL" localSheetId="31">#REF!</definedName>
    <definedName name="HJKL" localSheetId="32">#REF!</definedName>
    <definedName name="HJKL" localSheetId="33">#REF!</definedName>
    <definedName name="HJKL" localSheetId="34">#REF!</definedName>
    <definedName name="HJKL" localSheetId="35">#REF!</definedName>
    <definedName name="HJKL" localSheetId="36">#REF!</definedName>
    <definedName name="HJKL" localSheetId="37">#REF!</definedName>
    <definedName name="HJKL" localSheetId="38">#REF!</definedName>
    <definedName name="HJKL" localSheetId="39">#REF!</definedName>
    <definedName name="HJKL" localSheetId="40">#REF!</definedName>
    <definedName name="HJKL" localSheetId="41">#REF!</definedName>
    <definedName name="HJKL">#REF!</definedName>
    <definedName name="HJL" localSheetId="6">#REF!</definedName>
    <definedName name="HJL">#REF!</definedName>
    <definedName name="hkhkjhkj" localSheetId="6">#REF!</definedName>
    <definedName name="hkhkjhkj">#REF!</definedName>
    <definedName name="hkhkjhkj_2" localSheetId="6">#REF!</definedName>
    <definedName name="hkhkjhkj_2">#REF!</definedName>
    <definedName name="hkhkjhkj_4" localSheetId="6">#REF!</definedName>
    <definedName name="hkhkjhkj_4">#REF!</definedName>
    <definedName name="hl" localSheetId="6">#REF!</definedName>
    <definedName name="hl" localSheetId="3">#REF!</definedName>
    <definedName name="hl">#REF!</definedName>
    <definedName name="HM">[62]Hoja1!$G$8</definedName>
    <definedName name="hmont" localSheetId="6">#REF!</definedName>
    <definedName name="hmont" localSheetId="7">#REF!</definedName>
    <definedName name="hmont" localSheetId="11">#REF!</definedName>
    <definedName name="hmont" localSheetId="19">#REF!</definedName>
    <definedName name="hmont" localSheetId="2">#REF!</definedName>
    <definedName name="hmont" localSheetId="1">#REF!</definedName>
    <definedName name="hmont">#REF!</definedName>
    <definedName name="hn.ConvertZero1" hidden="1">[143]LTM!$G$461:$J$461,[143]LTM!$G$463:$J$464,[143]LTM!$G$468:$J$469,[143]LTM!$G$473:$J$475,[143]LTM!$G$480:$J$480,[143]LTM!$G$484:$J$485,[143]LTM!$G$490:$J$490,[143]LTM!$G$514:$J$518,[143]LTM!$G$525:$J$526,[143]LTM!$G$532:$J$537</definedName>
    <definedName name="hn.ConvertZero2" hidden="1">[143]LTM!$G$560:$J$560,[143]LTM!$H$590:$J$591,[143]LTM!$H$614:$J$614,[143]LTM!$H$635:$J$636,[143]LTM!$G$676:$J$680,[143]LTM!$G$686:$J$686,[143]LTM!$G$688:$J$694,[143]LTM!$G$681:$J$682</definedName>
    <definedName name="hn.ConvertZero3" hidden="1">[143]LTM!$G$699:$J$706,[143]LTM!$G$710:$J$714,[143]LTM!$G$717:$J$734,[143]LTM!$G$738:$J$738,[143]LTM!$G$745:$J$751</definedName>
    <definedName name="hn.ConvertZero4" hidden="1">[143]LTM!$G$840:$J$840,[143]LTM!$H$1266:$J$1266,[143]LTM!$G$1267:$J$1267,[143]LTM!$G$1454:$J$1461,[143]LTM!$J$1462,[143]LTM!$J$1463,[143]LTM!$G$1468:$J$1469,[143]LTM!$L$1469:$N$1469</definedName>
    <definedName name="hn.ConvertZeroUnhide1" hidden="1">[143]LTM!$G$1469:$J$1469,[143]LTM!$L$1469:$N$1469,[143]LTM!$H$1266:$J$1266</definedName>
    <definedName name="hn.Delete015" hidden="1">'[143]CREDIT STATS'!$B$9:$K$11,'[143]CREDIT STATS'!$O$11:$X$14,'[143]CREDIT STATS'!$B$25:$K$30,'[143]CREDIT STATS'!$O$25:$X$26</definedName>
    <definedName name="hn.DZ_MultByFXRates" hidden="1">[143]DropZone!$B$2:$I$118,[143]DropZone!$B$120:$I$132,[143]DropZone!$B$134:$I$136,[143]DropZone!$B$138:$I$146</definedName>
    <definedName name="hn.ExtDb" hidden="1">FALSE</definedName>
    <definedName name="hn.LTM_MultByFXRates" hidden="1">[143]LTM!$G$461:$N$477,[143]LTM!$G$480:$N$539,[143]LTM!$G$548:$N$667,[143]LTM!$G$676:$N$1266,[143]LTM!$G$1454:$N$1461,[143]LTM!$G$1463:$N$1465,[143]LTM!$G$1468:$N$1469</definedName>
    <definedName name="hn.ModelType" hidden="1">"DEAL"</definedName>
    <definedName name="hn.ModelVersion" hidden="1">1</definedName>
    <definedName name="hn.MultbyFXRates" hidden="1">[143]LTM!$G$461:$N$477,[143]LTM!$G$480:$N$539,[143]LTM!$G$548:$N$667,[143]LTM!$G$676:$N$1266,[143]LTM!$G$1454:$N$1461,[143]LTM!$G$1463:$N$1465,[143]LTM!$G$1468:$N$1469</definedName>
    <definedName name="hn.MultByFXRates1" hidden="1">[143]LTM!$G$461:$G$477,[143]LTM!$G$480:$G$539,[143]LTM!$G$548:$G$562,[143]LTM!$G$676:$G$840,[143]LTM!$G$1454:$G$1469</definedName>
    <definedName name="hn.MultByFXRates2" hidden="1">[143]LTM!$H$461:$H$477,[143]LTM!$H$480:$H$539,[143]LTM!$H$548:$H$667,[143]LTM!$H$676:$H$1266,[143]LTM!$H$1454:$H$1469</definedName>
    <definedName name="hn.MultByFXRates3" hidden="1">[143]LTM!$I$461:$I$477,[143]LTM!$I$480:$I$539,[143]LTM!$I$548:$I$667,[143]LTM!$I$676:$I$1266,[143]LTM!$I$1454:$I$1469</definedName>
    <definedName name="hn.MultbyFxrates4" hidden="1">[143]LTM!$J$461:$J$477,[143]LTM!$J$480:$J$539,[143]LTM!$J$548:$J$668,[143]LTM!$J$676:$J$1266,[143]LTM!$J$1454:$J$1461,[143]LTM!$J$1463:$J$1465,[143]LTM!$J$1468</definedName>
    <definedName name="hn.multbyfxrates5" hidden="1">[143]LTM!$L$461:$L$477,[143]LTM!$L$480:$L$539,[143]LTM!$L$548:$L$562,[143]LTM!$L$676:$L$840,[143]LTM!$L$1454:$L$1469</definedName>
    <definedName name="hn.multbyfxrates6" hidden="1">[143]LTM!$M$461:$M$477,[143]LTM!$M$480:$M$539,[143]LTM!$M$548:$M$668,[143]LTM!$M$676:$M$1266,[143]LTM!$M$1454:$M$1469</definedName>
    <definedName name="hn.multbyfxrates7" hidden="1">[143]LTM!$N$461:$N$477,[143]LTM!$N$480:$N$539,[143]LTM!$N$548:$N$667,[143]LTM!$N$676:$N$1266,[143]LTM!$N$1454:$N$1469</definedName>
    <definedName name="hn.MultByFXRatesBot1" hidden="1">[143]LTM!$G$676:$G$682,[143]LTM!$G$686,[143]LTM!$G$688:$G$694,[143]LTM!$G$699:$G$706,[143]LTM!$G$710:$G$714,[143]LTM!$G$717:$G$734,[143]LTM!$G$738,[143]LTM!$G$738,[143]LTM!$G$745:$G$751,[143]LTM!$G$840,[143]LTM!$G$1454:$G$1461,[143]LTM!$G$1468:$G$1469</definedName>
    <definedName name="hn.MultByFXRatesBot2" hidden="1">[143]LTM!$H$676:$H$682,[143]LTM!$H$686,[143]LTM!$H$688:$H$694,[143]LTM!$H$699:$H$706,[143]LTM!$H$710:$H$714,[143]LTM!$H$717:$H$734,[143]LTM!$H$738,[143]LTM!$H$745:$H$751,[143]LTM!$H$840,[143]LTM!$H$1266,[143]LTM!$H$1454:$H$1461,[143]LTM!$H$1468:$H$1469</definedName>
    <definedName name="hn.MultByFXRatesBot3" hidden="1">[143]LTM!$I$676:$I$682,[143]LTM!$I$686,[143]LTM!$I$688:$I$694,[143]LTM!$I$699:$I$706,[143]LTM!$I$710:$I$714,[143]LTM!$I$717:$I$734,[143]LTM!$I$738,[143]LTM!$I$745:$I$751,[143]LTM!$I$840,[143]LTM!$I$1266,[143]LTM!$I$1454:$I$1461,[143]LTM!$I$1468:$I$1469</definedName>
    <definedName name="hn.MultByFXRatesBot4" hidden="1">[143]LTM!$J$676:$J$682,[143]LTM!$J$686,[143]LTM!$J$688:$J$694,[143]LTM!$J$699:$J$706,[143]LTM!$J$710:$J$714,[143]LTM!$J$717:$J$734,[143]LTM!$J$738,[143]LTM!$J$745:$J$751,[143]LTM!$J$840,[143]LTM!$J$1266,[143]LTM!$J$1454:$J$1461,[143]LTM!$J$1463:$J$1465,[143]LTM!$J$1468</definedName>
    <definedName name="hn.MultByFXRatesBot5" hidden="1">[143]LTM!$L$676:$L$682,[143]LTM!$L$686,[143]LTM!$L$688:$L$694,[143]LTM!$L$699:$L$706,[143]LTM!$L$710:$L$714,[143]LTM!$L$717:$L$734,[143]LTM!$L$738,[143]LTM!$L$745:$L$751,[143]LTM!$L$837:$L$838,[143]LTM!$L$1454:$L$1458,[143]LTM!$L$1468:$L$1469</definedName>
    <definedName name="hn.MultByFXRatesBot6" hidden="1">[143]LTM!$M$676:$M$682,[143]LTM!$M$686,[143]LTM!$M$688:$M$694,[143]LTM!$M$699:$M$706,[143]LTM!$M$710:$M$714,[143]LTM!$M$717:$M$734,[143]LTM!$M$738,[143]LTM!$M$745:$M$751,[143]LTM!$M$837:$M$838,[143]LTM!$M$1454:$M$1458,[143]LTM!$M$1468:$M$1469</definedName>
    <definedName name="hn.MultByFXRatesBot7" hidden="1">[143]LTM!$N$676:$N$682,[143]LTM!$N$686,[143]LTM!$N$688:$N$694,[143]LTM!$N$699:$N$706,[143]LTM!$N$710:$N$714,[143]LTM!$N$717:$N$734,[143]LTM!$N$738,[143]LTM!$N$745:$N$751,[143]LTM!$N$837:$N$838,[143]LTM!$N$1454:$N$1458,[143]LTM!$N$1468:$N$1469</definedName>
    <definedName name="hn.MultByFXRatesTop1" hidden="1">[143]LTM!$G$461,[143]LTM!$G$463:$G$464,[143]LTM!$G$468:$G$469,[143]LTM!$G$473:$G$475,[143]LTM!$G$480,[143]LTM!$G$484:$G$485,[143]LTM!$G$490:$G$509,[143]LTM!$G$512,[143]LTM!$G$514:$G$518,[143]LTM!$G$525:$G$526,[143]LTM!$G$532:$G$537,[143]LTM!$G$560</definedName>
    <definedName name="hn.MultByFXRatesTop2" hidden="1">[143]LTM!$H$461,[143]LTM!$H$463:$H$464,[143]LTM!$H$468:$H$469,[143]LTM!$H$473:$H$475,[143]LTM!$H$480,[143]LTM!$H$484:$H$485,[143]LTM!$H$490:$H$509,[143]LTM!$H$512,[143]LTM!$H$514:$H$518,[143]LTM!$H$525:$H$526,[143]LTM!$H$532:$H$537,[143]LTM!$H$560,[143]LTM!$H$590:$H$591,[143]LTM!$H$614:$H$631,[143]LTM!$H$635:$H$636</definedName>
    <definedName name="hn.MultByFXRatesTop3" hidden="1">[143]LTM!$I$461,[143]LTM!$I$463:$I$464,[143]LTM!$I$468:$I$469,[143]LTM!$I$473:$I$475,[143]LTM!$I$480,[143]LTM!$I$484:$I$485,[143]LTM!$I$490:$I$509,[143]LTM!$I$512,[143]LTM!$I$514:$I$518,[143]LTM!$I$525:$I$526,[143]LTM!$I$532:$I$537,[143]LTM!$I$560,[143]LTM!$I$590:$I$591,[143]LTM!$I$614:$I$631,[143]LTM!$I$635:$I$636</definedName>
    <definedName name="hn.MultByFXRatesTop4" hidden="1">[143]LTM!$J$461,[143]LTM!$J$463:$J$464,[143]LTM!$J$468:$J$469,[143]LTM!$J$473:$J$475,[143]LTM!$J$480,[143]LTM!$J$484:$J$485,[143]LTM!$J$490:$J$509,[143]LTM!$J$512,[143]LTM!$J$514:$J$518,[143]LTM!$J$525:$J$526,[143]LTM!$J$532:$J$537,[143]LTM!$J$560,[143]LTM!$J$590:$J$591,[143]LTM!$J$614:$J$631,[143]LTM!$J$635:$J$636</definedName>
    <definedName name="hn.MultByFXRatesTop5" hidden="1">[143]LTM!$L$461,[143]LTM!$L$463:$L$464,[143]LTM!$L$468:$L$469,[143]LTM!$L$473:$L$475,[143]LTM!$L$480,[143]LTM!$L$484:$L$485,[143]LTM!$L$490:$L$509,[143]LTM!$L$512,[143]LTM!$L$514:$L$518,[143]LTM!$L$525:$L$526,[143]LTM!$L$532:$L$537,[143]LTM!$L$560</definedName>
    <definedName name="hn.MultByFXRatesTop6" hidden="1">[143]LTM!$M$461,[143]LTM!$M$463:$M$464,[143]LTM!$M$468:$M$469,[143]LTM!$M$473:$M$475,[143]LTM!$M$480,[143]LTM!$M$484:$M$485,[143]LTM!$M$490:$M$509,[143]LTM!$M$512,[143]LTM!$M$514:$M$518,[143]LTM!$M$525:$M$526,[143]LTM!$M$532:$M$537,[143]LTM!$M$560,[143]LTM!$M$590:$M$591,[143]LTM!$M$614:$M$631,[143]LTM!$M$635:$M$636</definedName>
    <definedName name="hn.MultByFXRatesTop7" hidden="1">[143]LTM!$N$461,[143]LTM!$N$463:$N$464,[143]LTM!$N$468:$N$469,[143]LTM!$N$473:$N$475,[143]LTM!$N$480,[143]LTM!$N$484:$N$485,[143]LTM!$N$490:$N$509,[143]LTM!$N$512,[143]LTM!$N$514:$N$518,[143]LTM!$N$525:$N$526,[143]LTM!$N$532:$N$537,[143]LTM!$N$560,[143]LTM!$N$590:$N$591,[143]LTM!$N$614:$N$631,[143]LTM!$N$635:$N$636</definedName>
    <definedName name="hn.NoUpload" hidden="1">0</definedName>
    <definedName name="hn.YearLabel" localSheetId="6" hidden="1">#REF!</definedName>
    <definedName name="hn.YearLabel" localSheetId="7" hidden="1">#REF!</definedName>
    <definedName name="hn.YearLabel" localSheetId="11" hidden="1">#REF!</definedName>
    <definedName name="hn.YearLabel" localSheetId="19" hidden="1">#REF!</definedName>
    <definedName name="hn.YearLabel" localSheetId="2" hidden="1">#REF!</definedName>
    <definedName name="hn.YearLabel" localSheetId="1" hidden="1">#REF!</definedName>
    <definedName name="hn.YearLabel" hidden="1">#REF!</definedName>
    <definedName name="HNH" localSheetId="15">#REF!</definedName>
    <definedName name="HNH" localSheetId="6">#REF!</definedName>
    <definedName name="HNH" localSheetId="7">#REF!</definedName>
    <definedName name="HNH" localSheetId="8">#REF!</definedName>
    <definedName name="HNH" localSheetId="42">#REF!</definedName>
    <definedName name="HNH" localSheetId="43">#REF!</definedName>
    <definedName name="HNH" localSheetId="44">#REF!</definedName>
    <definedName name="HNH" localSheetId="45">#REF!</definedName>
    <definedName name="HNH" localSheetId="46">#REF!</definedName>
    <definedName name="HNH" localSheetId="47">#REF!</definedName>
    <definedName name="HNH" localSheetId="48">#REF!</definedName>
    <definedName name="HNH" localSheetId="49">#REF!</definedName>
    <definedName name="HNH" localSheetId="50">#REF!</definedName>
    <definedName name="HNH" localSheetId="51">#REF!</definedName>
    <definedName name="HNH" localSheetId="52">#REF!</definedName>
    <definedName name="HNH" localSheetId="53">#REF!</definedName>
    <definedName name="HNH" localSheetId="54">#REF!</definedName>
    <definedName name="HNH" localSheetId="55">#REF!</definedName>
    <definedName name="HNH" localSheetId="56">#REF!</definedName>
    <definedName name="HNH" localSheetId="9">#REF!</definedName>
    <definedName name="HNH" localSheetId="10">#REF!</definedName>
    <definedName name="HNH" localSheetId="11">#REF!</definedName>
    <definedName name="HNH" localSheetId="12">#REF!</definedName>
    <definedName name="HNH" localSheetId="13">#REF!</definedName>
    <definedName name="HNH" localSheetId="14">#REF!</definedName>
    <definedName name="HNH" localSheetId="16">#REF!</definedName>
    <definedName name="HNH" localSheetId="17">#REF!</definedName>
    <definedName name="HNH" localSheetId="18">#REF!</definedName>
    <definedName name="HNH" localSheetId="19">#REF!</definedName>
    <definedName name="HNH" localSheetId="22">#REF!</definedName>
    <definedName name="HNH" localSheetId="23">#REF!</definedName>
    <definedName name="HNH" localSheetId="24">#REF!</definedName>
    <definedName name="HNH" localSheetId="25">#REF!</definedName>
    <definedName name="HNH" localSheetId="26">#REF!</definedName>
    <definedName name="HNH" localSheetId="27">#REF!</definedName>
    <definedName name="HNH" localSheetId="28">#REF!</definedName>
    <definedName name="HNH" localSheetId="29">#REF!</definedName>
    <definedName name="HNH" localSheetId="30">#REF!</definedName>
    <definedName name="HNH" localSheetId="31">#REF!</definedName>
    <definedName name="HNH" localSheetId="32">#REF!</definedName>
    <definedName name="HNH" localSheetId="33">#REF!</definedName>
    <definedName name="HNH" localSheetId="34">#REF!</definedName>
    <definedName name="HNH" localSheetId="35">#REF!</definedName>
    <definedName name="HNH" localSheetId="36">#REF!</definedName>
    <definedName name="HNH" localSheetId="37">#REF!</definedName>
    <definedName name="HNH" localSheetId="38">#REF!</definedName>
    <definedName name="HNH" localSheetId="39">#REF!</definedName>
    <definedName name="HNH" localSheetId="40">#REF!</definedName>
    <definedName name="HNH" localSheetId="41">#REF!</definedName>
    <definedName name="HNH">#REF!</definedName>
    <definedName name="hnt" localSheetId="15">#REF!</definedName>
    <definedName name="hnt" localSheetId="6">#REF!</definedName>
    <definedName name="hnt" localSheetId="7">#REF!</definedName>
    <definedName name="hnt" localSheetId="8">#REF!</definedName>
    <definedName name="hnt" localSheetId="42">#REF!</definedName>
    <definedName name="hnt" localSheetId="43">#REF!</definedName>
    <definedName name="hnt" localSheetId="44">#REF!</definedName>
    <definedName name="hnt" localSheetId="45">#REF!</definedName>
    <definedName name="hnt" localSheetId="46">#REF!</definedName>
    <definedName name="hnt" localSheetId="47">#REF!</definedName>
    <definedName name="hnt" localSheetId="48">#REF!</definedName>
    <definedName name="hnt" localSheetId="49">#REF!</definedName>
    <definedName name="hnt" localSheetId="50">#REF!</definedName>
    <definedName name="hnt" localSheetId="51">#REF!</definedName>
    <definedName name="hnt" localSheetId="52">#REF!</definedName>
    <definedName name="hnt" localSheetId="53">#REF!</definedName>
    <definedName name="hnt" localSheetId="54">#REF!</definedName>
    <definedName name="hnt" localSheetId="55">#REF!</definedName>
    <definedName name="hnt" localSheetId="56">#REF!</definedName>
    <definedName name="hnt" localSheetId="9">#REF!</definedName>
    <definedName name="hnt" localSheetId="10">#REF!</definedName>
    <definedName name="hnt" localSheetId="11">#REF!</definedName>
    <definedName name="hnt" localSheetId="12">#REF!</definedName>
    <definedName name="hnt" localSheetId="13">#REF!</definedName>
    <definedName name="hnt" localSheetId="14">#REF!</definedName>
    <definedName name="hnt" localSheetId="16">#REF!</definedName>
    <definedName name="hnt" localSheetId="17">#REF!</definedName>
    <definedName name="hnt" localSheetId="18">#REF!</definedName>
    <definedName name="hnt" localSheetId="19">#REF!</definedName>
    <definedName name="hnt" localSheetId="22">#REF!</definedName>
    <definedName name="hnt" localSheetId="23">#REF!</definedName>
    <definedName name="hnt" localSheetId="24">#REF!</definedName>
    <definedName name="hnt" localSheetId="25">#REF!</definedName>
    <definedName name="hnt" localSheetId="26">#REF!</definedName>
    <definedName name="hnt" localSheetId="27">#REF!</definedName>
    <definedName name="hnt" localSheetId="28">#REF!</definedName>
    <definedName name="hnt" localSheetId="29">#REF!</definedName>
    <definedName name="hnt" localSheetId="30">#REF!</definedName>
    <definedName name="hnt" localSheetId="31">#REF!</definedName>
    <definedName name="hnt" localSheetId="32">#REF!</definedName>
    <definedName name="hnt" localSheetId="33">#REF!</definedName>
    <definedName name="hnt" localSheetId="34">#REF!</definedName>
    <definedName name="hnt" localSheetId="35">#REF!</definedName>
    <definedName name="hnt" localSheetId="36">#REF!</definedName>
    <definedName name="hnt" localSheetId="37">#REF!</definedName>
    <definedName name="hnt" localSheetId="38">#REF!</definedName>
    <definedName name="hnt" localSheetId="39">#REF!</definedName>
    <definedName name="hnt" localSheetId="40">#REF!</definedName>
    <definedName name="hnt" localSheetId="41">#REF!</definedName>
    <definedName name="hnt" localSheetId="3">#REF!</definedName>
    <definedName name="hnt">#REF!</definedName>
    <definedName name="HOJA" localSheetId="15">DATE(YEAR([0]!Loan_Start),MONTH([0]!Loan_Start)+Payment_Number,DAY([0]!Loan_Start))</definedName>
    <definedName name="HOJA" localSheetId="6">DATE(YEAR('1,1'!Loan_Start),MONTH('1,1'!Loan_Start)+Payment_Number,DAY('1,1'!Loan_Start))</definedName>
    <definedName name="HOJA" localSheetId="7">DATE(YEAR([0]!Loan_Start),MONTH([0]!Loan_Start)+Payment_Number,DAY([0]!Loan_Start))</definedName>
    <definedName name="HOJA" localSheetId="8">DATE(YEAR([0]!Loan_Start),MONTH([0]!Loan_Start)+Payment_Number,DAY([0]!Loan_Start))</definedName>
    <definedName name="HOJA" localSheetId="42">DATE(YEAR([0]!Loan_Start),MONTH([0]!Loan_Start)+Payment_Number,DAY([0]!Loan_Start))</definedName>
    <definedName name="HOJA" localSheetId="43">DATE(YEAR([0]!Loan_Start),MONTH([0]!Loan_Start)+Payment_Number,DAY([0]!Loan_Start))</definedName>
    <definedName name="HOJA" localSheetId="44">DATE(YEAR([0]!Loan_Start),MONTH([0]!Loan_Start)+Payment_Number,DAY([0]!Loan_Start))</definedName>
    <definedName name="HOJA" localSheetId="45">DATE(YEAR([0]!Loan_Start),MONTH([0]!Loan_Start)+Payment_Number,DAY([0]!Loan_Start))</definedName>
    <definedName name="HOJA" localSheetId="46">DATE(YEAR([0]!Loan_Start),MONTH([0]!Loan_Start)+Payment_Number,DAY([0]!Loan_Start))</definedName>
    <definedName name="HOJA" localSheetId="47">DATE(YEAR([0]!Loan_Start),MONTH([0]!Loan_Start)+Payment_Number,DAY([0]!Loan_Start))</definedName>
    <definedName name="HOJA" localSheetId="48">DATE(YEAR([0]!Loan_Start),MONTH([0]!Loan_Start)+Payment_Number,DAY([0]!Loan_Start))</definedName>
    <definedName name="HOJA" localSheetId="49">DATE(YEAR([0]!Loan_Start),MONTH([0]!Loan_Start)+Payment_Number,DAY([0]!Loan_Start))</definedName>
    <definedName name="HOJA" localSheetId="50">DATE(YEAR([0]!Loan_Start),MONTH([0]!Loan_Start)+Payment_Number,DAY([0]!Loan_Start))</definedName>
    <definedName name="HOJA" localSheetId="51">DATE(YEAR([0]!Loan_Start),MONTH([0]!Loan_Start)+Payment_Number,DAY([0]!Loan_Start))</definedName>
    <definedName name="HOJA" localSheetId="52">DATE(YEAR([0]!Loan_Start),MONTH([0]!Loan_Start)+Payment_Number,DAY([0]!Loan_Start))</definedName>
    <definedName name="HOJA" localSheetId="53">DATE(YEAR([0]!Loan_Start),MONTH([0]!Loan_Start)+Payment_Number,DAY([0]!Loan_Start))</definedName>
    <definedName name="HOJA" localSheetId="54">DATE(YEAR([0]!Loan_Start),MONTH([0]!Loan_Start)+Payment_Number,DAY([0]!Loan_Start))</definedName>
    <definedName name="HOJA" localSheetId="55">DATE(YEAR([0]!Loan_Start),MONTH([0]!Loan_Start)+Payment_Number,DAY([0]!Loan_Start))</definedName>
    <definedName name="HOJA" localSheetId="56">DATE(YEAR([0]!Loan_Start),MONTH([0]!Loan_Start)+Payment_Number,DAY([0]!Loan_Start))</definedName>
    <definedName name="HOJA" localSheetId="9">DATE(YEAR([0]!Loan_Start),MONTH([0]!Loan_Start)+Payment_Number,DAY([0]!Loan_Start))</definedName>
    <definedName name="HOJA" localSheetId="10">DATE(YEAR([0]!Loan_Start),MONTH([0]!Loan_Start)+Payment_Number,DAY([0]!Loan_Start))</definedName>
    <definedName name="HOJA" localSheetId="11">DATE(YEAR([0]!Loan_Start),MONTH([0]!Loan_Start)+Payment_Number,DAY([0]!Loan_Start))</definedName>
    <definedName name="HOJA" localSheetId="12">DATE(YEAR([0]!Loan_Start),MONTH([0]!Loan_Start)+Payment_Number,DAY([0]!Loan_Start))</definedName>
    <definedName name="HOJA" localSheetId="13">DATE(YEAR([0]!Loan_Start),MONTH([0]!Loan_Start)+Payment_Number,DAY([0]!Loan_Start))</definedName>
    <definedName name="HOJA" localSheetId="14">DATE(YEAR([0]!Loan_Start),MONTH([0]!Loan_Start)+Payment_Number,DAY([0]!Loan_Start))</definedName>
    <definedName name="HOJA" localSheetId="16">DATE(YEAR([0]!Loan_Start),MONTH([0]!Loan_Start)+Payment_Number,DAY([0]!Loan_Start))</definedName>
    <definedName name="HOJA" localSheetId="17">DATE(YEAR([0]!Loan_Start),MONTH([0]!Loan_Start)+Payment_Number,DAY([0]!Loan_Start))</definedName>
    <definedName name="HOJA" localSheetId="18">DATE(YEAR([0]!Loan_Start),MONTH([0]!Loan_Start)+Payment_Number,DAY([0]!Loan_Start))</definedName>
    <definedName name="HOJA" localSheetId="19">DATE(YEAR([0]!Loan_Start),MONTH([0]!Loan_Start)+Payment_Number,DAY([0]!Loan_Start))</definedName>
    <definedName name="HOJA" localSheetId="20">DATE(YEAR([0]!Loan_Start),MONTH([0]!Loan_Start)+Payment_Number,DAY([0]!Loan_Start))</definedName>
    <definedName name="HOJA" localSheetId="21">DATE(YEAR([0]!Loan_Start),MONTH([0]!Loan_Start)+Payment_Number,DAY([0]!Loan_Start))</definedName>
    <definedName name="HOJA" localSheetId="22">DATE(YEAR([0]!Loan_Start),MONTH([0]!Loan_Start)+Payment_Number,DAY([0]!Loan_Start))</definedName>
    <definedName name="HOJA" localSheetId="23">DATE(YEAR([0]!Loan_Start),MONTH([0]!Loan_Start)+Payment_Number,DAY([0]!Loan_Start))</definedName>
    <definedName name="HOJA" localSheetId="24">DATE(YEAR([0]!Loan_Start),MONTH([0]!Loan_Start)+Payment_Number,DAY([0]!Loan_Start))</definedName>
    <definedName name="HOJA" localSheetId="25">DATE(YEAR([0]!Loan_Start),MONTH([0]!Loan_Start)+Payment_Number,DAY([0]!Loan_Start))</definedName>
    <definedName name="HOJA" localSheetId="26">DATE(YEAR([0]!Loan_Start),MONTH([0]!Loan_Start)+Payment_Number,DAY([0]!Loan_Start))</definedName>
    <definedName name="HOJA" localSheetId="27">DATE(YEAR([0]!Loan_Start),MONTH([0]!Loan_Start)+Payment_Number,DAY([0]!Loan_Start))</definedName>
    <definedName name="HOJA" localSheetId="28">DATE(YEAR([0]!Loan_Start),MONTH([0]!Loan_Start)+Payment_Number,DAY([0]!Loan_Start))</definedName>
    <definedName name="HOJA" localSheetId="29">DATE(YEAR([0]!Loan_Start),MONTH([0]!Loan_Start)+Payment_Number,DAY([0]!Loan_Start))</definedName>
    <definedName name="HOJA" localSheetId="30">DATE(YEAR([0]!Loan_Start),MONTH([0]!Loan_Start)+Payment_Number,DAY([0]!Loan_Start))</definedName>
    <definedName name="HOJA" localSheetId="31">DATE(YEAR([0]!Loan_Start),MONTH([0]!Loan_Start)+Payment_Number,DAY([0]!Loan_Start))</definedName>
    <definedName name="HOJA" localSheetId="32">DATE(YEAR([0]!Loan_Start),MONTH([0]!Loan_Start)+Payment_Number,DAY([0]!Loan_Start))</definedName>
    <definedName name="HOJA" localSheetId="33">DATE(YEAR([0]!Loan_Start),MONTH([0]!Loan_Start)+Payment_Number,DAY([0]!Loan_Start))</definedName>
    <definedName name="HOJA" localSheetId="34">DATE(YEAR([0]!Loan_Start),MONTH([0]!Loan_Start)+Payment_Number,DAY([0]!Loan_Start))</definedName>
    <definedName name="HOJA" localSheetId="35">DATE(YEAR([0]!Loan_Start),MONTH([0]!Loan_Start)+Payment_Number,DAY([0]!Loan_Start))</definedName>
    <definedName name="HOJA" localSheetId="36">DATE(YEAR([0]!Loan_Start),MONTH([0]!Loan_Start)+Payment_Number,DAY([0]!Loan_Start))</definedName>
    <definedName name="HOJA" localSheetId="37">DATE(YEAR([0]!Loan_Start),MONTH([0]!Loan_Start)+Payment_Number,DAY([0]!Loan_Start))</definedName>
    <definedName name="HOJA" localSheetId="38">DATE(YEAR([0]!Loan_Start),MONTH([0]!Loan_Start)+Payment_Number,DAY([0]!Loan_Start))</definedName>
    <definedName name="HOJA" localSheetId="39">DATE(YEAR([0]!Loan_Start),MONTH([0]!Loan_Start)+Payment_Number,DAY([0]!Loan_Start))</definedName>
    <definedName name="HOJA" localSheetId="40">DATE(YEAR([0]!Loan_Start),MONTH([0]!Loan_Start)+Payment_Number,DAY([0]!Loan_Start))</definedName>
    <definedName name="HOJA" localSheetId="41">DATE(YEAR([0]!Loan_Start),MONTH([0]!Loan_Start)+Payment_Number,DAY([0]!Loan_Start))</definedName>
    <definedName name="HOJA" localSheetId="2">DATE(YEAR([0]!Loan_Start),MONTH([0]!Loan_Start)+Payment_Number,DAY([0]!Loan_Start))</definedName>
    <definedName name="HOJA" localSheetId="1">DATE(YEAR([0]!Loan_Start),MONTH([0]!Loan_Start)+Payment_Number,DAY([0]!Loan_Start))</definedName>
    <definedName name="HOJA" localSheetId="3">DATE(YEAR('PROGRAMACION F F'!Loan_Start),MONTH('PROGRAMACION F F'!Loan_Start)+Payment_Number,DAY('PROGRAMACION F F'!Loan_Start))</definedName>
    <definedName name="HOJA">DATE(YEAR([0]!Loan_Start),MONTH([0]!Loan_Start)+Payment_Number,DAY([0]!Loan_Start))</definedName>
    <definedName name="Hoja_Dis">[144]Design!$B$11:$DY$51</definedName>
    <definedName name="Hoja_Dis_All">[144]Design!$A$11:$DY$29</definedName>
    <definedName name="Hoja_Dis_Com">[99]Design!$A$11:$EA$267</definedName>
    <definedName name="Hoja_Dis_out">[144]Design!$C$11:$BX$27</definedName>
    <definedName name="Hoja_Dis_Ver">[144]Design!$B$11:$DY$51</definedName>
    <definedName name="HOJA1" localSheetId="15">#REF!</definedName>
    <definedName name="HOJA1" localSheetId="6">#REF!</definedName>
    <definedName name="HOJA1" localSheetId="7">#REF!</definedName>
    <definedName name="HOJA1" localSheetId="8">#REF!</definedName>
    <definedName name="HOJA1" localSheetId="42">#REF!</definedName>
    <definedName name="HOJA1" localSheetId="43">#REF!</definedName>
    <definedName name="HOJA1" localSheetId="44">#REF!</definedName>
    <definedName name="HOJA1" localSheetId="45">#REF!</definedName>
    <definedName name="HOJA1" localSheetId="46">#REF!</definedName>
    <definedName name="HOJA1" localSheetId="47">#REF!</definedName>
    <definedName name="HOJA1" localSheetId="48">#REF!</definedName>
    <definedName name="HOJA1" localSheetId="49">#REF!</definedName>
    <definedName name="HOJA1" localSheetId="50">#REF!</definedName>
    <definedName name="HOJA1" localSheetId="51">#REF!</definedName>
    <definedName name="HOJA1" localSheetId="52">#REF!</definedName>
    <definedName name="HOJA1" localSheetId="53">#REF!</definedName>
    <definedName name="HOJA1" localSheetId="54">#REF!</definedName>
    <definedName name="HOJA1" localSheetId="55">#REF!</definedName>
    <definedName name="HOJA1" localSheetId="56">#REF!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 localSheetId="3">#REF!</definedName>
    <definedName name="HOJA1">#REF!</definedName>
    <definedName name="HOJA444" localSheetId="15">DATE(YEAR([0]!Loan_Start),MONTH([0]!Loan_Start)+Payment_Number,DAY([0]!Loan_Start))</definedName>
    <definedName name="HOJA444" localSheetId="6">DATE(YEAR('1,1'!Loan_Start),MONTH('1,1'!Loan_Start)+Payment_Number,DAY('1,1'!Loan_Start))</definedName>
    <definedName name="HOJA444" localSheetId="7">DATE(YEAR([0]!Loan_Start),MONTH([0]!Loan_Start)+Payment_Number,DAY([0]!Loan_Start))</definedName>
    <definedName name="HOJA444" localSheetId="8">DATE(YEAR([0]!Loan_Start),MONTH([0]!Loan_Start)+Payment_Number,DAY([0]!Loan_Start))</definedName>
    <definedName name="HOJA444" localSheetId="42">DATE(YEAR([0]!Loan_Start),MONTH([0]!Loan_Start)+Payment_Number,DAY([0]!Loan_Start))</definedName>
    <definedName name="HOJA444" localSheetId="43">DATE(YEAR([0]!Loan_Start),MONTH([0]!Loan_Start)+Payment_Number,DAY([0]!Loan_Start))</definedName>
    <definedName name="HOJA444" localSheetId="44">DATE(YEAR([0]!Loan_Start),MONTH([0]!Loan_Start)+Payment_Number,DAY([0]!Loan_Start))</definedName>
    <definedName name="HOJA444" localSheetId="45">DATE(YEAR([0]!Loan_Start),MONTH([0]!Loan_Start)+Payment_Number,DAY([0]!Loan_Start))</definedName>
    <definedName name="HOJA444" localSheetId="46">DATE(YEAR([0]!Loan_Start),MONTH([0]!Loan_Start)+Payment_Number,DAY([0]!Loan_Start))</definedName>
    <definedName name="HOJA444" localSheetId="47">DATE(YEAR([0]!Loan_Start),MONTH([0]!Loan_Start)+Payment_Number,DAY([0]!Loan_Start))</definedName>
    <definedName name="HOJA444" localSheetId="48">DATE(YEAR([0]!Loan_Start),MONTH([0]!Loan_Start)+Payment_Number,DAY([0]!Loan_Start))</definedName>
    <definedName name="HOJA444" localSheetId="49">DATE(YEAR([0]!Loan_Start),MONTH([0]!Loan_Start)+Payment_Number,DAY([0]!Loan_Start))</definedName>
    <definedName name="HOJA444" localSheetId="50">DATE(YEAR([0]!Loan_Start),MONTH([0]!Loan_Start)+Payment_Number,DAY([0]!Loan_Start))</definedName>
    <definedName name="HOJA444" localSheetId="51">DATE(YEAR([0]!Loan_Start),MONTH([0]!Loan_Start)+Payment_Number,DAY([0]!Loan_Start))</definedName>
    <definedName name="HOJA444" localSheetId="52">DATE(YEAR([0]!Loan_Start),MONTH([0]!Loan_Start)+Payment_Number,DAY([0]!Loan_Start))</definedName>
    <definedName name="HOJA444" localSheetId="53">DATE(YEAR([0]!Loan_Start),MONTH([0]!Loan_Start)+Payment_Number,DAY([0]!Loan_Start))</definedName>
    <definedName name="HOJA444" localSheetId="54">DATE(YEAR([0]!Loan_Start),MONTH([0]!Loan_Start)+Payment_Number,DAY([0]!Loan_Start))</definedName>
    <definedName name="HOJA444" localSheetId="55">DATE(YEAR([0]!Loan_Start),MONTH([0]!Loan_Start)+Payment_Number,DAY([0]!Loan_Start))</definedName>
    <definedName name="HOJA444" localSheetId="56">DATE(YEAR([0]!Loan_Start),MONTH([0]!Loan_Start)+Payment_Number,DAY([0]!Loan_Start))</definedName>
    <definedName name="HOJA444" localSheetId="9">DATE(YEAR([0]!Loan_Start),MONTH([0]!Loan_Start)+Payment_Number,DAY([0]!Loan_Start))</definedName>
    <definedName name="HOJA444" localSheetId="10">DATE(YEAR([0]!Loan_Start),MONTH([0]!Loan_Start)+Payment_Number,DAY([0]!Loan_Start))</definedName>
    <definedName name="HOJA444" localSheetId="11">DATE(YEAR([0]!Loan_Start),MONTH([0]!Loan_Start)+Payment_Number,DAY([0]!Loan_Start))</definedName>
    <definedName name="HOJA444" localSheetId="12">DATE(YEAR([0]!Loan_Start),MONTH([0]!Loan_Start)+Payment_Number,DAY([0]!Loan_Start))</definedName>
    <definedName name="HOJA444" localSheetId="13">DATE(YEAR([0]!Loan_Start),MONTH([0]!Loan_Start)+Payment_Number,DAY([0]!Loan_Start))</definedName>
    <definedName name="HOJA444" localSheetId="14">DATE(YEAR([0]!Loan_Start),MONTH([0]!Loan_Start)+Payment_Number,DAY([0]!Loan_Start))</definedName>
    <definedName name="HOJA444" localSheetId="16">DATE(YEAR([0]!Loan_Start),MONTH([0]!Loan_Start)+Payment_Number,DAY([0]!Loan_Start))</definedName>
    <definedName name="HOJA444" localSheetId="17">DATE(YEAR([0]!Loan_Start),MONTH([0]!Loan_Start)+Payment_Number,DAY([0]!Loan_Start))</definedName>
    <definedName name="HOJA444" localSheetId="18">DATE(YEAR([0]!Loan_Start),MONTH([0]!Loan_Start)+Payment_Number,DAY([0]!Loan_Start))</definedName>
    <definedName name="HOJA444" localSheetId="19">DATE(YEAR([0]!Loan_Start),MONTH([0]!Loan_Start)+Payment_Number,DAY([0]!Loan_Start))</definedName>
    <definedName name="HOJA444" localSheetId="20">DATE(YEAR([0]!Loan_Start),MONTH([0]!Loan_Start)+Payment_Number,DAY([0]!Loan_Start))</definedName>
    <definedName name="HOJA444" localSheetId="21">DATE(YEAR([0]!Loan_Start),MONTH([0]!Loan_Start)+Payment_Number,DAY([0]!Loan_Start))</definedName>
    <definedName name="HOJA444" localSheetId="22">DATE(YEAR([0]!Loan_Start),MONTH([0]!Loan_Start)+Payment_Number,DAY([0]!Loan_Start))</definedName>
    <definedName name="HOJA444" localSheetId="23">DATE(YEAR([0]!Loan_Start),MONTH([0]!Loan_Start)+Payment_Number,DAY([0]!Loan_Start))</definedName>
    <definedName name="HOJA444" localSheetId="24">DATE(YEAR([0]!Loan_Start),MONTH([0]!Loan_Start)+Payment_Number,DAY([0]!Loan_Start))</definedName>
    <definedName name="HOJA444" localSheetId="25">DATE(YEAR([0]!Loan_Start),MONTH([0]!Loan_Start)+Payment_Number,DAY([0]!Loan_Start))</definedName>
    <definedName name="HOJA444" localSheetId="26">DATE(YEAR([0]!Loan_Start),MONTH([0]!Loan_Start)+Payment_Number,DAY([0]!Loan_Start))</definedName>
    <definedName name="HOJA444" localSheetId="27">DATE(YEAR([0]!Loan_Start),MONTH([0]!Loan_Start)+Payment_Number,DAY([0]!Loan_Start))</definedName>
    <definedName name="HOJA444" localSheetId="28">DATE(YEAR([0]!Loan_Start),MONTH([0]!Loan_Start)+Payment_Number,DAY([0]!Loan_Start))</definedName>
    <definedName name="HOJA444" localSheetId="29">DATE(YEAR([0]!Loan_Start),MONTH([0]!Loan_Start)+Payment_Number,DAY([0]!Loan_Start))</definedName>
    <definedName name="HOJA444" localSheetId="30">DATE(YEAR([0]!Loan_Start),MONTH([0]!Loan_Start)+Payment_Number,DAY([0]!Loan_Start))</definedName>
    <definedName name="HOJA444" localSheetId="31">DATE(YEAR([0]!Loan_Start),MONTH([0]!Loan_Start)+Payment_Number,DAY([0]!Loan_Start))</definedName>
    <definedName name="HOJA444" localSheetId="32">DATE(YEAR([0]!Loan_Start),MONTH([0]!Loan_Start)+Payment_Number,DAY([0]!Loan_Start))</definedName>
    <definedName name="HOJA444" localSheetId="33">DATE(YEAR([0]!Loan_Start),MONTH([0]!Loan_Start)+Payment_Number,DAY([0]!Loan_Start))</definedName>
    <definedName name="HOJA444" localSheetId="34">DATE(YEAR([0]!Loan_Start),MONTH([0]!Loan_Start)+Payment_Number,DAY([0]!Loan_Start))</definedName>
    <definedName name="HOJA444" localSheetId="35">DATE(YEAR([0]!Loan_Start),MONTH([0]!Loan_Start)+Payment_Number,DAY([0]!Loan_Start))</definedName>
    <definedName name="HOJA444" localSheetId="36">DATE(YEAR([0]!Loan_Start),MONTH([0]!Loan_Start)+Payment_Number,DAY([0]!Loan_Start))</definedName>
    <definedName name="HOJA444" localSheetId="37">DATE(YEAR([0]!Loan_Start),MONTH([0]!Loan_Start)+Payment_Number,DAY([0]!Loan_Start))</definedName>
    <definedName name="HOJA444" localSheetId="38">DATE(YEAR([0]!Loan_Start),MONTH([0]!Loan_Start)+Payment_Number,DAY([0]!Loan_Start))</definedName>
    <definedName name="HOJA444" localSheetId="39">DATE(YEAR([0]!Loan_Start),MONTH([0]!Loan_Start)+Payment_Number,DAY([0]!Loan_Start))</definedName>
    <definedName name="HOJA444" localSheetId="40">DATE(YEAR([0]!Loan_Start),MONTH([0]!Loan_Start)+Payment_Number,DAY([0]!Loan_Start))</definedName>
    <definedName name="HOJA444" localSheetId="41">DATE(YEAR([0]!Loan_Start),MONTH([0]!Loan_Start)+Payment_Number,DAY([0]!Loan_Start))</definedName>
    <definedName name="HOJA444" localSheetId="2">DATE(YEAR([0]!Loan_Start),MONTH([0]!Loan_Start)+Payment_Number,DAY([0]!Loan_Start))</definedName>
    <definedName name="HOJA444" localSheetId="1">DATE(YEAR([0]!Loan_Start),MONTH([0]!Loan_Start)+Payment_Number,DAY([0]!Loan_Start))</definedName>
    <definedName name="HOJA444" localSheetId="3">DATE(YEAR('PROGRAMACION F F'!Loan_Start),MONTH('PROGRAMACION F F'!Loan_Start)+Payment_Number,DAY('PROGRAMACION F F'!Loan_Start))</definedName>
    <definedName name="HOJA444">DATE(YEAR([0]!Loan_Start),MONTH([0]!Loan_Start)+Payment_Number,DAY([0]!Loan_Start))</definedName>
    <definedName name="HORAA" localSheetId="6">#REF!</definedName>
    <definedName name="HORAA" localSheetId="7">#REF!</definedName>
    <definedName name="HORAA" localSheetId="11">#REF!</definedName>
    <definedName name="HORAA" localSheetId="19">#REF!</definedName>
    <definedName name="HORAA" localSheetId="1">#REF!</definedName>
    <definedName name="HORAA">#REF!</definedName>
    <definedName name="HORAS_DIAS" localSheetId="6">#REF!</definedName>
    <definedName name="HORAS_DIAS" localSheetId="7">#REF!</definedName>
    <definedName name="HORAS_DIAS" localSheetId="11">#REF!</definedName>
    <definedName name="HORAS_DIAS" localSheetId="19">#REF!</definedName>
    <definedName name="HORAS_DIAS" localSheetId="1">#REF!</definedName>
    <definedName name="HORAS_DIAS">#REF!</definedName>
    <definedName name="horas_lluvia" localSheetId="6">#REF!</definedName>
    <definedName name="horas_lluvia" localSheetId="11">#REF!</definedName>
    <definedName name="horas_lluvia" localSheetId="19">#REF!</definedName>
    <definedName name="horas_lluvia" localSheetId="1">#REF!</definedName>
    <definedName name="horas_lluvia">#REF!</definedName>
    <definedName name="HORAS_LLUVIAS" localSheetId="6">#REF!</definedName>
    <definedName name="HORAS_LLUVIAS">#REF!</definedName>
    <definedName name="HORASLLUVIA" localSheetId="6">#REF!</definedName>
    <definedName name="HORASLLUVIA">#REF!</definedName>
    <definedName name="HoursTotCol" localSheetId="6">#REF!</definedName>
    <definedName name="HoursTotCol">#REF!</definedName>
    <definedName name="hp" localSheetId="15">#REF!</definedName>
    <definedName name="hp" localSheetId="6">#REF!</definedName>
    <definedName name="hp" localSheetId="7">#REF!</definedName>
    <definedName name="hp" localSheetId="8">#REF!</definedName>
    <definedName name="hp" localSheetId="42">#REF!</definedName>
    <definedName name="hp" localSheetId="43">#REF!</definedName>
    <definedName name="hp" localSheetId="44">#REF!</definedName>
    <definedName name="hp" localSheetId="45">#REF!</definedName>
    <definedName name="hp" localSheetId="46">#REF!</definedName>
    <definedName name="hp" localSheetId="47">#REF!</definedName>
    <definedName name="hp" localSheetId="48">#REF!</definedName>
    <definedName name="hp" localSheetId="49">#REF!</definedName>
    <definedName name="hp" localSheetId="50">#REF!</definedName>
    <definedName name="hp" localSheetId="51">#REF!</definedName>
    <definedName name="hp" localSheetId="52">#REF!</definedName>
    <definedName name="hp" localSheetId="53">#REF!</definedName>
    <definedName name="hp" localSheetId="54">#REF!</definedName>
    <definedName name="hp" localSheetId="55">#REF!</definedName>
    <definedName name="hp" localSheetId="56">#REF!</definedName>
    <definedName name="hp" localSheetId="9">#REF!</definedName>
    <definedName name="hp" localSheetId="10">#REF!</definedName>
    <definedName name="hp" localSheetId="11">#REF!</definedName>
    <definedName name="hp" localSheetId="12">#REF!</definedName>
    <definedName name="hp" localSheetId="13">#REF!</definedName>
    <definedName name="hp" localSheetId="14">#REF!</definedName>
    <definedName name="hp" localSheetId="16">#REF!</definedName>
    <definedName name="hp" localSheetId="17">#REF!</definedName>
    <definedName name="hp" localSheetId="18">#REF!</definedName>
    <definedName name="hp" localSheetId="19">#REF!</definedName>
    <definedName name="hp" localSheetId="20">#REF!</definedName>
    <definedName name="hp" localSheetId="21">#REF!</definedName>
    <definedName name="hp" localSheetId="22">#REF!</definedName>
    <definedName name="hp" localSheetId="23">#REF!</definedName>
    <definedName name="hp" localSheetId="24">#REF!</definedName>
    <definedName name="hp" localSheetId="25">#REF!</definedName>
    <definedName name="hp" localSheetId="26">#REF!</definedName>
    <definedName name="hp" localSheetId="27">#REF!</definedName>
    <definedName name="hp" localSheetId="28">#REF!</definedName>
    <definedName name="hp" localSheetId="29">#REF!</definedName>
    <definedName name="hp" localSheetId="30">#REF!</definedName>
    <definedName name="hp" localSheetId="31">#REF!</definedName>
    <definedName name="hp" localSheetId="32">#REF!</definedName>
    <definedName name="hp" localSheetId="33">#REF!</definedName>
    <definedName name="hp" localSheetId="34">#REF!</definedName>
    <definedName name="hp" localSheetId="35">#REF!</definedName>
    <definedName name="hp" localSheetId="36">#REF!</definedName>
    <definedName name="hp" localSheetId="37">#REF!</definedName>
    <definedName name="hp" localSheetId="38">#REF!</definedName>
    <definedName name="hp" localSheetId="39">#REF!</definedName>
    <definedName name="hp" localSheetId="40">#REF!</definedName>
    <definedName name="hp" localSheetId="41">#REF!</definedName>
    <definedName name="hp" localSheetId="2">#REF!</definedName>
    <definedName name="Hp" localSheetId="3">[18]CALCULO!$E$67</definedName>
    <definedName name="hp">#REF!</definedName>
    <definedName name="hqi" localSheetId="15">#REF!</definedName>
    <definedName name="hqi" localSheetId="6">#REF!</definedName>
    <definedName name="hqi" localSheetId="7">#REF!</definedName>
    <definedName name="hqi" localSheetId="8">#REF!</definedName>
    <definedName name="hqi" localSheetId="42">#REF!</definedName>
    <definedName name="hqi" localSheetId="43">#REF!</definedName>
    <definedName name="hqi" localSheetId="44">#REF!</definedName>
    <definedName name="hqi" localSheetId="45">#REF!</definedName>
    <definedName name="hqi" localSheetId="46">#REF!</definedName>
    <definedName name="hqi" localSheetId="47">#REF!</definedName>
    <definedName name="hqi" localSheetId="48">#REF!</definedName>
    <definedName name="hqi" localSheetId="49">#REF!</definedName>
    <definedName name="hqi" localSheetId="50">#REF!</definedName>
    <definedName name="hqi" localSheetId="51">#REF!</definedName>
    <definedName name="hqi" localSheetId="52">#REF!</definedName>
    <definedName name="hqi" localSheetId="53">#REF!</definedName>
    <definedName name="hqi" localSheetId="54">#REF!</definedName>
    <definedName name="hqi" localSheetId="55">#REF!</definedName>
    <definedName name="hqi" localSheetId="56">#REF!</definedName>
    <definedName name="hqi" localSheetId="9">#REF!</definedName>
    <definedName name="hqi" localSheetId="10">#REF!</definedName>
    <definedName name="hqi" localSheetId="11">#REF!</definedName>
    <definedName name="hqi" localSheetId="12">#REF!</definedName>
    <definedName name="hqi" localSheetId="13">#REF!</definedName>
    <definedName name="hqi" localSheetId="14">#REF!</definedName>
    <definedName name="hqi" localSheetId="16">#REF!</definedName>
    <definedName name="hqi" localSheetId="17">#REF!</definedName>
    <definedName name="hqi" localSheetId="18">#REF!</definedName>
    <definedName name="hqi" localSheetId="19">#REF!</definedName>
    <definedName name="hqi" localSheetId="20">#REF!</definedName>
    <definedName name="hqi" localSheetId="21">#REF!</definedName>
    <definedName name="hqi" localSheetId="22">#REF!</definedName>
    <definedName name="hqi" localSheetId="23">#REF!</definedName>
    <definedName name="hqi" localSheetId="24">#REF!</definedName>
    <definedName name="hqi" localSheetId="25">#REF!</definedName>
    <definedName name="hqi" localSheetId="26">#REF!</definedName>
    <definedName name="hqi" localSheetId="27">#REF!</definedName>
    <definedName name="hqi" localSheetId="28">#REF!</definedName>
    <definedName name="hqi" localSheetId="29">#REF!</definedName>
    <definedName name="hqi" localSheetId="30">#REF!</definedName>
    <definedName name="hqi" localSheetId="31">#REF!</definedName>
    <definedName name="hqi" localSheetId="32">#REF!</definedName>
    <definedName name="hqi" localSheetId="33">#REF!</definedName>
    <definedName name="hqi" localSheetId="34">#REF!</definedName>
    <definedName name="hqi" localSheetId="35">#REF!</definedName>
    <definedName name="hqi" localSheetId="36">#REF!</definedName>
    <definedName name="hqi" localSheetId="37">#REF!</definedName>
    <definedName name="hqi" localSheetId="38">#REF!</definedName>
    <definedName name="hqi" localSheetId="39">#REF!</definedName>
    <definedName name="hqi" localSheetId="40">#REF!</definedName>
    <definedName name="hqi" localSheetId="41">#REF!</definedName>
    <definedName name="hqi" localSheetId="3">#REF!</definedName>
    <definedName name="hqi">#REF!</definedName>
    <definedName name="HrIncrement" localSheetId="6">'[82]Equip Data'!#REF!</definedName>
    <definedName name="HrIncrement" localSheetId="7">'[82]Equip Data'!#REF!</definedName>
    <definedName name="HrIncrement" localSheetId="11">'[82]Equip Data'!#REF!</definedName>
    <definedName name="HrIncrement" localSheetId="19">'[82]Equip Data'!#REF!</definedName>
    <definedName name="HrIncrement">'[82]Equip Data'!#REF!</definedName>
    <definedName name="hsup" localSheetId="6">#REF!</definedName>
    <definedName name="hsup" localSheetId="7">#REF!</definedName>
    <definedName name="hsup" localSheetId="11">#REF!</definedName>
    <definedName name="hsup" localSheetId="19">#REF!</definedName>
    <definedName name="hsup" localSheetId="2">#REF!</definedName>
    <definedName name="hsup" localSheetId="1">#REF!</definedName>
    <definedName name="hsup">#REF!</definedName>
    <definedName name="ht" localSheetId="15">#REF!</definedName>
    <definedName name="ht" localSheetId="6">#REF!</definedName>
    <definedName name="ht" localSheetId="7">#REF!</definedName>
    <definedName name="ht" localSheetId="8">#REF!</definedName>
    <definedName name="ht" localSheetId="42">#REF!</definedName>
    <definedName name="ht" localSheetId="43">#REF!</definedName>
    <definedName name="ht" localSheetId="44">#REF!</definedName>
    <definedName name="ht" localSheetId="45">#REF!</definedName>
    <definedName name="ht" localSheetId="46">#REF!</definedName>
    <definedName name="ht" localSheetId="47">#REF!</definedName>
    <definedName name="ht" localSheetId="48">#REF!</definedName>
    <definedName name="ht" localSheetId="49">#REF!</definedName>
    <definedName name="ht" localSheetId="50">#REF!</definedName>
    <definedName name="ht" localSheetId="51">#REF!</definedName>
    <definedName name="ht" localSheetId="52">#REF!</definedName>
    <definedName name="ht" localSheetId="53">#REF!</definedName>
    <definedName name="ht" localSheetId="54">#REF!</definedName>
    <definedName name="ht" localSheetId="55">#REF!</definedName>
    <definedName name="ht" localSheetId="56">#REF!</definedName>
    <definedName name="ht" localSheetId="9">#REF!</definedName>
    <definedName name="ht" localSheetId="10">#REF!</definedName>
    <definedName name="ht" localSheetId="11">#REF!</definedName>
    <definedName name="ht" localSheetId="12">#REF!</definedName>
    <definedName name="ht" localSheetId="13">#REF!</definedName>
    <definedName name="ht" localSheetId="14">#REF!</definedName>
    <definedName name="ht" localSheetId="16">#REF!</definedName>
    <definedName name="ht" localSheetId="17">#REF!</definedName>
    <definedName name="ht" localSheetId="18">#REF!</definedName>
    <definedName name="ht" localSheetId="19">#REF!</definedName>
    <definedName name="ht" localSheetId="22">#REF!</definedName>
    <definedName name="ht" localSheetId="23">#REF!</definedName>
    <definedName name="ht" localSheetId="24">#REF!</definedName>
    <definedName name="ht" localSheetId="25">#REF!</definedName>
    <definedName name="ht" localSheetId="26">#REF!</definedName>
    <definedName name="ht" localSheetId="27">#REF!</definedName>
    <definedName name="ht" localSheetId="28">#REF!</definedName>
    <definedName name="ht" localSheetId="29">#REF!</definedName>
    <definedName name="ht" localSheetId="30">#REF!</definedName>
    <definedName name="ht" localSheetId="31">#REF!</definedName>
    <definedName name="ht" localSheetId="32">#REF!</definedName>
    <definedName name="ht" localSheetId="33">#REF!</definedName>
    <definedName name="ht" localSheetId="34">#REF!</definedName>
    <definedName name="ht" localSheetId="35">#REF!</definedName>
    <definedName name="ht" localSheetId="36">#REF!</definedName>
    <definedName name="ht" localSheetId="37">#REF!</definedName>
    <definedName name="ht" localSheetId="38">#REF!</definedName>
    <definedName name="ht" localSheetId="39">#REF!</definedName>
    <definedName name="ht" localSheetId="40">#REF!</definedName>
    <definedName name="ht" localSheetId="41">#REF!</definedName>
    <definedName name="ht" localSheetId="3">#REF!</definedName>
    <definedName name="ht">#REF!</definedName>
    <definedName name="htecn" localSheetId="6">#REF!</definedName>
    <definedName name="htecn">#REF!</definedName>
    <definedName name="htk" localSheetId="6">#REF!</definedName>
    <definedName name="htk" localSheetId="3">#REF!</definedName>
    <definedName name="htk">#REF!</definedName>
    <definedName name="huevo" localSheetId="6">#REF!</definedName>
    <definedName name="huevo">#REF!</definedName>
    <definedName name="HUGO">#N/A</definedName>
    <definedName name="hvehiculo" localSheetId="6">#REF!</definedName>
    <definedName name="hvehiculo" localSheetId="7">#REF!</definedName>
    <definedName name="hvehiculo" localSheetId="11">#REF!</definedName>
    <definedName name="hvehiculo" localSheetId="19">#REF!</definedName>
    <definedName name="hvehiculo">#REF!</definedName>
    <definedName name="HY" localSheetId="6">#REF!</definedName>
    <definedName name="HY" localSheetId="7">#REF!</definedName>
    <definedName name="HY" localSheetId="11">#REF!</definedName>
    <definedName name="HY" localSheetId="19">#REF!</definedName>
    <definedName name="HY">#REF!</definedName>
    <definedName name="HYT" localSheetId="6">#REF!</definedName>
    <definedName name="HYT" localSheetId="3">#REF!</definedName>
    <definedName name="HYT">#REF!</definedName>
    <definedName name="I" localSheetId="6">#REF!</definedName>
    <definedName name="i" localSheetId="3">#REF!</definedName>
    <definedName name="I">#REF!</definedName>
    <definedName name="IANC">[6]INPUTS!$D$20</definedName>
    <definedName name="id" localSheetId="6">#REF!</definedName>
    <definedName name="id" localSheetId="7">#REF!</definedName>
    <definedName name="id" localSheetId="11">#REF!</definedName>
    <definedName name="id" localSheetId="19">#REF!</definedName>
    <definedName name="id" localSheetId="2">#REF!</definedName>
    <definedName name="id" localSheetId="1">#REF!</definedName>
    <definedName name="id" localSheetId="3">#REF!</definedName>
    <definedName name="id">#REF!</definedName>
    <definedName name="ID_APU">[70]DATOS!$A$2:$A$7</definedName>
    <definedName name="IF" localSheetId="15">'[83]A. P. U.'!#REF!</definedName>
    <definedName name="IF" localSheetId="6">'[83]A. P. U.'!#REF!</definedName>
    <definedName name="IF" localSheetId="7">'[83]A. P. U.'!#REF!</definedName>
    <definedName name="IF" localSheetId="8">'[83]A. P. U.'!#REF!</definedName>
    <definedName name="IF" localSheetId="42">'[83]A. P. U.'!#REF!</definedName>
    <definedName name="IF" localSheetId="43">'[83]A. P. U.'!#REF!</definedName>
    <definedName name="IF" localSheetId="44">'[83]A. P. U.'!#REF!</definedName>
    <definedName name="IF" localSheetId="45">'[83]A. P. U.'!#REF!</definedName>
    <definedName name="IF" localSheetId="46">'[83]A. P. U.'!#REF!</definedName>
    <definedName name="IF" localSheetId="47">'[83]A. P. U.'!#REF!</definedName>
    <definedName name="IF" localSheetId="48">'[83]A. P. U.'!#REF!</definedName>
    <definedName name="IF" localSheetId="49">'[83]A. P. U.'!#REF!</definedName>
    <definedName name="IF" localSheetId="50">'[83]A. P. U.'!#REF!</definedName>
    <definedName name="IF" localSheetId="51">'[83]A. P. U.'!#REF!</definedName>
    <definedName name="IF" localSheetId="52">'[83]A. P. U.'!#REF!</definedName>
    <definedName name="IF" localSheetId="53">'[83]A. P. U.'!#REF!</definedName>
    <definedName name="IF" localSheetId="54">'[83]A. P. U.'!#REF!</definedName>
    <definedName name="IF" localSheetId="55">'[83]A. P. U.'!#REF!</definedName>
    <definedName name="IF" localSheetId="56">'[83]A. P. U.'!#REF!</definedName>
    <definedName name="IF" localSheetId="9">'[83]A. P. U.'!#REF!</definedName>
    <definedName name="IF" localSheetId="10">'[83]A. P. U.'!#REF!</definedName>
    <definedName name="IF" localSheetId="11">'[83]A. P. U.'!#REF!</definedName>
    <definedName name="IF" localSheetId="12">'[83]A. P. U.'!#REF!</definedName>
    <definedName name="IF" localSheetId="13">'[83]A. P. U.'!#REF!</definedName>
    <definedName name="IF" localSheetId="14">'[83]A. P. U.'!#REF!</definedName>
    <definedName name="IF" localSheetId="16">'[83]A. P. U.'!#REF!</definedName>
    <definedName name="IF" localSheetId="17">'[83]A. P. U.'!#REF!</definedName>
    <definedName name="IF" localSheetId="18">'[83]A. P. U.'!#REF!</definedName>
    <definedName name="IF" localSheetId="19">'[83]A. P. U.'!#REF!</definedName>
    <definedName name="IF" localSheetId="22">'[83]A. P. U.'!#REF!</definedName>
    <definedName name="IF" localSheetId="23">'[83]A. P. U.'!#REF!</definedName>
    <definedName name="IF" localSheetId="24">'[83]A. P. U.'!#REF!</definedName>
    <definedName name="IF" localSheetId="25">'[83]A. P. U.'!#REF!</definedName>
    <definedName name="IF" localSheetId="26">'[83]A. P. U.'!#REF!</definedName>
    <definedName name="IF" localSheetId="27">'[83]A. P. U.'!#REF!</definedName>
    <definedName name="IF" localSheetId="28">'[83]A. P. U.'!#REF!</definedName>
    <definedName name="IF" localSheetId="29">'[83]A. P. U.'!#REF!</definedName>
    <definedName name="IF" localSheetId="30">'[83]A. P. U.'!#REF!</definedName>
    <definedName name="IF" localSheetId="31">'[83]A. P. U.'!#REF!</definedName>
    <definedName name="IF" localSheetId="32">'[83]A. P. U.'!#REF!</definedName>
    <definedName name="IF" localSheetId="33">'[83]A. P. U.'!#REF!</definedName>
    <definedName name="IF" localSheetId="34">'[83]A. P. U.'!#REF!</definedName>
    <definedName name="IF" localSheetId="35">'[83]A. P. U.'!#REF!</definedName>
    <definedName name="IF" localSheetId="36">'[83]A. P. U.'!#REF!</definedName>
    <definedName name="IF" localSheetId="37">'[83]A. P. U.'!#REF!</definedName>
    <definedName name="IF" localSheetId="38">'[83]A. P. U.'!#REF!</definedName>
    <definedName name="IF" localSheetId="39">'[83]A. P. U.'!#REF!</definedName>
    <definedName name="IF" localSheetId="40">'[83]A. P. U.'!#REF!</definedName>
    <definedName name="IF" localSheetId="41">'[83]A. P. U.'!#REF!</definedName>
    <definedName name="IF">'[83]A. P. U.'!#REF!</definedName>
    <definedName name="ig" localSheetId="15">#REF!</definedName>
    <definedName name="ig" localSheetId="6">#REF!</definedName>
    <definedName name="ig" localSheetId="7">#REF!</definedName>
    <definedName name="ig" localSheetId="8">#REF!</definedName>
    <definedName name="ig" localSheetId="42">#REF!</definedName>
    <definedName name="ig" localSheetId="43">#REF!</definedName>
    <definedName name="ig" localSheetId="44">#REF!</definedName>
    <definedName name="ig" localSheetId="45">#REF!</definedName>
    <definedName name="ig" localSheetId="46">#REF!</definedName>
    <definedName name="ig" localSheetId="47">#REF!</definedName>
    <definedName name="ig" localSheetId="48">#REF!</definedName>
    <definedName name="ig" localSheetId="49">#REF!</definedName>
    <definedName name="ig" localSheetId="50">#REF!</definedName>
    <definedName name="ig" localSheetId="51">#REF!</definedName>
    <definedName name="ig" localSheetId="52">#REF!</definedName>
    <definedName name="ig" localSheetId="53">#REF!</definedName>
    <definedName name="ig" localSheetId="54">#REF!</definedName>
    <definedName name="ig" localSheetId="55">#REF!</definedName>
    <definedName name="ig" localSheetId="56">#REF!</definedName>
    <definedName name="ig" localSheetId="9">#REF!</definedName>
    <definedName name="ig" localSheetId="10">#REF!</definedName>
    <definedName name="ig" localSheetId="11">#REF!</definedName>
    <definedName name="ig" localSheetId="12">#REF!</definedName>
    <definedName name="ig" localSheetId="13">#REF!</definedName>
    <definedName name="ig" localSheetId="14">#REF!</definedName>
    <definedName name="ig" localSheetId="16">#REF!</definedName>
    <definedName name="ig" localSheetId="17">#REF!</definedName>
    <definedName name="ig" localSheetId="18">#REF!</definedName>
    <definedName name="ig" localSheetId="19">#REF!</definedName>
    <definedName name="ig" localSheetId="22">#REF!</definedName>
    <definedName name="ig" localSheetId="23">#REF!</definedName>
    <definedName name="ig" localSheetId="24">#REF!</definedName>
    <definedName name="ig" localSheetId="25">#REF!</definedName>
    <definedName name="ig" localSheetId="26">#REF!</definedName>
    <definedName name="ig" localSheetId="27">#REF!</definedName>
    <definedName name="ig" localSheetId="28">#REF!</definedName>
    <definedName name="ig" localSheetId="29">#REF!</definedName>
    <definedName name="ig" localSheetId="30">#REF!</definedName>
    <definedName name="ig" localSheetId="31">#REF!</definedName>
    <definedName name="ig" localSheetId="32">#REF!</definedName>
    <definedName name="ig" localSheetId="33">#REF!</definedName>
    <definedName name="ig" localSheetId="34">#REF!</definedName>
    <definedName name="ig" localSheetId="35">#REF!</definedName>
    <definedName name="ig" localSheetId="36">#REF!</definedName>
    <definedName name="ig" localSheetId="37">#REF!</definedName>
    <definedName name="ig" localSheetId="38">#REF!</definedName>
    <definedName name="ig" localSheetId="39">#REF!</definedName>
    <definedName name="ig" localSheetId="40">#REF!</definedName>
    <definedName name="ig" localSheetId="41">#REF!</definedName>
    <definedName name="ig" localSheetId="3">#REF!</definedName>
    <definedName name="ig">#REF!</definedName>
    <definedName name="ii" localSheetId="15">#REF!</definedName>
    <definedName name="ii" localSheetId="6">#REF!</definedName>
    <definedName name="ii" localSheetId="7">#REF!</definedName>
    <definedName name="ii" localSheetId="8">#REF!</definedName>
    <definedName name="ii" localSheetId="42">#REF!</definedName>
    <definedName name="ii" localSheetId="43">#REF!</definedName>
    <definedName name="ii" localSheetId="44">#REF!</definedName>
    <definedName name="ii" localSheetId="45">#REF!</definedName>
    <definedName name="ii" localSheetId="46">#REF!</definedName>
    <definedName name="ii" localSheetId="47">#REF!</definedName>
    <definedName name="ii" localSheetId="48">#REF!</definedName>
    <definedName name="ii" localSheetId="49">#REF!</definedName>
    <definedName name="ii" localSheetId="50">#REF!</definedName>
    <definedName name="ii" localSheetId="51">#REF!</definedName>
    <definedName name="ii" localSheetId="52">#REF!</definedName>
    <definedName name="ii" localSheetId="53">#REF!</definedName>
    <definedName name="ii" localSheetId="54">#REF!</definedName>
    <definedName name="ii" localSheetId="55">#REF!</definedName>
    <definedName name="ii" localSheetId="56">#REF!</definedName>
    <definedName name="ii" localSheetId="9">#REF!</definedName>
    <definedName name="ii" localSheetId="10">#REF!</definedName>
    <definedName name="ii" localSheetId="11">#REF!</definedName>
    <definedName name="ii" localSheetId="12">#REF!</definedName>
    <definedName name="ii" localSheetId="13">#REF!</definedName>
    <definedName name="ii" localSheetId="14">#REF!</definedName>
    <definedName name="ii" localSheetId="16">#REF!</definedName>
    <definedName name="ii" localSheetId="17">#REF!</definedName>
    <definedName name="ii" localSheetId="18">#REF!</definedName>
    <definedName name="ii" localSheetId="19">#REF!</definedName>
    <definedName name="ii" localSheetId="22">#REF!</definedName>
    <definedName name="ii" localSheetId="23">#REF!</definedName>
    <definedName name="ii" localSheetId="24">#REF!</definedName>
    <definedName name="ii" localSheetId="25">#REF!</definedName>
    <definedName name="ii" localSheetId="26">#REF!</definedName>
    <definedName name="ii" localSheetId="27">#REF!</definedName>
    <definedName name="ii" localSheetId="28">#REF!</definedName>
    <definedName name="ii" localSheetId="29">#REF!</definedName>
    <definedName name="ii" localSheetId="30">#REF!</definedName>
    <definedName name="ii" localSheetId="31">#REF!</definedName>
    <definedName name="ii" localSheetId="32">#REF!</definedName>
    <definedName name="ii" localSheetId="33">#REF!</definedName>
    <definedName name="ii" localSheetId="34">#REF!</definedName>
    <definedName name="ii" localSheetId="35">#REF!</definedName>
    <definedName name="ii" localSheetId="36">#REF!</definedName>
    <definedName name="ii" localSheetId="37">#REF!</definedName>
    <definedName name="ii" localSheetId="38">#REF!</definedName>
    <definedName name="ii" localSheetId="39">#REF!</definedName>
    <definedName name="ii" localSheetId="40">#REF!</definedName>
    <definedName name="ii" localSheetId="41">#REF!</definedName>
    <definedName name="ii" localSheetId="3">#REF!</definedName>
    <definedName name="ii">#REF!</definedName>
    <definedName name="iii" localSheetId="15">#REF!</definedName>
    <definedName name="iii" localSheetId="6">#REF!</definedName>
    <definedName name="iii" localSheetId="7">#REF!</definedName>
    <definedName name="iii" localSheetId="8">#REF!</definedName>
    <definedName name="iii" localSheetId="42">#REF!</definedName>
    <definedName name="iii" localSheetId="43">#REF!</definedName>
    <definedName name="iii" localSheetId="44">#REF!</definedName>
    <definedName name="iii" localSheetId="45">#REF!</definedName>
    <definedName name="iii" localSheetId="46">#REF!</definedName>
    <definedName name="iii" localSheetId="47">#REF!</definedName>
    <definedName name="iii" localSheetId="48">#REF!</definedName>
    <definedName name="iii" localSheetId="49">#REF!</definedName>
    <definedName name="iii" localSheetId="50">#REF!</definedName>
    <definedName name="iii" localSheetId="51">#REF!</definedName>
    <definedName name="iii" localSheetId="52">#REF!</definedName>
    <definedName name="iii" localSheetId="53">#REF!</definedName>
    <definedName name="iii" localSheetId="54">#REF!</definedName>
    <definedName name="iii" localSheetId="55">#REF!</definedName>
    <definedName name="iii" localSheetId="56">#REF!</definedName>
    <definedName name="iii" localSheetId="9">#REF!</definedName>
    <definedName name="iii" localSheetId="10">#REF!</definedName>
    <definedName name="iii" localSheetId="11">#REF!</definedName>
    <definedName name="iii" localSheetId="12">#REF!</definedName>
    <definedName name="iii" localSheetId="13">#REF!</definedName>
    <definedName name="iii" localSheetId="14">#REF!</definedName>
    <definedName name="iii" localSheetId="16">#REF!</definedName>
    <definedName name="iii" localSheetId="17">#REF!</definedName>
    <definedName name="iii" localSheetId="18">#REF!</definedName>
    <definedName name="iii" localSheetId="19">#REF!</definedName>
    <definedName name="iii" localSheetId="22">#REF!</definedName>
    <definedName name="iii" localSheetId="23">#REF!</definedName>
    <definedName name="iii" localSheetId="24">#REF!</definedName>
    <definedName name="iii" localSheetId="25">#REF!</definedName>
    <definedName name="iii" localSheetId="26">#REF!</definedName>
    <definedName name="iii" localSheetId="27">#REF!</definedName>
    <definedName name="iii" localSheetId="28">#REF!</definedName>
    <definedName name="iii" localSheetId="29">#REF!</definedName>
    <definedName name="iii" localSheetId="30">#REF!</definedName>
    <definedName name="iii" localSheetId="31">#REF!</definedName>
    <definedName name="iii" localSheetId="32">#REF!</definedName>
    <definedName name="iii" localSheetId="33">#REF!</definedName>
    <definedName name="iii" localSheetId="34">#REF!</definedName>
    <definedName name="iii" localSheetId="35">#REF!</definedName>
    <definedName name="iii" localSheetId="36">#REF!</definedName>
    <definedName name="iii" localSheetId="37">#REF!</definedName>
    <definedName name="iii" localSheetId="38">#REF!</definedName>
    <definedName name="iii" localSheetId="39">#REF!</definedName>
    <definedName name="iii" localSheetId="40">#REF!</definedName>
    <definedName name="iii" localSheetId="41">#REF!</definedName>
    <definedName name="III" localSheetId="3">#REF!</definedName>
    <definedName name="iii">#REF!</definedName>
    <definedName name="ik" localSheetId="6">#REF!</definedName>
    <definedName name="ik" localSheetId="3">#REF!</definedName>
    <definedName name="ik">#REF!</definedName>
    <definedName name="ikj" localSheetId="6">#REF!</definedName>
    <definedName name="ikj" localSheetId="3">#REF!</definedName>
    <definedName name="ikj">#REF!</definedName>
    <definedName name="Im_Un" localSheetId="6">#REF!</definedName>
    <definedName name="Im_Un">#REF!</definedName>
    <definedName name="ImpdosporMilCostos" localSheetId="6">#REF!</definedName>
    <definedName name="ImpdosporMilCostos">#REF!</definedName>
    <definedName name="Impdosxmil" localSheetId="6">#REF!</definedName>
    <definedName name="Impdosxmil">#REF!</definedName>
    <definedName name="impresion" localSheetId="6">#REF!</definedName>
    <definedName name="impresion">#REF!</definedName>
    <definedName name="imprev" localSheetId="6">#REF!</definedName>
    <definedName name="imprev">#REF!</definedName>
    <definedName name="imprevistos" localSheetId="3">[79]DATOS!$B$17</definedName>
    <definedName name="imprevistos">[42]DATOS!$B$17</definedName>
    <definedName name="Imprevistos_mmto_año1" localSheetId="6">#REF!</definedName>
    <definedName name="Imprevistos_mmto_año1" localSheetId="7">#REF!</definedName>
    <definedName name="Imprevistos_mmto_año1" localSheetId="11">#REF!</definedName>
    <definedName name="Imprevistos_mmto_año1" localSheetId="19">#REF!</definedName>
    <definedName name="Imprevistos_mmto_año1" localSheetId="1">#REF!</definedName>
    <definedName name="Imprevistos_mmto_año1">#REF!</definedName>
    <definedName name="ImpuestoCostos" localSheetId="6">#REF!</definedName>
    <definedName name="ImpuestoCostos" localSheetId="7">#REF!</definedName>
    <definedName name="ImpuestoCostos" localSheetId="11">#REF!</definedName>
    <definedName name="ImpuestoCostos" localSheetId="19">#REF!</definedName>
    <definedName name="ImpuestoCostos" localSheetId="1">#REF!</definedName>
    <definedName name="ImpuestoCostos">#REF!</definedName>
    <definedName name="Impuestos" localSheetId="6">#REF!</definedName>
    <definedName name="Impuestos" localSheetId="7">#REF!</definedName>
    <definedName name="Impuestos" localSheetId="11">#REF!</definedName>
    <definedName name="Impuestos" localSheetId="19">#REF!</definedName>
    <definedName name="Impuestos" localSheetId="1">#REF!</definedName>
    <definedName name="Impuestos">#REF!</definedName>
    <definedName name="IMPULSIONALCANTARILLADOTABLA1.10">'[6]INFORMACIÓN REFERENCIA'!$B$441:$F$452</definedName>
    <definedName name="in" localSheetId="15">#REF!</definedName>
    <definedName name="in" localSheetId="6">#REF!</definedName>
    <definedName name="in" localSheetId="7">#REF!</definedName>
    <definedName name="in" localSheetId="8">#REF!</definedName>
    <definedName name="in" localSheetId="42">#REF!</definedName>
    <definedName name="in" localSheetId="43">#REF!</definedName>
    <definedName name="in" localSheetId="44">#REF!</definedName>
    <definedName name="in" localSheetId="45">#REF!</definedName>
    <definedName name="in" localSheetId="46">#REF!</definedName>
    <definedName name="in" localSheetId="47">#REF!</definedName>
    <definedName name="in" localSheetId="48">#REF!</definedName>
    <definedName name="in" localSheetId="49">#REF!</definedName>
    <definedName name="in" localSheetId="50">#REF!</definedName>
    <definedName name="in" localSheetId="51">#REF!</definedName>
    <definedName name="in" localSheetId="52">#REF!</definedName>
    <definedName name="in" localSheetId="53">#REF!</definedName>
    <definedName name="in" localSheetId="54">#REF!</definedName>
    <definedName name="in" localSheetId="55">#REF!</definedName>
    <definedName name="in" localSheetId="56">#REF!</definedName>
    <definedName name="in" localSheetId="9">#REF!</definedName>
    <definedName name="in" localSheetId="10">#REF!</definedName>
    <definedName name="in" localSheetId="11">#REF!</definedName>
    <definedName name="in" localSheetId="12">#REF!</definedName>
    <definedName name="in" localSheetId="13">#REF!</definedName>
    <definedName name="in" localSheetId="14">#REF!</definedName>
    <definedName name="in" localSheetId="16">#REF!</definedName>
    <definedName name="in" localSheetId="17">#REF!</definedName>
    <definedName name="in" localSheetId="18">#REF!</definedName>
    <definedName name="in" localSheetId="19">#REF!</definedName>
    <definedName name="in" localSheetId="22">#REF!</definedName>
    <definedName name="in" localSheetId="23">#REF!</definedName>
    <definedName name="in" localSheetId="24">#REF!</definedName>
    <definedName name="in" localSheetId="25">#REF!</definedName>
    <definedName name="in" localSheetId="26">#REF!</definedName>
    <definedName name="in" localSheetId="27">#REF!</definedName>
    <definedName name="in" localSheetId="28">#REF!</definedName>
    <definedName name="in" localSheetId="29">#REF!</definedName>
    <definedName name="in" localSheetId="30">#REF!</definedName>
    <definedName name="in" localSheetId="31">#REF!</definedName>
    <definedName name="in" localSheetId="32">#REF!</definedName>
    <definedName name="in" localSheetId="33">#REF!</definedName>
    <definedName name="in" localSheetId="34">#REF!</definedName>
    <definedName name="in" localSheetId="35">#REF!</definedName>
    <definedName name="in" localSheetId="36">#REF!</definedName>
    <definedName name="in" localSheetId="37">#REF!</definedName>
    <definedName name="in" localSheetId="38">#REF!</definedName>
    <definedName name="in" localSheetId="39">#REF!</definedName>
    <definedName name="in" localSheetId="40">#REF!</definedName>
    <definedName name="in" localSheetId="41">#REF!</definedName>
    <definedName name="in">#REF!</definedName>
    <definedName name="Incomepb" localSheetId="6" hidden="1">#REF!</definedName>
    <definedName name="Incomepb" localSheetId="2" hidden="1">#REF!</definedName>
    <definedName name="Incomepb" localSheetId="1" hidden="1">#REF!</definedName>
    <definedName name="Incomepb" hidden="1">#REF!</definedName>
    <definedName name="INCONTERMS" localSheetId="6">[145]LISTAS!#REF!</definedName>
    <definedName name="INCONTERMS" localSheetId="7">[145]LISTAS!#REF!</definedName>
    <definedName name="INCONTERMS" localSheetId="11">[145]LISTAS!#REF!</definedName>
    <definedName name="INCONTERMS" localSheetId="19">[145]LISTAS!#REF!</definedName>
    <definedName name="INCONTERMS">[145]LISTAS!#REF!</definedName>
    <definedName name="INCREMENTO1">'[146]CAT-D7H'!$R$3</definedName>
    <definedName name="INCREMENTO2">'[146]CAT-D7H'!$S$3</definedName>
    <definedName name="INCREMENTO3">'[146]CAT-D7H'!$T$3</definedName>
    <definedName name="IncrementoCanon" localSheetId="6">#REF!</definedName>
    <definedName name="IncrementoCanon" localSheetId="7">#REF!</definedName>
    <definedName name="IncrementoCanon" localSheetId="11">#REF!</definedName>
    <definedName name="IncrementoCanon" localSheetId="19">#REF!</definedName>
    <definedName name="IncrementoCanon" localSheetId="2">#REF!</definedName>
    <definedName name="IncrementoCanon" localSheetId="1">#REF!</definedName>
    <definedName name="IncrementoCanon">#REF!</definedName>
    <definedName name="incrustaciones" localSheetId="6">[47]lisprecios!#REF!</definedName>
    <definedName name="incrustaciones" localSheetId="7">[47]lisprecios!#REF!</definedName>
    <definedName name="incrustaciones" localSheetId="11">[47]lisprecios!#REF!</definedName>
    <definedName name="incrustaciones" localSheetId="19">[47]lisprecios!#REF!</definedName>
    <definedName name="incrustaciones">[47]lisprecios!#REF!</definedName>
    <definedName name="IND">[147]items!$C$4:$J$247</definedName>
    <definedName name="INDEX" localSheetId="2">'[148]Presupuesto 2003'!#REF!</definedName>
    <definedName name="INDEX">'[148]Presupuesto 2003'!#REF!</definedName>
    <definedName name="Index." localSheetId="2">'[148]Presupuesto 2003'!#REF!</definedName>
    <definedName name="Index.">'[148]Presupuesto 2003'!#REF!</definedName>
    <definedName name="INDEXa" localSheetId="2">'[148]Presupuesto 2003'!#REF!</definedName>
    <definedName name="INDEXa">'[148]Presupuesto 2003'!#REF!</definedName>
    <definedName name="INDEXACIÓN" localSheetId="2">'[148]Presupuesto 2003'!#REF!</definedName>
    <definedName name="INDEXACIÓN">'[148]Presupuesto 2003'!#REF!</definedName>
    <definedName name="INDICE">[103]INDICE!$A:$IV</definedName>
    <definedName name="INDICEPRECIOSCONSUMIDOR">[6]REFERENCIAS!$A$28:$E$112</definedName>
    <definedName name="INDIREC" localSheetId="6">#REF!</definedName>
    <definedName name="INDIREC" localSheetId="7">#REF!</definedName>
    <definedName name="INDIREC" localSheetId="11">#REF!</definedName>
    <definedName name="INDIREC" localSheetId="19">#REF!</definedName>
    <definedName name="INDIREC" localSheetId="2">#REF!</definedName>
    <definedName name="INDIREC" localSheetId="1">#REF!</definedName>
    <definedName name="INDIREC">#REF!</definedName>
    <definedName name="INDJA1" localSheetId="6">#REF!</definedName>
    <definedName name="INDJA1" localSheetId="7">#REF!</definedName>
    <definedName name="INDJA1" localSheetId="11">#REF!</definedName>
    <definedName name="INDJA1" localSheetId="19">#REF!</definedName>
    <definedName name="INDJA1" localSheetId="2">#REF!</definedName>
    <definedName name="INDJA1" localSheetId="1">#REF!</definedName>
    <definedName name="INDJA1">#REF!</definedName>
    <definedName name="inf" localSheetId="15">#REF!</definedName>
    <definedName name="inf" localSheetId="6">#REF!</definedName>
    <definedName name="inf" localSheetId="7">#REF!</definedName>
    <definedName name="inf" localSheetId="8">#REF!</definedName>
    <definedName name="inf" localSheetId="42">#REF!</definedName>
    <definedName name="inf" localSheetId="43">#REF!</definedName>
    <definedName name="inf" localSheetId="44">#REF!</definedName>
    <definedName name="inf" localSheetId="45">#REF!</definedName>
    <definedName name="inf" localSheetId="46">#REF!</definedName>
    <definedName name="inf" localSheetId="47">#REF!</definedName>
    <definedName name="inf" localSheetId="48">#REF!</definedName>
    <definedName name="inf" localSheetId="49">#REF!</definedName>
    <definedName name="inf" localSheetId="50">#REF!</definedName>
    <definedName name="inf" localSheetId="51">#REF!</definedName>
    <definedName name="inf" localSheetId="52">#REF!</definedName>
    <definedName name="inf" localSheetId="53">#REF!</definedName>
    <definedName name="inf" localSheetId="54">#REF!</definedName>
    <definedName name="inf" localSheetId="55">#REF!</definedName>
    <definedName name="inf" localSheetId="56">#REF!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6">#REF!</definedName>
    <definedName name="inf" localSheetId="17">#REF!</definedName>
    <definedName name="inf" localSheetId="18">#REF!</definedName>
    <definedName name="inf" localSheetId="19">#REF!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 localSheetId="3">#REF!</definedName>
    <definedName name="inf">#REF!</definedName>
    <definedName name="INFF" localSheetId="6">#REF!</definedName>
    <definedName name="INFF">#REF!</definedName>
    <definedName name="INFG" localSheetId="15">#REF!</definedName>
    <definedName name="INFG" localSheetId="6">#REF!</definedName>
    <definedName name="INFG" localSheetId="7">#REF!</definedName>
    <definedName name="INFG" localSheetId="8">#REF!</definedName>
    <definedName name="INFG" localSheetId="42">#REF!</definedName>
    <definedName name="INFG" localSheetId="43">#REF!</definedName>
    <definedName name="INFG" localSheetId="44">#REF!</definedName>
    <definedName name="INFG" localSheetId="45">#REF!</definedName>
    <definedName name="INFG" localSheetId="46">#REF!</definedName>
    <definedName name="INFG" localSheetId="47">#REF!</definedName>
    <definedName name="INFG" localSheetId="48">#REF!</definedName>
    <definedName name="INFG" localSheetId="49">#REF!</definedName>
    <definedName name="INFG" localSheetId="50">#REF!</definedName>
    <definedName name="INFG" localSheetId="51">#REF!</definedName>
    <definedName name="INFG" localSheetId="52">#REF!</definedName>
    <definedName name="INFG" localSheetId="53">#REF!</definedName>
    <definedName name="INFG" localSheetId="54">#REF!</definedName>
    <definedName name="INFG" localSheetId="55">#REF!</definedName>
    <definedName name="INFG" localSheetId="56">#REF!</definedName>
    <definedName name="INFG" localSheetId="9">#REF!</definedName>
    <definedName name="INFG" localSheetId="10">#REF!</definedName>
    <definedName name="INFG" localSheetId="11">#REF!</definedName>
    <definedName name="INFG" localSheetId="12">#REF!</definedName>
    <definedName name="INFG" localSheetId="13">#REF!</definedName>
    <definedName name="INFG" localSheetId="14">#REF!</definedName>
    <definedName name="INFG" localSheetId="16">#REF!</definedName>
    <definedName name="INFG" localSheetId="17">#REF!</definedName>
    <definedName name="INFG" localSheetId="18">#REF!</definedName>
    <definedName name="INFG" localSheetId="19">#REF!</definedName>
    <definedName name="INFG" localSheetId="22">#REF!</definedName>
    <definedName name="INFG" localSheetId="23">#REF!</definedName>
    <definedName name="INFG" localSheetId="24">#REF!</definedName>
    <definedName name="INFG" localSheetId="25">#REF!</definedName>
    <definedName name="INFG" localSheetId="26">#REF!</definedName>
    <definedName name="INFG" localSheetId="27">#REF!</definedName>
    <definedName name="INFG" localSheetId="28">#REF!</definedName>
    <definedName name="INFG" localSheetId="29">#REF!</definedName>
    <definedName name="INFG" localSheetId="30">#REF!</definedName>
    <definedName name="INFG" localSheetId="31">#REF!</definedName>
    <definedName name="INFG" localSheetId="32">#REF!</definedName>
    <definedName name="INFG" localSheetId="33">#REF!</definedName>
    <definedName name="INFG" localSheetId="34">#REF!</definedName>
    <definedName name="INFG" localSheetId="35">#REF!</definedName>
    <definedName name="INFG" localSheetId="36">#REF!</definedName>
    <definedName name="INFG" localSheetId="37">#REF!</definedName>
    <definedName name="INFG" localSheetId="38">#REF!</definedName>
    <definedName name="INFG" localSheetId="39">#REF!</definedName>
    <definedName name="INFG" localSheetId="40">#REF!</definedName>
    <definedName name="INFG" localSheetId="41">#REF!</definedName>
    <definedName name="INFG">#REF!</definedName>
    <definedName name="infi" localSheetId="6">#REF!</definedName>
    <definedName name="infi">#REF!</definedName>
    <definedName name="infor" localSheetId="15">#REF!</definedName>
    <definedName name="infor" localSheetId="6">#REF!</definedName>
    <definedName name="infor" localSheetId="7">#REF!</definedName>
    <definedName name="infor" localSheetId="8">#REF!</definedName>
    <definedName name="infor" localSheetId="42">#REF!</definedName>
    <definedName name="infor" localSheetId="43">#REF!</definedName>
    <definedName name="infor" localSheetId="44">#REF!</definedName>
    <definedName name="infor" localSheetId="45">#REF!</definedName>
    <definedName name="infor" localSheetId="46">#REF!</definedName>
    <definedName name="infor" localSheetId="47">#REF!</definedName>
    <definedName name="infor" localSheetId="48">#REF!</definedName>
    <definedName name="infor" localSheetId="49">#REF!</definedName>
    <definedName name="infor" localSheetId="50">#REF!</definedName>
    <definedName name="infor" localSheetId="51">#REF!</definedName>
    <definedName name="infor" localSheetId="52">#REF!</definedName>
    <definedName name="infor" localSheetId="53">#REF!</definedName>
    <definedName name="infor" localSheetId="54">#REF!</definedName>
    <definedName name="infor" localSheetId="55">#REF!</definedName>
    <definedName name="infor" localSheetId="56">#REF!</definedName>
    <definedName name="infor" localSheetId="9">#REF!</definedName>
    <definedName name="infor" localSheetId="10">#REF!</definedName>
    <definedName name="infor" localSheetId="11">#REF!</definedName>
    <definedName name="infor" localSheetId="12">#REF!</definedName>
    <definedName name="infor" localSheetId="13">#REF!</definedName>
    <definedName name="infor" localSheetId="14">#REF!</definedName>
    <definedName name="infor" localSheetId="16">#REF!</definedName>
    <definedName name="infor" localSheetId="17">#REF!</definedName>
    <definedName name="infor" localSheetId="18">#REF!</definedName>
    <definedName name="infor" localSheetId="19">#REF!</definedName>
    <definedName name="infor" localSheetId="22">#REF!</definedName>
    <definedName name="infor" localSheetId="23">#REF!</definedName>
    <definedName name="infor" localSheetId="24">#REF!</definedName>
    <definedName name="infor" localSheetId="25">#REF!</definedName>
    <definedName name="infor" localSheetId="26">#REF!</definedName>
    <definedName name="infor" localSheetId="27">#REF!</definedName>
    <definedName name="infor" localSheetId="28">#REF!</definedName>
    <definedName name="infor" localSheetId="29">#REF!</definedName>
    <definedName name="infor" localSheetId="30">#REF!</definedName>
    <definedName name="infor" localSheetId="31">#REF!</definedName>
    <definedName name="infor" localSheetId="32">#REF!</definedName>
    <definedName name="infor" localSheetId="33">#REF!</definedName>
    <definedName name="infor" localSheetId="34">#REF!</definedName>
    <definedName name="infor" localSheetId="35">#REF!</definedName>
    <definedName name="infor" localSheetId="36">#REF!</definedName>
    <definedName name="infor" localSheetId="37">#REF!</definedName>
    <definedName name="infor" localSheetId="38">#REF!</definedName>
    <definedName name="infor" localSheetId="39">#REF!</definedName>
    <definedName name="infor" localSheetId="40">#REF!</definedName>
    <definedName name="infor" localSheetId="41">#REF!</definedName>
    <definedName name="infor">#REF!</definedName>
    <definedName name="IniCeldaDtfRapida" localSheetId="6">#REF!</definedName>
    <definedName name="IniCeldaDtfRapida">#REF!</definedName>
    <definedName name="INICIO">'[149]Plan auditoría'!$C$5</definedName>
    <definedName name="InitFleet" localSheetId="6">#REF!</definedName>
    <definedName name="InitFleet" localSheetId="7">#REF!</definedName>
    <definedName name="InitFleet" localSheetId="11">#REF!</definedName>
    <definedName name="InitFleet" localSheetId="19">#REF!</definedName>
    <definedName name="InitFleet" localSheetId="2">#REF!</definedName>
    <definedName name="InitFleet" localSheetId="1">#REF!</definedName>
    <definedName name="InitFleet">#REF!</definedName>
    <definedName name="InitPurch" localSheetId="6">#REF!</definedName>
    <definedName name="InitPurch" localSheetId="7">#REF!</definedName>
    <definedName name="InitPurch" localSheetId="11">#REF!</definedName>
    <definedName name="InitPurch" localSheetId="19">#REF!</definedName>
    <definedName name="InitPurch" localSheetId="2">#REF!</definedName>
    <definedName name="InitPurch" localSheetId="1">#REF!</definedName>
    <definedName name="InitPurch">#REF!</definedName>
    <definedName name="ins">[150]insumos!$A$8:$A$40</definedName>
    <definedName name="Instalación_TM_incluye15Breake" localSheetId="2">'[53]L. MAT.'!#REF!</definedName>
    <definedName name="Instalación_TM_incluye15Breake">'[53]L. MAT.'!#REF!</definedName>
    <definedName name="instalaciontuberia3" localSheetId="6">#REF!</definedName>
    <definedName name="instalaciontuberia3" localSheetId="7">#REF!</definedName>
    <definedName name="instalaciontuberia3" localSheetId="11">#REF!</definedName>
    <definedName name="instalaciontuberia3" localSheetId="19">#REF!</definedName>
    <definedName name="instalaciontuberia3" localSheetId="1">#REF!</definedName>
    <definedName name="instalaciontuberia3">#REF!</definedName>
    <definedName name="institucional" localSheetId="15">#REF!,#REF!,#REF!,#REF!,#REF!,#REF!,#REF!,#REF!,#REF!,#REF!,#REF!,#REF!,#REF!</definedName>
    <definedName name="institucional" localSheetId="6">#REF!,#REF!,#REF!,#REF!,#REF!,#REF!,#REF!,#REF!,#REF!,#REF!,#REF!,#REF!,#REF!</definedName>
    <definedName name="institucional" localSheetId="7">#REF!,#REF!,#REF!,#REF!,#REF!,#REF!,#REF!,#REF!,#REF!,#REF!,#REF!,#REF!,#REF!</definedName>
    <definedName name="institucional" localSheetId="8">#REF!,#REF!,#REF!,#REF!,#REF!,#REF!,#REF!,#REF!,#REF!,#REF!,#REF!,#REF!,#REF!</definedName>
    <definedName name="institucional" localSheetId="42">#REF!,#REF!,#REF!,#REF!,#REF!,#REF!,#REF!,#REF!,#REF!,#REF!,#REF!,#REF!,#REF!</definedName>
    <definedName name="institucional" localSheetId="43">#REF!,#REF!,#REF!,#REF!,#REF!,#REF!,#REF!,#REF!,#REF!,#REF!,#REF!,#REF!,#REF!</definedName>
    <definedName name="institucional" localSheetId="44">#REF!,#REF!,#REF!,#REF!,#REF!,#REF!,#REF!,#REF!,#REF!,#REF!,#REF!,#REF!,#REF!</definedName>
    <definedName name="institucional" localSheetId="45">#REF!,#REF!,#REF!,#REF!,#REF!,#REF!,#REF!,#REF!,#REF!,#REF!,#REF!,#REF!,#REF!</definedName>
    <definedName name="institucional" localSheetId="46">#REF!,#REF!,#REF!,#REF!,#REF!,#REF!,#REF!,#REF!,#REF!,#REF!,#REF!,#REF!,#REF!</definedName>
    <definedName name="institucional" localSheetId="47">#REF!,#REF!,#REF!,#REF!,#REF!,#REF!,#REF!,#REF!,#REF!,#REF!,#REF!,#REF!,#REF!</definedName>
    <definedName name="institucional" localSheetId="48">#REF!,#REF!,#REF!,#REF!,#REF!,#REF!,#REF!,#REF!,#REF!,#REF!,#REF!,#REF!,#REF!</definedName>
    <definedName name="institucional" localSheetId="49">#REF!,#REF!,#REF!,#REF!,#REF!,#REF!,#REF!,#REF!,#REF!,#REF!,#REF!,#REF!,#REF!</definedName>
    <definedName name="institucional" localSheetId="50">#REF!,#REF!,#REF!,#REF!,#REF!,#REF!,#REF!,#REF!,#REF!,#REF!,#REF!,#REF!,#REF!</definedName>
    <definedName name="institucional" localSheetId="51">#REF!,#REF!,#REF!,#REF!,#REF!,#REF!,#REF!,#REF!,#REF!,#REF!,#REF!,#REF!,#REF!</definedName>
    <definedName name="institucional" localSheetId="52">#REF!,#REF!,#REF!,#REF!,#REF!,#REF!,#REF!,#REF!,#REF!,#REF!,#REF!,#REF!,#REF!</definedName>
    <definedName name="institucional" localSheetId="53">#REF!,#REF!,#REF!,#REF!,#REF!,#REF!,#REF!,#REF!,#REF!,#REF!,#REF!,#REF!,#REF!</definedName>
    <definedName name="institucional" localSheetId="54">#REF!,#REF!,#REF!,#REF!,#REF!,#REF!,#REF!,#REF!,#REF!,#REF!,#REF!,#REF!,#REF!</definedName>
    <definedName name="institucional" localSheetId="55">#REF!,#REF!,#REF!,#REF!,#REF!,#REF!,#REF!,#REF!,#REF!,#REF!,#REF!,#REF!,#REF!</definedName>
    <definedName name="institucional" localSheetId="56">#REF!,#REF!,#REF!,#REF!,#REF!,#REF!,#REF!,#REF!,#REF!,#REF!,#REF!,#REF!,#REF!</definedName>
    <definedName name="institucional" localSheetId="9">#REF!,#REF!,#REF!,#REF!,#REF!,#REF!,#REF!,#REF!,#REF!,#REF!,#REF!,#REF!,#REF!</definedName>
    <definedName name="institucional" localSheetId="10">#REF!,#REF!,#REF!,#REF!,#REF!,#REF!,#REF!,#REF!,#REF!,#REF!,#REF!,#REF!,#REF!</definedName>
    <definedName name="institucional" localSheetId="11">#REF!,#REF!,#REF!,#REF!,#REF!,#REF!,#REF!,#REF!,#REF!,#REF!,#REF!,#REF!,#REF!</definedName>
    <definedName name="institucional" localSheetId="12">#REF!,#REF!,#REF!,#REF!,#REF!,#REF!,#REF!,#REF!,#REF!,#REF!,#REF!,#REF!,#REF!</definedName>
    <definedName name="institucional" localSheetId="13">#REF!,#REF!,#REF!,#REF!,#REF!,#REF!,#REF!,#REF!,#REF!,#REF!,#REF!,#REF!,#REF!</definedName>
    <definedName name="institucional" localSheetId="14">#REF!,#REF!,#REF!,#REF!,#REF!,#REF!,#REF!,#REF!,#REF!,#REF!,#REF!,#REF!,#REF!</definedName>
    <definedName name="institucional" localSheetId="16">#REF!,#REF!,#REF!,#REF!,#REF!,#REF!,#REF!,#REF!,#REF!,#REF!,#REF!,#REF!,#REF!</definedName>
    <definedName name="institucional" localSheetId="17">#REF!,#REF!,#REF!,#REF!,#REF!,#REF!,#REF!,#REF!,#REF!,#REF!,#REF!,#REF!,#REF!</definedName>
    <definedName name="institucional" localSheetId="18">#REF!,#REF!,#REF!,#REF!,#REF!,#REF!,#REF!,#REF!,#REF!,#REF!,#REF!,#REF!,#REF!</definedName>
    <definedName name="institucional" localSheetId="19">#REF!,#REF!,#REF!,#REF!,#REF!,#REF!,#REF!,#REF!,#REF!,#REF!,#REF!,#REF!,#REF!</definedName>
    <definedName name="institucional" localSheetId="20">#REF!,#REF!,#REF!,#REF!,#REF!,#REF!,#REF!,#REF!,#REF!,#REF!,#REF!,#REF!,#REF!</definedName>
    <definedName name="institucional" localSheetId="21">#REF!,#REF!,#REF!,#REF!,#REF!,#REF!,#REF!,#REF!,#REF!,#REF!,#REF!,#REF!,#REF!</definedName>
    <definedName name="institucional" localSheetId="22">#REF!,#REF!,#REF!,#REF!,#REF!,#REF!,#REF!,#REF!,#REF!,#REF!,#REF!,#REF!,#REF!</definedName>
    <definedName name="institucional" localSheetId="23">#REF!,#REF!,#REF!,#REF!,#REF!,#REF!,#REF!,#REF!,#REF!,#REF!,#REF!,#REF!,#REF!</definedName>
    <definedName name="institucional" localSheetId="24">#REF!,#REF!,#REF!,#REF!,#REF!,#REF!,#REF!,#REF!,#REF!,#REF!,#REF!,#REF!,#REF!</definedName>
    <definedName name="institucional" localSheetId="25">#REF!,#REF!,#REF!,#REF!,#REF!,#REF!,#REF!,#REF!,#REF!,#REF!,#REF!,#REF!,#REF!</definedName>
    <definedName name="institucional" localSheetId="26">#REF!,#REF!,#REF!,#REF!,#REF!,#REF!,#REF!,#REF!,#REF!,#REF!,#REF!,#REF!,#REF!</definedName>
    <definedName name="institucional" localSheetId="27">#REF!,#REF!,#REF!,#REF!,#REF!,#REF!,#REF!,#REF!,#REF!,#REF!,#REF!,#REF!,#REF!</definedName>
    <definedName name="institucional" localSheetId="28">#REF!,#REF!,#REF!,#REF!,#REF!,#REF!,#REF!,#REF!,#REF!,#REF!,#REF!,#REF!,#REF!</definedName>
    <definedName name="institucional" localSheetId="29">#REF!,#REF!,#REF!,#REF!,#REF!,#REF!,#REF!,#REF!,#REF!,#REF!,#REF!,#REF!,#REF!</definedName>
    <definedName name="institucional" localSheetId="30">#REF!,#REF!,#REF!,#REF!,#REF!,#REF!,#REF!,#REF!,#REF!,#REF!,#REF!,#REF!,#REF!</definedName>
    <definedName name="institucional" localSheetId="31">#REF!,#REF!,#REF!,#REF!,#REF!,#REF!,#REF!,#REF!,#REF!,#REF!,#REF!,#REF!,#REF!</definedName>
    <definedName name="institucional" localSheetId="32">#REF!,#REF!,#REF!,#REF!,#REF!,#REF!,#REF!,#REF!,#REF!,#REF!,#REF!,#REF!,#REF!</definedName>
    <definedName name="institucional" localSheetId="33">#REF!,#REF!,#REF!,#REF!,#REF!,#REF!,#REF!,#REF!,#REF!,#REF!,#REF!,#REF!,#REF!</definedName>
    <definedName name="institucional" localSheetId="34">#REF!,#REF!,#REF!,#REF!,#REF!,#REF!,#REF!,#REF!,#REF!,#REF!,#REF!,#REF!,#REF!</definedName>
    <definedName name="institucional" localSheetId="35">#REF!,#REF!,#REF!,#REF!,#REF!,#REF!,#REF!,#REF!,#REF!,#REF!,#REF!,#REF!,#REF!</definedName>
    <definedName name="institucional" localSheetId="36">#REF!,#REF!,#REF!,#REF!,#REF!,#REF!,#REF!,#REF!,#REF!,#REF!,#REF!,#REF!,#REF!</definedName>
    <definedName name="institucional" localSheetId="37">#REF!,#REF!,#REF!,#REF!,#REF!,#REF!,#REF!,#REF!,#REF!,#REF!,#REF!,#REF!,#REF!</definedName>
    <definedName name="institucional" localSheetId="38">#REF!,#REF!,#REF!,#REF!,#REF!,#REF!,#REF!,#REF!,#REF!,#REF!,#REF!,#REF!,#REF!</definedName>
    <definedName name="institucional" localSheetId="39">#REF!,#REF!,#REF!,#REF!,#REF!,#REF!,#REF!,#REF!,#REF!,#REF!,#REF!,#REF!,#REF!</definedName>
    <definedName name="institucional" localSheetId="40">#REF!,#REF!,#REF!,#REF!,#REF!,#REF!,#REF!,#REF!,#REF!,#REF!,#REF!,#REF!,#REF!</definedName>
    <definedName name="institucional" localSheetId="41">#REF!,#REF!,#REF!,#REF!,#REF!,#REF!,#REF!,#REF!,#REF!,#REF!,#REF!,#REF!,#REF!</definedName>
    <definedName name="institucional">#REF!,#REF!,#REF!,#REF!,#REF!,#REF!,#REF!,#REF!,#REF!,#REF!,#REF!,#REF!,#REF!</definedName>
    <definedName name="INSU">[151]INSUMOS!$A$1:$E$65536</definedName>
    <definedName name="INSUMO">'[152]Base Datos Insumos'!$A$4:$B$483</definedName>
    <definedName name="INSUMOS" localSheetId="3">'[152]Base Datos Insumos'!$A$4:$B$483</definedName>
    <definedName name="INSUMOS">#N/A</definedName>
    <definedName name="InsuranceRate">[66]Parameters!$K$16</definedName>
    <definedName name="Int" localSheetId="15">#REF!</definedName>
    <definedName name="Int" localSheetId="6">#REF!</definedName>
    <definedName name="Int" localSheetId="7">#REF!</definedName>
    <definedName name="Int" localSheetId="8">#REF!</definedName>
    <definedName name="Int" localSheetId="42">#REF!</definedName>
    <definedName name="Int" localSheetId="43">#REF!</definedName>
    <definedName name="Int" localSheetId="44">#REF!</definedName>
    <definedName name="Int" localSheetId="45">#REF!</definedName>
    <definedName name="Int" localSheetId="46">#REF!</definedName>
    <definedName name="Int" localSheetId="47">#REF!</definedName>
    <definedName name="Int" localSheetId="48">#REF!</definedName>
    <definedName name="Int" localSheetId="49">#REF!</definedName>
    <definedName name="Int" localSheetId="50">#REF!</definedName>
    <definedName name="Int" localSheetId="51">#REF!</definedName>
    <definedName name="Int" localSheetId="52">#REF!</definedName>
    <definedName name="Int" localSheetId="53">#REF!</definedName>
    <definedName name="Int" localSheetId="54">#REF!</definedName>
    <definedName name="Int" localSheetId="55">#REF!</definedName>
    <definedName name="Int" localSheetId="56">#REF!</definedName>
    <definedName name="Int" localSheetId="9">#REF!</definedName>
    <definedName name="Int" localSheetId="10">#REF!</definedName>
    <definedName name="Int" localSheetId="11">#REF!</definedName>
    <definedName name="Int" localSheetId="12">#REF!</definedName>
    <definedName name="Int" localSheetId="13">#REF!</definedName>
    <definedName name="Int" localSheetId="14">#REF!</definedName>
    <definedName name="Int" localSheetId="16">#REF!</definedName>
    <definedName name="Int" localSheetId="17">#REF!</definedName>
    <definedName name="Int" localSheetId="18">#REF!</definedName>
    <definedName name="Int" localSheetId="19">#REF!</definedName>
    <definedName name="Int" localSheetId="22">#REF!</definedName>
    <definedName name="Int" localSheetId="23">#REF!</definedName>
    <definedName name="Int" localSheetId="24">#REF!</definedName>
    <definedName name="Int" localSheetId="25">#REF!</definedName>
    <definedName name="Int" localSheetId="26">#REF!</definedName>
    <definedName name="Int" localSheetId="27">#REF!</definedName>
    <definedName name="Int" localSheetId="28">#REF!</definedName>
    <definedName name="Int" localSheetId="29">#REF!</definedName>
    <definedName name="Int" localSheetId="30">#REF!</definedName>
    <definedName name="Int" localSheetId="31">#REF!</definedName>
    <definedName name="Int" localSheetId="32">#REF!</definedName>
    <definedName name="Int" localSheetId="33">#REF!</definedName>
    <definedName name="Int" localSheetId="34">#REF!</definedName>
    <definedName name="Int" localSheetId="35">#REF!</definedName>
    <definedName name="Int" localSheetId="36">#REF!</definedName>
    <definedName name="Int" localSheetId="37">#REF!</definedName>
    <definedName name="Int" localSheetId="38">#REF!</definedName>
    <definedName name="Int" localSheetId="39">#REF!</definedName>
    <definedName name="Int" localSheetId="40">#REF!</definedName>
    <definedName name="Int" localSheetId="41">#REF!</definedName>
    <definedName name="Int" localSheetId="3">#REF!</definedName>
    <definedName name="Int">#REF!</definedName>
    <definedName name="intCosteoMmto" localSheetId="6">#REF!</definedName>
    <definedName name="intCosteoMmto">#REF!</definedName>
    <definedName name="intDiasPagoFactura" localSheetId="6">#REF!</definedName>
    <definedName name="intDiasPagoFactura">#REF!</definedName>
    <definedName name="Interest_Rate" localSheetId="15">#REF!</definedName>
    <definedName name="Interest_Rate" localSheetId="6">#REF!</definedName>
    <definedName name="Interest_Rate" localSheetId="7">#REF!</definedName>
    <definedName name="Interest_Rate" localSheetId="8">#REF!</definedName>
    <definedName name="Interest_Rate" localSheetId="42">#REF!</definedName>
    <definedName name="Interest_Rate" localSheetId="43">#REF!</definedName>
    <definedName name="Interest_Rate" localSheetId="44">#REF!</definedName>
    <definedName name="Interest_Rate" localSheetId="45">#REF!</definedName>
    <definedName name="Interest_Rate" localSheetId="46">#REF!</definedName>
    <definedName name="Interest_Rate" localSheetId="47">#REF!</definedName>
    <definedName name="Interest_Rate" localSheetId="48">#REF!</definedName>
    <definedName name="Interest_Rate" localSheetId="49">#REF!</definedName>
    <definedName name="Interest_Rate" localSheetId="50">#REF!</definedName>
    <definedName name="Interest_Rate" localSheetId="51">#REF!</definedName>
    <definedName name="Interest_Rate" localSheetId="52">#REF!</definedName>
    <definedName name="Interest_Rate" localSheetId="53">#REF!</definedName>
    <definedName name="Interest_Rate" localSheetId="54">#REF!</definedName>
    <definedName name="Interest_Rate" localSheetId="55">#REF!</definedName>
    <definedName name="Interest_Rate" localSheetId="56">#REF!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 localSheetId="14">#REF!</definedName>
    <definedName name="Interest_Rate" localSheetId="16">#REF!</definedName>
    <definedName name="Interest_Rate" localSheetId="17">#REF!</definedName>
    <definedName name="Interest_Rate" localSheetId="18">#REF!</definedName>
    <definedName name="Interest_Rate" localSheetId="19">#REF!</definedName>
    <definedName name="Interest_Rate" localSheetId="22">#REF!</definedName>
    <definedName name="Interest_Rate" localSheetId="23">#REF!</definedName>
    <definedName name="Interest_Rate" localSheetId="24">#REF!</definedName>
    <definedName name="Interest_Rate" localSheetId="25">#REF!</definedName>
    <definedName name="Interest_Rate" localSheetId="26">#REF!</definedName>
    <definedName name="Interest_Rate" localSheetId="27">#REF!</definedName>
    <definedName name="Interest_Rate" localSheetId="28">#REF!</definedName>
    <definedName name="Interest_Rate" localSheetId="29">#REF!</definedName>
    <definedName name="Interest_Rate" localSheetId="30">#REF!</definedName>
    <definedName name="Interest_Rate" localSheetId="31">#REF!</definedName>
    <definedName name="Interest_Rate" localSheetId="32">#REF!</definedName>
    <definedName name="Interest_Rate" localSheetId="33">#REF!</definedName>
    <definedName name="Interest_Rate" localSheetId="34">#REF!</definedName>
    <definedName name="Interest_Rate" localSheetId="35">#REF!</definedName>
    <definedName name="Interest_Rate" localSheetId="36">#REF!</definedName>
    <definedName name="Interest_Rate" localSheetId="37">#REF!</definedName>
    <definedName name="Interest_Rate" localSheetId="38">#REF!</definedName>
    <definedName name="Interest_Rate" localSheetId="39">#REF!</definedName>
    <definedName name="Interest_Rate" localSheetId="40">#REF!</definedName>
    <definedName name="Interest_Rate" localSheetId="41">#REF!</definedName>
    <definedName name="Interest_Rate" localSheetId="3">#REF!</definedName>
    <definedName name="Interest_Rate">#REF!</definedName>
    <definedName name="InterestRate">[66]Parameters!$K$15</definedName>
    <definedName name="Interruptor_sencillo">'[37]LISTADO '!$F$81</definedName>
    <definedName name="intFrecIncremInsumosAno" localSheetId="6">#REF!</definedName>
    <definedName name="intFrecIncremInsumosAno" localSheetId="7">#REF!</definedName>
    <definedName name="intFrecIncremInsumosAno" localSheetId="11">#REF!</definedName>
    <definedName name="intFrecIncremInsumosAno" localSheetId="19">#REF!</definedName>
    <definedName name="intFrecIncremInsumosAno" localSheetId="1">#REF!</definedName>
    <definedName name="intFrecIncremInsumosAno">#REF!</definedName>
    <definedName name="intFrecInctoMmtoAno" localSheetId="6">#REF!</definedName>
    <definedName name="intFrecInctoMmtoAno" localSheetId="7">#REF!</definedName>
    <definedName name="intFrecInctoMmtoAno" localSheetId="11">#REF!</definedName>
    <definedName name="intFrecInctoMmtoAno" localSheetId="19">#REF!</definedName>
    <definedName name="intFrecInctoMmtoAno" localSheetId="1">#REF!</definedName>
    <definedName name="intFrecInctoMmtoAno">#REF!</definedName>
    <definedName name="intMesBenTributario" localSheetId="6">#REF!</definedName>
    <definedName name="intMesBenTributario" localSheetId="7">#REF!</definedName>
    <definedName name="intMesBenTributario" localSheetId="11">#REF!</definedName>
    <definedName name="intMesBenTributario" localSheetId="19">#REF!</definedName>
    <definedName name="intMesBenTributario" localSheetId="1">#REF!</definedName>
    <definedName name="intMesBenTributario">#REF!</definedName>
    <definedName name="intMesCruzarIva" localSheetId="6">#REF!</definedName>
    <definedName name="intMesCruzarIva">#REF!</definedName>
    <definedName name="intMesInicioIncremInsumosAno" localSheetId="6">#REF!</definedName>
    <definedName name="intMesInicioIncremInsumosAno">#REF!</definedName>
    <definedName name="intMesRevFinCont" localSheetId="6">#REF!</definedName>
    <definedName name="intMesRevFinCont">#REF!</definedName>
    <definedName name="intPlazoVariable1" localSheetId="6">#REF!</definedName>
    <definedName name="intPlazoVariable1">#REF!</definedName>
    <definedName name="intPlazoVariable2" localSheetId="6">#REF!</definedName>
    <definedName name="intPlazoVariable2">#REF!</definedName>
    <definedName name="intPlazoVariable3" localSheetId="6">#REF!</definedName>
    <definedName name="intPlazoVariable3">#REF!</definedName>
    <definedName name="IntRendCombKmGl" localSheetId="6">#REF!</definedName>
    <definedName name="IntRendCombKmGl">#REF!</definedName>
    <definedName name="IntTipoMmto" localSheetId="6">#REF!</definedName>
    <definedName name="IntTipoMmto">#REF!</definedName>
    <definedName name="INV_11" localSheetId="3">#REF!</definedName>
    <definedName name="INV_11">'[153]PR 1'!$A$2:$N$655</definedName>
    <definedName name="io" localSheetId="15">#REF!</definedName>
    <definedName name="io" localSheetId="6">#REF!</definedName>
    <definedName name="io" localSheetId="7">#REF!</definedName>
    <definedName name="io" localSheetId="8">#REF!</definedName>
    <definedName name="io" localSheetId="42">#REF!</definedName>
    <definedName name="io" localSheetId="43">#REF!</definedName>
    <definedName name="io" localSheetId="44">#REF!</definedName>
    <definedName name="io" localSheetId="45">#REF!</definedName>
    <definedName name="io" localSheetId="46">#REF!</definedName>
    <definedName name="io" localSheetId="47">#REF!</definedName>
    <definedName name="io" localSheetId="48">#REF!</definedName>
    <definedName name="io" localSheetId="49">#REF!</definedName>
    <definedName name="io" localSheetId="50">#REF!</definedName>
    <definedName name="io" localSheetId="51">#REF!</definedName>
    <definedName name="io" localSheetId="52">#REF!</definedName>
    <definedName name="io" localSheetId="53">#REF!</definedName>
    <definedName name="io" localSheetId="54">#REF!</definedName>
    <definedName name="io" localSheetId="55">#REF!</definedName>
    <definedName name="io" localSheetId="56">#REF!</definedName>
    <definedName name="io" localSheetId="9">#REF!</definedName>
    <definedName name="io" localSheetId="10">#REF!</definedName>
    <definedName name="io" localSheetId="11">#REF!</definedName>
    <definedName name="io" localSheetId="12">#REF!</definedName>
    <definedName name="io" localSheetId="13">#REF!</definedName>
    <definedName name="io" localSheetId="14">#REF!</definedName>
    <definedName name="io" localSheetId="16">#REF!</definedName>
    <definedName name="io" localSheetId="17">#REF!</definedName>
    <definedName name="io" localSheetId="18">#REF!</definedName>
    <definedName name="io" localSheetId="19">#REF!</definedName>
    <definedName name="io" localSheetId="22">#REF!</definedName>
    <definedName name="io" localSheetId="23">#REF!</definedName>
    <definedName name="io" localSheetId="24">#REF!</definedName>
    <definedName name="io" localSheetId="25">#REF!</definedName>
    <definedName name="io" localSheetId="26">#REF!</definedName>
    <definedName name="io" localSheetId="27">#REF!</definedName>
    <definedName name="io" localSheetId="28">#REF!</definedName>
    <definedName name="io" localSheetId="29">#REF!</definedName>
    <definedName name="io" localSheetId="30">#REF!</definedName>
    <definedName name="io" localSheetId="31">#REF!</definedName>
    <definedName name="io" localSheetId="32">#REF!</definedName>
    <definedName name="io" localSheetId="33">#REF!</definedName>
    <definedName name="io" localSheetId="34">#REF!</definedName>
    <definedName name="io" localSheetId="35">#REF!</definedName>
    <definedName name="io" localSheetId="36">#REF!</definedName>
    <definedName name="io" localSheetId="37">#REF!</definedName>
    <definedName name="io" localSheetId="38">#REF!</definedName>
    <definedName name="io" localSheetId="39">#REF!</definedName>
    <definedName name="io" localSheetId="40">#REF!</definedName>
    <definedName name="io" localSheetId="41">#REF!</definedName>
    <definedName name="Io" localSheetId="3">#REF!</definedName>
    <definedName name="io">#REF!</definedName>
    <definedName name="IPC">[6]REFERENCIAS!$A$27:$E$112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15">#REF!</definedName>
    <definedName name="ir" localSheetId="6">#REF!</definedName>
    <definedName name="ir" localSheetId="7">#REF!</definedName>
    <definedName name="ir" localSheetId="8">#REF!</definedName>
    <definedName name="ir" localSheetId="42">#REF!</definedName>
    <definedName name="ir" localSheetId="43">#REF!</definedName>
    <definedName name="ir" localSheetId="44">#REF!</definedName>
    <definedName name="ir" localSheetId="45">#REF!</definedName>
    <definedName name="ir" localSheetId="46">#REF!</definedName>
    <definedName name="ir" localSheetId="47">#REF!</definedName>
    <definedName name="ir" localSheetId="48">#REF!</definedName>
    <definedName name="ir" localSheetId="49">#REF!</definedName>
    <definedName name="ir" localSheetId="50">#REF!</definedName>
    <definedName name="ir" localSheetId="51">#REF!</definedName>
    <definedName name="ir" localSheetId="52">#REF!</definedName>
    <definedName name="ir" localSheetId="53">#REF!</definedName>
    <definedName name="ir" localSheetId="54">#REF!</definedName>
    <definedName name="ir" localSheetId="55">#REF!</definedName>
    <definedName name="ir" localSheetId="56">#REF!</definedName>
    <definedName name="ir" localSheetId="9">#REF!</definedName>
    <definedName name="ir" localSheetId="10">#REF!</definedName>
    <definedName name="ir" localSheetId="11">#REF!</definedName>
    <definedName name="ir" localSheetId="12">#REF!</definedName>
    <definedName name="ir" localSheetId="13">#REF!</definedName>
    <definedName name="ir" localSheetId="14">#REF!</definedName>
    <definedName name="ir" localSheetId="16">#REF!</definedName>
    <definedName name="ir" localSheetId="17">#REF!</definedName>
    <definedName name="ir" localSheetId="18">#REF!</definedName>
    <definedName name="ir" localSheetId="19">#REF!</definedName>
    <definedName name="ir" localSheetId="22">#REF!</definedName>
    <definedName name="ir" localSheetId="23">#REF!</definedName>
    <definedName name="ir" localSheetId="24">#REF!</definedName>
    <definedName name="ir" localSheetId="25">#REF!</definedName>
    <definedName name="ir" localSheetId="26">#REF!</definedName>
    <definedName name="ir" localSheetId="27">#REF!</definedName>
    <definedName name="ir" localSheetId="28">#REF!</definedName>
    <definedName name="ir" localSheetId="29">#REF!</definedName>
    <definedName name="ir" localSheetId="30">#REF!</definedName>
    <definedName name="ir" localSheetId="31">#REF!</definedName>
    <definedName name="ir" localSheetId="32">#REF!</definedName>
    <definedName name="ir" localSheetId="33">#REF!</definedName>
    <definedName name="ir" localSheetId="34">#REF!</definedName>
    <definedName name="ir" localSheetId="35">#REF!</definedName>
    <definedName name="ir" localSheetId="36">#REF!</definedName>
    <definedName name="ir" localSheetId="37">#REF!</definedName>
    <definedName name="ir" localSheetId="38">#REF!</definedName>
    <definedName name="ir" localSheetId="39">#REF!</definedName>
    <definedName name="ir" localSheetId="40">#REF!</definedName>
    <definedName name="ir" localSheetId="41">#REF!</definedName>
    <definedName name="ir" localSheetId="3">#REF!</definedName>
    <definedName name="ir">#REF!</definedName>
    <definedName name="IsColHidden" hidden="1">FALSE</definedName>
    <definedName name="IsLTMColHidden" hidden="1">FALSE</definedName>
    <definedName name="IsSecureRevolver" localSheetId="6" hidden="1">#REF!</definedName>
    <definedName name="IsSecureRevolver" localSheetId="7" hidden="1">#REF!</definedName>
    <definedName name="IsSecureRevolver" localSheetId="11" hidden="1">#REF!</definedName>
    <definedName name="IsSecureRevolver" localSheetId="19" hidden="1">#REF!</definedName>
    <definedName name="IsSecureRevolver" localSheetId="2" hidden="1">#REF!</definedName>
    <definedName name="IsSecureRevolver" localSheetId="1" hidden="1">#REF!</definedName>
    <definedName name="IsSecureRevolver" hidden="1">#REF!</definedName>
    <definedName name="IsSecureSenior1" localSheetId="6" hidden="1">#REF!</definedName>
    <definedName name="IsSecureSenior1" localSheetId="11" hidden="1">#REF!</definedName>
    <definedName name="IsSecureSenior1" localSheetId="19" hidden="1">#REF!</definedName>
    <definedName name="IsSecureSenior1" localSheetId="2" hidden="1">#REF!</definedName>
    <definedName name="IsSecureSenior1" localSheetId="1" hidden="1">#REF!</definedName>
    <definedName name="IsSecureSenior1" hidden="1">#REF!</definedName>
    <definedName name="IsSecureSenior2" localSheetId="6" hidden="1">#REF!</definedName>
    <definedName name="IsSecureSenior2" localSheetId="11" hidden="1">#REF!</definedName>
    <definedName name="IsSecureSenior2" localSheetId="19" hidden="1">#REF!</definedName>
    <definedName name="IsSecureSenior2" localSheetId="2" hidden="1">#REF!</definedName>
    <definedName name="IsSecureSenior2" localSheetId="1" hidden="1">#REF!</definedName>
    <definedName name="IsSecureSenior2" hidden="1">#REF!</definedName>
    <definedName name="IsSecureSenior3" localSheetId="6" hidden="1">#REF!</definedName>
    <definedName name="IsSecureSenior3" localSheetId="2" hidden="1">#REF!</definedName>
    <definedName name="IsSecureSenior3" localSheetId="1" hidden="1">#REF!</definedName>
    <definedName name="IsSecureSenior3" hidden="1">#REF!</definedName>
    <definedName name="IsSecureSenior4" localSheetId="6" hidden="1">#REF!</definedName>
    <definedName name="IsSecureSenior4" localSheetId="2" hidden="1">#REF!</definedName>
    <definedName name="IsSecureSenior4" localSheetId="1" hidden="1">#REF!</definedName>
    <definedName name="IsSecureSenior4" hidden="1">#REF!</definedName>
    <definedName name="IsSecureSenior5" localSheetId="6" hidden="1">#REF!</definedName>
    <definedName name="IsSecureSenior5" localSheetId="2" hidden="1">#REF!</definedName>
    <definedName name="IsSecureSenior5" localSheetId="1" hidden="1">#REF!</definedName>
    <definedName name="IsSecureSenior5" hidden="1">#REF!</definedName>
    <definedName name="IsSecureSenior6" localSheetId="6" hidden="1">#REF!</definedName>
    <definedName name="IsSecureSenior6" localSheetId="2" hidden="1">#REF!</definedName>
    <definedName name="IsSecureSenior6" localSheetId="1" hidden="1">#REF!</definedName>
    <definedName name="IsSecureSenior6" hidden="1">#REF!</definedName>
    <definedName name="IsSecureSenior7" localSheetId="6" hidden="1">#REF!</definedName>
    <definedName name="IsSecureSenior7" localSheetId="2" hidden="1">#REF!</definedName>
    <definedName name="IsSecureSenior7" localSheetId="1" hidden="1">#REF!</definedName>
    <definedName name="IsSecureSenior7" hidden="1">#REF!</definedName>
    <definedName name="IT" localSheetId="6">#REF!</definedName>
    <definedName name="IT">#REF!</definedName>
    <definedName name="it." localSheetId="15">#REF!</definedName>
    <definedName name="it." localSheetId="6">#REF!</definedName>
    <definedName name="it." localSheetId="7">#REF!</definedName>
    <definedName name="it." localSheetId="8">#REF!</definedName>
    <definedName name="it." localSheetId="42">#REF!</definedName>
    <definedName name="it." localSheetId="43">#REF!</definedName>
    <definedName name="it." localSheetId="44">#REF!</definedName>
    <definedName name="it." localSheetId="45">#REF!</definedName>
    <definedName name="it." localSheetId="46">#REF!</definedName>
    <definedName name="it." localSheetId="47">#REF!</definedName>
    <definedName name="it." localSheetId="48">#REF!</definedName>
    <definedName name="it." localSheetId="49">#REF!</definedName>
    <definedName name="it." localSheetId="50">#REF!</definedName>
    <definedName name="it." localSheetId="51">#REF!</definedName>
    <definedName name="it." localSheetId="52">#REF!</definedName>
    <definedName name="it." localSheetId="53">#REF!</definedName>
    <definedName name="it." localSheetId="54">#REF!</definedName>
    <definedName name="it." localSheetId="55">#REF!</definedName>
    <definedName name="it." localSheetId="56">#REF!</definedName>
    <definedName name="it." localSheetId="9">#REF!</definedName>
    <definedName name="it." localSheetId="10">#REF!</definedName>
    <definedName name="it." localSheetId="11">#REF!</definedName>
    <definedName name="it." localSheetId="12">#REF!</definedName>
    <definedName name="it." localSheetId="13">#REF!</definedName>
    <definedName name="it." localSheetId="14">#REF!</definedName>
    <definedName name="it." localSheetId="16">#REF!</definedName>
    <definedName name="it." localSheetId="17">#REF!</definedName>
    <definedName name="it." localSheetId="18">#REF!</definedName>
    <definedName name="it." localSheetId="19">#REF!</definedName>
    <definedName name="it." localSheetId="22">#REF!</definedName>
    <definedName name="it." localSheetId="23">#REF!</definedName>
    <definedName name="it." localSheetId="24">#REF!</definedName>
    <definedName name="it." localSheetId="25">#REF!</definedName>
    <definedName name="it." localSheetId="26">#REF!</definedName>
    <definedName name="it." localSheetId="27">#REF!</definedName>
    <definedName name="it." localSheetId="28">#REF!</definedName>
    <definedName name="it." localSheetId="29">#REF!</definedName>
    <definedName name="it." localSheetId="30">#REF!</definedName>
    <definedName name="it." localSheetId="31">#REF!</definedName>
    <definedName name="it." localSheetId="32">#REF!</definedName>
    <definedName name="it." localSheetId="33">#REF!</definedName>
    <definedName name="it." localSheetId="34">#REF!</definedName>
    <definedName name="it." localSheetId="35">#REF!</definedName>
    <definedName name="it." localSheetId="36">#REF!</definedName>
    <definedName name="it." localSheetId="37">#REF!</definedName>
    <definedName name="it." localSheetId="38">#REF!</definedName>
    <definedName name="it." localSheetId="39">#REF!</definedName>
    <definedName name="it." localSheetId="40">#REF!</definedName>
    <definedName name="it." localSheetId="41">#REF!</definedName>
    <definedName name="it." localSheetId="3">#REF!</definedName>
    <definedName name="it.">#REF!</definedName>
    <definedName name="ITEM" localSheetId="3">[154]BASE!$C$4:$H$270</definedName>
    <definedName name="item">[102]PRESUPUESTO!$A$14:$G$409</definedName>
    <definedName name="ITEM___1.0" localSheetId="6">#REF!</definedName>
    <definedName name="ITEM___1.0" localSheetId="7">#REF!</definedName>
    <definedName name="ITEM___1.0" localSheetId="11">#REF!</definedName>
    <definedName name="ITEM___1.0" localSheetId="19">#REF!</definedName>
    <definedName name="ITEM___1.0" localSheetId="2">#REF!</definedName>
    <definedName name="ITEM___1.0" localSheetId="1">#REF!</definedName>
    <definedName name="ITEM___1.0">#REF!</definedName>
    <definedName name="ITEM_1.1" localSheetId="6">#REF!</definedName>
    <definedName name="ITEM_1.1" localSheetId="7">#REF!</definedName>
    <definedName name="ITEM_1.1" localSheetId="11">#REF!</definedName>
    <definedName name="ITEM_1.1" localSheetId="19">#REF!</definedName>
    <definedName name="ITEM_1.1" localSheetId="2">#REF!</definedName>
    <definedName name="ITEM_1.1" localSheetId="1">#REF!</definedName>
    <definedName name="ITEM_1.1">#REF!</definedName>
    <definedName name="ITEM_1.1.1" localSheetId="6">#REF!</definedName>
    <definedName name="ITEM_1.1.1" localSheetId="7">#REF!</definedName>
    <definedName name="ITEM_1.1.1" localSheetId="11">#REF!</definedName>
    <definedName name="ITEM_1.1.1" localSheetId="19">#REF!</definedName>
    <definedName name="ITEM_1.1.1" localSheetId="2">#REF!</definedName>
    <definedName name="ITEM_1.1.1" localSheetId="1">#REF!</definedName>
    <definedName name="ITEM_1.1.1">#REF!</definedName>
    <definedName name="ITEM_1.1.2" localSheetId="6">#REF!</definedName>
    <definedName name="ITEM_1.1.2">#REF!</definedName>
    <definedName name="ITEM_1.2.1" localSheetId="6">#REF!</definedName>
    <definedName name="ITEM_1.2.1">#REF!</definedName>
    <definedName name="ITEM_1.3.1" localSheetId="6">#REF!</definedName>
    <definedName name="ITEM_1.3.1">#REF!</definedName>
    <definedName name="ITEM_1.3.2" localSheetId="6">#REF!</definedName>
    <definedName name="ITEM_1.3.2">#REF!</definedName>
    <definedName name="ITEM_1.3.3" localSheetId="6">#REF!</definedName>
    <definedName name="ITEM_1.3.3">#REF!</definedName>
    <definedName name="ITEM_1.3.4" localSheetId="6">#REF!</definedName>
    <definedName name="ITEM_1.3.4">#REF!</definedName>
    <definedName name="ITEM_1.4" localSheetId="6">#REF!</definedName>
    <definedName name="ITEM_1.4">#REF!</definedName>
    <definedName name="ITEM_1.4.1" localSheetId="6">#REF!</definedName>
    <definedName name="ITEM_1.4.1">#REF!</definedName>
    <definedName name="ITEM_1.4.2" localSheetId="6">#REF!</definedName>
    <definedName name="ITEM_1.4.2">#REF!</definedName>
    <definedName name="ITEM_1.4.3" localSheetId="6">#REF!</definedName>
    <definedName name="ITEM_1.4.3">#REF!</definedName>
    <definedName name="ITEM_1.4.4" localSheetId="6">#REF!</definedName>
    <definedName name="ITEM_1.4.4">#REF!</definedName>
    <definedName name="ITEM_1.5" localSheetId="6">#REF!</definedName>
    <definedName name="ITEM_1.5">#REF!</definedName>
    <definedName name="ITEM_1.6.1" localSheetId="6">#REF!</definedName>
    <definedName name="ITEM_1.6.1">#REF!</definedName>
    <definedName name="ITEM_1.6.2" localSheetId="6">#REF!</definedName>
    <definedName name="ITEM_1.6.2">#REF!</definedName>
    <definedName name="ITEM_1.7.1" localSheetId="6">#REF!</definedName>
    <definedName name="ITEM_1.7.1">#REF!</definedName>
    <definedName name="ITEM_1.7.2" localSheetId="6">#REF!</definedName>
    <definedName name="ITEM_1.7.2">#REF!</definedName>
    <definedName name="ITEM_1.8" localSheetId="6">#REF!</definedName>
    <definedName name="ITEM_1.8">#REF!</definedName>
    <definedName name="ITEM_1_FILTRO" localSheetId="6">#REF!</definedName>
    <definedName name="ITEM_1_FILTRO">#REF!</definedName>
    <definedName name="ITEM_2" localSheetId="6">#REF!</definedName>
    <definedName name="ITEM_2">#REF!</definedName>
    <definedName name="ITEM_2.11" localSheetId="6">#REF!</definedName>
    <definedName name="ITEM_2.11">#REF!</definedName>
    <definedName name="ITEM_2.7" localSheetId="6">#REF!</definedName>
    <definedName name="ITEM_2.7">#REF!</definedName>
    <definedName name="ITEM_3.1" localSheetId="6">#REF!</definedName>
    <definedName name="ITEM_3.1">#REF!</definedName>
    <definedName name="ITEM_3.11" localSheetId="6">#REF!</definedName>
    <definedName name="ITEM_3.11">#REF!</definedName>
    <definedName name="ITEM_3.12" localSheetId="6">#REF!</definedName>
    <definedName name="ITEM_3.12">#REF!</definedName>
    <definedName name="ITEM_3.13" localSheetId="6">#REF!</definedName>
    <definedName name="ITEM_3.13">#REF!</definedName>
    <definedName name="ITEM_3.14" localSheetId="6">#REF!</definedName>
    <definedName name="ITEM_3.14">#REF!</definedName>
    <definedName name="ITEM_3.15" localSheetId="6">#REF!</definedName>
    <definedName name="ITEM_3.15">#REF!</definedName>
    <definedName name="ITEM_3_FILTRO" localSheetId="6">#REF!</definedName>
    <definedName name="ITEM_3_FILTRO">#REF!</definedName>
    <definedName name="ITEM_4" localSheetId="6">#REF!</definedName>
    <definedName name="ITEM_4">#REF!</definedName>
    <definedName name="ITEM_4_FILTRO" localSheetId="6">#REF!</definedName>
    <definedName name="ITEM_4_FILTRO">#REF!</definedName>
    <definedName name="ITEM_5" localSheetId="6">#REF!</definedName>
    <definedName name="ITEM_5">#REF!</definedName>
    <definedName name="ITEM_5_FILTRO" localSheetId="6">#REF!</definedName>
    <definedName name="ITEM_5_FILTRO">#REF!</definedName>
    <definedName name="ITEM_6.2" localSheetId="6">#REF!</definedName>
    <definedName name="ITEM_6.2">#REF!</definedName>
    <definedName name="ITEM_6.3" localSheetId="6">#REF!</definedName>
    <definedName name="ITEM_6.3">#REF!</definedName>
    <definedName name="ITEM_6.4" localSheetId="6">#REF!</definedName>
    <definedName name="ITEM_6.4">#REF!</definedName>
    <definedName name="ITEM_6.5" localSheetId="6">#REF!</definedName>
    <definedName name="ITEM_6.5">#REF!</definedName>
    <definedName name="ITEM_6.6" localSheetId="6">#REF!</definedName>
    <definedName name="ITEM_6.6">#REF!</definedName>
    <definedName name="ITEM_6.7" localSheetId="6">#REF!</definedName>
    <definedName name="ITEM_6.7">#REF!</definedName>
    <definedName name="ITEM_6.8" localSheetId="6">#REF!</definedName>
    <definedName name="ITEM_6.8">#REF!</definedName>
    <definedName name="ITEM_6.9" localSheetId="6">#REF!</definedName>
    <definedName name="ITEM_6.9">#REF!</definedName>
    <definedName name="ITEM_6_FILTRO" localSheetId="6">#REF!</definedName>
    <definedName name="ITEM_6_FILTRO">#REF!</definedName>
    <definedName name="ITEM_7" localSheetId="6">#REF!</definedName>
    <definedName name="ITEM_7">#REF!</definedName>
    <definedName name="ITEM_8" localSheetId="6">#REF!</definedName>
    <definedName name="ITEM_8">#REF!</definedName>
    <definedName name="ITEM_9" localSheetId="6">#REF!</definedName>
    <definedName name="ITEM_9">#REF!</definedName>
    <definedName name="ITEM_COD45" localSheetId="6">#REF!</definedName>
    <definedName name="ITEM_COD45">#REF!</definedName>
    <definedName name="item_exccon" localSheetId="6">#REF!</definedName>
    <definedName name="item_exccon">#REF!</definedName>
    <definedName name="ITEM_INST_2" localSheetId="6">#REF!</definedName>
    <definedName name="ITEM_INST_2">#REF!</definedName>
    <definedName name="ITEM_INST_3" localSheetId="6">#REF!</definedName>
    <definedName name="ITEM_INST_3">#REF!</definedName>
    <definedName name="ITEM_MEDID" localSheetId="6">#REF!</definedName>
    <definedName name="ITEM_MEDID">#REF!</definedName>
    <definedName name="Item_number" localSheetId="6">#REF!</definedName>
    <definedName name="Item_number">#REF!</definedName>
    <definedName name="ITEM_REDU" localSheetId="6">#REF!</definedName>
    <definedName name="ITEM_REDU">#REF!</definedName>
    <definedName name="ITEM_SIFON" localSheetId="6">#REF!</definedName>
    <definedName name="ITEM_SIFON">#REF!</definedName>
    <definedName name="ITEM_TEE_3_2" localSheetId="6">#REF!</definedName>
    <definedName name="ITEM_TEE_3_2">#REF!</definedName>
    <definedName name="ITEM_TEE_4X4" localSheetId="6">#REF!</definedName>
    <definedName name="ITEM_TEE_4X4">#REF!</definedName>
    <definedName name="ITEM_TEFLON" localSheetId="6">#REF!</definedName>
    <definedName name="ITEM_TEFLON">#REF!</definedName>
    <definedName name="ITEM_VENTO" localSheetId="6">#REF!</definedName>
    <definedName name="ITEM_VENTO">#REF!</definedName>
    <definedName name="ITEM1" localSheetId="15">#REF!</definedName>
    <definedName name="ITEM1" localSheetId="6">#REF!</definedName>
    <definedName name="ITEM1" localSheetId="7">#REF!</definedName>
    <definedName name="ITEM1" localSheetId="8">#REF!</definedName>
    <definedName name="ITEM1" localSheetId="42">#REF!</definedName>
    <definedName name="ITEM1" localSheetId="43">#REF!</definedName>
    <definedName name="ITEM1" localSheetId="44">#REF!</definedName>
    <definedName name="ITEM1" localSheetId="45">#REF!</definedName>
    <definedName name="ITEM1" localSheetId="46">#REF!</definedName>
    <definedName name="ITEM1" localSheetId="47">#REF!</definedName>
    <definedName name="ITEM1" localSheetId="48">#REF!</definedName>
    <definedName name="ITEM1" localSheetId="49">#REF!</definedName>
    <definedName name="ITEM1" localSheetId="50">#REF!</definedName>
    <definedName name="ITEM1" localSheetId="51">#REF!</definedName>
    <definedName name="ITEM1" localSheetId="52">#REF!</definedName>
    <definedName name="ITEM1" localSheetId="53">#REF!</definedName>
    <definedName name="ITEM1" localSheetId="54">#REF!</definedName>
    <definedName name="ITEM1" localSheetId="55">#REF!</definedName>
    <definedName name="ITEM1" localSheetId="56">#REF!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6">#REF!</definedName>
    <definedName name="ITEM1" localSheetId="17">#REF!</definedName>
    <definedName name="ITEM1" localSheetId="18">#REF!</definedName>
    <definedName name="ITEM1" localSheetId="19">#REF!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38">#REF!</definedName>
    <definedName name="ITEM1" localSheetId="39">#REF!</definedName>
    <definedName name="ITEM1" localSheetId="40">#REF!</definedName>
    <definedName name="ITEM1" localSheetId="41">#REF!</definedName>
    <definedName name="ITEM1" localSheetId="3">#REF!</definedName>
    <definedName name="ITEM1">#REF!</definedName>
    <definedName name="ITEM15" localSheetId="15">#REF!</definedName>
    <definedName name="ITEM15" localSheetId="6">#REF!</definedName>
    <definedName name="ITEM15" localSheetId="7">#REF!</definedName>
    <definedName name="ITEM15" localSheetId="8">#REF!</definedName>
    <definedName name="ITEM15" localSheetId="42">#REF!</definedName>
    <definedName name="ITEM15" localSheetId="43">#REF!</definedName>
    <definedName name="ITEM15" localSheetId="44">#REF!</definedName>
    <definedName name="ITEM15" localSheetId="45">#REF!</definedName>
    <definedName name="ITEM15" localSheetId="46">#REF!</definedName>
    <definedName name="ITEM15" localSheetId="47">#REF!</definedName>
    <definedName name="ITEM15" localSheetId="48">#REF!</definedName>
    <definedName name="ITEM15" localSheetId="49">#REF!</definedName>
    <definedName name="ITEM15" localSheetId="50">#REF!</definedName>
    <definedName name="ITEM15" localSheetId="51">#REF!</definedName>
    <definedName name="ITEM15" localSheetId="52">#REF!</definedName>
    <definedName name="ITEM15" localSheetId="53">#REF!</definedName>
    <definedName name="ITEM15" localSheetId="54">#REF!</definedName>
    <definedName name="ITEM15" localSheetId="55">#REF!</definedName>
    <definedName name="ITEM15" localSheetId="56">#REF!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6">#REF!</definedName>
    <definedName name="ITEM15" localSheetId="17">#REF!</definedName>
    <definedName name="ITEM15" localSheetId="18">#REF!</definedName>
    <definedName name="ITEM15" localSheetId="19">#REF!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 localSheetId="38">#REF!</definedName>
    <definedName name="ITEM15" localSheetId="39">#REF!</definedName>
    <definedName name="ITEM15" localSheetId="40">#REF!</definedName>
    <definedName name="ITEM15" localSheetId="41">#REF!</definedName>
    <definedName name="ITEM15" localSheetId="3">#REF!</definedName>
    <definedName name="ITEM15">#REF!</definedName>
    <definedName name="ITEM2" localSheetId="15">#REF!</definedName>
    <definedName name="ITEM2" localSheetId="6">#REF!</definedName>
    <definedName name="ITEM2" localSheetId="7">#REF!</definedName>
    <definedName name="ITEM2" localSheetId="8">#REF!</definedName>
    <definedName name="ITEM2" localSheetId="42">#REF!</definedName>
    <definedName name="ITEM2" localSheetId="43">#REF!</definedName>
    <definedName name="ITEM2" localSheetId="44">#REF!</definedName>
    <definedName name="ITEM2" localSheetId="45">#REF!</definedName>
    <definedName name="ITEM2" localSheetId="46">#REF!</definedName>
    <definedName name="ITEM2" localSheetId="47">#REF!</definedName>
    <definedName name="ITEM2" localSheetId="48">#REF!</definedName>
    <definedName name="ITEM2" localSheetId="49">#REF!</definedName>
    <definedName name="ITEM2" localSheetId="50">#REF!</definedName>
    <definedName name="ITEM2" localSheetId="51">#REF!</definedName>
    <definedName name="ITEM2" localSheetId="52">#REF!</definedName>
    <definedName name="ITEM2" localSheetId="53">#REF!</definedName>
    <definedName name="ITEM2" localSheetId="54">#REF!</definedName>
    <definedName name="ITEM2" localSheetId="55">#REF!</definedName>
    <definedName name="ITEM2" localSheetId="56">#REF!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6">#REF!</definedName>
    <definedName name="ITEM2" localSheetId="17">#REF!</definedName>
    <definedName name="ITEM2" localSheetId="18">#REF!</definedName>
    <definedName name="ITEM2" localSheetId="19">#REF!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38">#REF!</definedName>
    <definedName name="ITEM2" localSheetId="39">#REF!</definedName>
    <definedName name="ITEM2" localSheetId="40">#REF!</definedName>
    <definedName name="ITEM2" localSheetId="41">#REF!</definedName>
    <definedName name="ITEM2" localSheetId="3">#REF!</definedName>
    <definedName name="ITEM2">#REF!</definedName>
    <definedName name="ITEM2.10">[114]APU!$E$14843</definedName>
    <definedName name="ITEM2.11">[114]APU!$E$14904</definedName>
    <definedName name="ITEM2.12">[114]APU!$E$14965</definedName>
    <definedName name="item210.3" localSheetId="6">#REF!</definedName>
    <definedName name="item210.3" localSheetId="7">#REF!</definedName>
    <definedName name="item210.3" localSheetId="11">#REF!</definedName>
    <definedName name="item210.3" localSheetId="19">#REF!</definedName>
    <definedName name="item210.3" localSheetId="2">#REF!</definedName>
    <definedName name="item210.3" localSheetId="1">#REF!</definedName>
    <definedName name="item210.3">#REF!</definedName>
    <definedName name="item230.1" localSheetId="6">#REF!</definedName>
    <definedName name="item230.1" localSheetId="7">#REF!</definedName>
    <definedName name="item230.1" localSheetId="11">#REF!</definedName>
    <definedName name="item230.1" localSheetId="19">#REF!</definedName>
    <definedName name="item230.1" localSheetId="2">#REF!</definedName>
    <definedName name="item230.1" localSheetId="1">#REF!</definedName>
    <definedName name="item230.1">#REF!</definedName>
    <definedName name="ITEM3" localSheetId="6">#REF!</definedName>
    <definedName name="ITEM3" localSheetId="3">#REF!</definedName>
    <definedName name="ITEM3">#REF!</definedName>
    <definedName name="ITEM3.15">[114]APU!$E$8621</definedName>
    <definedName name="ITEM3.16">[114]APU!$E$8682</definedName>
    <definedName name="ITEM3.17">[114]APU!$E$8743</definedName>
    <definedName name="ITEM3.18">[114]APU!$E$8804</definedName>
    <definedName name="ITEM3.19">[114]APU!$E$8865</definedName>
    <definedName name="ITEM3.20">[114]APU!$E$8926</definedName>
    <definedName name="ITEM3.21">[114]APU!$E$11915</definedName>
    <definedName name="ITEM3.22">[114]APU!$E$14477</definedName>
    <definedName name="ITEM3.23">[114]APU!$E$15087</definedName>
    <definedName name="item310" localSheetId="6">#REF!</definedName>
    <definedName name="item310" localSheetId="7">#REF!</definedName>
    <definedName name="item310" localSheetId="11">#REF!</definedName>
    <definedName name="item310" localSheetId="19">#REF!</definedName>
    <definedName name="item310" localSheetId="2">#REF!</definedName>
    <definedName name="item310" localSheetId="1">#REF!</definedName>
    <definedName name="item310">#REF!</definedName>
    <definedName name="item320.2" localSheetId="6">#REF!</definedName>
    <definedName name="item320.2" localSheetId="7">#REF!</definedName>
    <definedName name="item320.2" localSheetId="11">#REF!</definedName>
    <definedName name="item320.2" localSheetId="19">#REF!</definedName>
    <definedName name="item320.2" localSheetId="2">#REF!</definedName>
    <definedName name="item320.2" localSheetId="1">#REF!</definedName>
    <definedName name="item320.2">#REF!</definedName>
    <definedName name="item330.1" localSheetId="6">#REF!</definedName>
    <definedName name="item330.1" localSheetId="7">#REF!</definedName>
    <definedName name="item330.1" localSheetId="11">#REF!</definedName>
    <definedName name="item330.1" localSheetId="19">#REF!</definedName>
    <definedName name="item330.1" localSheetId="2">#REF!</definedName>
    <definedName name="item330.1" localSheetId="1">#REF!</definedName>
    <definedName name="item330.1">#REF!</definedName>
    <definedName name="ITEM4.20">[114]APU!$E$9170</definedName>
    <definedName name="ITEM4.21">[114]APU!$E$9231</definedName>
    <definedName name="ITEM4.22">[114]APU!$E$9292</definedName>
    <definedName name="ITEM4.23">[114]APU!$E$9353</definedName>
    <definedName name="ITEM4.24">[114]APU!$E$9414</definedName>
    <definedName name="ITEM4.25">[114]APU!$E$9475</definedName>
    <definedName name="ITEM4.26">[114]APU!$E$9536</definedName>
    <definedName name="ITEM4.27">[114]APU!$E$9597</definedName>
    <definedName name="ITEM4.28">[114]APU!$E$9658</definedName>
    <definedName name="ITEM4.29">[114]APU!$E$9719</definedName>
    <definedName name="ITEM4.30">[114]APU!$E$9780</definedName>
    <definedName name="ITEM4.31">[114]APU!$E$9841</definedName>
    <definedName name="ITEM4.32">[114]APU!$E$9902</definedName>
    <definedName name="ITEM4.33">[114]APU!$E$9963</definedName>
    <definedName name="ITEM4.34">[114]APU!$E$10024</definedName>
    <definedName name="ITEM4.35">[114]APU!$E$11549</definedName>
    <definedName name="ITEM4.36">[114]APU!$E$11610</definedName>
    <definedName name="ITEM4.37">[114]APU!$E$15941</definedName>
    <definedName name="ITEM4.38">[114]APU!$E$15148</definedName>
    <definedName name="ITEM4.39">[114]APU!$E$14233</definedName>
    <definedName name="ITEM4.40">[114]APU!$E$14294</definedName>
    <definedName name="ITEM4.41">[114]APU!$E$14355</definedName>
    <definedName name="ITEM4.42">[114]APU!$E$14416</definedName>
    <definedName name="ITEM4.43">[114]APU!$E$14538</definedName>
    <definedName name="ITEM4.44">[114]APU!$E$16002</definedName>
    <definedName name="ITEM4.45">[114]APU!$E$16063</definedName>
    <definedName name="ITEM4.46">[114]APU!$E$14660</definedName>
    <definedName name="item420" localSheetId="6">#REF!</definedName>
    <definedName name="item420" localSheetId="7">#REF!</definedName>
    <definedName name="item420" localSheetId="11">#REF!</definedName>
    <definedName name="item420" localSheetId="19">#REF!</definedName>
    <definedName name="item420" localSheetId="2">#REF!</definedName>
    <definedName name="item420" localSheetId="1">#REF!</definedName>
    <definedName name="item420">#REF!</definedName>
    <definedName name="item450.2P" localSheetId="6">#REF!</definedName>
    <definedName name="item450.2P" localSheetId="7">#REF!</definedName>
    <definedName name="item450.2P" localSheetId="11">#REF!</definedName>
    <definedName name="item450.2P" localSheetId="19">#REF!</definedName>
    <definedName name="item450.2P" localSheetId="2">#REF!</definedName>
    <definedName name="item450.2P" localSheetId="1">#REF!</definedName>
    <definedName name="item450.2P">#REF!</definedName>
    <definedName name="ITEM5.100">[114]APU!$E$12403</definedName>
    <definedName name="ITEM5.101">[114]APU!$E$12464</definedName>
    <definedName name="ITEM5.104">[114]APU!$E$12525</definedName>
    <definedName name="ITEM5.105">[114]APU!$E$12586</definedName>
    <definedName name="ITEM5.106">[114]APU!$E$12647</definedName>
    <definedName name="ITEM5.107">[114]APU!$E$12708</definedName>
    <definedName name="ITEM5.108">[114]APU!$E$12769</definedName>
    <definedName name="ITEM5.109">[114]APU!$E$12830</definedName>
    <definedName name="ITEM5.111">[114]APU!$E$12891</definedName>
    <definedName name="ITEM5.112">[114]APU!$E$12952</definedName>
    <definedName name="ITEM5.113">[114]APU!$E$14721</definedName>
    <definedName name="ITEM5.114">[114]APU!$E$14782</definedName>
    <definedName name="ITEM5.115">[114]APU!$E$15026</definedName>
    <definedName name="ITEM5.53">[114]APU!$E$10085</definedName>
    <definedName name="ITEM5.54">[114]APU!$E$10146</definedName>
    <definedName name="ITEM5.55">[114]APU!$E$10207</definedName>
    <definedName name="ITEM5.56">[114]APU!$E$10268</definedName>
    <definedName name="ITEM5.57">[114]APU!$E$10329</definedName>
    <definedName name="ITEM5.58">[114]APU!$E$10390</definedName>
    <definedName name="ITEM5.59">[114]APU!$E$10451</definedName>
    <definedName name="ITEM5.60">[114]APU!$E$10512</definedName>
    <definedName name="ITEM5.61">[114]APU!$E$10573</definedName>
    <definedName name="ITEM5.62">[114]APU!$E$10634</definedName>
    <definedName name="ITEM5.63">[114]APU!$E$10695</definedName>
    <definedName name="ITEM5.64">[114]APU!$E$10756</definedName>
    <definedName name="ITEM5.65">[114]APU!$E$10817</definedName>
    <definedName name="ITEM5.66">[114]APU!$E$10878</definedName>
    <definedName name="ITEM5.67">[114]APU!$E$10939</definedName>
    <definedName name="ITEM5.68">[114]APU!$E$11000</definedName>
    <definedName name="ITEM5.69">[114]APU!$E$11061</definedName>
    <definedName name="ITEM5.70">[114]APU!$E$11122</definedName>
    <definedName name="ITEM5.71">[114]APU!$E$11183</definedName>
    <definedName name="ITEM5.72">[114]APU!$E$11976</definedName>
    <definedName name="ITEM5.73">[114]APU!$E$12037</definedName>
    <definedName name="ITEM5.74">[114]APU!$E$12098</definedName>
    <definedName name="ITEM5.77">[114]APU!$E$12159</definedName>
    <definedName name="ITEM5.78">[114]APU!$E$12281</definedName>
    <definedName name="ITEM5.79">[114]APU!$E$12342</definedName>
    <definedName name="ITEM5.80">[114]APU!$E$12220</definedName>
    <definedName name="ITEM5.82">[114]APU!$E$13989</definedName>
    <definedName name="ITEM5.83">[114]APU!$E$14050</definedName>
    <definedName name="ITEM5.84">[114]APU!$E$13318</definedName>
    <definedName name="ITEM5.85">[114]APU!$E$13379</definedName>
    <definedName name="ITEM5.86">[114]APU!$E$13440</definedName>
    <definedName name="ITEM5.87">[114]APU!$E$13501</definedName>
    <definedName name="ITEM5.88">[114]APU!$E$13562</definedName>
    <definedName name="ITEM5.89">[114]APU!$E$13623</definedName>
    <definedName name="ITEM5.90">[114]APU!$E$13684</definedName>
    <definedName name="ITEM5.91">[114]APU!$E$13745</definedName>
    <definedName name="ITEM5.92">[114]APU!$E$13806</definedName>
    <definedName name="ITEM5.93">[114]APU!$E$13867</definedName>
    <definedName name="ITEM5.94">[114]APU!$E$13928</definedName>
    <definedName name="ITEM5.95">[114]APU!$E$13013</definedName>
    <definedName name="ITEM5.96">[114]APU!$E$13074</definedName>
    <definedName name="ITEM5.97">[114]APU!$E$13135</definedName>
    <definedName name="ITEM5.98">[114]APU!$E$13196</definedName>
    <definedName name="ITEM5.99">[114]APU!$E$13257</definedName>
    <definedName name="ITEM521">[111]ITEMS!$A$522</definedName>
    <definedName name="ITEM6.1" localSheetId="6">#REF!</definedName>
    <definedName name="ITEM6.1" localSheetId="7">#REF!</definedName>
    <definedName name="ITEM6.1" localSheetId="11">#REF!</definedName>
    <definedName name="ITEM6.1" localSheetId="19">#REF!</definedName>
    <definedName name="ITEM6.1" localSheetId="2">#REF!</definedName>
    <definedName name="ITEM6.1" localSheetId="1">#REF!</definedName>
    <definedName name="ITEM6.1">#REF!</definedName>
    <definedName name="item600.1" localSheetId="6">#REF!</definedName>
    <definedName name="item600.1" localSheetId="7">#REF!</definedName>
    <definedName name="item600.1" localSheetId="11">#REF!</definedName>
    <definedName name="item600.1" localSheetId="19">#REF!</definedName>
    <definedName name="item600.1" localSheetId="2">#REF!</definedName>
    <definedName name="item600.1" localSheetId="1">#REF!</definedName>
    <definedName name="item600.1">#REF!</definedName>
    <definedName name="item610.1" localSheetId="6">#REF!</definedName>
    <definedName name="item610.1" localSheetId="7">#REF!</definedName>
    <definedName name="item610.1" localSheetId="11">#REF!</definedName>
    <definedName name="item610.1" localSheetId="19">#REF!</definedName>
    <definedName name="item610.1" localSheetId="2">#REF!</definedName>
    <definedName name="item610.1" localSheetId="1">#REF!</definedName>
    <definedName name="item610.1">#REF!</definedName>
    <definedName name="item610.2" localSheetId="6">#REF!</definedName>
    <definedName name="item610.2">#REF!</definedName>
    <definedName name="item630.4" localSheetId="6">#REF!</definedName>
    <definedName name="item630.4">#REF!</definedName>
    <definedName name="item630.6" localSheetId="6">#REF!</definedName>
    <definedName name="item630.6">#REF!</definedName>
    <definedName name="item630.7" localSheetId="6">#REF!</definedName>
    <definedName name="item630.7">#REF!</definedName>
    <definedName name="item640.3" localSheetId="6">#REF!</definedName>
    <definedName name="item640.3">#REF!</definedName>
    <definedName name="item661" localSheetId="6">#REF!</definedName>
    <definedName name="item661">#REF!</definedName>
    <definedName name="item671" localSheetId="6">#REF!</definedName>
    <definedName name="item671">#REF!</definedName>
    <definedName name="item673.1" localSheetId="6">#REF!</definedName>
    <definedName name="item673.1">#REF!</definedName>
    <definedName name="item673.3" localSheetId="6">#REF!</definedName>
    <definedName name="item673.3">#REF!</definedName>
    <definedName name="item681" localSheetId="6">#REF!</definedName>
    <definedName name="item681">#REF!</definedName>
    <definedName name="ITEM7.1">[114]APU!$E$7589</definedName>
    <definedName name="ITEM7.10">[114]APU!$E$8138</definedName>
    <definedName name="ITEM7.11">[114]APU!$E$8199</definedName>
    <definedName name="ITEM7.12">[114]APU!$E$8259</definedName>
    <definedName name="ITEM7.13">[114]APU!$E$8320</definedName>
    <definedName name="ITEM7.14">[114]APU!$E$8381</definedName>
    <definedName name="ITEM7.15">[114]APU!$E$8442</definedName>
    <definedName name="ITEM7.16">[114]APU!$E$8560</definedName>
    <definedName name="ITEM7.17">[114]APU!$E$11244</definedName>
    <definedName name="ITEM7.18">[114]APU!$E$11305</definedName>
    <definedName name="ITEM7.19">[114]APU!$E$11366</definedName>
    <definedName name="ITEM7.2">[114]APU!$E$7650</definedName>
    <definedName name="ITEM7.20">[114]APU!$E$11427</definedName>
    <definedName name="ITEM7.21">[114]APU!$E$11488</definedName>
    <definedName name="ITEM7.22">[114]APU!$E$11671</definedName>
    <definedName name="ITEM7.23">[114]APU!$E$11732</definedName>
    <definedName name="ITEM7.24">[114]APU!$E$14599</definedName>
    <definedName name="ITEM7.25">[114]APU!$E$15209</definedName>
    <definedName name="ITEM7.26">[114]APU!$E$15270</definedName>
    <definedName name="ITEM7.27">[114]APU!$E$15331</definedName>
    <definedName name="ITEM7.28">[114]APU!$E$15392</definedName>
    <definedName name="ITEM7.29">[114]APU!$E$15453</definedName>
    <definedName name="ITEM7.3">[114]APU!$E$7711</definedName>
    <definedName name="ITEM7.30">[114]APU!$E$15514</definedName>
    <definedName name="ITEM7.31">[114]APU!$E$15575</definedName>
    <definedName name="ITEM7.32">[114]APU!$E$15636</definedName>
    <definedName name="ITEM7.33">[114]APU!$E$15697</definedName>
    <definedName name="ITEM7.34">[114]APU!$E$15758</definedName>
    <definedName name="ITEM7.35">[114]APU!$E$15819</definedName>
    <definedName name="ITEM7.4">[114]APU!$E$7772</definedName>
    <definedName name="ITEM7.5">[114]APU!$E$7833</definedName>
    <definedName name="ITEM7.6">[114]APU!$E$7894</definedName>
    <definedName name="ITEM7.7">[114]APU!$E$7955</definedName>
    <definedName name="ITEM7.8">[114]APU!$E$8016</definedName>
    <definedName name="ITEM7.9">[114]APU!$E$8077</definedName>
    <definedName name="item700.1" localSheetId="6">#REF!</definedName>
    <definedName name="item700.1" localSheetId="7">#REF!</definedName>
    <definedName name="item700.1" localSheetId="11">#REF!</definedName>
    <definedName name="item700.1" localSheetId="19">#REF!</definedName>
    <definedName name="item700.1" localSheetId="2">#REF!</definedName>
    <definedName name="item700.1" localSheetId="1">#REF!</definedName>
    <definedName name="item700.1">#REF!</definedName>
    <definedName name="item710.1" localSheetId="6">#REF!</definedName>
    <definedName name="item710.1" localSheetId="7">#REF!</definedName>
    <definedName name="item710.1" localSheetId="11">#REF!</definedName>
    <definedName name="item710.1" localSheetId="19">#REF!</definedName>
    <definedName name="item710.1" localSheetId="2">#REF!</definedName>
    <definedName name="item710.1" localSheetId="1">#REF!</definedName>
    <definedName name="item710.1">#REF!</definedName>
    <definedName name="item710.2" localSheetId="6">#REF!</definedName>
    <definedName name="item710.2" localSheetId="7">#REF!</definedName>
    <definedName name="item710.2" localSheetId="11">#REF!</definedName>
    <definedName name="item710.2" localSheetId="19">#REF!</definedName>
    <definedName name="item710.2" localSheetId="2">#REF!</definedName>
    <definedName name="item710.2" localSheetId="1">#REF!</definedName>
    <definedName name="item710.2">#REF!</definedName>
    <definedName name="item730.1" localSheetId="6">#REF!</definedName>
    <definedName name="item730.1">#REF!</definedName>
    <definedName name="item730.2" localSheetId="6">#REF!</definedName>
    <definedName name="item730.2">#REF!</definedName>
    <definedName name="item730.2.4" localSheetId="6">#REF!</definedName>
    <definedName name="item730.2.4">#REF!</definedName>
    <definedName name="item881" localSheetId="6">#REF!</definedName>
    <definedName name="item881">#REF!</definedName>
    <definedName name="item900.2" localSheetId="6">#REF!</definedName>
    <definedName name="item900.2">#REF!</definedName>
    <definedName name="ITEMCOD90" localSheetId="6">#REF!</definedName>
    <definedName name="ITEMCOD90">#REF!</definedName>
    <definedName name="ItemCodos" localSheetId="6">#REF!</definedName>
    <definedName name="ItemCodos">#REF!</definedName>
    <definedName name="itemnuevo" localSheetId="6">#REF!</definedName>
    <definedName name="itemnuevo">#REF!</definedName>
    <definedName name="items" localSheetId="3">[79]ITEMS!$B$6:$B$176</definedName>
    <definedName name="items">[42]ITEMS!$B$6:$B$176</definedName>
    <definedName name="ITEN_2_FILTRO" localSheetId="6">#REF!</definedName>
    <definedName name="ITEN_2_FILTRO" localSheetId="7">#REF!</definedName>
    <definedName name="ITEN_2_FILTRO" localSheetId="11">#REF!</definedName>
    <definedName name="ITEN_2_FILTRO" localSheetId="19">#REF!</definedName>
    <definedName name="ITEN_2_FILTRO" localSheetId="2">#REF!</definedName>
    <definedName name="ITEN_2_FILTRO" localSheetId="1">#REF!</definedName>
    <definedName name="ITEN_2_FILTRO">#REF!</definedName>
    <definedName name="ITENM_DOMIC" localSheetId="6">#REF!</definedName>
    <definedName name="ITENM_DOMIC" localSheetId="7">#REF!</definedName>
    <definedName name="ITENM_DOMIC" localSheetId="11">#REF!</definedName>
    <definedName name="ITENM_DOMIC" localSheetId="19">#REF!</definedName>
    <definedName name="ITENM_DOMIC" localSheetId="2">#REF!</definedName>
    <definedName name="ITENM_DOMIC" localSheetId="1">#REF!</definedName>
    <definedName name="ITENM_DOMIC">#REF!</definedName>
    <definedName name="IVA" localSheetId="15">#REF!</definedName>
    <definedName name="IVA" localSheetId="6">#REF!</definedName>
    <definedName name="IVA" localSheetId="7">#REF!</definedName>
    <definedName name="IVA" localSheetId="8">#REF!</definedName>
    <definedName name="IVA" localSheetId="42">#REF!</definedName>
    <definedName name="IVA" localSheetId="43">#REF!</definedName>
    <definedName name="IVA" localSheetId="44">#REF!</definedName>
    <definedName name="IVA" localSheetId="45">#REF!</definedName>
    <definedName name="IVA" localSheetId="46">#REF!</definedName>
    <definedName name="IVA" localSheetId="47">#REF!</definedName>
    <definedName name="IVA" localSheetId="48">#REF!</definedName>
    <definedName name="IVA" localSheetId="49">#REF!</definedName>
    <definedName name="IVA" localSheetId="50">#REF!</definedName>
    <definedName name="IVA" localSheetId="51">#REF!</definedName>
    <definedName name="IVA" localSheetId="52">#REF!</definedName>
    <definedName name="IVA" localSheetId="53">#REF!</definedName>
    <definedName name="IVA" localSheetId="54">#REF!</definedName>
    <definedName name="IVA" localSheetId="55">#REF!</definedName>
    <definedName name="IVA" localSheetId="56">#REF!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6">#REF!</definedName>
    <definedName name="IVA" localSheetId="17">#REF!</definedName>
    <definedName name="IVA" localSheetId="18">#REF!</definedName>
    <definedName name="IVA" localSheetId="19">#REF!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 localSheetId="38">#REF!</definedName>
    <definedName name="IVA" localSheetId="39">#REF!</definedName>
    <definedName name="IVA" localSheetId="40">#REF!</definedName>
    <definedName name="IVA" localSheetId="41">#REF!</definedName>
    <definedName name="IVA" localSheetId="2">#REF!</definedName>
    <definedName name="iva" localSheetId="3">[15]Gastos!#REF!</definedName>
    <definedName name="IVA">#REF!</definedName>
    <definedName name="j" localSheetId="15">#REF!</definedName>
    <definedName name="j" localSheetId="6">#REF!</definedName>
    <definedName name="j" localSheetId="7">#REF!</definedName>
    <definedName name="j" localSheetId="8">#REF!</definedName>
    <definedName name="j" localSheetId="42">#REF!</definedName>
    <definedName name="j" localSheetId="43">#REF!</definedName>
    <definedName name="j" localSheetId="44">#REF!</definedName>
    <definedName name="j" localSheetId="45">#REF!</definedName>
    <definedName name="j" localSheetId="46">#REF!</definedName>
    <definedName name="j" localSheetId="47">#REF!</definedName>
    <definedName name="j" localSheetId="48">#REF!</definedName>
    <definedName name="j" localSheetId="49">#REF!</definedName>
    <definedName name="j" localSheetId="50">#REF!</definedName>
    <definedName name="j" localSheetId="51">#REF!</definedName>
    <definedName name="j" localSheetId="52">#REF!</definedName>
    <definedName name="j" localSheetId="53">#REF!</definedName>
    <definedName name="j" localSheetId="54">#REF!</definedName>
    <definedName name="j" localSheetId="55">#REF!</definedName>
    <definedName name="j" localSheetId="56">#REF!</definedName>
    <definedName name="j" localSheetId="9">#REF!</definedName>
    <definedName name="j" localSheetId="10">#REF!</definedName>
    <definedName name="j" localSheetId="11">#REF!</definedName>
    <definedName name="j" localSheetId="12">#REF!</definedName>
    <definedName name="j" localSheetId="13">#REF!</definedName>
    <definedName name="j" localSheetId="14">#REF!</definedName>
    <definedName name="j" localSheetId="16">#REF!</definedName>
    <definedName name="j" localSheetId="17">#REF!</definedName>
    <definedName name="j" localSheetId="18">#REF!</definedName>
    <definedName name="j" localSheetId="19">#REF!</definedName>
    <definedName name="j" localSheetId="22">#REF!</definedName>
    <definedName name="j" localSheetId="23">#REF!</definedName>
    <definedName name="j" localSheetId="24">#REF!</definedName>
    <definedName name="j" localSheetId="25">#REF!</definedName>
    <definedName name="j" localSheetId="26">#REF!</definedName>
    <definedName name="j" localSheetId="27">#REF!</definedName>
    <definedName name="j" localSheetId="28">#REF!</definedName>
    <definedName name="j" localSheetId="29">#REF!</definedName>
    <definedName name="j" localSheetId="30">#REF!</definedName>
    <definedName name="j" localSheetId="31">#REF!</definedName>
    <definedName name="j" localSheetId="32">#REF!</definedName>
    <definedName name="j" localSheetId="33">#REF!</definedName>
    <definedName name="j" localSheetId="34">#REF!</definedName>
    <definedName name="j" localSheetId="35">#REF!</definedName>
    <definedName name="j" localSheetId="36">#REF!</definedName>
    <definedName name="j" localSheetId="37">#REF!</definedName>
    <definedName name="j" localSheetId="38">#REF!</definedName>
    <definedName name="j" localSheetId="39">#REF!</definedName>
    <definedName name="j" localSheetId="40">#REF!</definedName>
    <definedName name="j" localSheetId="41">#REF!</definedName>
    <definedName name="j" localSheetId="3">#REF!</definedName>
    <definedName name="j">#REF!</definedName>
    <definedName name="Ja" localSheetId="6">#REF!</definedName>
    <definedName name="Ja">#REF!</definedName>
    <definedName name="JACK_RYAN" localSheetId="6">#REF!</definedName>
    <definedName name="JACK_RYAN">#REF!</definedName>
    <definedName name="jan02a" localSheetId="6">#REF!</definedName>
    <definedName name="jan02a">#REF!</definedName>
    <definedName name="JAPF" localSheetId="6">#REF!</definedName>
    <definedName name="JAPF">#REF!</definedName>
    <definedName name="Jb" localSheetId="6">#REF!</definedName>
    <definedName name="Jb">#REF!</definedName>
    <definedName name="Jc" localSheetId="6">#REF!</definedName>
    <definedName name="Jc">#REF!</definedName>
    <definedName name="Jd" localSheetId="6">#REF!</definedName>
    <definedName name="Jd">#REF!</definedName>
    <definedName name="Je" localSheetId="6">#REF!</definedName>
    <definedName name="Je">#REF!</definedName>
    <definedName name="JER" localSheetId="15">#REF!</definedName>
    <definedName name="JER" localSheetId="6">#REF!</definedName>
    <definedName name="JER" localSheetId="7">#REF!</definedName>
    <definedName name="JER" localSheetId="8">#REF!</definedName>
    <definedName name="JER" localSheetId="42">#REF!</definedName>
    <definedName name="JER" localSheetId="43">#REF!</definedName>
    <definedName name="JER" localSheetId="44">#REF!</definedName>
    <definedName name="JER" localSheetId="45">#REF!</definedName>
    <definedName name="JER" localSheetId="46">#REF!</definedName>
    <definedName name="JER" localSheetId="47">#REF!</definedName>
    <definedName name="JER" localSheetId="48">#REF!</definedName>
    <definedName name="JER" localSheetId="49">#REF!</definedName>
    <definedName name="JER" localSheetId="50">#REF!</definedName>
    <definedName name="JER" localSheetId="51">#REF!</definedName>
    <definedName name="JER" localSheetId="52">#REF!</definedName>
    <definedName name="JER" localSheetId="53">#REF!</definedName>
    <definedName name="JER" localSheetId="54">#REF!</definedName>
    <definedName name="JER" localSheetId="55">#REF!</definedName>
    <definedName name="JER" localSheetId="56">#REF!</definedName>
    <definedName name="JER" localSheetId="9">#REF!</definedName>
    <definedName name="JER" localSheetId="10">#REF!</definedName>
    <definedName name="JER" localSheetId="11">#REF!</definedName>
    <definedName name="JER" localSheetId="12">#REF!</definedName>
    <definedName name="JER" localSheetId="13">#REF!</definedName>
    <definedName name="JER" localSheetId="14">#REF!</definedName>
    <definedName name="JER" localSheetId="16">#REF!</definedName>
    <definedName name="JER" localSheetId="17">#REF!</definedName>
    <definedName name="JER" localSheetId="18">#REF!</definedName>
    <definedName name="JER" localSheetId="19">#REF!</definedName>
    <definedName name="JER" localSheetId="22">#REF!</definedName>
    <definedName name="JER" localSheetId="23">#REF!</definedName>
    <definedName name="JER" localSheetId="24">#REF!</definedName>
    <definedName name="JER" localSheetId="25">#REF!</definedName>
    <definedName name="JER" localSheetId="26">#REF!</definedName>
    <definedName name="JER" localSheetId="27">#REF!</definedName>
    <definedName name="JER" localSheetId="28">#REF!</definedName>
    <definedName name="JER" localSheetId="29">#REF!</definedName>
    <definedName name="JER" localSheetId="30">#REF!</definedName>
    <definedName name="JER" localSheetId="31">#REF!</definedName>
    <definedName name="JER" localSheetId="32">#REF!</definedName>
    <definedName name="JER" localSheetId="33">#REF!</definedName>
    <definedName name="JER" localSheetId="34">#REF!</definedName>
    <definedName name="JER" localSheetId="35">#REF!</definedName>
    <definedName name="JER" localSheetId="36">#REF!</definedName>
    <definedName name="JER" localSheetId="37">#REF!</definedName>
    <definedName name="JER" localSheetId="38">#REF!</definedName>
    <definedName name="JER" localSheetId="39">#REF!</definedName>
    <definedName name="JER" localSheetId="40">#REF!</definedName>
    <definedName name="JER" localSheetId="41">#REF!</definedName>
    <definedName name="JER">#REF!</definedName>
    <definedName name="JERSSON" localSheetId="15">'[4]Plan auditoría'!#REF!</definedName>
    <definedName name="JERSSON" localSheetId="6">'[4]Plan auditoría'!#REF!</definedName>
    <definedName name="JERSSON" localSheetId="7">'[4]Plan auditoría'!#REF!</definedName>
    <definedName name="JERSSON" localSheetId="8">'[4]Plan auditoría'!#REF!</definedName>
    <definedName name="JERSSON" localSheetId="42">'[4]Plan auditoría'!#REF!</definedName>
    <definedName name="JERSSON" localSheetId="43">'[4]Plan auditoría'!#REF!</definedName>
    <definedName name="JERSSON" localSheetId="44">'[4]Plan auditoría'!#REF!</definedName>
    <definedName name="JERSSON" localSheetId="45">'[4]Plan auditoría'!#REF!</definedName>
    <definedName name="JERSSON" localSheetId="46">'[4]Plan auditoría'!#REF!</definedName>
    <definedName name="JERSSON" localSheetId="47">'[4]Plan auditoría'!#REF!</definedName>
    <definedName name="JERSSON" localSheetId="48">'[4]Plan auditoría'!#REF!</definedName>
    <definedName name="JERSSON" localSheetId="49">'[4]Plan auditoría'!#REF!</definedName>
    <definedName name="JERSSON" localSheetId="50">'[4]Plan auditoría'!#REF!</definedName>
    <definedName name="JERSSON" localSheetId="51">'[4]Plan auditoría'!#REF!</definedName>
    <definedName name="JERSSON" localSheetId="52">'[4]Plan auditoría'!#REF!</definedName>
    <definedName name="JERSSON" localSheetId="53">'[4]Plan auditoría'!#REF!</definedName>
    <definedName name="JERSSON" localSheetId="54">'[4]Plan auditoría'!#REF!</definedName>
    <definedName name="JERSSON" localSheetId="55">'[4]Plan auditoría'!#REF!</definedName>
    <definedName name="JERSSON" localSheetId="56">'[4]Plan auditoría'!#REF!</definedName>
    <definedName name="JERSSON" localSheetId="9">'[4]Plan auditoría'!#REF!</definedName>
    <definedName name="JERSSON" localSheetId="10">'[4]Plan auditoría'!#REF!</definedName>
    <definedName name="JERSSON" localSheetId="11">'[4]Plan auditoría'!#REF!</definedName>
    <definedName name="JERSSON" localSheetId="12">'[4]Plan auditoría'!#REF!</definedName>
    <definedName name="JERSSON" localSheetId="13">'[4]Plan auditoría'!#REF!</definedName>
    <definedName name="JERSSON" localSheetId="14">'[4]Plan auditoría'!#REF!</definedName>
    <definedName name="JERSSON" localSheetId="16">'[4]Plan auditoría'!#REF!</definedName>
    <definedName name="JERSSON" localSheetId="17">'[4]Plan auditoría'!#REF!</definedName>
    <definedName name="JERSSON" localSheetId="18">'[4]Plan auditoría'!#REF!</definedName>
    <definedName name="JERSSON" localSheetId="19">'[4]Plan auditoría'!#REF!</definedName>
    <definedName name="JERSSON" localSheetId="22">'[4]Plan auditoría'!#REF!</definedName>
    <definedName name="JERSSON" localSheetId="23">'[4]Plan auditoría'!#REF!</definedName>
    <definedName name="JERSSON" localSheetId="24">'[4]Plan auditoría'!#REF!</definedName>
    <definedName name="JERSSON" localSheetId="25">'[4]Plan auditoría'!#REF!</definedName>
    <definedName name="JERSSON" localSheetId="26">'[4]Plan auditoría'!#REF!</definedName>
    <definedName name="JERSSON" localSheetId="27">'[4]Plan auditoría'!#REF!</definedName>
    <definedName name="JERSSON" localSheetId="28">'[4]Plan auditoría'!#REF!</definedName>
    <definedName name="JERSSON" localSheetId="29">'[4]Plan auditoría'!#REF!</definedName>
    <definedName name="JERSSON" localSheetId="30">'[4]Plan auditoría'!#REF!</definedName>
    <definedName name="JERSSON" localSheetId="31">'[4]Plan auditoría'!#REF!</definedName>
    <definedName name="JERSSON" localSheetId="32">'[4]Plan auditoría'!#REF!</definedName>
    <definedName name="JERSSON" localSheetId="33">'[4]Plan auditoría'!#REF!</definedName>
    <definedName name="JERSSON" localSheetId="34">'[4]Plan auditoría'!#REF!</definedName>
    <definedName name="JERSSON" localSheetId="35">'[4]Plan auditoría'!#REF!</definedName>
    <definedName name="JERSSON" localSheetId="36">'[4]Plan auditoría'!#REF!</definedName>
    <definedName name="JERSSON" localSheetId="37">'[4]Plan auditoría'!#REF!</definedName>
    <definedName name="JERSSON" localSheetId="38">'[4]Plan auditoría'!#REF!</definedName>
    <definedName name="JERSSON" localSheetId="39">'[4]Plan auditoría'!#REF!</definedName>
    <definedName name="JERSSON" localSheetId="40">'[4]Plan auditoría'!#REF!</definedName>
    <definedName name="JERSSON" localSheetId="41">'[4]Plan auditoría'!#REF!</definedName>
    <definedName name="JERSSON">'[4]Plan auditoría'!#REF!</definedName>
    <definedName name="Jf" localSheetId="6">#REF!</definedName>
    <definedName name="Jf" localSheetId="7">#REF!</definedName>
    <definedName name="Jf" localSheetId="11">#REF!</definedName>
    <definedName name="Jf" localSheetId="19">#REF!</definedName>
    <definedName name="Jf">#REF!</definedName>
    <definedName name="jfh" localSheetId="15">[155]PRESUPUESTO!#REF!</definedName>
    <definedName name="jfh" localSheetId="6">[155]PRESUPUESTO!#REF!</definedName>
    <definedName name="jfh" localSheetId="7">[155]PRESUPUESTO!#REF!</definedName>
    <definedName name="jfh" localSheetId="8">[155]PRESUPUESTO!#REF!</definedName>
    <definedName name="jfh" localSheetId="42">[155]PRESUPUESTO!#REF!</definedName>
    <definedName name="jfh" localSheetId="43">[155]PRESUPUESTO!#REF!</definedName>
    <definedName name="jfh" localSheetId="44">[155]PRESUPUESTO!#REF!</definedName>
    <definedName name="jfh" localSheetId="45">[155]PRESUPUESTO!#REF!</definedName>
    <definedName name="jfh" localSheetId="46">[155]PRESUPUESTO!#REF!</definedName>
    <definedName name="jfh" localSheetId="47">[155]PRESUPUESTO!#REF!</definedName>
    <definedName name="jfh" localSheetId="48">[155]PRESUPUESTO!#REF!</definedName>
    <definedName name="jfh" localSheetId="49">[155]PRESUPUESTO!#REF!</definedName>
    <definedName name="jfh" localSheetId="50">[155]PRESUPUESTO!#REF!</definedName>
    <definedName name="jfh" localSheetId="51">[155]PRESUPUESTO!#REF!</definedName>
    <definedName name="jfh" localSheetId="52">[155]PRESUPUESTO!#REF!</definedName>
    <definedName name="jfh" localSheetId="53">[155]PRESUPUESTO!#REF!</definedName>
    <definedName name="jfh" localSheetId="54">[155]PRESUPUESTO!#REF!</definedName>
    <definedName name="jfh" localSheetId="55">[155]PRESUPUESTO!#REF!</definedName>
    <definedName name="jfh" localSheetId="56">[155]PRESUPUESTO!#REF!</definedName>
    <definedName name="jfh" localSheetId="9">[155]PRESUPUESTO!#REF!</definedName>
    <definedName name="jfh" localSheetId="10">[155]PRESUPUESTO!#REF!</definedName>
    <definedName name="jfh" localSheetId="11">[155]PRESUPUESTO!#REF!</definedName>
    <definedName name="jfh" localSheetId="12">[155]PRESUPUESTO!#REF!</definedName>
    <definedName name="jfh" localSheetId="13">[155]PRESUPUESTO!#REF!</definedName>
    <definedName name="jfh" localSheetId="14">[155]PRESUPUESTO!#REF!</definedName>
    <definedName name="jfh" localSheetId="16">[155]PRESUPUESTO!#REF!</definedName>
    <definedName name="jfh" localSheetId="17">[155]PRESUPUESTO!#REF!</definedName>
    <definedName name="jfh" localSheetId="18">[155]PRESUPUESTO!#REF!</definedName>
    <definedName name="jfh" localSheetId="19">[155]PRESUPUESTO!#REF!</definedName>
    <definedName name="jfh" localSheetId="22">[155]PRESUPUESTO!#REF!</definedName>
    <definedName name="jfh" localSheetId="23">[155]PRESUPUESTO!#REF!</definedName>
    <definedName name="jfh" localSheetId="24">[155]PRESUPUESTO!#REF!</definedName>
    <definedName name="jfh" localSheetId="25">[155]PRESUPUESTO!#REF!</definedName>
    <definedName name="jfh" localSheetId="26">[155]PRESUPUESTO!#REF!</definedName>
    <definedName name="jfh" localSheetId="27">[155]PRESUPUESTO!#REF!</definedName>
    <definedName name="jfh" localSheetId="28">[155]PRESUPUESTO!#REF!</definedName>
    <definedName name="jfh" localSheetId="29">[155]PRESUPUESTO!#REF!</definedName>
    <definedName name="jfh" localSheetId="30">[155]PRESUPUESTO!#REF!</definedName>
    <definedName name="jfh" localSheetId="31">[155]PRESUPUESTO!#REF!</definedName>
    <definedName name="jfh" localSheetId="32">[155]PRESUPUESTO!#REF!</definedName>
    <definedName name="jfh" localSheetId="33">[155]PRESUPUESTO!#REF!</definedName>
    <definedName name="jfh" localSheetId="34">[155]PRESUPUESTO!#REF!</definedName>
    <definedName name="jfh" localSheetId="35">[155]PRESUPUESTO!#REF!</definedName>
    <definedName name="jfh" localSheetId="36">[155]PRESUPUESTO!#REF!</definedName>
    <definedName name="jfh" localSheetId="37">[155]PRESUPUESTO!#REF!</definedName>
    <definedName name="jfh" localSheetId="38">[155]PRESUPUESTO!#REF!</definedName>
    <definedName name="jfh" localSheetId="39">[155]PRESUPUESTO!#REF!</definedName>
    <definedName name="jfh" localSheetId="40">[155]PRESUPUESTO!#REF!</definedName>
    <definedName name="jfh" localSheetId="41">[155]PRESUPUESTO!#REF!</definedName>
    <definedName name="jfh">[155]PRESUPUESTO!#REF!</definedName>
    <definedName name="jh" localSheetId="15">#REF!</definedName>
    <definedName name="jh" localSheetId="6">#REF!</definedName>
    <definedName name="jh" localSheetId="7">#REF!</definedName>
    <definedName name="jh" localSheetId="8">#REF!</definedName>
    <definedName name="jh" localSheetId="42">#REF!</definedName>
    <definedName name="jh" localSheetId="43">#REF!</definedName>
    <definedName name="jh" localSheetId="44">#REF!</definedName>
    <definedName name="jh" localSheetId="45">#REF!</definedName>
    <definedName name="jh" localSheetId="46">#REF!</definedName>
    <definedName name="jh" localSheetId="47">#REF!</definedName>
    <definedName name="jh" localSheetId="48">#REF!</definedName>
    <definedName name="jh" localSheetId="49">#REF!</definedName>
    <definedName name="jh" localSheetId="50">#REF!</definedName>
    <definedName name="jh" localSheetId="51">#REF!</definedName>
    <definedName name="jh" localSheetId="52">#REF!</definedName>
    <definedName name="jh" localSheetId="53">#REF!</definedName>
    <definedName name="jh" localSheetId="54">#REF!</definedName>
    <definedName name="jh" localSheetId="55">#REF!</definedName>
    <definedName name="jh" localSheetId="56">#REF!</definedName>
    <definedName name="jh" localSheetId="9">#REF!</definedName>
    <definedName name="jh" localSheetId="10">#REF!</definedName>
    <definedName name="jh" localSheetId="11">#REF!</definedName>
    <definedName name="jh" localSheetId="12">#REF!</definedName>
    <definedName name="jh" localSheetId="13">#REF!</definedName>
    <definedName name="jh" localSheetId="14">#REF!</definedName>
    <definedName name="jh" localSheetId="16">#REF!</definedName>
    <definedName name="jh" localSheetId="17">#REF!</definedName>
    <definedName name="jh" localSheetId="18">#REF!</definedName>
    <definedName name="jh" localSheetId="19">#REF!</definedName>
    <definedName name="jh" localSheetId="22">#REF!</definedName>
    <definedName name="jh" localSheetId="23">#REF!</definedName>
    <definedName name="jh" localSheetId="24">#REF!</definedName>
    <definedName name="jh" localSheetId="25">#REF!</definedName>
    <definedName name="jh" localSheetId="26">#REF!</definedName>
    <definedName name="jh" localSheetId="27">#REF!</definedName>
    <definedName name="jh" localSheetId="28">#REF!</definedName>
    <definedName name="jh" localSheetId="29">#REF!</definedName>
    <definedName name="jh" localSheetId="30">#REF!</definedName>
    <definedName name="jh" localSheetId="31">#REF!</definedName>
    <definedName name="jh" localSheetId="32">#REF!</definedName>
    <definedName name="jh" localSheetId="33">#REF!</definedName>
    <definedName name="jh" localSheetId="34">#REF!</definedName>
    <definedName name="jh" localSheetId="35">#REF!</definedName>
    <definedName name="jh" localSheetId="36">#REF!</definedName>
    <definedName name="jh" localSheetId="37">#REF!</definedName>
    <definedName name="jh" localSheetId="38">#REF!</definedName>
    <definedName name="jh" localSheetId="39">#REF!</definedName>
    <definedName name="jh" localSheetId="40">#REF!</definedName>
    <definedName name="jh" localSheetId="41">#REF!</definedName>
    <definedName name="jh" localSheetId="3">#REF!</definedName>
    <definedName name="jh">#REF!</definedName>
    <definedName name="jhbsubcsucbc" localSheetId="15">#REF!</definedName>
    <definedName name="jhbsubcsucbc" localSheetId="6">#REF!</definedName>
    <definedName name="jhbsubcsucbc" localSheetId="7">#REF!</definedName>
    <definedName name="jhbsubcsucbc" localSheetId="8">#REF!</definedName>
    <definedName name="jhbsubcsucbc" localSheetId="42">#REF!</definedName>
    <definedName name="jhbsubcsucbc" localSheetId="43">#REF!</definedName>
    <definedName name="jhbsubcsucbc" localSheetId="44">#REF!</definedName>
    <definedName name="jhbsubcsucbc" localSheetId="45">#REF!</definedName>
    <definedName name="jhbsubcsucbc" localSheetId="46">#REF!</definedName>
    <definedName name="jhbsubcsucbc" localSheetId="47">#REF!</definedName>
    <definedName name="jhbsubcsucbc" localSheetId="48">#REF!</definedName>
    <definedName name="jhbsubcsucbc" localSheetId="49">#REF!</definedName>
    <definedName name="jhbsubcsucbc" localSheetId="50">#REF!</definedName>
    <definedName name="jhbsubcsucbc" localSheetId="51">#REF!</definedName>
    <definedName name="jhbsubcsucbc" localSheetId="52">#REF!</definedName>
    <definedName name="jhbsubcsucbc" localSheetId="53">#REF!</definedName>
    <definedName name="jhbsubcsucbc" localSheetId="54">#REF!</definedName>
    <definedName name="jhbsubcsucbc" localSheetId="55">#REF!</definedName>
    <definedName name="jhbsubcsucbc" localSheetId="56">#REF!</definedName>
    <definedName name="jhbsubcsucbc" localSheetId="9">#REF!</definedName>
    <definedName name="jhbsubcsucbc" localSheetId="10">#REF!</definedName>
    <definedName name="jhbsubcsucbc" localSheetId="11">#REF!</definedName>
    <definedName name="jhbsubcsucbc" localSheetId="12">#REF!</definedName>
    <definedName name="jhbsubcsucbc" localSheetId="13">#REF!</definedName>
    <definedName name="jhbsubcsucbc" localSheetId="14">#REF!</definedName>
    <definedName name="jhbsubcsucbc" localSheetId="16">#REF!</definedName>
    <definedName name="jhbsubcsucbc" localSheetId="17">#REF!</definedName>
    <definedName name="jhbsubcsucbc" localSheetId="18">#REF!</definedName>
    <definedName name="jhbsubcsucbc" localSheetId="19">#REF!</definedName>
    <definedName name="jhbsubcsucbc" localSheetId="22">#REF!</definedName>
    <definedName name="jhbsubcsucbc" localSheetId="23">#REF!</definedName>
    <definedName name="jhbsubcsucbc" localSheetId="24">#REF!</definedName>
    <definedName name="jhbsubcsucbc" localSheetId="25">#REF!</definedName>
    <definedName name="jhbsubcsucbc" localSheetId="26">#REF!</definedName>
    <definedName name="jhbsubcsucbc" localSheetId="27">#REF!</definedName>
    <definedName name="jhbsubcsucbc" localSheetId="28">#REF!</definedName>
    <definedName name="jhbsubcsucbc" localSheetId="29">#REF!</definedName>
    <definedName name="jhbsubcsucbc" localSheetId="30">#REF!</definedName>
    <definedName name="jhbsubcsucbc" localSheetId="31">#REF!</definedName>
    <definedName name="jhbsubcsucbc" localSheetId="32">#REF!</definedName>
    <definedName name="jhbsubcsucbc" localSheetId="33">#REF!</definedName>
    <definedName name="jhbsubcsucbc" localSheetId="34">#REF!</definedName>
    <definedName name="jhbsubcsucbc" localSheetId="35">#REF!</definedName>
    <definedName name="jhbsubcsucbc" localSheetId="36">#REF!</definedName>
    <definedName name="jhbsubcsucbc" localSheetId="37">#REF!</definedName>
    <definedName name="jhbsubcsucbc" localSheetId="38">#REF!</definedName>
    <definedName name="jhbsubcsucbc" localSheetId="39">#REF!</definedName>
    <definedName name="jhbsubcsucbc" localSheetId="40">#REF!</definedName>
    <definedName name="jhbsubcsucbc" localSheetId="41">#REF!</definedName>
    <definedName name="jhbsubcsucbc">#REF!</definedName>
    <definedName name="JHFH" localSheetId="15">'[4]Plan auditoría'!#REF!</definedName>
    <definedName name="JHFH" localSheetId="6">'[4]Plan auditoría'!#REF!</definedName>
    <definedName name="JHFH" localSheetId="7">'[4]Plan auditoría'!#REF!</definedName>
    <definedName name="JHFH" localSheetId="8">'[4]Plan auditoría'!#REF!</definedName>
    <definedName name="JHFH" localSheetId="42">'[4]Plan auditoría'!#REF!</definedName>
    <definedName name="JHFH" localSheetId="43">'[4]Plan auditoría'!#REF!</definedName>
    <definedName name="JHFH" localSheetId="44">'[4]Plan auditoría'!#REF!</definedName>
    <definedName name="JHFH" localSheetId="45">'[4]Plan auditoría'!#REF!</definedName>
    <definedName name="JHFH" localSheetId="46">'[4]Plan auditoría'!#REF!</definedName>
    <definedName name="JHFH" localSheetId="47">'[4]Plan auditoría'!#REF!</definedName>
    <definedName name="JHFH" localSheetId="48">'[4]Plan auditoría'!#REF!</definedName>
    <definedName name="JHFH" localSheetId="49">'[4]Plan auditoría'!#REF!</definedName>
    <definedName name="JHFH" localSheetId="50">'[4]Plan auditoría'!#REF!</definedName>
    <definedName name="JHFH" localSheetId="51">'[4]Plan auditoría'!#REF!</definedName>
    <definedName name="JHFH" localSheetId="52">'[4]Plan auditoría'!#REF!</definedName>
    <definedName name="JHFH" localSheetId="53">'[4]Plan auditoría'!#REF!</definedName>
    <definedName name="JHFH" localSheetId="54">'[4]Plan auditoría'!#REF!</definedName>
    <definedName name="JHFH" localSheetId="55">'[4]Plan auditoría'!#REF!</definedName>
    <definedName name="JHFH" localSheetId="56">'[4]Plan auditoría'!#REF!</definedName>
    <definedName name="JHFH" localSheetId="9">'[4]Plan auditoría'!#REF!</definedName>
    <definedName name="JHFH" localSheetId="10">'[4]Plan auditoría'!#REF!</definedName>
    <definedName name="JHFH" localSheetId="11">'[4]Plan auditoría'!#REF!</definedName>
    <definedName name="JHFH" localSheetId="12">'[4]Plan auditoría'!#REF!</definedName>
    <definedName name="JHFH" localSheetId="13">'[4]Plan auditoría'!#REF!</definedName>
    <definedName name="JHFH" localSheetId="14">'[4]Plan auditoría'!#REF!</definedName>
    <definedName name="JHFH" localSheetId="16">'[4]Plan auditoría'!#REF!</definedName>
    <definedName name="JHFH" localSheetId="17">'[4]Plan auditoría'!#REF!</definedName>
    <definedName name="JHFH" localSheetId="18">'[4]Plan auditoría'!#REF!</definedName>
    <definedName name="JHFH" localSheetId="19">'[4]Plan auditoría'!#REF!</definedName>
    <definedName name="JHFH" localSheetId="22">'[4]Plan auditoría'!#REF!</definedName>
    <definedName name="JHFH" localSheetId="23">'[4]Plan auditoría'!#REF!</definedName>
    <definedName name="JHFH" localSheetId="24">'[4]Plan auditoría'!#REF!</definedName>
    <definedName name="JHFH" localSheetId="25">'[4]Plan auditoría'!#REF!</definedName>
    <definedName name="JHFH" localSheetId="26">'[4]Plan auditoría'!#REF!</definedName>
    <definedName name="JHFH" localSheetId="27">'[4]Plan auditoría'!#REF!</definedName>
    <definedName name="JHFH" localSheetId="28">'[4]Plan auditoría'!#REF!</definedName>
    <definedName name="JHFH" localSheetId="29">'[4]Plan auditoría'!#REF!</definedName>
    <definedName name="JHFH" localSheetId="30">'[4]Plan auditoría'!#REF!</definedName>
    <definedName name="JHFH" localSheetId="31">'[4]Plan auditoría'!#REF!</definedName>
    <definedName name="JHFH" localSheetId="32">'[4]Plan auditoría'!#REF!</definedName>
    <definedName name="JHFH" localSheetId="33">'[4]Plan auditoría'!#REF!</definedName>
    <definedName name="JHFH" localSheetId="34">'[4]Plan auditoría'!#REF!</definedName>
    <definedName name="JHFH" localSheetId="35">'[4]Plan auditoría'!#REF!</definedName>
    <definedName name="JHFH" localSheetId="36">'[4]Plan auditoría'!#REF!</definedName>
    <definedName name="JHFH" localSheetId="37">'[4]Plan auditoría'!#REF!</definedName>
    <definedName name="JHFH" localSheetId="38">'[4]Plan auditoría'!#REF!</definedName>
    <definedName name="JHFH" localSheetId="39">'[4]Plan auditoría'!#REF!</definedName>
    <definedName name="JHFH" localSheetId="40">'[4]Plan auditoría'!#REF!</definedName>
    <definedName name="JHFH" localSheetId="41">'[4]Plan auditoría'!#REF!</definedName>
    <definedName name="JHFH">'[4]Plan auditoría'!#REF!</definedName>
    <definedName name="JHFHF" localSheetId="15">'[4]Plan auditoría'!#REF!</definedName>
    <definedName name="JHFHF" localSheetId="6">'[4]Plan auditoría'!#REF!</definedName>
    <definedName name="JHFHF" localSheetId="7">'[4]Plan auditoría'!#REF!</definedName>
    <definedName name="JHFHF" localSheetId="8">'[4]Plan auditoría'!#REF!</definedName>
    <definedName name="JHFHF" localSheetId="42">'[4]Plan auditoría'!#REF!</definedName>
    <definedName name="JHFHF" localSheetId="43">'[4]Plan auditoría'!#REF!</definedName>
    <definedName name="JHFHF" localSheetId="44">'[4]Plan auditoría'!#REF!</definedName>
    <definedName name="JHFHF" localSheetId="45">'[4]Plan auditoría'!#REF!</definedName>
    <definedName name="JHFHF" localSheetId="46">'[4]Plan auditoría'!#REF!</definedName>
    <definedName name="JHFHF" localSheetId="47">'[4]Plan auditoría'!#REF!</definedName>
    <definedName name="JHFHF" localSheetId="48">'[4]Plan auditoría'!#REF!</definedName>
    <definedName name="JHFHF" localSheetId="49">'[4]Plan auditoría'!#REF!</definedName>
    <definedName name="JHFHF" localSheetId="50">'[4]Plan auditoría'!#REF!</definedName>
    <definedName name="JHFHF" localSheetId="51">'[4]Plan auditoría'!#REF!</definedName>
    <definedName name="JHFHF" localSheetId="52">'[4]Plan auditoría'!#REF!</definedName>
    <definedName name="JHFHF" localSheetId="53">'[4]Plan auditoría'!#REF!</definedName>
    <definedName name="JHFHF" localSheetId="54">'[4]Plan auditoría'!#REF!</definedName>
    <definedName name="JHFHF" localSheetId="55">'[4]Plan auditoría'!#REF!</definedName>
    <definedName name="JHFHF" localSheetId="56">'[4]Plan auditoría'!#REF!</definedName>
    <definedName name="JHFHF" localSheetId="9">'[4]Plan auditoría'!#REF!</definedName>
    <definedName name="JHFHF" localSheetId="10">'[4]Plan auditoría'!#REF!</definedName>
    <definedName name="JHFHF" localSheetId="11">'[4]Plan auditoría'!#REF!</definedName>
    <definedName name="JHFHF" localSheetId="12">'[4]Plan auditoría'!#REF!</definedName>
    <definedName name="JHFHF" localSheetId="13">'[4]Plan auditoría'!#REF!</definedName>
    <definedName name="JHFHF" localSheetId="14">'[4]Plan auditoría'!#REF!</definedName>
    <definedName name="JHFHF" localSheetId="16">'[4]Plan auditoría'!#REF!</definedName>
    <definedName name="JHFHF" localSheetId="17">'[4]Plan auditoría'!#REF!</definedName>
    <definedName name="JHFHF" localSheetId="18">'[4]Plan auditoría'!#REF!</definedName>
    <definedName name="JHFHF" localSheetId="19">'[4]Plan auditoría'!#REF!</definedName>
    <definedName name="JHFHF" localSheetId="22">'[4]Plan auditoría'!#REF!</definedName>
    <definedName name="JHFHF" localSheetId="23">'[4]Plan auditoría'!#REF!</definedName>
    <definedName name="JHFHF" localSheetId="24">'[4]Plan auditoría'!#REF!</definedName>
    <definedName name="JHFHF" localSheetId="25">'[4]Plan auditoría'!#REF!</definedName>
    <definedName name="JHFHF" localSheetId="26">'[4]Plan auditoría'!#REF!</definedName>
    <definedName name="JHFHF" localSheetId="27">'[4]Plan auditoría'!#REF!</definedName>
    <definedName name="JHFHF" localSheetId="28">'[4]Plan auditoría'!#REF!</definedName>
    <definedName name="JHFHF" localSheetId="29">'[4]Plan auditoría'!#REF!</definedName>
    <definedName name="JHFHF" localSheetId="30">'[4]Plan auditoría'!#REF!</definedName>
    <definedName name="JHFHF" localSheetId="31">'[4]Plan auditoría'!#REF!</definedName>
    <definedName name="JHFHF" localSheetId="32">'[4]Plan auditoría'!#REF!</definedName>
    <definedName name="JHFHF" localSheetId="33">'[4]Plan auditoría'!#REF!</definedName>
    <definedName name="JHFHF" localSheetId="34">'[4]Plan auditoría'!#REF!</definedName>
    <definedName name="JHFHF" localSheetId="35">'[4]Plan auditoría'!#REF!</definedName>
    <definedName name="JHFHF" localSheetId="36">'[4]Plan auditoría'!#REF!</definedName>
    <definedName name="JHFHF" localSheetId="37">'[4]Plan auditoría'!#REF!</definedName>
    <definedName name="JHFHF" localSheetId="38">'[4]Plan auditoría'!#REF!</definedName>
    <definedName name="JHFHF" localSheetId="39">'[4]Plan auditoría'!#REF!</definedName>
    <definedName name="JHFHF" localSheetId="40">'[4]Plan auditoría'!#REF!</definedName>
    <definedName name="JHFHF" localSheetId="41">'[4]Plan auditoría'!#REF!</definedName>
    <definedName name="JHFHF">'[4]Plan auditoría'!#REF!</definedName>
    <definedName name="JHGFHF" localSheetId="15">'[4]Plan auditoría'!#REF!</definedName>
    <definedName name="JHGFHF" localSheetId="6">'[4]Plan auditoría'!#REF!</definedName>
    <definedName name="JHGFHF" localSheetId="7">'[4]Plan auditoría'!#REF!</definedName>
    <definedName name="JHGFHF" localSheetId="8">'[4]Plan auditoría'!#REF!</definedName>
    <definedName name="JHGFHF" localSheetId="42">'[4]Plan auditoría'!#REF!</definedName>
    <definedName name="JHGFHF" localSheetId="43">'[4]Plan auditoría'!#REF!</definedName>
    <definedName name="JHGFHF" localSheetId="44">'[4]Plan auditoría'!#REF!</definedName>
    <definedName name="JHGFHF" localSheetId="45">'[4]Plan auditoría'!#REF!</definedName>
    <definedName name="JHGFHF" localSheetId="46">'[4]Plan auditoría'!#REF!</definedName>
    <definedName name="JHGFHF" localSheetId="47">'[4]Plan auditoría'!#REF!</definedName>
    <definedName name="JHGFHF" localSheetId="48">'[4]Plan auditoría'!#REF!</definedName>
    <definedName name="JHGFHF" localSheetId="49">'[4]Plan auditoría'!#REF!</definedName>
    <definedName name="JHGFHF" localSheetId="50">'[4]Plan auditoría'!#REF!</definedName>
    <definedName name="JHGFHF" localSheetId="51">'[4]Plan auditoría'!#REF!</definedName>
    <definedName name="JHGFHF" localSheetId="52">'[4]Plan auditoría'!#REF!</definedName>
    <definedName name="JHGFHF" localSheetId="53">'[4]Plan auditoría'!#REF!</definedName>
    <definedName name="JHGFHF" localSheetId="54">'[4]Plan auditoría'!#REF!</definedName>
    <definedName name="JHGFHF" localSheetId="55">'[4]Plan auditoría'!#REF!</definedName>
    <definedName name="JHGFHF" localSheetId="56">'[4]Plan auditoría'!#REF!</definedName>
    <definedName name="JHGFHF" localSheetId="9">'[4]Plan auditoría'!#REF!</definedName>
    <definedName name="JHGFHF" localSheetId="10">'[4]Plan auditoría'!#REF!</definedName>
    <definedName name="JHGFHF" localSheetId="11">'[4]Plan auditoría'!#REF!</definedName>
    <definedName name="JHGFHF" localSheetId="12">'[4]Plan auditoría'!#REF!</definedName>
    <definedName name="JHGFHF" localSheetId="13">'[4]Plan auditoría'!#REF!</definedName>
    <definedName name="JHGFHF" localSheetId="14">'[4]Plan auditoría'!#REF!</definedName>
    <definedName name="JHGFHF" localSheetId="16">'[4]Plan auditoría'!#REF!</definedName>
    <definedName name="JHGFHF" localSheetId="17">'[4]Plan auditoría'!#REF!</definedName>
    <definedName name="JHGFHF" localSheetId="18">'[4]Plan auditoría'!#REF!</definedName>
    <definedName name="JHGFHF" localSheetId="19">'[4]Plan auditoría'!#REF!</definedName>
    <definedName name="JHGFHF" localSheetId="22">'[4]Plan auditoría'!#REF!</definedName>
    <definedName name="JHGFHF" localSheetId="23">'[4]Plan auditoría'!#REF!</definedName>
    <definedName name="JHGFHF" localSheetId="24">'[4]Plan auditoría'!#REF!</definedName>
    <definedName name="JHGFHF" localSheetId="25">'[4]Plan auditoría'!#REF!</definedName>
    <definedName name="JHGFHF" localSheetId="26">'[4]Plan auditoría'!#REF!</definedName>
    <definedName name="JHGFHF" localSheetId="27">'[4]Plan auditoría'!#REF!</definedName>
    <definedName name="JHGFHF" localSheetId="28">'[4]Plan auditoría'!#REF!</definedName>
    <definedName name="JHGFHF" localSheetId="29">'[4]Plan auditoría'!#REF!</definedName>
    <definedName name="JHGFHF" localSheetId="30">'[4]Plan auditoría'!#REF!</definedName>
    <definedName name="JHGFHF" localSheetId="31">'[4]Plan auditoría'!#REF!</definedName>
    <definedName name="JHGFHF" localSheetId="32">'[4]Plan auditoría'!#REF!</definedName>
    <definedName name="JHGFHF" localSheetId="33">'[4]Plan auditoría'!#REF!</definedName>
    <definedName name="JHGFHF" localSheetId="34">'[4]Plan auditoría'!#REF!</definedName>
    <definedName name="JHGFHF" localSheetId="35">'[4]Plan auditoría'!#REF!</definedName>
    <definedName name="JHGFHF" localSheetId="36">'[4]Plan auditoría'!#REF!</definedName>
    <definedName name="JHGFHF" localSheetId="37">'[4]Plan auditoría'!#REF!</definedName>
    <definedName name="JHGFHF" localSheetId="38">'[4]Plan auditoría'!#REF!</definedName>
    <definedName name="JHGFHF" localSheetId="39">'[4]Plan auditoría'!#REF!</definedName>
    <definedName name="JHGFHF" localSheetId="40">'[4]Plan auditoría'!#REF!</definedName>
    <definedName name="JHGFHF" localSheetId="41">'[4]Plan auditoría'!#REF!</definedName>
    <definedName name="JHGFHF">'[4]Plan auditoría'!#REF!</definedName>
    <definedName name="jj" localSheetId="15">#REF!</definedName>
    <definedName name="jj" localSheetId="6">#REF!</definedName>
    <definedName name="jj" localSheetId="7">#REF!</definedName>
    <definedName name="jj" localSheetId="8">#REF!</definedName>
    <definedName name="jj" localSheetId="42">#REF!</definedName>
    <definedName name="jj" localSheetId="43">#REF!</definedName>
    <definedName name="jj" localSheetId="44">#REF!</definedName>
    <definedName name="jj" localSheetId="45">#REF!</definedName>
    <definedName name="jj" localSheetId="46">#REF!</definedName>
    <definedName name="jj" localSheetId="47">#REF!</definedName>
    <definedName name="jj" localSheetId="48">#REF!</definedName>
    <definedName name="jj" localSheetId="49">#REF!</definedName>
    <definedName name="jj" localSheetId="50">#REF!</definedName>
    <definedName name="jj" localSheetId="51">#REF!</definedName>
    <definedName name="jj" localSheetId="52">#REF!</definedName>
    <definedName name="jj" localSheetId="53">#REF!</definedName>
    <definedName name="jj" localSheetId="54">#REF!</definedName>
    <definedName name="jj" localSheetId="55">#REF!</definedName>
    <definedName name="jj" localSheetId="56">#REF!</definedName>
    <definedName name="jj" localSheetId="9">#REF!</definedName>
    <definedName name="jj" localSheetId="10">#REF!</definedName>
    <definedName name="jj" localSheetId="11">#REF!</definedName>
    <definedName name="jj" localSheetId="12">#REF!</definedName>
    <definedName name="jj" localSheetId="13">#REF!</definedName>
    <definedName name="jj" localSheetId="14">#REF!</definedName>
    <definedName name="jj" localSheetId="16">#REF!</definedName>
    <definedName name="jj" localSheetId="17">#REF!</definedName>
    <definedName name="jj" localSheetId="18">#REF!</definedName>
    <definedName name="jj" localSheetId="19">#REF!</definedName>
    <definedName name="jj" localSheetId="22">#REF!</definedName>
    <definedName name="jj" localSheetId="23">#REF!</definedName>
    <definedName name="jj" localSheetId="24">#REF!</definedName>
    <definedName name="jj" localSheetId="25">#REF!</definedName>
    <definedName name="jj" localSheetId="26">#REF!</definedName>
    <definedName name="jj" localSheetId="27">#REF!</definedName>
    <definedName name="jj" localSheetId="28">#REF!</definedName>
    <definedName name="jj" localSheetId="29">#REF!</definedName>
    <definedName name="jj" localSheetId="30">#REF!</definedName>
    <definedName name="jj" localSheetId="31">#REF!</definedName>
    <definedName name="jj" localSheetId="32">#REF!</definedName>
    <definedName name="jj" localSheetId="33">#REF!</definedName>
    <definedName name="jj" localSheetId="34">#REF!</definedName>
    <definedName name="jj" localSheetId="35">#REF!</definedName>
    <definedName name="jj" localSheetId="36">#REF!</definedName>
    <definedName name="jj" localSheetId="37">#REF!</definedName>
    <definedName name="jj" localSheetId="38">#REF!</definedName>
    <definedName name="jj" localSheetId="39">#REF!</definedName>
    <definedName name="jj" localSheetId="40">#REF!</definedName>
    <definedName name="jj" localSheetId="41">#REF!</definedName>
    <definedName name="jj" localSheetId="3">#REF!</definedName>
    <definedName name="jj">#REF!</definedName>
    <definedName name="jjj" localSheetId="15">#REF!</definedName>
    <definedName name="jjj" localSheetId="6">#REF!</definedName>
    <definedName name="jjj" localSheetId="7">#REF!</definedName>
    <definedName name="jjj" localSheetId="8">#REF!</definedName>
    <definedName name="jjj" localSheetId="42">#REF!</definedName>
    <definedName name="jjj" localSheetId="43">#REF!</definedName>
    <definedName name="jjj" localSheetId="44">#REF!</definedName>
    <definedName name="jjj" localSheetId="45">#REF!</definedName>
    <definedName name="jjj" localSheetId="46">#REF!</definedName>
    <definedName name="jjj" localSheetId="47">#REF!</definedName>
    <definedName name="jjj" localSheetId="48">#REF!</definedName>
    <definedName name="jjj" localSheetId="49">#REF!</definedName>
    <definedName name="jjj" localSheetId="50">#REF!</definedName>
    <definedName name="jjj" localSheetId="51">#REF!</definedName>
    <definedName name="jjj" localSheetId="52">#REF!</definedName>
    <definedName name="jjj" localSheetId="53">#REF!</definedName>
    <definedName name="jjj" localSheetId="54">#REF!</definedName>
    <definedName name="jjj" localSheetId="55">#REF!</definedName>
    <definedName name="jjj" localSheetId="56">#REF!</definedName>
    <definedName name="jjj" localSheetId="9">#REF!</definedName>
    <definedName name="jjj" localSheetId="10">#REF!</definedName>
    <definedName name="jjj" localSheetId="11">#REF!</definedName>
    <definedName name="jjj" localSheetId="12">#REF!</definedName>
    <definedName name="jjj" localSheetId="13">#REF!</definedName>
    <definedName name="jjj" localSheetId="14">#REF!</definedName>
    <definedName name="jjj" localSheetId="16">#REF!</definedName>
    <definedName name="jjj" localSheetId="17">#REF!</definedName>
    <definedName name="jjj" localSheetId="18">#REF!</definedName>
    <definedName name="jjj" localSheetId="19">#REF!</definedName>
    <definedName name="jjj" localSheetId="22">#REF!</definedName>
    <definedName name="jjj" localSheetId="23">#REF!</definedName>
    <definedName name="jjj" localSheetId="24">#REF!</definedName>
    <definedName name="jjj" localSheetId="25">#REF!</definedName>
    <definedName name="jjj" localSheetId="26">#REF!</definedName>
    <definedName name="jjj" localSheetId="27">#REF!</definedName>
    <definedName name="jjj" localSheetId="28">#REF!</definedName>
    <definedName name="jjj" localSheetId="29">#REF!</definedName>
    <definedName name="jjj" localSheetId="30">#REF!</definedName>
    <definedName name="jjj" localSheetId="31">#REF!</definedName>
    <definedName name="jjj" localSheetId="32">#REF!</definedName>
    <definedName name="jjj" localSheetId="33">#REF!</definedName>
    <definedName name="jjj" localSheetId="34">#REF!</definedName>
    <definedName name="jjj" localSheetId="35">#REF!</definedName>
    <definedName name="jjj" localSheetId="36">#REF!</definedName>
    <definedName name="jjj" localSheetId="37">#REF!</definedName>
    <definedName name="jjj" localSheetId="38">#REF!</definedName>
    <definedName name="jjj" localSheetId="39">#REF!</definedName>
    <definedName name="jjj" localSheetId="40">#REF!</definedName>
    <definedName name="jjj" localSheetId="41">#REF!</definedName>
    <definedName name="jjj" localSheetId="3">#REF!</definedName>
    <definedName name="jjj">#REF!</definedName>
    <definedName name="jjjjjjjjjjjjjjj" localSheetId="6">#REF!</definedName>
    <definedName name="jjjjjjjjjjjjjjj">#REF!</definedName>
    <definedName name="jk" localSheetId="15">#REF!</definedName>
    <definedName name="jk" localSheetId="6">#REF!</definedName>
    <definedName name="jk" localSheetId="7">#REF!</definedName>
    <definedName name="jk" localSheetId="8">#REF!</definedName>
    <definedName name="jk" localSheetId="42">#REF!</definedName>
    <definedName name="jk" localSheetId="43">#REF!</definedName>
    <definedName name="jk" localSheetId="44">#REF!</definedName>
    <definedName name="jk" localSheetId="45">#REF!</definedName>
    <definedName name="jk" localSheetId="46">#REF!</definedName>
    <definedName name="jk" localSheetId="47">#REF!</definedName>
    <definedName name="jk" localSheetId="48">#REF!</definedName>
    <definedName name="jk" localSheetId="49">#REF!</definedName>
    <definedName name="jk" localSheetId="50">#REF!</definedName>
    <definedName name="jk" localSheetId="51">#REF!</definedName>
    <definedName name="jk" localSheetId="52">#REF!</definedName>
    <definedName name="jk" localSheetId="53">#REF!</definedName>
    <definedName name="jk" localSheetId="54">#REF!</definedName>
    <definedName name="jk" localSheetId="55">#REF!</definedName>
    <definedName name="jk" localSheetId="56">#REF!</definedName>
    <definedName name="jk" localSheetId="9">#REF!</definedName>
    <definedName name="jk" localSheetId="10">#REF!</definedName>
    <definedName name="jk" localSheetId="11">#REF!</definedName>
    <definedName name="jk" localSheetId="12">#REF!</definedName>
    <definedName name="jk" localSheetId="13">#REF!</definedName>
    <definedName name="jk" localSheetId="14">#REF!</definedName>
    <definedName name="jk" localSheetId="16">#REF!</definedName>
    <definedName name="jk" localSheetId="17">#REF!</definedName>
    <definedName name="jk" localSheetId="18">#REF!</definedName>
    <definedName name="jk" localSheetId="19">#REF!</definedName>
    <definedName name="jk" localSheetId="22">#REF!</definedName>
    <definedName name="jk" localSheetId="23">#REF!</definedName>
    <definedName name="jk" localSheetId="24">#REF!</definedName>
    <definedName name="jk" localSheetId="25">#REF!</definedName>
    <definedName name="jk" localSheetId="26">#REF!</definedName>
    <definedName name="jk" localSheetId="27">#REF!</definedName>
    <definedName name="jk" localSheetId="28">#REF!</definedName>
    <definedName name="jk" localSheetId="29">#REF!</definedName>
    <definedName name="jk" localSheetId="30">#REF!</definedName>
    <definedName name="jk" localSheetId="31">#REF!</definedName>
    <definedName name="jk" localSheetId="32">#REF!</definedName>
    <definedName name="jk" localSheetId="33">#REF!</definedName>
    <definedName name="jk" localSheetId="34">#REF!</definedName>
    <definedName name="jk" localSheetId="35">#REF!</definedName>
    <definedName name="jk" localSheetId="36">#REF!</definedName>
    <definedName name="jk" localSheetId="37">#REF!</definedName>
    <definedName name="jk" localSheetId="38">#REF!</definedName>
    <definedName name="jk" localSheetId="39">#REF!</definedName>
    <definedName name="jk" localSheetId="40">#REF!</definedName>
    <definedName name="jk" localSheetId="41">#REF!</definedName>
    <definedName name="jk" localSheetId="3">#REF!</definedName>
    <definedName name="jk">#REF!</definedName>
    <definedName name="JKHGGFD" localSheetId="15">'[4]Plan auditoría'!#REF!</definedName>
    <definedName name="JKHGGFD" localSheetId="6">'[4]Plan auditoría'!#REF!</definedName>
    <definedName name="JKHGGFD" localSheetId="7">'[4]Plan auditoría'!#REF!</definedName>
    <definedName name="JKHGGFD" localSheetId="8">'[4]Plan auditoría'!#REF!</definedName>
    <definedName name="JKHGGFD" localSheetId="42">'[4]Plan auditoría'!#REF!</definedName>
    <definedName name="JKHGGFD" localSheetId="43">'[4]Plan auditoría'!#REF!</definedName>
    <definedName name="JKHGGFD" localSheetId="44">'[4]Plan auditoría'!#REF!</definedName>
    <definedName name="JKHGGFD" localSheetId="45">'[4]Plan auditoría'!#REF!</definedName>
    <definedName name="JKHGGFD" localSheetId="46">'[4]Plan auditoría'!#REF!</definedName>
    <definedName name="JKHGGFD" localSheetId="47">'[4]Plan auditoría'!#REF!</definedName>
    <definedName name="JKHGGFD" localSheetId="48">'[4]Plan auditoría'!#REF!</definedName>
    <definedName name="JKHGGFD" localSheetId="49">'[4]Plan auditoría'!#REF!</definedName>
    <definedName name="JKHGGFD" localSheetId="50">'[4]Plan auditoría'!#REF!</definedName>
    <definedName name="JKHGGFD" localSheetId="51">'[4]Plan auditoría'!#REF!</definedName>
    <definedName name="JKHGGFD" localSheetId="52">'[4]Plan auditoría'!#REF!</definedName>
    <definedName name="JKHGGFD" localSheetId="53">'[4]Plan auditoría'!#REF!</definedName>
    <definedName name="JKHGGFD" localSheetId="54">'[4]Plan auditoría'!#REF!</definedName>
    <definedName name="JKHGGFD" localSheetId="55">'[4]Plan auditoría'!#REF!</definedName>
    <definedName name="JKHGGFD" localSheetId="56">'[4]Plan auditoría'!#REF!</definedName>
    <definedName name="JKHGGFD" localSheetId="9">'[4]Plan auditoría'!#REF!</definedName>
    <definedName name="JKHGGFD" localSheetId="10">'[4]Plan auditoría'!#REF!</definedName>
    <definedName name="JKHGGFD" localSheetId="11">'[4]Plan auditoría'!#REF!</definedName>
    <definedName name="JKHGGFD" localSheetId="12">'[4]Plan auditoría'!#REF!</definedName>
    <definedName name="JKHGGFD" localSheetId="13">'[4]Plan auditoría'!#REF!</definedName>
    <definedName name="JKHGGFD" localSheetId="14">'[4]Plan auditoría'!#REF!</definedName>
    <definedName name="JKHGGFD" localSheetId="16">'[4]Plan auditoría'!#REF!</definedName>
    <definedName name="JKHGGFD" localSheetId="17">'[4]Plan auditoría'!#REF!</definedName>
    <definedName name="JKHGGFD" localSheetId="18">'[4]Plan auditoría'!#REF!</definedName>
    <definedName name="JKHGGFD" localSheetId="19">'[4]Plan auditoría'!#REF!</definedName>
    <definedName name="JKHGGFD" localSheetId="22">'[4]Plan auditoría'!#REF!</definedName>
    <definedName name="JKHGGFD" localSheetId="23">'[4]Plan auditoría'!#REF!</definedName>
    <definedName name="JKHGGFD" localSheetId="24">'[4]Plan auditoría'!#REF!</definedName>
    <definedName name="JKHGGFD" localSheetId="25">'[4]Plan auditoría'!#REF!</definedName>
    <definedName name="JKHGGFD" localSheetId="26">'[4]Plan auditoría'!#REF!</definedName>
    <definedName name="JKHGGFD" localSheetId="27">'[4]Plan auditoría'!#REF!</definedName>
    <definedName name="JKHGGFD" localSheetId="28">'[4]Plan auditoría'!#REF!</definedName>
    <definedName name="JKHGGFD" localSheetId="29">'[4]Plan auditoría'!#REF!</definedName>
    <definedName name="JKHGGFD" localSheetId="30">'[4]Plan auditoría'!#REF!</definedName>
    <definedName name="JKHGGFD" localSheetId="31">'[4]Plan auditoría'!#REF!</definedName>
    <definedName name="JKHGGFD" localSheetId="32">'[4]Plan auditoría'!#REF!</definedName>
    <definedName name="JKHGGFD" localSheetId="33">'[4]Plan auditoría'!#REF!</definedName>
    <definedName name="JKHGGFD" localSheetId="34">'[4]Plan auditoría'!#REF!</definedName>
    <definedName name="JKHGGFD" localSheetId="35">'[4]Plan auditoría'!#REF!</definedName>
    <definedName name="JKHGGFD" localSheetId="36">'[4]Plan auditoría'!#REF!</definedName>
    <definedName name="JKHGGFD" localSheetId="37">'[4]Plan auditoría'!#REF!</definedName>
    <definedName name="JKHGGFD" localSheetId="38">'[4]Plan auditoría'!#REF!</definedName>
    <definedName name="JKHGGFD" localSheetId="39">'[4]Plan auditoría'!#REF!</definedName>
    <definedName name="JKHGGFD" localSheetId="40">'[4]Plan auditoría'!#REF!</definedName>
    <definedName name="JKHGGFD" localSheetId="41">'[4]Plan auditoría'!#REF!</definedName>
    <definedName name="JKHGGFD">'[4]Plan auditoría'!#REF!</definedName>
    <definedName name="jkjh" localSheetId="6">#REF!</definedName>
    <definedName name="jkjh" localSheetId="7">#REF!</definedName>
    <definedName name="jkjh" localSheetId="11">#REF!</definedName>
    <definedName name="jkjh" localSheetId="19">#REF!</definedName>
    <definedName name="jkjh">#REF!</definedName>
    <definedName name="jklj" localSheetId="6" hidden="1">#REF!</definedName>
    <definedName name="jklj" localSheetId="7" hidden="1">#REF!</definedName>
    <definedName name="jklj" localSheetId="11" hidden="1">#REF!</definedName>
    <definedName name="jklj" localSheetId="19" hidden="1">#REF!</definedName>
    <definedName name="jklj" localSheetId="2" hidden="1">#REF!</definedName>
    <definedName name="jklj" localSheetId="1" hidden="1">#REF!</definedName>
    <definedName name="jklj" hidden="1">#REF!</definedName>
    <definedName name="jn" localSheetId="15">#REF!</definedName>
    <definedName name="jn" localSheetId="6">#REF!</definedName>
    <definedName name="jn" localSheetId="7">#REF!</definedName>
    <definedName name="jn" localSheetId="8">#REF!</definedName>
    <definedName name="jn" localSheetId="42">#REF!</definedName>
    <definedName name="jn" localSheetId="43">#REF!</definedName>
    <definedName name="jn" localSheetId="44">#REF!</definedName>
    <definedName name="jn" localSheetId="45">#REF!</definedName>
    <definedName name="jn" localSheetId="46">#REF!</definedName>
    <definedName name="jn" localSheetId="47">#REF!</definedName>
    <definedName name="jn" localSheetId="48">#REF!</definedName>
    <definedName name="jn" localSheetId="49">#REF!</definedName>
    <definedName name="jn" localSheetId="50">#REF!</definedName>
    <definedName name="jn" localSheetId="51">#REF!</definedName>
    <definedName name="jn" localSheetId="52">#REF!</definedName>
    <definedName name="jn" localSheetId="53">#REF!</definedName>
    <definedName name="jn" localSheetId="54">#REF!</definedName>
    <definedName name="jn" localSheetId="55">#REF!</definedName>
    <definedName name="jn" localSheetId="56">#REF!</definedName>
    <definedName name="jn" localSheetId="9">#REF!</definedName>
    <definedName name="jn" localSheetId="10">#REF!</definedName>
    <definedName name="jn" localSheetId="11">#REF!</definedName>
    <definedName name="jn" localSheetId="12">#REF!</definedName>
    <definedName name="jn" localSheetId="13">#REF!</definedName>
    <definedName name="jn" localSheetId="14">#REF!</definedName>
    <definedName name="jn" localSheetId="16">#REF!</definedName>
    <definedName name="jn" localSheetId="17">#REF!</definedName>
    <definedName name="jn" localSheetId="18">#REF!</definedName>
    <definedName name="jn" localSheetId="19">#REF!</definedName>
    <definedName name="jn" localSheetId="22">#REF!</definedName>
    <definedName name="jn" localSheetId="23">#REF!</definedName>
    <definedName name="jn" localSheetId="24">#REF!</definedName>
    <definedName name="jn" localSheetId="25">#REF!</definedName>
    <definedName name="jn" localSheetId="26">#REF!</definedName>
    <definedName name="jn" localSheetId="27">#REF!</definedName>
    <definedName name="jn" localSheetId="28">#REF!</definedName>
    <definedName name="jn" localSheetId="29">#REF!</definedName>
    <definedName name="jn" localSheetId="30">#REF!</definedName>
    <definedName name="jn" localSheetId="31">#REF!</definedName>
    <definedName name="jn" localSheetId="32">#REF!</definedName>
    <definedName name="jn" localSheetId="33">#REF!</definedName>
    <definedName name="jn" localSheetId="34">#REF!</definedName>
    <definedName name="jn" localSheetId="35">#REF!</definedName>
    <definedName name="jn" localSheetId="36">#REF!</definedName>
    <definedName name="jn" localSheetId="37">#REF!</definedName>
    <definedName name="jn" localSheetId="38">#REF!</definedName>
    <definedName name="jn" localSheetId="39">#REF!</definedName>
    <definedName name="jn" localSheetId="40">#REF!</definedName>
    <definedName name="jn" localSheetId="41">#REF!</definedName>
    <definedName name="jn" localSheetId="3">#REF!</definedName>
    <definedName name="jn">#REF!</definedName>
    <definedName name="jñ" localSheetId="15">#REF!</definedName>
    <definedName name="jñ" localSheetId="6">#REF!</definedName>
    <definedName name="jñ" localSheetId="7">#REF!</definedName>
    <definedName name="jñ" localSheetId="8">#REF!</definedName>
    <definedName name="jñ" localSheetId="42">#REF!</definedName>
    <definedName name="jñ" localSheetId="43">#REF!</definedName>
    <definedName name="jñ" localSheetId="44">#REF!</definedName>
    <definedName name="jñ" localSheetId="45">#REF!</definedName>
    <definedName name="jñ" localSheetId="46">#REF!</definedName>
    <definedName name="jñ" localSheetId="47">#REF!</definedName>
    <definedName name="jñ" localSheetId="48">#REF!</definedName>
    <definedName name="jñ" localSheetId="49">#REF!</definedName>
    <definedName name="jñ" localSheetId="50">#REF!</definedName>
    <definedName name="jñ" localSheetId="51">#REF!</definedName>
    <definedName name="jñ" localSheetId="52">#REF!</definedName>
    <definedName name="jñ" localSheetId="53">#REF!</definedName>
    <definedName name="jñ" localSheetId="54">#REF!</definedName>
    <definedName name="jñ" localSheetId="55">#REF!</definedName>
    <definedName name="jñ" localSheetId="56">#REF!</definedName>
    <definedName name="jñ" localSheetId="9">#REF!</definedName>
    <definedName name="jñ" localSheetId="10">#REF!</definedName>
    <definedName name="jñ" localSheetId="11">#REF!</definedName>
    <definedName name="jñ" localSheetId="12">#REF!</definedName>
    <definedName name="jñ" localSheetId="13">#REF!</definedName>
    <definedName name="jñ" localSheetId="14">#REF!</definedName>
    <definedName name="jñ" localSheetId="16">#REF!</definedName>
    <definedName name="jñ" localSheetId="17">#REF!</definedName>
    <definedName name="jñ" localSheetId="18">#REF!</definedName>
    <definedName name="jñ" localSheetId="19">#REF!</definedName>
    <definedName name="jñ" localSheetId="22">#REF!</definedName>
    <definedName name="jñ" localSheetId="23">#REF!</definedName>
    <definedName name="jñ" localSheetId="24">#REF!</definedName>
    <definedName name="jñ" localSheetId="25">#REF!</definedName>
    <definedName name="jñ" localSheetId="26">#REF!</definedName>
    <definedName name="jñ" localSheetId="27">#REF!</definedName>
    <definedName name="jñ" localSheetId="28">#REF!</definedName>
    <definedName name="jñ" localSheetId="29">#REF!</definedName>
    <definedName name="jñ" localSheetId="30">#REF!</definedName>
    <definedName name="jñ" localSheetId="31">#REF!</definedName>
    <definedName name="jñ" localSheetId="32">#REF!</definedName>
    <definedName name="jñ" localSheetId="33">#REF!</definedName>
    <definedName name="jñ" localSheetId="34">#REF!</definedName>
    <definedName name="jñ" localSheetId="35">#REF!</definedName>
    <definedName name="jñ" localSheetId="36">#REF!</definedName>
    <definedName name="jñ" localSheetId="37">#REF!</definedName>
    <definedName name="jñ" localSheetId="38">#REF!</definedName>
    <definedName name="jñ" localSheetId="39">#REF!</definedName>
    <definedName name="jñ" localSheetId="40">#REF!</definedName>
    <definedName name="jñ" localSheetId="41">#REF!</definedName>
    <definedName name="jñ" localSheetId="3">#REF!</definedName>
    <definedName name="jñ">#REF!</definedName>
    <definedName name="jo" localSheetId="15">#REF!</definedName>
    <definedName name="jo" localSheetId="6">#REF!</definedName>
    <definedName name="jo" localSheetId="7">#REF!</definedName>
    <definedName name="jo" localSheetId="8">#REF!</definedName>
    <definedName name="jo" localSheetId="42">#REF!</definedName>
    <definedName name="jo" localSheetId="43">#REF!</definedName>
    <definedName name="jo" localSheetId="44">#REF!</definedName>
    <definedName name="jo" localSheetId="45">#REF!</definedName>
    <definedName name="jo" localSheetId="46">#REF!</definedName>
    <definedName name="jo" localSheetId="47">#REF!</definedName>
    <definedName name="jo" localSheetId="48">#REF!</definedName>
    <definedName name="jo" localSheetId="49">#REF!</definedName>
    <definedName name="jo" localSheetId="50">#REF!</definedName>
    <definedName name="jo" localSheetId="51">#REF!</definedName>
    <definedName name="jo" localSheetId="52">#REF!</definedName>
    <definedName name="jo" localSheetId="53">#REF!</definedName>
    <definedName name="jo" localSheetId="54">#REF!</definedName>
    <definedName name="jo" localSheetId="55">#REF!</definedName>
    <definedName name="jo" localSheetId="56">#REF!</definedName>
    <definedName name="jo" localSheetId="9">#REF!</definedName>
    <definedName name="jo" localSheetId="10">#REF!</definedName>
    <definedName name="jo" localSheetId="11">#REF!</definedName>
    <definedName name="jo" localSheetId="12">#REF!</definedName>
    <definedName name="jo" localSheetId="13">#REF!</definedName>
    <definedName name="jo" localSheetId="14">#REF!</definedName>
    <definedName name="jo" localSheetId="16">#REF!</definedName>
    <definedName name="jo" localSheetId="17">#REF!</definedName>
    <definedName name="jo" localSheetId="18">#REF!</definedName>
    <definedName name="jo" localSheetId="19">#REF!</definedName>
    <definedName name="jo" localSheetId="22">#REF!</definedName>
    <definedName name="jo" localSheetId="23">#REF!</definedName>
    <definedName name="jo" localSheetId="24">#REF!</definedName>
    <definedName name="jo" localSheetId="25">#REF!</definedName>
    <definedName name="jo" localSheetId="26">#REF!</definedName>
    <definedName name="jo" localSheetId="27">#REF!</definedName>
    <definedName name="jo" localSheetId="28">#REF!</definedName>
    <definedName name="jo" localSheetId="29">#REF!</definedName>
    <definedName name="jo" localSheetId="30">#REF!</definedName>
    <definedName name="jo" localSheetId="31">#REF!</definedName>
    <definedName name="jo" localSheetId="32">#REF!</definedName>
    <definedName name="jo" localSheetId="33">#REF!</definedName>
    <definedName name="jo" localSheetId="34">#REF!</definedName>
    <definedName name="jo" localSheetId="35">#REF!</definedName>
    <definedName name="jo" localSheetId="36">#REF!</definedName>
    <definedName name="jo" localSheetId="37">#REF!</definedName>
    <definedName name="jo" localSheetId="38">#REF!</definedName>
    <definedName name="jo" localSheetId="39">#REF!</definedName>
    <definedName name="jo" localSheetId="40">#REF!</definedName>
    <definedName name="jo" localSheetId="41">#REF!</definedName>
    <definedName name="jo" localSheetId="3">#REF!</definedName>
    <definedName name="jo">#REF!</definedName>
    <definedName name="Job_number" localSheetId="6">#REF!</definedName>
    <definedName name="Job_number">#REF!</definedName>
    <definedName name="JobNo" localSheetId="6">#REF!</definedName>
    <definedName name="JobNo">#REF!</definedName>
    <definedName name="JOHNNY" localSheetId="15">[3]!ERR</definedName>
    <definedName name="JOHNNY" localSheetId="6">[3]!ERR</definedName>
    <definedName name="JOHNNY" localSheetId="7">[3]!ERR</definedName>
    <definedName name="JOHNNY" localSheetId="8">[3]!ERR</definedName>
    <definedName name="JOHNNY" localSheetId="42">[3]!ERR</definedName>
    <definedName name="JOHNNY" localSheetId="43">[3]!ERR</definedName>
    <definedName name="JOHNNY" localSheetId="44">[3]!ERR</definedName>
    <definedName name="JOHNNY" localSheetId="45">[3]!ERR</definedName>
    <definedName name="JOHNNY" localSheetId="46">[3]!ERR</definedName>
    <definedName name="JOHNNY" localSheetId="47">[3]!ERR</definedName>
    <definedName name="JOHNNY" localSheetId="48">[3]!ERR</definedName>
    <definedName name="JOHNNY" localSheetId="49">[3]!ERR</definedName>
    <definedName name="JOHNNY" localSheetId="50">[3]!ERR</definedName>
    <definedName name="JOHNNY" localSheetId="51">[3]!ERR</definedName>
    <definedName name="JOHNNY" localSheetId="52">[3]!ERR</definedName>
    <definedName name="JOHNNY" localSheetId="53">[3]!ERR</definedName>
    <definedName name="JOHNNY" localSheetId="54">[3]!ERR</definedName>
    <definedName name="JOHNNY" localSheetId="55">[3]!ERR</definedName>
    <definedName name="JOHNNY" localSheetId="56">[3]!ERR</definedName>
    <definedName name="JOHNNY" localSheetId="9">[3]!ERR</definedName>
    <definedName name="JOHNNY" localSheetId="10">[3]!ERR</definedName>
    <definedName name="JOHNNY" localSheetId="11">[3]!ERR</definedName>
    <definedName name="JOHNNY" localSheetId="12">[3]!ERR</definedName>
    <definedName name="JOHNNY" localSheetId="13">[3]!ERR</definedName>
    <definedName name="JOHNNY" localSheetId="14">[3]!ERR</definedName>
    <definedName name="JOHNNY" localSheetId="16">[3]!ERR</definedName>
    <definedName name="JOHNNY" localSheetId="17">[3]!ERR</definedName>
    <definedName name="JOHNNY" localSheetId="22">[3]!ERR</definedName>
    <definedName name="JOHNNY" localSheetId="23">[3]!ERR</definedName>
    <definedName name="JOHNNY" localSheetId="24">[3]!ERR</definedName>
    <definedName name="JOHNNY" localSheetId="25">[3]!ERR</definedName>
    <definedName name="JOHNNY" localSheetId="26">[3]!ERR</definedName>
    <definedName name="JOHNNY" localSheetId="27">[3]!ERR</definedName>
    <definedName name="JOHNNY" localSheetId="28">[3]!ERR</definedName>
    <definedName name="JOHNNY" localSheetId="29">[3]!ERR</definedName>
    <definedName name="JOHNNY" localSheetId="30">[3]!ERR</definedName>
    <definedName name="JOHNNY" localSheetId="31">[3]!ERR</definedName>
    <definedName name="JOHNNY" localSheetId="32">[3]!ERR</definedName>
    <definedName name="JOHNNY" localSheetId="33">[3]!ERR</definedName>
    <definedName name="JOHNNY" localSheetId="34">[3]!ERR</definedName>
    <definedName name="JOHNNY" localSheetId="35">[3]!ERR</definedName>
    <definedName name="JOHNNY" localSheetId="36">[3]!ERR</definedName>
    <definedName name="JOHNNY" localSheetId="37">[3]!ERR</definedName>
    <definedName name="JOHNNY" localSheetId="38">[3]!ERR</definedName>
    <definedName name="JOHNNY" localSheetId="39">[3]!ERR</definedName>
    <definedName name="JOHNNY" localSheetId="40">[3]!ERR</definedName>
    <definedName name="JOHNNY" localSheetId="41">[3]!ERR</definedName>
    <definedName name="JOHNNY">[3]!ERR</definedName>
    <definedName name="JOSE" localSheetId="15">#REF!</definedName>
    <definedName name="JOSE" localSheetId="6">#REF!</definedName>
    <definedName name="JOSE" localSheetId="7">#REF!</definedName>
    <definedName name="JOSE" localSheetId="8">#REF!</definedName>
    <definedName name="JOSE" localSheetId="42">#REF!</definedName>
    <definedName name="JOSE" localSheetId="43">#REF!</definedName>
    <definedName name="JOSE" localSheetId="44">#REF!</definedName>
    <definedName name="JOSE" localSheetId="45">#REF!</definedName>
    <definedName name="JOSE" localSheetId="46">#REF!</definedName>
    <definedName name="JOSE" localSheetId="47">#REF!</definedName>
    <definedName name="JOSE" localSheetId="48">#REF!</definedName>
    <definedName name="JOSE" localSheetId="49">#REF!</definedName>
    <definedName name="JOSE" localSheetId="50">#REF!</definedName>
    <definedName name="JOSE" localSheetId="51">#REF!</definedName>
    <definedName name="JOSE" localSheetId="52">#REF!</definedName>
    <definedName name="JOSE" localSheetId="53">#REF!</definedName>
    <definedName name="JOSE" localSheetId="54">#REF!</definedName>
    <definedName name="JOSE" localSheetId="55">#REF!</definedName>
    <definedName name="JOSE" localSheetId="56">#REF!</definedName>
    <definedName name="JOSE" localSheetId="9">#REF!</definedName>
    <definedName name="JOSE" localSheetId="10">#REF!</definedName>
    <definedName name="JOSE" localSheetId="11">#REF!</definedName>
    <definedName name="JOSE" localSheetId="12">#REF!</definedName>
    <definedName name="JOSE" localSheetId="13">#REF!</definedName>
    <definedName name="JOSE" localSheetId="14">#REF!</definedName>
    <definedName name="JOSE" localSheetId="16">#REF!</definedName>
    <definedName name="JOSE" localSheetId="17">#REF!</definedName>
    <definedName name="JOSE" localSheetId="18">#REF!</definedName>
    <definedName name="JOSE" localSheetId="19">#REF!</definedName>
    <definedName name="JOSE" localSheetId="22">#REF!</definedName>
    <definedName name="JOSE" localSheetId="23">#REF!</definedName>
    <definedName name="JOSE" localSheetId="24">#REF!</definedName>
    <definedName name="JOSE" localSheetId="25">#REF!</definedName>
    <definedName name="JOSE" localSheetId="26">#REF!</definedName>
    <definedName name="JOSE" localSheetId="27">#REF!</definedName>
    <definedName name="JOSE" localSheetId="28">#REF!</definedName>
    <definedName name="JOSE" localSheetId="29">#REF!</definedName>
    <definedName name="JOSE" localSheetId="30">#REF!</definedName>
    <definedName name="JOSE" localSheetId="31">#REF!</definedName>
    <definedName name="JOSE" localSheetId="32">#REF!</definedName>
    <definedName name="JOSE" localSheetId="33">#REF!</definedName>
    <definedName name="JOSE" localSheetId="34">#REF!</definedName>
    <definedName name="JOSE" localSheetId="35">#REF!</definedName>
    <definedName name="JOSE" localSheetId="36">#REF!</definedName>
    <definedName name="JOSE" localSheetId="37">#REF!</definedName>
    <definedName name="JOSE" localSheetId="38">#REF!</definedName>
    <definedName name="JOSE" localSheetId="39">#REF!</definedName>
    <definedName name="JOSE" localSheetId="40">#REF!</definedName>
    <definedName name="JOSE" localSheetId="41">#REF!</definedName>
    <definedName name="jose" localSheetId="3">#REF!</definedName>
    <definedName name="JOSE">#REF!</definedName>
    <definedName name="jqm" localSheetId="6">#REF!</definedName>
    <definedName name="jqm">#REF!</definedName>
    <definedName name="jt" localSheetId="15">#REF!</definedName>
    <definedName name="jt" localSheetId="6">#REF!</definedName>
    <definedName name="jt" localSheetId="7">#REF!</definedName>
    <definedName name="jt" localSheetId="8">#REF!</definedName>
    <definedName name="jt" localSheetId="42">#REF!</definedName>
    <definedName name="jt" localSheetId="43">#REF!</definedName>
    <definedName name="jt" localSheetId="44">#REF!</definedName>
    <definedName name="jt" localSheetId="45">#REF!</definedName>
    <definedName name="jt" localSheetId="46">#REF!</definedName>
    <definedName name="jt" localSheetId="47">#REF!</definedName>
    <definedName name="jt" localSheetId="48">#REF!</definedName>
    <definedName name="jt" localSheetId="49">#REF!</definedName>
    <definedName name="jt" localSheetId="50">#REF!</definedName>
    <definedName name="jt" localSheetId="51">#REF!</definedName>
    <definedName name="jt" localSheetId="52">#REF!</definedName>
    <definedName name="jt" localSheetId="53">#REF!</definedName>
    <definedName name="jt" localSheetId="54">#REF!</definedName>
    <definedName name="jt" localSheetId="55">#REF!</definedName>
    <definedName name="jt" localSheetId="56">#REF!</definedName>
    <definedName name="jt" localSheetId="9">#REF!</definedName>
    <definedName name="jt" localSheetId="10">#REF!</definedName>
    <definedName name="jt" localSheetId="11">#REF!</definedName>
    <definedName name="jt" localSheetId="12">#REF!</definedName>
    <definedName name="jt" localSheetId="13">#REF!</definedName>
    <definedName name="jt" localSheetId="14">#REF!</definedName>
    <definedName name="jt" localSheetId="16">#REF!</definedName>
    <definedName name="jt" localSheetId="17">#REF!</definedName>
    <definedName name="jt" localSheetId="18">#REF!</definedName>
    <definedName name="jt" localSheetId="19">#REF!</definedName>
    <definedName name="jt" localSheetId="22">#REF!</definedName>
    <definedName name="jt" localSheetId="23">#REF!</definedName>
    <definedName name="jt" localSheetId="24">#REF!</definedName>
    <definedName name="jt" localSheetId="25">#REF!</definedName>
    <definedName name="jt" localSheetId="26">#REF!</definedName>
    <definedName name="jt" localSheetId="27">#REF!</definedName>
    <definedName name="jt" localSheetId="28">#REF!</definedName>
    <definedName name="jt" localSheetId="29">#REF!</definedName>
    <definedName name="jt" localSheetId="30">#REF!</definedName>
    <definedName name="jt" localSheetId="31">#REF!</definedName>
    <definedName name="jt" localSheetId="32">#REF!</definedName>
    <definedName name="jt" localSheetId="33">#REF!</definedName>
    <definedName name="jt" localSheetId="34">#REF!</definedName>
    <definedName name="jt" localSheetId="35">#REF!</definedName>
    <definedName name="jt" localSheetId="36">#REF!</definedName>
    <definedName name="jt" localSheetId="37">#REF!</definedName>
    <definedName name="jt" localSheetId="38">#REF!</definedName>
    <definedName name="jt" localSheetId="39">#REF!</definedName>
    <definedName name="jt" localSheetId="40">#REF!</definedName>
    <definedName name="jt" localSheetId="41">#REF!</definedName>
    <definedName name="jt" localSheetId="3">#REF!</definedName>
    <definedName name="jt">#REF!</definedName>
    <definedName name="JTD" localSheetId="15">#REF!</definedName>
    <definedName name="JTD" localSheetId="6">#REF!</definedName>
    <definedName name="JTD" localSheetId="7">#REF!</definedName>
    <definedName name="JTD" localSheetId="8">#REF!</definedName>
    <definedName name="JTD" localSheetId="42">#REF!</definedName>
    <definedName name="JTD" localSheetId="43">#REF!</definedName>
    <definedName name="JTD" localSheetId="44">#REF!</definedName>
    <definedName name="JTD" localSheetId="45">#REF!</definedName>
    <definedName name="JTD" localSheetId="46">#REF!</definedName>
    <definedName name="JTD" localSheetId="47">#REF!</definedName>
    <definedName name="JTD" localSheetId="48">#REF!</definedName>
    <definedName name="JTD" localSheetId="49">#REF!</definedName>
    <definedName name="JTD" localSheetId="50">#REF!</definedName>
    <definedName name="JTD" localSheetId="51">#REF!</definedName>
    <definedName name="JTD" localSheetId="52">#REF!</definedName>
    <definedName name="JTD" localSheetId="53">#REF!</definedName>
    <definedName name="JTD" localSheetId="54">#REF!</definedName>
    <definedName name="JTD" localSheetId="55">#REF!</definedName>
    <definedName name="JTD" localSheetId="56">#REF!</definedName>
    <definedName name="JTD" localSheetId="9">#REF!</definedName>
    <definedName name="JTD" localSheetId="10">#REF!</definedName>
    <definedName name="JTD" localSheetId="11">#REF!</definedName>
    <definedName name="JTD" localSheetId="12">#REF!</definedName>
    <definedName name="JTD" localSheetId="13">#REF!</definedName>
    <definedName name="JTD" localSheetId="14">#REF!</definedName>
    <definedName name="JTD" localSheetId="16">#REF!</definedName>
    <definedName name="JTD" localSheetId="17">#REF!</definedName>
    <definedName name="JTD" localSheetId="18">#REF!</definedName>
    <definedName name="JTD" localSheetId="19">#REF!</definedName>
    <definedName name="JTD" localSheetId="22">#REF!</definedName>
    <definedName name="JTD" localSheetId="23">#REF!</definedName>
    <definedName name="JTD" localSheetId="24">#REF!</definedName>
    <definedName name="JTD" localSheetId="25">#REF!</definedName>
    <definedName name="JTD" localSheetId="26">#REF!</definedName>
    <definedName name="JTD" localSheetId="27">#REF!</definedName>
    <definedName name="JTD" localSheetId="28">#REF!</definedName>
    <definedName name="JTD" localSheetId="29">#REF!</definedName>
    <definedName name="JTD" localSheetId="30">#REF!</definedName>
    <definedName name="JTD" localSheetId="31">#REF!</definedName>
    <definedName name="JTD" localSheetId="32">#REF!</definedName>
    <definedName name="JTD" localSheetId="33">#REF!</definedName>
    <definedName name="JTD" localSheetId="34">#REF!</definedName>
    <definedName name="JTD" localSheetId="35">#REF!</definedName>
    <definedName name="JTD" localSheetId="36">#REF!</definedName>
    <definedName name="JTD" localSheetId="37">#REF!</definedName>
    <definedName name="JTD" localSheetId="38">#REF!</definedName>
    <definedName name="JTD" localSheetId="39">#REF!</definedName>
    <definedName name="JTD" localSheetId="40">#REF!</definedName>
    <definedName name="JTD" localSheetId="41">#REF!</definedName>
    <definedName name="JTD">#REF!</definedName>
    <definedName name="jui" localSheetId="6">#REF!</definedName>
    <definedName name="jui" localSheetId="3">#REF!</definedName>
    <definedName name="jui">#REF!</definedName>
    <definedName name="jul00" localSheetId="6">[15]Dólar!#REF!</definedName>
    <definedName name="jul00" localSheetId="7">[15]Dólar!#REF!</definedName>
    <definedName name="jul00" localSheetId="11">[15]Dólar!#REF!</definedName>
    <definedName name="jul00" localSheetId="19">[15]Dólar!#REF!</definedName>
    <definedName name="jul00">[15]Dólar!#REF!</definedName>
    <definedName name="jun" localSheetId="6">#REF!</definedName>
    <definedName name="jun" localSheetId="7">#REF!</definedName>
    <definedName name="jun" localSheetId="11">#REF!</definedName>
    <definedName name="jun" localSheetId="19">#REF!</definedName>
    <definedName name="jun" localSheetId="3">#REF!</definedName>
    <definedName name="jun">#REF!</definedName>
    <definedName name="jun00" localSheetId="6">[15]Dólar!#REF!</definedName>
    <definedName name="jun00" localSheetId="7">[15]Dólar!#REF!</definedName>
    <definedName name="jun00" localSheetId="11">[15]Dólar!#REF!</definedName>
    <definedName name="jun00" localSheetId="19">[15]Dólar!#REF!</definedName>
    <definedName name="jun00">[15]Dólar!#REF!</definedName>
    <definedName name="JUNE3" localSheetId="6">#REF!</definedName>
    <definedName name="JUNE3" localSheetId="7">#REF!</definedName>
    <definedName name="JUNE3" localSheetId="11">#REF!</definedName>
    <definedName name="JUNE3" localSheetId="19">#REF!</definedName>
    <definedName name="JUNE3">#REF!</definedName>
    <definedName name="junebs" localSheetId="6">#REF!</definedName>
    <definedName name="junebs" localSheetId="7">#REF!</definedName>
    <definedName name="junebs" localSheetId="11">#REF!</definedName>
    <definedName name="junebs" localSheetId="19">#REF!</definedName>
    <definedName name="junebs">#REF!</definedName>
    <definedName name="juneint" localSheetId="6">#REF!</definedName>
    <definedName name="juneint" localSheetId="7">#REF!</definedName>
    <definedName name="juneint" localSheetId="11">#REF!</definedName>
    <definedName name="juneint" localSheetId="19">#REF!</definedName>
    <definedName name="juneint">#REF!</definedName>
    <definedName name="juneint1" localSheetId="6">#REF!</definedName>
    <definedName name="juneint1">#REF!</definedName>
    <definedName name="juneint2" localSheetId="6">#REF!</definedName>
    <definedName name="juneint2">#REF!</definedName>
    <definedName name="JUNEINT3" localSheetId="6">#REF!</definedName>
    <definedName name="JUNEINT3">#REF!</definedName>
    <definedName name="juy" localSheetId="6">#REF!</definedName>
    <definedName name="juy" localSheetId="3">#REF!</definedName>
    <definedName name="juy">#REF!</definedName>
    <definedName name="JYJY" localSheetId="15">Scheduled_Payment+Extra_Payment</definedName>
    <definedName name="JYJY" localSheetId="6">Scheduled_Payment+Extra_Payment</definedName>
    <definedName name="JYJY" localSheetId="7">Scheduled_Payment+Extra_Payment</definedName>
    <definedName name="JYJY" localSheetId="8">Scheduled_Payment+Extra_Payment</definedName>
    <definedName name="JYJY" localSheetId="42">Scheduled_Payment+Extra_Payment</definedName>
    <definedName name="JYJY" localSheetId="43">Scheduled_Payment+Extra_Payment</definedName>
    <definedName name="JYJY" localSheetId="44">Scheduled_Payment+Extra_Payment</definedName>
    <definedName name="JYJY" localSheetId="45">Scheduled_Payment+Extra_Payment</definedName>
    <definedName name="JYJY" localSheetId="46">Scheduled_Payment+Extra_Payment</definedName>
    <definedName name="JYJY" localSheetId="47">Scheduled_Payment+Extra_Payment</definedName>
    <definedName name="JYJY" localSheetId="48">Scheduled_Payment+Extra_Payment</definedName>
    <definedName name="JYJY" localSheetId="49">Scheduled_Payment+Extra_Payment</definedName>
    <definedName name="JYJY" localSheetId="50">Scheduled_Payment+Extra_Payment</definedName>
    <definedName name="JYJY" localSheetId="51">Scheduled_Payment+Extra_Payment</definedName>
    <definedName name="JYJY" localSheetId="52">Scheduled_Payment+Extra_Payment</definedName>
    <definedName name="JYJY" localSheetId="53">Scheduled_Payment+Extra_Payment</definedName>
    <definedName name="JYJY" localSheetId="54">Scheduled_Payment+Extra_Payment</definedName>
    <definedName name="JYJY" localSheetId="55">Scheduled_Payment+Extra_Payment</definedName>
    <definedName name="JYJY" localSheetId="56">Scheduled_Payment+Extra_Payment</definedName>
    <definedName name="JYJY" localSheetId="9">Scheduled_Payment+Extra_Payment</definedName>
    <definedName name="JYJY" localSheetId="10">Scheduled_Payment+Extra_Payment</definedName>
    <definedName name="JYJY" localSheetId="11">Scheduled_Payment+Extra_Payment</definedName>
    <definedName name="JYJY" localSheetId="12">Scheduled_Payment+Extra_Payment</definedName>
    <definedName name="JYJY" localSheetId="13">Scheduled_Payment+Extra_Payment</definedName>
    <definedName name="JYJY" localSheetId="14">Scheduled_Payment+Extra_Payment</definedName>
    <definedName name="JYJY" localSheetId="16">Scheduled_Payment+Extra_Payment</definedName>
    <definedName name="JYJY" localSheetId="17">Scheduled_Payment+Extra_Payment</definedName>
    <definedName name="JYJY" localSheetId="18">Scheduled_Payment+Extra_Payment</definedName>
    <definedName name="JYJY" localSheetId="19">Scheduled_Payment+Extra_Payment</definedName>
    <definedName name="JYJY" localSheetId="20">Scheduled_Payment+Extra_Payment</definedName>
    <definedName name="JYJY" localSheetId="21">Scheduled_Payment+Extra_Payment</definedName>
    <definedName name="JYJY" localSheetId="22">Scheduled_Payment+Extra_Payment</definedName>
    <definedName name="JYJY" localSheetId="23">Scheduled_Payment+Extra_Payment</definedName>
    <definedName name="JYJY" localSheetId="24">Scheduled_Payment+Extra_Payment</definedName>
    <definedName name="JYJY" localSheetId="25">Scheduled_Payment+Extra_Payment</definedName>
    <definedName name="JYJY" localSheetId="26">Scheduled_Payment+Extra_Payment</definedName>
    <definedName name="JYJY" localSheetId="27">Scheduled_Payment+Extra_Payment</definedName>
    <definedName name="JYJY" localSheetId="28">Scheduled_Payment+Extra_Payment</definedName>
    <definedName name="JYJY" localSheetId="29">Scheduled_Payment+Extra_Payment</definedName>
    <definedName name="JYJY" localSheetId="30">Scheduled_Payment+Extra_Payment</definedName>
    <definedName name="JYJY" localSheetId="31">Scheduled_Payment+Extra_Payment</definedName>
    <definedName name="JYJY" localSheetId="32">Scheduled_Payment+Extra_Payment</definedName>
    <definedName name="JYJY" localSheetId="33">Scheduled_Payment+Extra_Payment</definedName>
    <definedName name="JYJY" localSheetId="34">Scheduled_Payment+Extra_Payment</definedName>
    <definedName name="JYJY" localSheetId="35">Scheduled_Payment+Extra_Payment</definedName>
    <definedName name="JYJY" localSheetId="36">Scheduled_Payment+Extra_Payment</definedName>
    <definedName name="JYJY" localSheetId="37">Scheduled_Payment+Extra_Payment</definedName>
    <definedName name="JYJY" localSheetId="38">Scheduled_Payment+Extra_Payment</definedName>
    <definedName name="JYJY" localSheetId="39">Scheduled_Payment+Extra_Payment</definedName>
    <definedName name="JYJY" localSheetId="40">Scheduled_Payment+Extra_Payment</definedName>
    <definedName name="JYJY" localSheetId="41">Scheduled_Payment+Extra_Payment</definedName>
    <definedName name="JYJY" localSheetId="2">Scheduled_Payment+Extra_Payment</definedName>
    <definedName name="JYJY" localSheetId="1">Scheduled_Payment+Extra_Payment</definedName>
    <definedName name="JYJY">Scheduled_Payment+Extra_Payment</definedName>
    <definedName name="K" localSheetId="6">#REF!</definedName>
    <definedName name="K" localSheetId="7">#REF!</definedName>
    <definedName name="K" localSheetId="11">#REF!</definedName>
    <definedName name="K" localSheetId="19">#REF!</definedName>
    <definedName name="K" localSheetId="1">#REF!</definedName>
    <definedName name="K">#REF!</definedName>
    <definedName name="K0F1" localSheetId="15">#REF!</definedName>
    <definedName name="K0F1" localSheetId="6">#REF!</definedName>
    <definedName name="K0F1" localSheetId="7">#REF!</definedName>
    <definedName name="K0F1" localSheetId="8">#REF!</definedName>
    <definedName name="K0F1" localSheetId="42">#REF!</definedName>
    <definedName name="K0F1" localSheetId="43">#REF!</definedName>
    <definedName name="K0F1" localSheetId="44">#REF!</definedName>
    <definedName name="K0F1" localSheetId="45">#REF!</definedName>
    <definedName name="K0F1" localSheetId="46">#REF!</definedName>
    <definedName name="K0F1" localSheetId="47">#REF!</definedName>
    <definedName name="K0F1" localSheetId="48">#REF!</definedName>
    <definedName name="K0F1" localSheetId="49">#REF!</definedName>
    <definedName name="K0F1" localSheetId="50">#REF!</definedName>
    <definedName name="K0F1" localSheetId="51">#REF!</definedName>
    <definedName name="K0F1" localSheetId="52">#REF!</definedName>
    <definedName name="K0F1" localSheetId="53">#REF!</definedName>
    <definedName name="K0F1" localSheetId="54">#REF!</definedName>
    <definedName name="K0F1" localSheetId="55">#REF!</definedName>
    <definedName name="K0F1" localSheetId="56">#REF!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38">#REF!</definedName>
    <definedName name="K0F1" localSheetId="39">#REF!</definedName>
    <definedName name="K0F1" localSheetId="40">#REF!</definedName>
    <definedName name="K0F1" localSheetId="41">#REF!</definedName>
    <definedName name="K0F1" localSheetId="3">#REF!</definedName>
    <definedName name="K0F1">#REF!</definedName>
    <definedName name="K0F2" localSheetId="15">#REF!</definedName>
    <definedName name="K0F2" localSheetId="6">#REF!</definedName>
    <definedName name="K0F2" localSheetId="7">#REF!</definedName>
    <definedName name="K0F2" localSheetId="8">#REF!</definedName>
    <definedName name="K0F2" localSheetId="42">#REF!</definedName>
    <definedName name="K0F2" localSheetId="43">#REF!</definedName>
    <definedName name="K0F2" localSheetId="44">#REF!</definedName>
    <definedName name="K0F2" localSheetId="45">#REF!</definedName>
    <definedName name="K0F2" localSheetId="46">#REF!</definedName>
    <definedName name="K0F2" localSheetId="47">#REF!</definedName>
    <definedName name="K0F2" localSheetId="48">#REF!</definedName>
    <definedName name="K0F2" localSheetId="49">#REF!</definedName>
    <definedName name="K0F2" localSheetId="50">#REF!</definedName>
    <definedName name="K0F2" localSheetId="51">#REF!</definedName>
    <definedName name="K0F2" localSheetId="52">#REF!</definedName>
    <definedName name="K0F2" localSheetId="53">#REF!</definedName>
    <definedName name="K0F2" localSheetId="54">#REF!</definedName>
    <definedName name="K0F2" localSheetId="55">#REF!</definedName>
    <definedName name="K0F2" localSheetId="56">#REF!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38">#REF!</definedName>
    <definedName name="K0F2" localSheetId="39">#REF!</definedName>
    <definedName name="K0F2" localSheetId="40">#REF!</definedName>
    <definedName name="K0F2" localSheetId="41">#REF!</definedName>
    <definedName name="K0F2" localSheetId="3">#REF!</definedName>
    <definedName name="K0F2">#REF!</definedName>
    <definedName name="K10ALO" localSheetId="15">#REF!</definedName>
    <definedName name="K10ALO" localSheetId="6">#REF!</definedName>
    <definedName name="K10ALO" localSheetId="7">#REF!</definedName>
    <definedName name="K10ALO" localSheetId="8">#REF!</definedName>
    <definedName name="K10ALO" localSheetId="42">#REF!</definedName>
    <definedName name="K10ALO" localSheetId="43">#REF!</definedName>
    <definedName name="K10ALO" localSheetId="44">#REF!</definedName>
    <definedName name="K10ALO" localSheetId="45">#REF!</definedName>
    <definedName name="K10ALO" localSheetId="46">#REF!</definedName>
    <definedName name="K10ALO" localSheetId="47">#REF!</definedName>
    <definedName name="K10ALO" localSheetId="48">#REF!</definedName>
    <definedName name="K10ALO" localSheetId="49">#REF!</definedName>
    <definedName name="K10ALO" localSheetId="50">#REF!</definedName>
    <definedName name="K10ALO" localSheetId="51">#REF!</definedName>
    <definedName name="K10ALO" localSheetId="52">#REF!</definedName>
    <definedName name="K10ALO" localSheetId="53">#REF!</definedName>
    <definedName name="K10ALO" localSheetId="54">#REF!</definedName>
    <definedName name="K10ALO" localSheetId="55">#REF!</definedName>
    <definedName name="K10ALO" localSheetId="56">#REF!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38">#REF!</definedName>
    <definedName name="K10ALO" localSheetId="39">#REF!</definedName>
    <definedName name="K10ALO" localSheetId="40">#REF!</definedName>
    <definedName name="K10ALO" localSheetId="41">#REF!</definedName>
    <definedName name="K10ALO" localSheetId="3">#REF!</definedName>
    <definedName name="K10ALO">#REF!</definedName>
    <definedName name="K11ALO" localSheetId="6">#REF!</definedName>
    <definedName name="K11ALO" localSheetId="3">#REF!</definedName>
    <definedName name="K11ALO">#REF!</definedName>
    <definedName name="K1F1" localSheetId="6">#REF!</definedName>
    <definedName name="K1F1" localSheetId="3">#REF!</definedName>
    <definedName name="K1F1">#REF!</definedName>
    <definedName name="K1F2" localSheetId="6">#REF!</definedName>
    <definedName name="K1F2" localSheetId="3">#REF!</definedName>
    <definedName name="K1F2">#REF!</definedName>
    <definedName name="K2F1" localSheetId="6">#REF!</definedName>
    <definedName name="K2F1" localSheetId="3">#REF!</definedName>
    <definedName name="K2F1">#REF!</definedName>
    <definedName name="K2F2" localSheetId="6">#REF!</definedName>
    <definedName name="K2F2" localSheetId="3">#REF!</definedName>
    <definedName name="K2F2">#REF!</definedName>
    <definedName name="K3F1" localSheetId="6">#REF!</definedName>
    <definedName name="K3F1" localSheetId="3">#REF!</definedName>
    <definedName name="K3F1">#REF!</definedName>
    <definedName name="K3F2" localSheetId="6">#REF!</definedName>
    <definedName name="K3F2" localSheetId="3">#REF!</definedName>
    <definedName name="K3F2">#REF!</definedName>
    <definedName name="K4F1" localSheetId="6">#REF!</definedName>
    <definedName name="K4F1" localSheetId="3">#REF!</definedName>
    <definedName name="K4F1">#REF!</definedName>
    <definedName name="K4F2" localSheetId="6">#REF!</definedName>
    <definedName name="K4F2" localSheetId="3">#REF!</definedName>
    <definedName name="K4F2">#REF!</definedName>
    <definedName name="K5F1" localSheetId="6">#REF!</definedName>
    <definedName name="K5F1" localSheetId="3">#REF!</definedName>
    <definedName name="K5F1">#REF!</definedName>
    <definedName name="K5F2" localSheetId="6">#REF!</definedName>
    <definedName name="K5F2" localSheetId="3">#REF!</definedName>
    <definedName name="K5F2">#REF!</definedName>
    <definedName name="K6F1" localSheetId="6">#REF!</definedName>
    <definedName name="K6F1" localSheetId="3">#REF!</definedName>
    <definedName name="K6F1">#REF!</definedName>
    <definedName name="K6F2" localSheetId="6">#REF!</definedName>
    <definedName name="K6F2" localSheetId="3">#REF!</definedName>
    <definedName name="K6F2">#REF!</definedName>
    <definedName name="K7F1" localSheetId="6">#REF!</definedName>
    <definedName name="K7F1" localSheetId="3">#REF!</definedName>
    <definedName name="K7F1">#REF!</definedName>
    <definedName name="K7F2" localSheetId="6">#REF!</definedName>
    <definedName name="K7F2" localSheetId="3">#REF!</definedName>
    <definedName name="K7F2">#REF!</definedName>
    <definedName name="K8ALO" localSheetId="6">#REF!</definedName>
    <definedName name="K8ALO" localSheetId="3">#REF!</definedName>
    <definedName name="K8ALO">#REF!</definedName>
    <definedName name="K8F1" localSheetId="6">#REF!</definedName>
    <definedName name="K8F1" localSheetId="3">#REF!</definedName>
    <definedName name="K8F1">#REF!</definedName>
    <definedName name="K8F2" localSheetId="6">#REF!</definedName>
    <definedName name="K8F2" localSheetId="3">#REF!</definedName>
    <definedName name="K8F2">#REF!</definedName>
    <definedName name="K9ALO" localSheetId="6">#REF!</definedName>
    <definedName name="K9ALO" localSheetId="3">#REF!</definedName>
    <definedName name="K9ALO">#REF!</definedName>
    <definedName name="ka" localSheetId="6">#REF!</definedName>
    <definedName name="ka">#REF!</definedName>
    <definedName name="KAKA" localSheetId="6">#REF!</definedName>
    <definedName name="KAKA">#REF!</definedName>
    <definedName name="KAKO" localSheetId="6">#REF!</definedName>
    <definedName name="KAKO">#REF!</definedName>
    <definedName name="karen">'[110]2008 Capital Budget'!$E$2:$E$171,'[110]2008 Capital Budget'!$E$171:$E$172</definedName>
    <definedName name="Ki" localSheetId="6">#REF!</definedName>
    <definedName name="Ki" localSheetId="7">#REF!</definedName>
    <definedName name="Ki" localSheetId="11">#REF!</definedName>
    <definedName name="Ki" localSheetId="19">#REF!</definedName>
    <definedName name="Ki" localSheetId="2">#REF!</definedName>
    <definedName name="Ki" localSheetId="1">#REF!</definedName>
    <definedName name="Ki">#REF!</definedName>
    <definedName name="kio" localSheetId="6">#REF!</definedName>
    <definedName name="kio" localSheetId="7">#REF!</definedName>
    <definedName name="kio" localSheetId="11">#REF!</definedName>
    <definedName name="kio" localSheetId="19">#REF!</definedName>
    <definedName name="kio" localSheetId="3">#REF!</definedName>
    <definedName name="kio">#REF!</definedName>
    <definedName name="kip" localSheetId="6">#REF!</definedName>
    <definedName name="kip" localSheetId="3">#REF!</definedName>
    <definedName name="kip">#REF!</definedName>
    <definedName name="KitCarretera" localSheetId="6">#REF!</definedName>
    <definedName name="KitCarretera">#REF!</definedName>
    <definedName name="KitCarreteraCostos" localSheetId="6">#REF!</definedName>
    <definedName name="KitCarreteraCostos">#REF!</definedName>
    <definedName name="Kiunga_Elec">[134]Inputs!$J$26</definedName>
    <definedName name="KJGJ" localSheetId="15">'[4]Plan auditoría'!#REF!</definedName>
    <definedName name="KJGJ" localSheetId="6">'[4]Plan auditoría'!#REF!</definedName>
    <definedName name="KJGJ" localSheetId="7">'[4]Plan auditoría'!#REF!</definedName>
    <definedName name="KJGJ" localSheetId="8">'[4]Plan auditoría'!#REF!</definedName>
    <definedName name="KJGJ" localSheetId="42">'[4]Plan auditoría'!#REF!</definedName>
    <definedName name="KJGJ" localSheetId="43">'[4]Plan auditoría'!#REF!</definedName>
    <definedName name="KJGJ" localSheetId="44">'[4]Plan auditoría'!#REF!</definedName>
    <definedName name="KJGJ" localSheetId="45">'[4]Plan auditoría'!#REF!</definedName>
    <definedName name="KJGJ" localSheetId="46">'[4]Plan auditoría'!#REF!</definedName>
    <definedName name="KJGJ" localSheetId="47">'[4]Plan auditoría'!#REF!</definedName>
    <definedName name="KJGJ" localSheetId="48">'[4]Plan auditoría'!#REF!</definedName>
    <definedName name="KJGJ" localSheetId="49">'[4]Plan auditoría'!#REF!</definedName>
    <definedName name="KJGJ" localSheetId="50">'[4]Plan auditoría'!#REF!</definedName>
    <definedName name="KJGJ" localSheetId="51">'[4]Plan auditoría'!#REF!</definedName>
    <definedName name="KJGJ" localSheetId="52">'[4]Plan auditoría'!#REF!</definedName>
    <definedName name="KJGJ" localSheetId="53">'[4]Plan auditoría'!#REF!</definedName>
    <definedName name="KJGJ" localSheetId="54">'[4]Plan auditoría'!#REF!</definedName>
    <definedName name="KJGJ" localSheetId="55">'[4]Plan auditoría'!#REF!</definedName>
    <definedName name="KJGJ" localSheetId="56">'[4]Plan auditoría'!#REF!</definedName>
    <definedName name="KJGJ" localSheetId="9">'[4]Plan auditoría'!#REF!</definedName>
    <definedName name="KJGJ" localSheetId="10">'[4]Plan auditoría'!#REF!</definedName>
    <definedName name="KJGJ" localSheetId="11">'[4]Plan auditoría'!#REF!</definedName>
    <definedName name="KJGJ" localSheetId="12">'[4]Plan auditoría'!#REF!</definedName>
    <definedName name="KJGJ" localSheetId="13">'[4]Plan auditoría'!#REF!</definedName>
    <definedName name="KJGJ" localSheetId="14">'[4]Plan auditoría'!#REF!</definedName>
    <definedName name="KJGJ" localSheetId="16">'[4]Plan auditoría'!#REF!</definedName>
    <definedName name="KJGJ" localSheetId="17">'[4]Plan auditoría'!#REF!</definedName>
    <definedName name="KJGJ" localSheetId="18">'[4]Plan auditoría'!#REF!</definedName>
    <definedName name="KJGJ" localSheetId="19">'[4]Plan auditoría'!#REF!</definedName>
    <definedName name="KJGJ" localSheetId="22">'[4]Plan auditoría'!#REF!</definedName>
    <definedName name="KJGJ" localSheetId="23">'[4]Plan auditoría'!#REF!</definedName>
    <definedName name="KJGJ" localSheetId="24">'[4]Plan auditoría'!#REF!</definedName>
    <definedName name="KJGJ" localSheetId="25">'[4]Plan auditoría'!#REF!</definedName>
    <definedName name="KJGJ" localSheetId="26">'[4]Plan auditoría'!#REF!</definedName>
    <definedName name="KJGJ" localSheetId="27">'[4]Plan auditoría'!#REF!</definedName>
    <definedName name="KJGJ" localSheetId="28">'[4]Plan auditoría'!#REF!</definedName>
    <definedName name="KJGJ" localSheetId="29">'[4]Plan auditoría'!#REF!</definedName>
    <definedName name="KJGJ" localSheetId="30">'[4]Plan auditoría'!#REF!</definedName>
    <definedName name="KJGJ" localSheetId="31">'[4]Plan auditoría'!#REF!</definedName>
    <definedName name="KJGJ" localSheetId="32">'[4]Plan auditoría'!#REF!</definedName>
    <definedName name="KJGJ" localSheetId="33">'[4]Plan auditoría'!#REF!</definedName>
    <definedName name="KJGJ" localSheetId="34">'[4]Plan auditoría'!#REF!</definedName>
    <definedName name="KJGJ" localSheetId="35">'[4]Plan auditoría'!#REF!</definedName>
    <definedName name="KJGJ" localSheetId="36">'[4]Plan auditoría'!#REF!</definedName>
    <definedName name="KJGJ" localSheetId="37">'[4]Plan auditoría'!#REF!</definedName>
    <definedName name="KJGJ" localSheetId="38">'[4]Plan auditoría'!#REF!</definedName>
    <definedName name="KJGJ" localSheetId="39">'[4]Plan auditoría'!#REF!</definedName>
    <definedName name="KJGJ" localSheetId="40">'[4]Plan auditoría'!#REF!</definedName>
    <definedName name="KJGJ" localSheetId="41">'[4]Plan auditoría'!#REF!</definedName>
    <definedName name="KJGJ">'[4]Plan auditoría'!#REF!</definedName>
    <definedName name="KJH" localSheetId="15">#REF!</definedName>
    <definedName name="KJH" localSheetId="6">#REF!</definedName>
    <definedName name="KJH" localSheetId="7">#REF!</definedName>
    <definedName name="KJH" localSheetId="8">#REF!</definedName>
    <definedName name="KJH" localSheetId="42">#REF!</definedName>
    <definedName name="KJH" localSheetId="43">#REF!</definedName>
    <definedName name="KJH" localSheetId="44">#REF!</definedName>
    <definedName name="KJH" localSheetId="45">#REF!</definedName>
    <definedName name="KJH" localSheetId="46">#REF!</definedName>
    <definedName name="KJH" localSheetId="47">#REF!</definedName>
    <definedName name="KJH" localSheetId="48">#REF!</definedName>
    <definedName name="KJH" localSheetId="49">#REF!</definedName>
    <definedName name="KJH" localSheetId="50">#REF!</definedName>
    <definedName name="KJH" localSheetId="51">#REF!</definedName>
    <definedName name="KJH" localSheetId="52">#REF!</definedName>
    <definedName name="KJH" localSheetId="53">#REF!</definedName>
    <definedName name="KJH" localSheetId="54">#REF!</definedName>
    <definedName name="KJH" localSheetId="55">#REF!</definedName>
    <definedName name="KJH" localSheetId="56">#REF!</definedName>
    <definedName name="KJH" localSheetId="9">#REF!</definedName>
    <definedName name="KJH" localSheetId="10">#REF!</definedName>
    <definedName name="KJH" localSheetId="11">#REF!</definedName>
    <definedName name="KJH" localSheetId="12">#REF!</definedName>
    <definedName name="KJH" localSheetId="13">#REF!</definedName>
    <definedName name="KJH" localSheetId="14">#REF!</definedName>
    <definedName name="KJH" localSheetId="16">#REF!</definedName>
    <definedName name="KJH" localSheetId="17">#REF!</definedName>
    <definedName name="KJH" localSheetId="18">#REF!</definedName>
    <definedName name="KJH" localSheetId="19">#REF!</definedName>
    <definedName name="KJH" localSheetId="22">#REF!</definedName>
    <definedName name="KJH" localSheetId="23">#REF!</definedName>
    <definedName name="KJH" localSheetId="24">#REF!</definedName>
    <definedName name="KJH" localSheetId="25">#REF!</definedName>
    <definedName name="KJH" localSheetId="26">#REF!</definedName>
    <definedName name="KJH" localSheetId="27">#REF!</definedName>
    <definedName name="KJH" localSheetId="28">#REF!</definedName>
    <definedName name="KJH" localSheetId="29">#REF!</definedName>
    <definedName name="KJH" localSheetId="30">#REF!</definedName>
    <definedName name="KJH" localSheetId="31">#REF!</definedName>
    <definedName name="KJH" localSheetId="32">#REF!</definedName>
    <definedName name="KJH" localSheetId="33">#REF!</definedName>
    <definedName name="KJH" localSheetId="34">#REF!</definedName>
    <definedName name="KJH" localSheetId="35">#REF!</definedName>
    <definedName name="KJH" localSheetId="36">#REF!</definedName>
    <definedName name="KJH" localSheetId="37">#REF!</definedName>
    <definedName name="KJH" localSheetId="38">#REF!</definedName>
    <definedName name="KJH" localSheetId="39">#REF!</definedName>
    <definedName name="KJH" localSheetId="40">#REF!</definedName>
    <definedName name="KJH" localSheetId="41">#REF!</definedName>
    <definedName name="KJH" localSheetId="3">#REF!</definedName>
    <definedName name="KJH">#REF!</definedName>
    <definedName name="kjkjk" localSheetId="6">#REF!</definedName>
    <definedName name="kjkjk">#REF!</definedName>
    <definedName name="kjljkl" localSheetId="6">#REF!</definedName>
    <definedName name="kjljkl">#REF!</definedName>
    <definedName name="kk" localSheetId="3">#REF!</definedName>
    <definedName name="KK">MATCH(0.01,'[156]APU 8,1'!End_Bal,-1)+1</definedName>
    <definedName name="kkkkkkk" localSheetId="2">#REF!</definedName>
    <definedName name="kkkkkkk">#REF!</definedName>
    <definedName name="kkkkkkkk" localSheetId="6">#REF!</definedName>
    <definedName name="kkkkkkkk" localSheetId="7">#REF!</definedName>
    <definedName name="kkkkkkkk" localSheetId="11">#REF!</definedName>
    <definedName name="kkkkkkkk" localSheetId="19">#REF!</definedName>
    <definedName name="kkkkkkkk">#REF!</definedName>
    <definedName name="kkkkkkkkkkk" localSheetId="6">#REF!</definedName>
    <definedName name="kkkkkkkkkkk" localSheetId="7">#REF!</definedName>
    <definedName name="kkkkkkkkkkk" localSheetId="11">#REF!</definedName>
    <definedName name="kkkkkkkkkkk" localSheetId="19">#REF!</definedName>
    <definedName name="kkkkkkkkkkk">#REF!</definedName>
    <definedName name="kl" localSheetId="15">#REF!</definedName>
    <definedName name="kl" localSheetId="6">#REF!</definedName>
    <definedName name="kl" localSheetId="7">#REF!</definedName>
    <definedName name="kl" localSheetId="8">#REF!</definedName>
    <definedName name="kl" localSheetId="42">#REF!</definedName>
    <definedName name="kl" localSheetId="43">#REF!</definedName>
    <definedName name="kl" localSheetId="44">#REF!</definedName>
    <definedName name="kl" localSheetId="45">#REF!</definedName>
    <definedName name="kl" localSheetId="46">#REF!</definedName>
    <definedName name="kl" localSheetId="47">#REF!</definedName>
    <definedName name="kl" localSheetId="48">#REF!</definedName>
    <definedName name="kl" localSheetId="49">#REF!</definedName>
    <definedName name="kl" localSheetId="50">#REF!</definedName>
    <definedName name="kl" localSheetId="51">#REF!</definedName>
    <definedName name="kl" localSheetId="52">#REF!</definedName>
    <definedName name="kl" localSheetId="53">#REF!</definedName>
    <definedName name="kl" localSheetId="54">#REF!</definedName>
    <definedName name="kl" localSheetId="55">#REF!</definedName>
    <definedName name="kl" localSheetId="56">#REF!</definedName>
    <definedName name="kl" localSheetId="9">#REF!</definedName>
    <definedName name="kl" localSheetId="10">#REF!</definedName>
    <definedName name="kl" localSheetId="11">#REF!</definedName>
    <definedName name="kl" localSheetId="12">#REF!</definedName>
    <definedName name="kl" localSheetId="13">#REF!</definedName>
    <definedName name="kl" localSheetId="14">#REF!</definedName>
    <definedName name="kl" localSheetId="16">#REF!</definedName>
    <definedName name="kl" localSheetId="17">#REF!</definedName>
    <definedName name="kl" localSheetId="18">#REF!</definedName>
    <definedName name="kl" localSheetId="19">#REF!</definedName>
    <definedName name="kl" localSheetId="22">#REF!</definedName>
    <definedName name="kl" localSheetId="23">#REF!</definedName>
    <definedName name="kl" localSheetId="24">#REF!</definedName>
    <definedName name="kl" localSheetId="25">#REF!</definedName>
    <definedName name="kl" localSheetId="26">#REF!</definedName>
    <definedName name="kl" localSheetId="27">#REF!</definedName>
    <definedName name="kl" localSheetId="28">#REF!</definedName>
    <definedName name="kl" localSheetId="29">#REF!</definedName>
    <definedName name="kl" localSheetId="30">#REF!</definedName>
    <definedName name="kl" localSheetId="31">#REF!</definedName>
    <definedName name="kl" localSheetId="32">#REF!</definedName>
    <definedName name="kl" localSheetId="33">#REF!</definedName>
    <definedName name="kl" localSheetId="34">#REF!</definedName>
    <definedName name="kl" localSheetId="35">#REF!</definedName>
    <definedName name="kl" localSheetId="36">#REF!</definedName>
    <definedName name="kl" localSheetId="37">#REF!</definedName>
    <definedName name="kl" localSheetId="38">#REF!</definedName>
    <definedName name="kl" localSheetId="39">#REF!</definedName>
    <definedName name="kl" localSheetId="40">#REF!</definedName>
    <definedName name="kl" localSheetId="41">#REF!</definedName>
    <definedName name="KL" localSheetId="3">#REF!</definedName>
    <definedName name="kl">#REF!</definedName>
    <definedName name="kñy" localSheetId="15">#REF!</definedName>
    <definedName name="kñy" localSheetId="6">#REF!</definedName>
    <definedName name="kñy" localSheetId="7">#REF!</definedName>
    <definedName name="kñy" localSheetId="8">#REF!</definedName>
    <definedName name="kñy" localSheetId="42">#REF!</definedName>
    <definedName name="kñy" localSheetId="43">#REF!</definedName>
    <definedName name="kñy" localSheetId="44">#REF!</definedName>
    <definedName name="kñy" localSheetId="45">#REF!</definedName>
    <definedName name="kñy" localSheetId="46">#REF!</definedName>
    <definedName name="kñy" localSheetId="47">#REF!</definedName>
    <definedName name="kñy" localSheetId="48">#REF!</definedName>
    <definedName name="kñy" localSheetId="49">#REF!</definedName>
    <definedName name="kñy" localSheetId="50">#REF!</definedName>
    <definedName name="kñy" localSheetId="51">#REF!</definedName>
    <definedName name="kñy" localSheetId="52">#REF!</definedName>
    <definedName name="kñy" localSheetId="53">#REF!</definedName>
    <definedName name="kñy" localSheetId="54">#REF!</definedName>
    <definedName name="kñy" localSheetId="55">#REF!</definedName>
    <definedName name="kñy" localSheetId="56">#REF!</definedName>
    <definedName name="kñy" localSheetId="9">#REF!</definedName>
    <definedName name="kñy" localSheetId="10">#REF!</definedName>
    <definedName name="kñy" localSheetId="11">#REF!</definedName>
    <definedName name="kñy" localSheetId="12">#REF!</definedName>
    <definedName name="kñy" localSheetId="13">#REF!</definedName>
    <definedName name="kñy" localSheetId="14">#REF!</definedName>
    <definedName name="kñy" localSheetId="16">#REF!</definedName>
    <definedName name="kñy" localSheetId="17">#REF!</definedName>
    <definedName name="kñy" localSheetId="18">#REF!</definedName>
    <definedName name="kñy" localSheetId="19">#REF!</definedName>
    <definedName name="kñy" localSheetId="22">#REF!</definedName>
    <definedName name="kñy" localSheetId="23">#REF!</definedName>
    <definedName name="kñy" localSheetId="24">#REF!</definedName>
    <definedName name="kñy" localSheetId="25">#REF!</definedName>
    <definedName name="kñy" localSheetId="26">#REF!</definedName>
    <definedName name="kñy" localSheetId="27">#REF!</definedName>
    <definedName name="kñy" localSheetId="28">#REF!</definedName>
    <definedName name="kñy" localSheetId="29">#REF!</definedName>
    <definedName name="kñy" localSheetId="30">#REF!</definedName>
    <definedName name="kñy" localSheetId="31">#REF!</definedName>
    <definedName name="kñy" localSheetId="32">#REF!</definedName>
    <definedName name="kñy" localSheetId="33">#REF!</definedName>
    <definedName name="kñy" localSheetId="34">#REF!</definedName>
    <definedName name="kñy" localSheetId="35">#REF!</definedName>
    <definedName name="kñy" localSheetId="36">#REF!</definedName>
    <definedName name="kñy" localSheetId="37">#REF!</definedName>
    <definedName name="kñy" localSheetId="38">#REF!</definedName>
    <definedName name="kñy" localSheetId="39">#REF!</definedName>
    <definedName name="kñy" localSheetId="40">#REF!</definedName>
    <definedName name="kñy" localSheetId="41">#REF!</definedName>
    <definedName name="kñy" localSheetId="3">#REF!</definedName>
    <definedName name="kñy">#REF!</definedName>
    <definedName name="ko">[157]items!$C$4:$J$247</definedName>
    <definedName name="KTES_AL" localSheetId="6">#REF!</definedName>
    <definedName name="KTES_AL" localSheetId="7">#REF!</definedName>
    <definedName name="KTES_AL" localSheetId="11">#REF!</definedName>
    <definedName name="KTES_AL" localSheetId="19">#REF!</definedName>
    <definedName name="KTES_AL" localSheetId="2">#REF!</definedName>
    <definedName name="KTES_AL" localSheetId="1">#REF!</definedName>
    <definedName name="KTES_AL">#REF!</definedName>
    <definedName name="KU">[75]TABLAS!$D$252:$D$256</definedName>
    <definedName name="kuh" localSheetId="15">#REF!</definedName>
    <definedName name="kuh" localSheetId="6">#REF!</definedName>
    <definedName name="kuh" localSheetId="7">#REF!</definedName>
    <definedName name="kuh" localSheetId="8">#REF!</definedName>
    <definedName name="kuh" localSheetId="42">#REF!</definedName>
    <definedName name="kuh" localSheetId="43">#REF!</definedName>
    <definedName name="kuh" localSheetId="44">#REF!</definedName>
    <definedName name="kuh" localSheetId="45">#REF!</definedName>
    <definedName name="kuh" localSheetId="46">#REF!</definedName>
    <definedName name="kuh" localSheetId="47">#REF!</definedName>
    <definedName name="kuh" localSheetId="48">#REF!</definedName>
    <definedName name="kuh" localSheetId="49">#REF!</definedName>
    <definedName name="kuh" localSheetId="50">#REF!</definedName>
    <definedName name="kuh" localSheetId="51">#REF!</definedName>
    <definedName name="kuh" localSheetId="52">#REF!</definedName>
    <definedName name="kuh" localSheetId="53">#REF!</definedName>
    <definedName name="kuh" localSheetId="54">#REF!</definedName>
    <definedName name="kuh" localSheetId="55">#REF!</definedName>
    <definedName name="kuh" localSheetId="56">#REF!</definedName>
    <definedName name="kuh" localSheetId="9">#REF!</definedName>
    <definedName name="kuh" localSheetId="10">#REF!</definedName>
    <definedName name="kuh" localSheetId="11">#REF!</definedName>
    <definedName name="kuh" localSheetId="12">#REF!</definedName>
    <definedName name="kuh" localSheetId="13">#REF!</definedName>
    <definedName name="kuh" localSheetId="14">#REF!</definedName>
    <definedName name="kuh" localSheetId="16">#REF!</definedName>
    <definedName name="kuh" localSheetId="17">#REF!</definedName>
    <definedName name="kuh" localSheetId="18">#REF!</definedName>
    <definedName name="kuh" localSheetId="19">#REF!</definedName>
    <definedName name="kuh" localSheetId="22">#REF!</definedName>
    <definedName name="kuh" localSheetId="23">#REF!</definedName>
    <definedName name="kuh" localSheetId="24">#REF!</definedName>
    <definedName name="kuh" localSheetId="25">#REF!</definedName>
    <definedName name="kuh" localSheetId="26">#REF!</definedName>
    <definedName name="kuh" localSheetId="27">#REF!</definedName>
    <definedName name="kuh" localSheetId="28">#REF!</definedName>
    <definedName name="kuh" localSheetId="29">#REF!</definedName>
    <definedName name="kuh" localSheetId="30">#REF!</definedName>
    <definedName name="kuh" localSheetId="31">#REF!</definedName>
    <definedName name="kuh" localSheetId="32">#REF!</definedName>
    <definedName name="kuh" localSheetId="33">#REF!</definedName>
    <definedName name="kuh" localSheetId="34">#REF!</definedName>
    <definedName name="kuh" localSheetId="35">#REF!</definedName>
    <definedName name="kuh" localSheetId="36">#REF!</definedName>
    <definedName name="kuh" localSheetId="37">#REF!</definedName>
    <definedName name="kuh" localSheetId="38">#REF!</definedName>
    <definedName name="kuh" localSheetId="39">#REF!</definedName>
    <definedName name="kuh" localSheetId="40">#REF!</definedName>
    <definedName name="kuh" localSheetId="41">#REF!</definedName>
    <definedName name="kuh" localSheetId="3">#REF!</definedName>
    <definedName name="kuh">#REF!</definedName>
    <definedName name="kuy" localSheetId="15">#REF!</definedName>
    <definedName name="kuy" localSheetId="6">#REF!</definedName>
    <definedName name="kuy" localSheetId="7">#REF!</definedName>
    <definedName name="kuy" localSheetId="8">#REF!</definedName>
    <definedName name="kuy" localSheetId="42">#REF!</definedName>
    <definedName name="kuy" localSheetId="43">#REF!</definedName>
    <definedName name="kuy" localSheetId="44">#REF!</definedName>
    <definedName name="kuy" localSheetId="45">#REF!</definedName>
    <definedName name="kuy" localSheetId="46">#REF!</definedName>
    <definedName name="kuy" localSheetId="47">#REF!</definedName>
    <definedName name="kuy" localSheetId="48">#REF!</definedName>
    <definedName name="kuy" localSheetId="49">#REF!</definedName>
    <definedName name="kuy" localSheetId="50">#REF!</definedName>
    <definedName name="kuy" localSheetId="51">#REF!</definedName>
    <definedName name="kuy" localSheetId="52">#REF!</definedName>
    <definedName name="kuy" localSheetId="53">#REF!</definedName>
    <definedName name="kuy" localSheetId="54">#REF!</definedName>
    <definedName name="kuy" localSheetId="55">#REF!</definedName>
    <definedName name="kuy" localSheetId="56">#REF!</definedName>
    <definedName name="kuy" localSheetId="9">#REF!</definedName>
    <definedName name="kuy" localSheetId="10">#REF!</definedName>
    <definedName name="kuy" localSheetId="11">#REF!</definedName>
    <definedName name="kuy" localSheetId="12">#REF!</definedName>
    <definedName name="kuy" localSheetId="13">#REF!</definedName>
    <definedName name="kuy" localSheetId="14">#REF!</definedName>
    <definedName name="kuy" localSheetId="16">#REF!</definedName>
    <definedName name="kuy" localSheetId="17">#REF!</definedName>
    <definedName name="kuy" localSheetId="18">#REF!</definedName>
    <definedName name="kuy" localSheetId="19">#REF!</definedName>
    <definedName name="kuy" localSheetId="22">#REF!</definedName>
    <definedName name="kuy" localSheetId="23">#REF!</definedName>
    <definedName name="kuy" localSheetId="24">#REF!</definedName>
    <definedName name="kuy" localSheetId="25">#REF!</definedName>
    <definedName name="kuy" localSheetId="26">#REF!</definedName>
    <definedName name="kuy" localSheetId="27">#REF!</definedName>
    <definedName name="kuy" localSheetId="28">#REF!</definedName>
    <definedName name="kuy" localSheetId="29">#REF!</definedName>
    <definedName name="kuy" localSheetId="30">#REF!</definedName>
    <definedName name="kuy" localSheetId="31">#REF!</definedName>
    <definedName name="kuy" localSheetId="32">#REF!</definedName>
    <definedName name="kuy" localSheetId="33">#REF!</definedName>
    <definedName name="kuy" localSheetId="34">#REF!</definedName>
    <definedName name="kuy" localSheetId="35">#REF!</definedName>
    <definedName name="kuy" localSheetId="36">#REF!</definedName>
    <definedName name="kuy" localSheetId="37">#REF!</definedName>
    <definedName name="kuy" localSheetId="38">#REF!</definedName>
    <definedName name="kuy" localSheetId="39">#REF!</definedName>
    <definedName name="kuy" localSheetId="40">#REF!</definedName>
    <definedName name="kuy" localSheetId="41">#REF!</definedName>
    <definedName name="kuy" localSheetId="3">#REF!</definedName>
    <definedName name="kuy">#REF!</definedName>
    <definedName name="l" localSheetId="15">#REF!</definedName>
    <definedName name="l" localSheetId="6">#REF!</definedName>
    <definedName name="l" localSheetId="7">#REF!</definedName>
    <definedName name="l" localSheetId="8">#REF!</definedName>
    <definedName name="l" localSheetId="42">#REF!</definedName>
    <definedName name="l" localSheetId="43">#REF!</definedName>
    <definedName name="l" localSheetId="44">#REF!</definedName>
    <definedName name="l" localSheetId="45">#REF!</definedName>
    <definedName name="l" localSheetId="46">#REF!</definedName>
    <definedName name="l" localSheetId="47">#REF!</definedName>
    <definedName name="l" localSheetId="48">#REF!</definedName>
    <definedName name="l" localSheetId="49">#REF!</definedName>
    <definedName name="l" localSheetId="50">#REF!</definedName>
    <definedName name="l" localSheetId="51">#REF!</definedName>
    <definedName name="l" localSheetId="52">#REF!</definedName>
    <definedName name="l" localSheetId="53">#REF!</definedName>
    <definedName name="l" localSheetId="54">#REF!</definedName>
    <definedName name="l" localSheetId="55">#REF!</definedName>
    <definedName name="l" localSheetId="56">#REF!</definedName>
    <definedName name="l" localSheetId="9">#REF!</definedName>
    <definedName name="l" localSheetId="10">#REF!</definedName>
    <definedName name="l" localSheetId="11">#REF!</definedName>
    <definedName name="l" localSheetId="12">#REF!</definedName>
    <definedName name="l" localSheetId="13">#REF!</definedName>
    <definedName name="l" localSheetId="14">#REF!</definedName>
    <definedName name="l" localSheetId="16">#REF!</definedName>
    <definedName name="l" localSheetId="17">#REF!</definedName>
    <definedName name="l" localSheetId="18">#REF!</definedName>
    <definedName name="l" localSheetId="19">#REF!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 localSheetId="33">#REF!</definedName>
    <definedName name="l" localSheetId="34">#REF!</definedName>
    <definedName name="l" localSheetId="35">#REF!</definedName>
    <definedName name="l" localSheetId="36">#REF!</definedName>
    <definedName name="l" localSheetId="37">#REF!</definedName>
    <definedName name="l" localSheetId="38">#REF!</definedName>
    <definedName name="l" localSheetId="39">#REF!</definedName>
    <definedName name="l" localSheetId="40">#REF!</definedName>
    <definedName name="l" localSheetId="41">#REF!</definedName>
    <definedName name="l" localSheetId="2">#REF!</definedName>
    <definedName name="L" localSheetId="3">[18]CALCULO!#REF!</definedName>
    <definedName name="l">#REF!</definedName>
    <definedName name="L_L" localSheetId="15">IF(' 3,5'!Values_Entered,[0]!Header_Row+' 3,5'!Number_of_Payments,[0]!Header_Row)</definedName>
    <definedName name="L_L" localSheetId="6">IF('1,1'!Values_Entered,Header_Row+'1,1'!Number_of_Payments,Header_Row)</definedName>
    <definedName name="L_L" localSheetId="7">IF('1,2 '!Values_Entered,Header_Row+'1,2 '!Number_of_Payments,Header_Row)</definedName>
    <definedName name="L_L" localSheetId="8">IF('1,3'!Values_Entered,[0]!Header_Row+'1,3'!Number_of_Payments,[0]!Header_Row)</definedName>
    <definedName name="L_L" localSheetId="42">IF('10,1'!Values_Entered,[0]!Header_Row+'10,1'!Number_of_Payments,[0]!Header_Row)</definedName>
    <definedName name="L_L" localSheetId="43">IF('10,2'!Values_Entered,[0]!Header_Row+'10,2'!Number_of_Payments,[0]!Header_Row)</definedName>
    <definedName name="L_L" localSheetId="44">IF('10,3'!Values_Entered,[0]!Header_Row+'10,3'!Number_of_Payments,[0]!Header_Row)</definedName>
    <definedName name="L_L" localSheetId="45">IF('10,4'!Values_Entered,[0]!Header_Row+'10,4'!Number_of_Payments,[0]!Header_Row)</definedName>
    <definedName name="L_L" localSheetId="46">IF('10,5'!Values_Entered,[0]!Header_Row+'10,5'!Number_of_Payments,[0]!Header_Row)</definedName>
    <definedName name="L_L" localSheetId="47">IF('10,6'!Values_Entered,[0]!Header_Row+'10,6'!Number_of_Payments,[0]!Header_Row)</definedName>
    <definedName name="L_L" localSheetId="48">IF('10,7'!Values_Entered,[0]!Header_Row+'10,7'!Number_of_Payments,[0]!Header_Row)</definedName>
    <definedName name="L_L" localSheetId="49">IF('10,8'!Values_Entered,[0]!Header_Row+'10,8'!Number_of_Payments,[0]!Header_Row)</definedName>
    <definedName name="L_L" localSheetId="50">IF('10,9'!Values_Entered,[0]!Header_Row+'10,9'!Number_of_Payments,[0]!Header_Row)</definedName>
    <definedName name="L_L" localSheetId="51">IF('11,1'!Values_Entered,[0]!Header_Row+'11,1'!Number_of_Payments,[0]!Header_Row)</definedName>
    <definedName name="L_L" localSheetId="52">IF('11,2'!Values_Entered,[0]!Header_Row+'11,2'!Number_of_Payments,[0]!Header_Row)</definedName>
    <definedName name="L_L" localSheetId="53">IF('11,3'!Values_Entered,[0]!Header_Row+'11,3'!Number_of_Payments,[0]!Header_Row)</definedName>
    <definedName name="L_L" localSheetId="54">IF('11,4'!Values_Entered,[0]!Header_Row+'11,4'!Number_of_Payments,[0]!Header_Row)</definedName>
    <definedName name="L_L" localSheetId="55">IF('11,5'!Values_Entered,[0]!Header_Row+'11,5'!Number_of_Payments,[0]!Header_Row)</definedName>
    <definedName name="L_L" localSheetId="56">IF('11,6'!Values_Entered,[0]!Header_Row+'11,6'!Number_of_Payments,[0]!Header_Row)</definedName>
    <definedName name="L_L" localSheetId="9">IF('2,1'!Values_Entered,[0]!Header_Row+'2,1'!Number_of_Payments,[0]!Header_Row)</definedName>
    <definedName name="L_L" localSheetId="10">IF('2,2'!Values_Entered,[0]!Header_Row+'2,2'!Number_of_Payments,[0]!Header_Row)</definedName>
    <definedName name="L_L" localSheetId="11">IF('3,1 '!Values_Entered,[0]!Header_Row+'3,1 '!Number_of_Payments,[0]!Header_Row)</definedName>
    <definedName name="L_L" localSheetId="12">IF('3,2'!Values_Entered,[0]!Header_Row+'3,2'!Number_of_Payments,[0]!Header_Row)</definedName>
    <definedName name="L_L" localSheetId="13">IF('3,3 '!Values_Entered,[0]!Header_Row+'3,3 '!Number_of_Payments,[0]!Header_Row)</definedName>
    <definedName name="L_L" localSheetId="14">IF('3,4 '!Values_Entered,[0]!Header_Row+'3,4 '!Number_of_Payments,[0]!Header_Row)</definedName>
    <definedName name="L_L" localSheetId="16">IF('3,6'!Values_Entered,[0]!Header_Row+'3,6'!Number_of_Payments,[0]!Header_Row)</definedName>
    <definedName name="L_L" localSheetId="17">IF('3,7'!Values_Entered,[0]!Header_Row+'3,7'!Number_of_Payments,[0]!Header_Row)</definedName>
    <definedName name="L_L" localSheetId="18">IF('4,1'!Values_Entered,Header_Row+'4,1'!Number_of_Payments,Header_Row)</definedName>
    <definedName name="L_L" localSheetId="19">IF('4,2'!Values_Entered,Header_Row+'4,2'!Number_of_Payments,Header_Row)</definedName>
    <definedName name="L_L" localSheetId="20">IF('5,1'!Values_Entered,Header_Row+'5,1'!Number_of_Payments,Header_Row)</definedName>
    <definedName name="L_L" localSheetId="21">IF('5,2 '!Values_Entered,Header_Row+'5,2 '!Number_of_Payments,Header_Row)</definedName>
    <definedName name="L_L" localSheetId="22">IF('6,1 '!Values_Entered,[0]!Header_Row+'6,1 '!Number_of_Payments,[0]!Header_Row)</definedName>
    <definedName name="L_L" localSheetId="23">IF('6,2 '!Values_Entered,[0]!Header_Row+'6,2 '!Number_of_Payments,[0]!Header_Row)</definedName>
    <definedName name="L_L" localSheetId="24">IF('6,3 '!Values_Entered,[0]!Header_Row+'6,3 '!Number_of_Payments,[0]!Header_Row)</definedName>
    <definedName name="L_L" localSheetId="25">IF('6,4 '!Values_Entered,[0]!Header_Row+'6,4 '!Number_of_Payments,[0]!Header_Row)</definedName>
    <definedName name="L_L" localSheetId="26">IF('6,5 '!Values_Entered,[0]!Header_Row+'6,5 '!Number_of_Payments,[0]!Header_Row)</definedName>
    <definedName name="L_L" localSheetId="27">IF('6,6 '!Values_Entered,[0]!Header_Row+'6,6 '!Number_of_Payments,[0]!Header_Row)</definedName>
    <definedName name="L_L" localSheetId="28">IF('6,7 '!Values_Entered,[0]!Header_Row+'6,7 '!Number_of_Payments,[0]!Header_Row)</definedName>
    <definedName name="L_L" localSheetId="29">IF('7,1 '!Values_Entered,[0]!Header_Row+'7,1 '!Number_of_Payments,[0]!Header_Row)</definedName>
    <definedName name="L_L" localSheetId="30">IF('7,2 '!Values_Entered,[0]!Header_Row+'7,2 '!Number_of_Payments,[0]!Header_Row)</definedName>
    <definedName name="L_L" localSheetId="31">IF('7,3 '!Values_Entered,[0]!Header_Row+'7,3 '!Number_of_Payments,[0]!Header_Row)</definedName>
    <definedName name="L_L" localSheetId="32">IF('7,4 '!Values_Entered,[0]!Header_Row+'7,4 '!Number_of_Payments,[0]!Header_Row)</definedName>
    <definedName name="L_L" localSheetId="33">IF('8,1 '!Values_Entered,[0]!Header_Row+'8,1 '!Number_of_Payments,[0]!Header_Row)</definedName>
    <definedName name="L_L" localSheetId="34">IF('8,2 '!Values_Entered,[0]!Header_Row+'8,2 '!Number_of_Payments,[0]!Header_Row)</definedName>
    <definedName name="L_L" localSheetId="35">IF('8,3 '!Values_Entered,[0]!Header_Row+'8,3 '!Number_of_Payments,[0]!Header_Row)</definedName>
    <definedName name="L_L" localSheetId="36">IF('8,4 '!Values_Entered,[0]!Header_Row+'8,4 '!Number_of_Payments,[0]!Header_Row)</definedName>
    <definedName name="L_L" localSheetId="37">IF('8,5 '!Values_Entered,[0]!Header_Row+'8,5 '!Number_of_Payments,[0]!Header_Row)</definedName>
    <definedName name="L_L" localSheetId="38">IF('9,1'!Values_Entered,[0]!Header_Row+'9,1'!Number_of_Payments,[0]!Header_Row)</definedName>
    <definedName name="L_L" localSheetId="39">IF('9,2 '!Values_Entered,[0]!Header_Row+'9,2 '!Number_of_Payments,[0]!Header_Row)</definedName>
    <definedName name="L_L" localSheetId="40">IF('9,3'!Values_Entered,[0]!Header_Row+'9,3'!Number_of_Payments,[0]!Header_Row)</definedName>
    <definedName name="L_L" localSheetId="41">IF('9,4'!Values_Entered,[0]!Header_Row+'9,4'!Number_of_Payments,[0]!Header_Row)</definedName>
    <definedName name="L_L" localSheetId="2">IF(AIU!Values_Entered,Header_Row+AIU!Number_of_Payments,Header_Row)</definedName>
    <definedName name="L_L" localSheetId="1">IF(MemoriaDeCant!Values_Entered,Header_Row+MemoriaDeCant!Number_of_Payments,Header_Row)</definedName>
    <definedName name="L_L" localSheetId="3">#N/A</definedName>
    <definedName name="L_L">IF([0]!Values_Entered,Header_Row+[0]!Number_of_Payments,Header_Row)</definedName>
    <definedName name="L21_001">[158]APUs!$G$31</definedName>
    <definedName name="l21_002">[158]APUs!$G$63</definedName>
    <definedName name="l21_003">[158]APUs!$G$123</definedName>
    <definedName name="l21_004">[158]APUs!$G$93</definedName>
    <definedName name="l21_005">[158]APUs!$G$183</definedName>
    <definedName name="l21_006">[158]APUs!$G$213</definedName>
    <definedName name="l21_007">[158]APUs!$G$243</definedName>
    <definedName name="l21_008">[158]APUs!$G$273</definedName>
    <definedName name="l21_009">[158]APUs!$G$303</definedName>
    <definedName name="l21_011">[158]APUs!$G$363</definedName>
    <definedName name="l21_012">[158]APUs!$G$393</definedName>
    <definedName name="l21_013">[158]APUs!$G$423</definedName>
    <definedName name="l21_014">[158]APUs!$G$513</definedName>
    <definedName name="l21_015">[158]APUs!$G$483</definedName>
    <definedName name="l21_016">[158]APUs!$G$543</definedName>
    <definedName name="l21_017">[158]APUs!$G$753</definedName>
    <definedName name="l21_018">[158]APUs!$G$573</definedName>
    <definedName name="l21_019">[158]APUs!$G$693</definedName>
    <definedName name="l21_020">[158]APUs!$G$723</definedName>
    <definedName name="l21_021">[158]APUs!$G$633</definedName>
    <definedName name="L21_022">[158]APUs!$G$663</definedName>
    <definedName name="l21_023">[158]APUs!$G$783</definedName>
    <definedName name="l21_024">[158]APUs!$G$813</definedName>
    <definedName name="l21_025">[158]APUs!$G$843</definedName>
    <definedName name="l21_026">[158]APUs!$G$1263</definedName>
    <definedName name="l21_027">[158]APUs!$G$873</definedName>
    <definedName name="l21_028">[158]APUs!$G$963</definedName>
    <definedName name="l21_029">[158]APUs!$G$903</definedName>
    <definedName name="l21_030">[158]APUs!$G$933</definedName>
    <definedName name="l21_032">[158]APUs!$G$993</definedName>
    <definedName name="l21_033">[158]APUs!$G$1023</definedName>
    <definedName name="l21_034">[158]APUs!$G$1053</definedName>
    <definedName name="l21_035">[158]APUs!$G$1083</definedName>
    <definedName name="l21_036">[158]APUs!$G$1113</definedName>
    <definedName name="l21_038">[158]APUs!$G$1143</definedName>
    <definedName name="l21_039">[158]APUs!$G$1173</definedName>
    <definedName name="l21_040">[158]APUs!$G$1203</definedName>
    <definedName name="l21_042">[158]APUs!$G$1233</definedName>
    <definedName name="l9001_1" localSheetId="15">'[4]Plan auditoría'!#REF!</definedName>
    <definedName name="l9001_1" localSheetId="6">'[4]Plan auditoría'!#REF!</definedName>
    <definedName name="l9001_1" localSheetId="7">'[4]Plan auditoría'!#REF!</definedName>
    <definedName name="l9001_1" localSheetId="8">'[4]Plan auditoría'!#REF!</definedName>
    <definedName name="l9001_1" localSheetId="42">'[4]Plan auditoría'!#REF!</definedName>
    <definedName name="l9001_1" localSheetId="43">'[4]Plan auditoría'!#REF!</definedName>
    <definedName name="l9001_1" localSheetId="44">'[4]Plan auditoría'!#REF!</definedName>
    <definedName name="l9001_1" localSheetId="45">'[4]Plan auditoría'!#REF!</definedName>
    <definedName name="l9001_1" localSheetId="46">'[4]Plan auditoría'!#REF!</definedName>
    <definedName name="l9001_1" localSheetId="47">'[4]Plan auditoría'!#REF!</definedName>
    <definedName name="l9001_1" localSheetId="48">'[4]Plan auditoría'!#REF!</definedName>
    <definedName name="l9001_1" localSheetId="49">'[4]Plan auditoría'!#REF!</definedName>
    <definedName name="l9001_1" localSheetId="50">'[4]Plan auditoría'!#REF!</definedName>
    <definedName name="l9001_1" localSheetId="51">'[4]Plan auditoría'!#REF!</definedName>
    <definedName name="l9001_1" localSheetId="52">'[4]Plan auditoría'!#REF!</definedName>
    <definedName name="l9001_1" localSheetId="53">'[4]Plan auditoría'!#REF!</definedName>
    <definedName name="l9001_1" localSheetId="54">'[4]Plan auditoría'!#REF!</definedName>
    <definedName name="l9001_1" localSheetId="55">'[4]Plan auditoría'!#REF!</definedName>
    <definedName name="l9001_1" localSheetId="56">'[4]Plan auditoría'!#REF!</definedName>
    <definedName name="l9001_1" localSheetId="9">'[4]Plan auditoría'!#REF!</definedName>
    <definedName name="l9001_1" localSheetId="10">'[4]Plan auditoría'!#REF!</definedName>
    <definedName name="l9001_1" localSheetId="11">'[4]Plan auditoría'!#REF!</definedName>
    <definedName name="l9001_1" localSheetId="12">'[4]Plan auditoría'!#REF!</definedName>
    <definedName name="l9001_1" localSheetId="13">'[4]Plan auditoría'!#REF!</definedName>
    <definedName name="l9001_1" localSheetId="14">'[4]Plan auditoría'!#REF!</definedName>
    <definedName name="l9001_1" localSheetId="16">'[4]Plan auditoría'!#REF!</definedName>
    <definedName name="l9001_1" localSheetId="17">'[4]Plan auditoría'!#REF!</definedName>
    <definedName name="l9001_1" localSheetId="18">'[4]Plan auditoría'!#REF!</definedName>
    <definedName name="l9001_1" localSheetId="19">'[4]Plan auditoría'!#REF!</definedName>
    <definedName name="l9001_1" localSheetId="20">'[4]Plan auditoría'!#REF!</definedName>
    <definedName name="l9001_1" localSheetId="21">'[4]Plan auditoría'!#REF!</definedName>
    <definedName name="l9001_1" localSheetId="22">'[4]Plan auditoría'!#REF!</definedName>
    <definedName name="l9001_1" localSheetId="23">'[4]Plan auditoría'!#REF!</definedName>
    <definedName name="l9001_1" localSheetId="24">'[4]Plan auditoría'!#REF!</definedName>
    <definedName name="l9001_1" localSheetId="25">'[4]Plan auditoría'!#REF!</definedName>
    <definedName name="l9001_1" localSheetId="26">'[4]Plan auditoría'!#REF!</definedName>
    <definedName name="l9001_1" localSheetId="27">'[4]Plan auditoría'!#REF!</definedName>
    <definedName name="l9001_1" localSheetId="28">'[4]Plan auditoría'!#REF!</definedName>
    <definedName name="l9001_1" localSheetId="29">'[4]Plan auditoría'!#REF!</definedName>
    <definedName name="l9001_1" localSheetId="30">'[4]Plan auditoría'!#REF!</definedName>
    <definedName name="l9001_1" localSheetId="31">'[4]Plan auditoría'!#REF!</definedName>
    <definedName name="l9001_1" localSheetId="32">'[4]Plan auditoría'!#REF!</definedName>
    <definedName name="l9001_1" localSheetId="33">'[4]Plan auditoría'!#REF!</definedName>
    <definedName name="l9001_1" localSheetId="34">'[4]Plan auditoría'!#REF!</definedName>
    <definedName name="l9001_1" localSheetId="35">'[4]Plan auditoría'!#REF!</definedName>
    <definedName name="l9001_1" localSheetId="36">'[4]Plan auditoría'!#REF!</definedName>
    <definedName name="l9001_1" localSheetId="37">'[4]Plan auditoría'!#REF!</definedName>
    <definedName name="l9001_1" localSheetId="38">'[4]Plan auditoría'!#REF!</definedName>
    <definedName name="l9001_1" localSheetId="39">'[4]Plan auditoría'!#REF!</definedName>
    <definedName name="l9001_1" localSheetId="40">'[4]Plan auditoría'!#REF!</definedName>
    <definedName name="l9001_1" localSheetId="41">'[4]Plan auditoría'!#REF!</definedName>
    <definedName name="l9001_1">'[4]Plan auditoría'!#REF!</definedName>
    <definedName name="l9001_2" localSheetId="15">'[4]Plan auditoría'!#REF!</definedName>
    <definedName name="l9001_2" localSheetId="6">'[4]Plan auditoría'!#REF!</definedName>
    <definedName name="l9001_2" localSheetId="7">'[4]Plan auditoría'!#REF!</definedName>
    <definedName name="l9001_2" localSheetId="8">'[4]Plan auditoría'!#REF!</definedName>
    <definedName name="l9001_2" localSheetId="42">'[4]Plan auditoría'!#REF!</definedName>
    <definedName name="l9001_2" localSheetId="43">'[4]Plan auditoría'!#REF!</definedName>
    <definedName name="l9001_2" localSheetId="44">'[4]Plan auditoría'!#REF!</definedName>
    <definedName name="l9001_2" localSheetId="45">'[4]Plan auditoría'!#REF!</definedName>
    <definedName name="l9001_2" localSheetId="46">'[4]Plan auditoría'!#REF!</definedName>
    <definedName name="l9001_2" localSheetId="47">'[4]Plan auditoría'!#REF!</definedName>
    <definedName name="l9001_2" localSheetId="48">'[4]Plan auditoría'!#REF!</definedName>
    <definedName name="l9001_2" localSheetId="49">'[4]Plan auditoría'!#REF!</definedName>
    <definedName name="l9001_2" localSheetId="50">'[4]Plan auditoría'!#REF!</definedName>
    <definedName name="l9001_2" localSheetId="51">'[4]Plan auditoría'!#REF!</definedName>
    <definedName name="l9001_2" localSheetId="52">'[4]Plan auditoría'!#REF!</definedName>
    <definedName name="l9001_2" localSheetId="53">'[4]Plan auditoría'!#REF!</definedName>
    <definedName name="l9001_2" localSheetId="54">'[4]Plan auditoría'!#REF!</definedName>
    <definedName name="l9001_2" localSheetId="55">'[4]Plan auditoría'!#REF!</definedName>
    <definedName name="l9001_2" localSheetId="56">'[4]Plan auditoría'!#REF!</definedName>
    <definedName name="l9001_2" localSheetId="9">'[4]Plan auditoría'!#REF!</definedName>
    <definedName name="l9001_2" localSheetId="10">'[4]Plan auditoría'!#REF!</definedName>
    <definedName name="l9001_2" localSheetId="11">'[4]Plan auditoría'!#REF!</definedName>
    <definedName name="l9001_2" localSheetId="12">'[4]Plan auditoría'!#REF!</definedName>
    <definedName name="l9001_2" localSheetId="13">'[4]Plan auditoría'!#REF!</definedName>
    <definedName name="l9001_2" localSheetId="14">'[4]Plan auditoría'!#REF!</definedName>
    <definedName name="l9001_2" localSheetId="16">'[4]Plan auditoría'!#REF!</definedName>
    <definedName name="l9001_2" localSheetId="17">'[4]Plan auditoría'!#REF!</definedName>
    <definedName name="l9001_2" localSheetId="18">'[4]Plan auditoría'!#REF!</definedName>
    <definedName name="l9001_2" localSheetId="19">'[4]Plan auditoría'!#REF!</definedName>
    <definedName name="l9001_2" localSheetId="20">'[4]Plan auditoría'!#REF!</definedName>
    <definedName name="l9001_2" localSheetId="21">'[4]Plan auditoría'!#REF!</definedName>
    <definedName name="l9001_2" localSheetId="22">'[4]Plan auditoría'!#REF!</definedName>
    <definedName name="l9001_2" localSheetId="23">'[4]Plan auditoría'!#REF!</definedName>
    <definedName name="l9001_2" localSheetId="24">'[4]Plan auditoría'!#REF!</definedName>
    <definedName name="l9001_2" localSheetId="25">'[4]Plan auditoría'!#REF!</definedName>
    <definedName name="l9001_2" localSheetId="26">'[4]Plan auditoría'!#REF!</definedName>
    <definedName name="l9001_2" localSheetId="27">'[4]Plan auditoría'!#REF!</definedName>
    <definedName name="l9001_2" localSheetId="28">'[4]Plan auditoría'!#REF!</definedName>
    <definedName name="l9001_2" localSheetId="29">'[4]Plan auditoría'!#REF!</definedName>
    <definedName name="l9001_2" localSheetId="30">'[4]Plan auditoría'!#REF!</definedName>
    <definedName name="l9001_2" localSheetId="31">'[4]Plan auditoría'!#REF!</definedName>
    <definedName name="l9001_2" localSheetId="32">'[4]Plan auditoría'!#REF!</definedName>
    <definedName name="l9001_2" localSheetId="33">'[4]Plan auditoría'!#REF!</definedName>
    <definedName name="l9001_2" localSheetId="34">'[4]Plan auditoría'!#REF!</definedName>
    <definedName name="l9001_2" localSheetId="35">'[4]Plan auditoría'!#REF!</definedName>
    <definedName name="l9001_2" localSheetId="36">'[4]Plan auditoría'!#REF!</definedName>
    <definedName name="l9001_2" localSheetId="37">'[4]Plan auditoría'!#REF!</definedName>
    <definedName name="l9001_2" localSheetId="38">'[4]Plan auditoría'!#REF!</definedName>
    <definedName name="l9001_2" localSheetId="39">'[4]Plan auditoría'!#REF!</definedName>
    <definedName name="l9001_2" localSheetId="40">'[4]Plan auditoría'!#REF!</definedName>
    <definedName name="l9001_2" localSheetId="41">'[4]Plan auditoría'!#REF!</definedName>
    <definedName name="l9001_2">'[4]Plan auditoría'!#REF!</definedName>
    <definedName name="l9001_4" localSheetId="15">'[4]Plan auditoría'!#REF!</definedName>
    <definedName name="l9001_4" localSheetId="6">'[4]Plan auditoría'!#REF!</definedName>
    <definedName name="l9001_4" localSheetId="7">'[4]Plan auditoría'!#REF!</definedName>
    <definedName name="l9001_4" localSheetId="8">'[4]Plan auditoría'!#REF!</definedName>
    <definedName name="l9001_4" localSheetId="42">'[4]Plan auditoría'!#REF!</definedName>
    <definedName name="l9001_4" localSheetId="43">'[4]Plan auditoría'!#REF!</definedName>
    <definedName name="l9001_4" localSheetId="44">'[4]Plan auditoría'!#REF!</definedName>
    <definedName name="l9001_4" localSheetId="45">'[4]Plan auditoría'!#REF!</definedName>
    <definedName name="l9001_4" localSheetId="46">'[4]Plan auditoría'!#REF!</definedName>
    <definedName name="l9001_4" localSheetId="47">'[4]Plan auditoría'!#REF!</definedName>
    <definedName name="l9001_4" localSheetId="48">'[4]Plan auditoría'!#REF!</definedName>
    <definedName name="l9001_4" localSheetId="49">'[4]Plan auditoría'!#REF!</definedName>
    <definedName name="l9001_4" localSheetId="50">'[4]Plan auditoría'!#REF!</definedName>
    <definedName name="l9001_4" localSheetId="51">'[4]Plan auditoría'!#REF!</definedName>
    <definedName name="l9001_4" localSheetId="52">'[4]Plan auditoría'!#REF!</definedName>
    <definedName name="l9001_4" localSheetId="53">'[4]Plan auditoría'!#REF!</definedName>
    <definedName name="l9001_4" localSheetId="54">'[4]Plan auditoría'!#REF!</definedName>
    <definedName name="l9001_4" localSheetId="55">'[4]Plan auditoría'!#REF!</definedName>
    <definedName name="l9001_4" localSheetId="56">'[4]Plan auditoría'!#REF!</definedName>
    <definedName name="l9001_4" localSheetId="9">'[4]Plan auditoría'!#REF!</definedName>
    <definedName name="l9001_4" localSheetId="10">'[4]Plan auditoría'!#REF!</definedName>
    <definedName name="l9001_4" localSheetId="11">'[4]Plan auditoría'!#REF!</definedName>
    <definedName name="l9001_4" localSheetId="12">'[4]Plan auditoría'!#REF!</definedName>
    <definedName name="l9001_4" localSheetId="13">'[4]Plan auditoría'!#REF!</definedName>
    <definedName name="l9001_4" localSheetId="14">'[4]Plan auditoría'!#REF!</definedName>
    <definedName name="l9001_4" localSheetId="16">'[4]Plan auditoría'!#REF!</definedName>
    <definedName name="l9001_4" localSheetId="17">'[4]Plan auditoría'!#REF!</definedName>
    <definedName name="l9001_4" localSheetId="18">'[4]Plan auditoría'!#REF!</definedName>
    <definedName name="l9001_4" localSheetId="19">'[4]Plan auditoría'!#REF!</definedName>
    <definedName name="l9001_4" localSheetId="20">'[4]Plan auditoría'!#REF!</definedName>
    <definedName name="l9001_4" localSheetId="21">'[4]Plan auditoría'!#REF!</definedName>
    <definedName name="l9001_4" localSheetId="22">'[4]Plan auditoría'!#REF!</definedName>
    <definedName name="l9001_4" localSheetId="23">'[4]Plan auditoría'!#REF!</definedName>
    <definedName name="l9001_4" localSheetId="24">'[4]Plan auditoría'!#REF!</definedName>
    <definedName name="l9001_4" localSheetId="25">'[4]Plan auditoría'!#REF!</definedName>
    <definedName name="l9001_4" localSheetId="26">'[4]Plan auditoría'!#REF!</definedName>
    <definedName name="l9001_4" localSheetId="27">'[4]Plan auditoría'!#REF!</definedName>
    <definedName name="l9001_4" localSheetId="28">'[4]Plan auditoría'!#REF!</definedName>
    <definedName name="l9001_4" localSheetId="29">'[4]Plan auditoría'!#REF!</definedName>
    <definedName name="l9001_4" localSheetId="30">'[4]Plan auditoría'!#REF!</definedName>
    <definedName name="l9001_4" localSheetId="31">'[4]Plan auditoría'!#REF!</definedName>
    <definedName name="l9001_4" localSheetId="32">'[4]Plan auditoría'!#REF!</definedName>
    <definedName name="l9001_4" localSheetId="33">'[4]Plan auditoría'!#REF!</definedName>
    <definedName name="l9001_4" localSheetId="34">'[4]Plan auditoría'!#REF!</definedName>
    <definedName name="l9001_4" localSheetId="35">'[4]Plan auditoría'!#REF!</definedName>
    <definedName name="l9001_4" localSheetId="36">'[4]Plan auditoría'!#REF!</definedName>
    <definedName name="l9001_4" localSheetId="37">'[4]Plan auditoría'!#REF!</definedName>
    <definedName name="l9001_4" localSheetId="38">'[4]Plan auditoría'!#REF!</definedName>
    <definedName name="l9001_4" localSheetId="39">'[4]Plan auditoría'!#REF!</definedName>
    <definedName name="l9001_4" localSheetId="40">'[4]Plan auditoría'!#REF!</definedName>
    <definedName name="l9001_4" localSheetId="41">'[4]Plan auditoría'!#REF!</definedName>
    <definedName name="l9001_4">'[4]Plan auditoría'!#REF!</definedName>
    <definedName name="La" localSheetId="6">#REF!</definedName>
    <definedName name="La" localSheetId="7">#REF!</definedName>
    <definedName name="La" localSheetId="11">#REF!</definedName>
    <definedName name="La" localSheetId="19">#REF!</definedName>
    <definedName name="La">#REF!</definedName>
    <definedName name="Labour">[105]Constants!$B$10</definedName>
    <definedName name="lala" localSheetId="15">#REF!</definedName>
    <definedName name="lala" localSheetId="6">#REF!</definedName>
    <definedName name="lala" localSheetId="7">#REF!</definedName>
    <definedName name="lala" localSheetId="8">#REF!</definedName>
    <definedName name="lala" localSheetId="42">#REF!</definedName>
    <definedName name="lala" localSheetId="43">#REF!</definedName>
    <definedName name="lala" localSheetId="44">#REF!</definedName>
    <definedName name="lala" localSheetId="45">#REF!</definedName>
    <definedName name="lala" localSheetId="46">#REF!</definedName>
    <definedName name="lala" localSheetId="47">#REF!</definedName>
    <definedName name="lala" localSheetId="48">#REF!</definedName>
    <definedName name="lala" localSheetId="49">#REF!</definedName>
    <definedName name="lala" localSheetId="50">#REF!</definedName>
    <definedName name="lala" localSheetId="51">#REF!</definedName>
    <definedName name="lala" localSheetId="52">#REF!</definedName>
    <definedName name="lala" localSheetId="53">#REF!</definedName>
    <definedName name="lala" localSheetId="54">#REF!</definedName>
    <definedName name="lala" localSheetId="55">#REF!</definedName>
    <definedName name="lala" localSheetId="56">#REF!</definedName>
    <definedName name="lala" localSheetId="9">#REF!</definedName>
    <definedName name="lala" localSheetId="10">#REF!</definedName>
    <definedName name="lala" localSheetId="11">#REF!</definedName>
    <definedName name="lala" localSheetId="12">#REF!</definedName>
    <definedName name="lala" localSheetId="13">#REF!</definedName>
    <definedName name="lala" localSheetId="14">#REF!</definedName>
    <definedName name="lala" localSheetId="16">#REF!</definedName>
    <definedName name="lala" localSheetId="17">#REF!</definedName>
    <definedName name="lala" localSheetId="18">#REF!</definedName>
    <definedName name="lala" localSheetId="19">#REF!</definedName>
    <definedName name="lala" localSheetId="20">#REF!</definedName>
    <definedName name="lala" localSheetId="21">#REF!</definedName>
    <definedName name="lala" localSheetId="22">#REF!</definedName>
    <definedName name="lala" localSheetId="23">#REF!</definedName>
    <definedName name="lala" localSheetId="24">#REF!</definedName>
    <definedName name="lala" localSheetId="25">#REF!</definedName>
    <definedName name="lala" localSheetId="26">#REF!</definedName>
    <definedName name="lala" localSheetId="27">#REF!</definedName>
    <definedName name="lala" localSheetId="28">#REF!</definedName>
    <definedName name="lala" localSheetId="29">#REF!</definedName>
    <definedName name="lala" localSheetId="30">#REF!</definedName>
    <definedName name="lala" localSheetId="31">#REF!</definedName>
    <definedName name="lala" localSheetId="32">#REF!</definedName>
    <definedName name="lala" localSheetId="33">#REF!</definedName>
    <definedName name="lala" localSheetId="34">#REF!</definedName>
    <definedName name="lala" localSheetId="35">#REF!</definedName>
    <definedName name="lala" localSheetId="36">#REF!</definedName>
    <definedName name="lala" localSheetId="37">#REF!</definedName>
    <definedName name="lala" localSheetId="38">#REF!</definedName>
    <definedName name="lala" localSheetId="39">#REF!</definedName>
    <definedName name="lala" localSheetId="40">#REF!</definedName>
    <definedName name="lala" localSheetId="41">#REF!</definedName>
    <definedName name="lala">#REF!</definedName>
    <definedName name="Lamparas_2_48">'[37]LISTADO '!$F$107</definedName>
    <definedName name="Last_Row" localSheetId="15">IF(' 3,5'!Values_Entered,[0]!Header_Row+' 3,5'!Number_of_Payments,[0]!Header_Row)</definedName>
    <definedName name="Last_Row" localSheetId="6">IF('1,1'!Values_Entered,Header_Row+'1,1'!Number_of_Payments,Header_Row)</definedName>
    <definedName name="Last_Row" localSheetId="7">IF('1,2 '!Values_Entered,Header_Row+'1,2 '!Number_of_Payments,Header_Row)</definedName>
    <definedName name="Last_Row" localSheetId="8">IF('1,3'!Values_Entered,[0]!Header_Row+'1,3'!Number_of_Payments,[0]!Header_Row)</definedName>
    <definedName name="Last_Row" localSheetId="42">IF('10,1'!Values_Entered,[0]!Header_Row+'10,1'!Number_of_Payments,[0]!Header_Row)</definedName>
    <definedName name="Last_Row" localSheetId="43">IF('10,2'!Values_Entered,[0]!Header_Row+'10,2'!Number_of_Payments,[0]!Header_Row)</definedName>
    <definedName name="Last_Row" localSheetId="44">IF('10,3'!Values_Entered,[0]!Header_Row+'10,3'!Number_of_Payments,[0]!Header_Row)</definedName>
    <definedName name="Last_Row" localSheetId="45">IF('10,4'!Values_Entered,[0]!Header_Row+'10,4'!Number_of_Payments,[0]!Header_Row)</definedName>
    <definedName name="Last_Row" localSheetId="46">IF('10,5'!Values_Entered,[0]!Header_Row+'10,5'!Number_of_Payments,[0]!Header_Row)</definedName>
    <definedName name="Last_Row" localSheetId="47">IF('10,6'!Values_Entered,[0]!Header_Row+'10,6'!Number_of_Payments,[0]!Header_Row)</definedName>
    <definedName name="Last_Row" localSheetId="48">IF('10,7'!Values_Entered,[0]!Header_Row+'10,7'!Number_of_Payments,[0]!Header_Row)</definedName>
    <definedName name="Last_Row" localSheetId="49">IF('10,8'!Values_Entered,[0]!Header_Row+'10,8'!Number_of_Payments,[0]!Header_Row)</definedName>
    <definedName name="Last_Row" localSheetId="50">IF('10,9'!Values_Entered,[0]!Header_Row+'10,9'!Number_of_Payments,[0]!Header_Row)</definedName>
    <definedName name="Last_Row" localSheetId="51">IF('11,1'!Values_Entered,[0]!Header_Row+'11,1'!Number_of_Payments,[0]!Header_Row)</definedName>
    <definedName name="Last_Row" localSheetId="52">IF('11,2'!Values_Entered,[0]!Header_Row+'11,2'!Number_of_Payments,[0]!Header_Row)</definedName>
    <definedName name="Last_Row" localSheetId="53">IF('11,3'!Values_Entered,[0]!Header_Row+'11,3'!Number_of_Payments,[0]!Header_Row)</definedName>
    <definedName name="Last_Row" localSheetId="54">IF('11,4'!Values_Entered,[0]!Header_Row+'11,4'!Number_of_Payments,[0]!Header_Row)</definedName>
    <definedName name="Last_Row" localSheetId="55">IF('11,5'!Values_Entered,[0]!Header_Row+'11,5'!Number_of_Payments,[0]!Header_Row)</definedName>
    <definedName name="Last_Row" localSheetId="56">IF('11,6'!Values_Entered,[0]!Header_Row+'11,6'!Number_of_Payments,[0]!Header_Row)</definedName>
    <definedName name="Last_Row" localSheetId="9">IF('2,1'!Values_Entered,[0]!Header_Row+'2,1'!Number_of_Payments,[0]!Header_Row)</definedName>
    <definedName name="Last_Row" localSheetId="10">IF('2,2'!Values_Entered,[0]!Header_Row+'2,2'!Number_of_Payments,[0]!Header_Row)</definedName>
    <definedName name="Last_Row" localSheetId="11">IF('3,1 '!Values_Entered,[0]!Header_Row+'3,1 '!Number_of_Payments,[0]!Header_Row)</definedName>
    <definedName name="Last_Row" localSheetId="12">IF('3,2'!Values_Entered,[0]!Header_Row+'3,2'!Number_of_Payments,[0]!Header_Row)</definedName>
    <definedName name="Last_Row" localSheetId="13">IF('3,3 '!Values_Entered,[0]!Header_Row+'3,3 '!Number_of_Payments,[0]!Header_Row)</definedName>
    <definedName name="Last_Row" localSheetId="14">IF('3,4 '!Values_Entered,[0]!Header_Row+'3,4 '!Number_of_Payments,[0]!Header_Row)</definedName>
    <definedName name="Last_Row" localSheetId="16">IF('3,6'!Values_Entered,[0]!Header_Row+'3,6'!Number_of_Payments,[0]!Header_Row)</definedName>
    <definedName name="Last_Row" localSheetId="17">IF('3,7'!Values_Entered,[0]!Header_Row+'3,7'!Number_of_Payments,[0]!Header_Row)</definedName>
    <definedName name="Last_Row" localSheetId="18">IF('4,1'!Values_Entered,Header_Row+'4,1'!Number_of_Payments,Header_Row)</definedName>
    <definedName name="Last_Row" localSheetId="19">IF('4,2'!Values_Entered,Header_Row+'4,2'!Number_of_Payments,Header_Row)</definedName>
    <definedName name="Last_Row" localSheetId="20">IF('5,1'!Values_Entered,Header_Row+'5,1'!Number_of_Payments,Header_Row)</definedName>
    <definedName name="Last_Row" localSheetId="21">IF('5,2 '!Values_Entered,Header_Row+'5,2 '!Number_of_Payments,Header_Row)</definedName>
    <definedName name="Last_Row" localSheetId="22">IF('6,1 '!Values_Entered,[0]!Header_Row+'6,1 '!Number_of_Payments,[0]!Header_Row)</definedName>
    <definedName name="Last_Row" localSheetId="23">IF('6,2 '!Values_Entered,[0]!Header_Row+'6,2 '!Number_of_Payments,[0]!Header_Row)</definedName>
    <definedName name="Last_Row" localSheetId="24">IF('6,3 '!Values_Entered,[0]!Header_Row+'6,3 '!Number_of_Payments,[0]!Header_Row)</definedName>
    <definedName name="Last_Row" localSheetId="25">IF('6,4 '!Values_Entered,[0]!Header_Row+'6,4 '!Number_of_Payments,[0]!Header_Row)</definedName>
    <definedName name="Last_Row" localSheetId="26">IF('6,5 '!Values_Entered,[0]!Header_Row+'6,5 '!Number_of_Payments,[0]!Header_Row)</definedName>
    <definedName name="Last_Row" localSheetId="27">IF('6,6 '!Values_Entered,[0]!Header_Row+'6,6 '!Number_of_Payments,[0]!Header_Row)</definedName>
    <definedName name="Last_Row" localSheetId="28">IF('6,7 '!Values_Entered,[0]!Header_Row+'6,7 '!Number_of_Payments,[0]!Header_Row)</definedName>
    <definedName name="Last_Row" localSheetId="29">IF('7,1 '!Values_Entered,[0]!Header_Row+'7,1 '!Number_of_Payments,[0]!Header_Row)</definedName>
    <definedName name="Last_Row" localSheetId="30">IF('7,2 '!Values_Entered,[0]!Header_Row+'7,2 '!Number_of_Payments,[0]!Header_Row)</definedName>
    <definedName name="Last_Row" localSheetId="31">IF('7,3 '!Values_Entered,[0]!Header_Row+'7,3 '!Number_of_Payments,[0]!Header_Row)</definedName>
    <definedName name="Last_Row" localSheetId="32">IF('7,4 '!Values_Entered,[0]!Header_Row+'7,4 '!Number_of_Payments,[0]!Header_Row)</definedName>
    <definedName name="Last_Row" localSheetId="33">IF('8,1 '!Values_Entered,[0]!Header_Row+'8,1 '!Number_of_Payments,[0]!Header_Row)</definedName>
    <definedName name="Last_Row" localSheetId="34">IF('8,2 '!Values_Entered,[0]!Header_Row+'8,2 '!Number_of_Payments,[0]!Header_Row)</definedName>
    <definedName name="Last_Row" localSheetId="35">IF('8,3 '!Values_Entered,[0]!Header_Row+'8,3 '!Number_of_Payments,[0]!Header_Row)</definedName>
    <definedName name="Last_Row" localSheetId="36">IF('8,4 '!Values_Entered,[0]!Header_Row+'8,4 '!Number_of_Payments,[0]!Header_Row)</definedName>
    <definedName name="Last_Row" localSheetId="37">IF('8,5 '!Values_Entered,[0]!Header_Row+'8,5 '!Number_of_Payments,[0]!Header_Row)</definedName>
    <definedName name="Last_Row" localSheetId="38">IF('9,1'!Values_Entered,[0]!Header_Row+'9,1'!Number_of_Payments,[0]!Header_Row)</definedName>
    <definedName name="Last_Row" localSheetId="39">IF('9,2 '!Values_Entered,[0]!Header_Row+'9,2 '!Number_of_Payments,[0]!Header_Row)</definedName>
    <definedName name="Last_Row" localSheetId="40">IF('9,3'!Values_Entered,[0]!Header_Row+'9,3'!Number_of_Payments,[0]!Header_Row)</definedName>
    <definedName name="Last_Row" localSheetId="41">IF('9,4'!Values_Entered,[0]!Header_Row+'9,4'!Number_of_Payments,[0]!Header_Row)</definedName>
    <definedName name="Last_Row" localSheetId="2">IF(AIU!Values_Entered,Header_Row+AIU!Number_of_Payments,Header_Row)</definedName>
    <definedName name="Last_Row" localSheetId="1">IF(MemoriaDeCant!Values_Entered,Header_Row+MemoriaDeCant!Number_of_Payments,Header_Row)</definedName>
    <definedName name="Last_Row" localSheetId="3">#N/A</definedName>
    <definedName name="Last_Row">IF([0]!Values_Entered,Header_Row+[0]!Number_of_Payments,Header_Row)</definedName>
    <definedName name="Lb" localSheetId="6">#REF!</definedName>
    <definedName name="Lb" localSheetId="7">#REF!</definedName>
    <definedName name="Lb" localSheetId="11">#REF!</definedName>
    <definedName name="Lb" localSheetId="19">#REF!</definedName>
    <definedName name="Lb" localSheetId="1">#REF!</definedName>
    <definedName name="Lb">#REF!</definedName>
    <definedName name="LC" localSheetId="15">#REF!</definedName>
    <definedName name="LC" localSheetId="6">#REF!</definedName>
    <definedName name="LC" localSheetId="7">#REF!</definedName>
    <definedName name="LC" localSheetId="8">#REF!</definedName>
    <definedName name="LC" localSheetId="42">#REF!</definedName>
    <definedName name="LC" localSheetId="43">#REF!</definedName>
    <definedName name="LC" localSheetId="44">#REF!</definedName>
    <definedName name="LC" localSheetId="45">#REF!</definedName>
    <definedName name="LC" localSheetId="46">#REF!</definedName>
    <definedName name="LC" localSheetId="47">#REF!</definedName>
    <definedName name="LC" localSheetId="48">#REF!</definedName>
    <definedName name="LC" localSheetId="49">#REF!</definedName>
    <definedName name="LC" localSheetId="50">#REF!</definedName>
    <definedName name="LC" localSheetId="51">#REF!</definedName>
    <definedName name="LC" localSheetId="52">#REF!</definedName>
    <definedName name="LC" localSheetId="53">#REF!</definedName>
    <definedName name="LC" localSheetId="54">#REF!</definedName>
    <definedName name="LC" localSheetId="55">#REF!</definedName>
    <definedName name="LC" localSheetId="56">#REF!</definedName>
    <definedName name="LC" localSheetId="9">#REF!</definedName>
    <definedName name="LC" localSheetId="10">#REF!</definedName>
    <definedName name="LC" localSheetId="11">#REF!</definedName>
    <definedName name="LC" localSheetId="12">#REF!</definedName>
    <definedName name="LC" localSheetId="13">#REF!</definedName>
    <definedName name="LC" localSheetId="14">#REF!</definedName>
    <definedName name="LC" localSheetId="16">#REF!</definedName>
    <definedName name="LC" localSheetId="17">#REF!</definedName>
    <definedName name="LC" localSheetId="18">#REF!</definedName>
    <definedName name="LC" localSheetId="19">#REF!</definedName>
    <definedName name="LC" localSheetId="20">#REF!</definedName>
    <definedName name="LC" localSheetId="21">#REF!</definedName>
    <definedName name="LC" localSheetId="22">#REF!</definedName>
    <definedName name="LC" localSheetId="23">#REF!</definedName>
    <definedName name="LC" localSheetId="24">#REF!</definedName>
    <definedName name="LC" localSheetId="25">#REF!</definedName>
    <definedName name="LC" localSheetId="26">#REF!</definedName>
    <definedName name="LC" localSheetId="27">#REF!</definedName>
    <definedName name="LC" localSheetId="28">#REF!</definedName>
    <definedName name="LC" localSheetId="29">#REF!</definedName>
    <definedName name="LC" localSheetId="30">#REF!</definedName>
    <definedName name="LC" localSheetId="31">#REF!</definedName>
    <definedName name="LC" localSheetId="32">#REF!</definedName>
    <definedName name="LC" localSheetId="33">#REF!</definedName>
    <definedName name="LC" localSheetId="34">#REF!</definedName>
    <definedName name="LC" localSheetId="35">#REF!</definedName>
    <definedName name="LC" localSheetId="36">#REF!</definedName>
    <definedName name="LC" localSheetId="37">#REF!</definedName>
    <definedName name="LC" localSheetId="38">#REF!</definedName>
    <definedName name="LC" localSheetId="39">#REF!</definedName>
    <definedName name="LC" localSheetId="40">#REF!</definedName>
    <definedName name="LC" localSheetId="41">#REF!</definedName>
    <definedName name="LC">#REF!</definedName>
    <definedName name="Ld" localSheetId="6">#REF!</definedName>
    <definedName name="Ld">#REF!</definedName>
    <definedName name="Le" localSheetId="6">#REF!</definedName>
    <definedName name="Le">#REF!</definedName>
    <definedName name="lecho" localSheetId="15">#REF!</definedName>
    <definedName name="lecho" localSheetId="6">#REF!</definedName>
    <definedName name="lecho" localSheetId="7">#REF!</definedName>
    <definedName name="lecho" localSheetId="8">#REF!</definedName>
    <definedName name="lecho" localSheetId="42">#REF!</definedName>
    <definedName name="lecho" localSheetId="43">#REF!</definedName>
    <definedName name="lecho" localSheetId="44">#REF!</definedName>
    <definedName name="lecho" localSheetId="45">#REF!</definedName>
    <definedName name="lecho" localSheetId="46">#REF!</definedName>
    <definedName name="lecho" localSheetId="47">#REF!</definedName>
    <definedName name="lecho" localSheetId="48">#REF!</definedName>
    <definedName name="lecho" localSheetId="49">#REF!</definedName>
    <definedName name="lecho" localSheetId="50">#REF!</definedName>
    <definedName name="lecho" localSheetId="51">#REF!</definedName>
    <definedName name="lecho" localSheetId="52">#REF!</definedName>
    <definedName name="lecho" localSheetId="53">#REF!</definedName>
    <definedName name="lecho" localSheetId="54">#REF!</definedName>
    <definedName name="lecho" localSheetId="55">#REF!</definedName>
    <definedName name="lecho" localSheetId="56">#REF!</definedName>
    <definedName name="lecho" localSheetId="9">#REF!</definedName>
    <definedName name="lecho" localSheetId="10">#REF!</definedName>
    <definedName name="lecho" localSheetId="11">#REF!</definedName>
    <definedName name="lecho" localSheetId="12">#REF!</definedName>
    <definedName name="lecho" localSheetId="13">#REF!</definedName>
    <definedName name="lecho" localSheetId="14">#REF!</definedName>
    <definedName name="lecho" localSheetId="16">#REF!</definedName>
    <definedName name="lecho" localSheetId="17">#REF!</definedName>
    <definedName name="lecho" localSheetId="18">#REF!</definedName>
    <definedName name="lecho" localSheetId="19">#REF!</definedName>
    <definedName name="lecho" localSheetId="20">#REF!</definedName>
    <definedName name="lecho" localSheetId="21">#REF!</definedName>
    <definedName name="lecho" localSheetId="22">#REF!</definedName>
    <definedName name="lecho" localSheetId="23">#REF!</definedName>
    <definedName name="lecho" localSheetId="24">#REF!</definedName>
    <definedName name="lecho" localSheetId="25">#REF!</definedName>
    <definedName name="lecho" localSheetId="26">#REF!</definedName>
    <definedName name="lecho" localSheetId="27">#REF!</definedName>
    <definedName name="lecho" localSheetId="28">#REF!</definedName>
    <definedName name="lecho" localSheetId="29">#REF!</definedName>
    <definedName name="lecho" localSheetId="30">#REF!</definedName>
    <definedName name="lecho" localSheetId="31">#REF!</definedName>
    <definedName name="lecho" localSheetId="32">#REF!</definedName>
    <definedName name="lecho" localSheetId="33">#REF!</definedName>
    <definedName name="lecho" localSheetId="34">#REF!</definedName>
    <definedName name="lecho" localSheetId="35">#REF!</definedName>
    <definedName name="lecho" localSheetId="36">#REF!</definedName>
    <definedName name="lecho" localSheetId="37">#REF!</definedName>
    <definedName name="lecho" localSheetId="38">#REF!</definedName>
    <definedName name="lecho" localSheetId="39">#REF!</definedName>
    <definedName name="lecho" localSheetId="40">#REF!</definedName>
    <definedName name="lecho" localSheetId="41">#REF!</definedName>
    <definedName name="lecho">#REF!</definedName>
    <definedName name="Left_Header" localSheetId="6" hidden="1">#REF!</definedName>
    <definedName name="Left_Header" localSheetId="2" hidden="1">#REF!</definedName>
    <definedName name="Left_Header" localSheetId="1" hidden="1">#REF!</definedName>
    <definedName name="Left_Header" hidden="1">#REF!</definedName>
    <definedName name="LEO" localSheetId="15">#REF!</definedName>
    <definedName name="LEO" localSheetId="6">#REF!</definedName>
    <definedName name="LEO" localSheetId="7">#REF!</definedName>
    <definedName name="LEO" localSheetId="8">#REF!</definedName>
    <definedName name="LEO" localSheetId="42">#REF!</definedName>
    <definedName name="LEO" localSheetId="43">#REF!</definedName>
    <definedName name="LEO" localSheetId="44">#REF!</definedName>
    <definedName name="LEO" localSheetId="45">#REF!</definedName>
    <definedName name="LEO" localSheetId="46">#REF!</definedName>
    <definedName name="LEO" localSheetId="47">#REF!</definedName>
    <definedName name="LEO" localSheetId="48">#REF!</definedName>
    <definedName name="LEO" localSheetId="49">#REF!</definedName>
    <definedName name="LEO" localSheetId="50">#REF!</definedName>
    <definedName name="LEO" localSheetId="51">#REF!</definedName>
    <definedName name="LEO" localSheetId="52">#REF!</definedName>
    <definedName name="LEO" localSheetId="53">#REF!</definedName>
    <definedName name="LEO" localSheetId="54">#REF!</definedName>
    <definedName name="LEO" localSheetId="55">#REF!</definedName>
    <definedName name="LEO" localSheetId="56">#REF!</definedName>
    <definedName name="LEO" localSheetId="9">#REF!</definedName>
    <definedName name="LEO" localSheetId="10">#REF!</definedName>
    <definedName name="LEO" localSheetId="11">#REF!</definedName>
    <definedName name="LEO" localSheetId="12">#REF!</definedName>
    <definedName name="LEO" localSheetId="13">#REF!</definedName>
    <definedName name="LEO" localSheetId="14">#REF!</definedName>
    <definedName name="LEO" localSheetId="16">#REF!</definedName>
    <definedName name="LEO" localSheetId="17">#REF!</definedName>
    <definedName name="LEO" localSheetId="18">#REF!</definedName>
    <definedName name="LEO" localSheetId="19">#REF!</definedName>
    <definedName name="LEO" localSheetId="22">#REF!</definedName>
    <definedName name="LEO" localSheetId="23">#REF!</definedName>
    <definedName name="LEO" localSheetId="24">#REF!</definedName>
    <definedName name="LEO" localSheetId="25">#REF!</definedName>
    <definedName name="LEO" localSheetId="26">#REF!</definedName>
    <definedName name="LEO" localSheetId="27">#REF!</definedName>
    <definedName name="LEO" localSheetId="28">#REF!</definedName>
    <definedName name="LEO" localSheetId="29">#REF!</definedName>
    <definedName name="LEO" localSheetId="30">#REF!</definedName>
    <definedName name="LEO" localSheetId="31">#REF!</definedName>
    <definedName name="LEO" localSheetId="32">#REF!</definedName>
    <definedName name="LEO" localSheetId="33">#REF!</definedName>
    <definedName name="LEO" localSheetId="34">#REF!</definedName>
    <definedName name="LEO" localSheetId="35">#REF!</definedName>
    <definedName name="LEO" localSheetId="36">#REF!</definedName>
    <definedName name="LEO" localSheetId="37">#REF!</definedName>
    <definedName name="LEO" localSheetId="38">#REF!</definedName>
    <definedName name="LEO" localSheetId="39">#REF!</definedName>
    <definedName name="LEO" localSheetId="40">#REF!</definedName>
    <definedName name="LEO" localSheetId="41">#REF!</definedName>
    <definedName name="LEO">#REF!</definedName>
    <definedName name="lev0.1" localSheetId="6">#REF!</definedName>
    <definedName name="lev0.1">#REF!</definedName>
    <definedName name="Lf" localSheetId="6">#REF!</definedName>
    <definedName name="Lf">#REF!</definedName>
    <definedName name="Lh" localSheetId="6">#REF!</definedName>
    <definedName name="Lh">#REF!</definedName>
    <definedName name="Li" localSheetId="6">#REF!</definedName>
    <definedName name="Li">#REF!</definedName>
    <definedName name="LICITACION" localSheetId="6">#REF!</definedName>
    <definedName name="LICITACION">#REF!</definedName>
    <definedName name="LIDER" localSheetId="6">#REF!</definedName>
    <definedName name="LIDER">#REF!</definedName>
    <definedName name="LIDER_1" localSheetId="6">#REF!</definedName>
    <definedName name="LIDER_1">#REF!</definedName>
    <definedName name="LIDER_2" localSheetId="6">#REF!</definedName>
    <definedName name="LIDER_2">#REF!</definedName>
    <definedName name="LIDER_4" localSheetId="6">#REF!</definedName>
    <definedName name="LIDER_4">#REF!</definedName>
    <definedName name="lides" localSheetId="6">#REF!</definedName>
    <definedName name="lides">#REF!</definedName>
    <definedName name="LIGBOQ" localSheetId="6">#REF!</definedName>
    <definedName name="LIGBOQ">#REF!</definedName>
    <definedName name="LIGGARDE" localSheetId="6">#REF!</definedName>
    <definedName name="LIGGARDE">#REF!</definedName>
    <definedName name="LIGRECAP" localSheetId="6">#REF!</definedName>
    <definedName name="LIGRECAP">#REF!</definedName>
    <definedName name="LIGTITRE" localSheetId="6">#REF!</definedName>
    <definedName name="LIGTITRE">#REF!</definedName>
    <definedName name="LIJOIJOI" localSheetId="6">#REF!</definedName>
    <definedName name="LIJOIJOI">#REF!</definedName>
    <definedName name="LIMATESA" localSheetId="6">#REF!</definedName>
    <definedName name="LIMATESA">#REF!</definedName>
    <definedName name="Limatesa_thermo">'[37]LISTADO '!$F$104</definedName>
    <definedName name="limcount" hidden="1">1</definedName>
    <definedName name="LINA" localSheetId="2">#REF!</definedName>
    <definedName name="LINA">#REF!</definedName>
    <definedName name="LINEA" localSheetId="3">[79]DATOS!$B$16</definedName>
    <definedName name="LINEA">[42]DATOS!$B$16</definedName>
    <definedName name="Liner_Bolts">'[134]Fixed Plant Maintenance'!$C$12:$AA$32</definedName>
    <definedName name="Liquor.SG" localSheetId="6">#REF!</definedName>
    <definedName name="Liquor.SG" localSheetId="7">#REF!</definedName>
    <definedName name="Liquor.SG" localSheetId="11">#REF!</definedName>
    <definedName name="Liquor.SG" localSheetId="19">#REF!</definedName>
    <definedName name="Liquor.SG" localSheetId="2">#REF!</definedName>
    <definedName name="Liquor.SG" localSheetId="1">#REF!</definedName>
    <definedName name="Liquor.SG">#REF!</definedName>
    <definedName name="LIST" localSheetId="15">#REF!</definedName>
    <definedName name="LIST" localSheetId="6">#REF!</definedName>
    <definedName name="LIST" localSheetId="7">#REF!</definedName>
    <definedName name="LIST" localSheetId="8">#REF!</definedName>
    <definedName name="LIST" localSheetId="42">#REF!</definedName>
    <definedName name="LIST" localSheetId="43">#REF!</definedName>
    <definedName name="LIST" localSheetId="44">#REF!</definedName>
    <definedName name="LIST" localSheetId="45">#REF!</definedName>
    <definedName name="LIST" localSheetId="46">#REF!</definedName>
    <definedName name="LIST" localSheetId="47">#REF!</definedName>
    <definedName name="LIST" localSheetId="48">#REF!</definedName>
    <definedName name="LIST" localSheetId="49">#REF!</definedName>
    <definedName name="LIST" localSheetId="50">#REF!</definedName>
    <definedName name="LIST" localSheetId="51">#REF!</definedName>
    <definedName name="LIST" localSheetId="52">#REF!</definedName>
    <definedName name="LIST" localSheetId="53">#REF!</definedName>
    <definedName name="LIST" localSheetId="54">#REF!</definedName>
    <definedName name="LIST" localSheetId="55">#REF!</definedName>
    <definedName name="LIST" localSheetId="56">#REF!</definedName>
    <definedName name="LIST" localSheetId="9">#REF!</definedName>
    <definedName name="LIST" localSheetId="10">#REF!</definedName>
    <definedName name="LIST" localSheetId="11">#REF!</definedName>
    <definedName name="LIST" localSheetId="12">#REF!</definedName>
    <definedName name="LIST" localSheetId="13">#REF!</definedName>
    <definedName name="LIST" localSheetId="14">#REF!</definedName>
    <definedName name="LIST" localSheetId="16">#REF!</definedName>
    <definedName name="LIST" localSheetId="17">#REF!</definedName>
    <definedName name="LIST" localSheetId="18">#REF!</definedName>
    <definedName name="LIST" localSheetId="19">#REF!</definedName>
    <definedName name="LIST" localSheetId="22">#REF!</definedName>
    <definedName name="LIST" localSheetId="23">#REF!</definedName>
    <definedName name="LIST" localSheetId="24">#REF!</definedName>
    <definedName name="LIST" localSheetId="25">#REF!</definedName>
    <definedName name="LIST" localSheetId="26">#REF!</definedName>
    <definedName name="LIST" localSheetId="27">#REF!</definedName>
    <definedName name="LIST" localSheetId="28">#REF!</definedName>
    <definedName name="LIST" localSheetId="29">#REF!</definedName>
    <definedName name="LIST" localSheetId="30">#REF!</definedName>
    <definedName name="LIST" localSheetId="31">#REF!</definedName>
    <definedName name="LIST" localSheetId="32">#REF!</definedName>
    <definedName name="LIST" localSheetId="33">#REF!</definedName>
    <definedName name="LIST" localSheetId="34">#REF!</definedName>
    <definedName name="LIST" localSheetId="35">#REF!</definedName>
    <definedName name="LIST" localSheetId="36">#REF!</definedName>
    <definedName name="LIST" localSheetId="37">#REF!</definedName>
    <definedName name="LIST" localSheetId="38">#REF!</definedName>
    <definedName name="LIST" localSheetId="39">#REF!</definedName>
    <definedName name="LIST" localSheetId="40">#REF!</definedName>
    <definedName name="LIST" localSheetId="41">#REF!</definedName>
    <definedName name="LIST" localSheetId="3">#REF!</definedName>
    <definedName name="LIST">#REF!</definedName>
    <definedName name="List_cuadrillas">[102]Salarios!$D$11:$P$11</definedName>
    <definedName name="List_Equ">[70]!EQUIP[DESCRIPCION]</definedName>
    <definedName name="List_Gen">[70]!GEN[DESCRIPCION]</definedName>
    <definedName name="List_Herr">[70]!HERR[DESCRIPCION]</definedName>
    <definedName name="List_Mat">[70]!MATER[DESCRIPCION]</definedName>
    <definedName name="List_MO">[70]!MO[DESCRIPCION]</definedName>
    <definedName name="List_trans">[70]!TRANS[DESCRIPCION]</definedName>
    <definedName name="LISTA" localSheetId="15">#REF!</definedName>
    <definedName name="LISTA" localSheetId="6">#REF!</definedName>
    <definedName name="LISTA" localSheetId="7">#REF!</definedName>
    <definedName name="LISTA" localSheetId="8">#REF!</definedName>
    <definedName name="LISTA" localSheetId="42">#REF!</definedName>
    <definedName name="LISTA" localSheetId="43">#REF!</definedName>
    <definedName name="LISTA" localSheetId="44">#REF!</definedName>
    <definedName name="LISTA" localSheetId="45">#REF!</definedName>
    <definedName name="LISTA" localSheetId="46">#REF!</definedName>
    <definedName name="LISTA" localSheetId="47">#REF!</definedName>
    <definedName name="LISTA" localSheetId="48">#REF!</definedName>
    <definedName name="LISTA" localSheetId="49">#REF!</definedName>
    <definedName name="LISTA" localSheetId="50">#REF!</definedName>
    <definedName name="LISTA" localSheetId="51">#REF!</definedName>
    <definedName name="LISTA" localSheetId="52">#REF!</definedName>
    <definedName name="LISTA" localSheetId="53">#REF!</definedName>
    <definedName name="LISTA" localSheetId="54">#REF!</definedName>
    <definedName name="LISTA" localSheetId="55">#REF!</definedName>
    <definedName name="LISTA" localSheetId="56">#REF!</definedName>
    <definedName name="LISTA" localSheetId="9">#REF!</definedName>
    <definedName name="LISTA" localSheetId="10">#REF!</definedName>
    <definedName name="LISTA" localSheetId="11">#REF!</definedName>
    <definedName name="LISTA" localSheetId="12">#REF!</definedName>
    <definedName name="LISTA" localSheetId="13">#REF!</definedName>
    <definedName name="LISTA" localSheetId="14">#REF!</definedName>
    <definedName name="LISTA" localSheetId="16">#REF!</definedName>
    <definedName name="LISTA" localSheetId="17">#REF!</definedName>
    <definedName name="LISTA" localSheetId="18">#REF!</definedName>
    <definedName name="LISTA" localSheetId="19">#REF!</definedName>
    <definedName name="LISTA" localSheetId="22">#REF!</definedName>
    <definedName name="LISTA" localSheetId="23">#REF!</definedName>
    <definedName name="LISTA" localSheetId="24">#REF!</definedName>
    <definedName name="LISTA" localSheetId="25">#REF!</definedName>
    <definedName name="LISTA" localSheetId="26">#REF!</definedName>
    <definedName name="LISTA" localSheetId="27">#REF!</definedName>
    <definedName name="LISTA" localSheetId="28">#REF!</definedName>
    <definedName name="LISTA" localSheetId="29">#REF!</definedName>
    <definedName name="LISTA" localSheetId="30">#REF!</definedName>
    <definedName name="LISTA" localSheetId="31">#REF!</definedName>
    <definedName name="LISTA" localSheetId="32">#REF!</definedName>
    <definedName name="LISTA" localSheetId="33">#REF!</definedName>
    <definedName name="LISTA" localSheetId="34">#REF!</definedName>
    <definedName name="LISTA" localSheetId="35">#REF!</definedName>
    <definedName name="LISTA" localSheetId="36">#REF!</definedName>
    <definedName name="LISTA" localSheetId="37">#REF!</definedName>
    <definedName name="LISTA" localSheetId="38">#REF!</definedName>
    <definedName name="LISTA" localSheetId="39">#REF!</definedName>
    <definedName name="LISTA" localSheetId="40">#REF!</definedName>
    <definedName name="LISTA" localSheetId="41">#REF!</definedName>
    <definedName name="LISTA">#REF!</definedName>
    <definedName name="Lista_Mater" localSheetId="6">#REF!</definedName>
    <definedName name="Lista_Mater">#REF!</definedName>
    <definedName name="Lista_MO" localSheetId="6">#REF!</definedName>
    <definedName name="Lista_MO">#REF!</definedName>
    <definedName name="LISTA_PROCESOS" localSheetId="15">#REF!</definedName>
    <definedName name="LISTA_PROCESOS" localSheetId="6">#REF!</definedName>
    <definedName name="LISTA_PROCESOS" localSheetId="7">#REF!</definedName>
    <definedName name="LISTA_PROCESOS" localSheetId="8">#REF!</definedName>
    <definedName name="LISTA_PROCESOS" localSheetId="42">#REF!</definedName>
    <definedName name="LISTA_PROCESOS" localSheetId="43">#REF!</definedName>
    <definedName name="LISTA_PROCESOS" localSheetId="44">#REF!</definedName>
    <definedName name="LISTA_PROCESOS" localSheetId="45">#REF!</definedName>
    <definedName name="LISTA_PROCESOS" localSheetId="46">#REF!</definedName>
    <definedName name="LISTA_PROCESOS" localSheetId="47">#REF!</definedName>
    <definedName name="LISTA_PROCESOS" localSheetId="48">#REF!</definedName>
    <definedName name="LISTA_PROCESOS" localSheetId="49">#REF!</definedName>
    <definedName name="LISTA_PROCESOS" localSheetId="50">#REF!</definedName>
    <definedName name="LISTA_PROCESOS" localSheetId="51">#REF!</definedName>
    <definedName name="LISTA_PROCESOS" localSheetId="52">#REF!</definedName>
    <definedName name="LISTA_PROCESOS" localSheetId="53">#REF!</definedName>
    <definedName name="LISTA_PROCESOS" localSheetId="54">#REF!</definedName>
    <definedName name="LISTA_PROCESOS" localSheetId="55">#REF!</definedName>
    <definedName name="LISTA_PROCESOS" localSheetId="56">#REF!</definedName>
    <definedName name="LISTA_PROCESOS" localSheetId="9">#REF!</definedName>
    <definedName name="LISTA_PROCESOS" localSheetId="10">#REF!</definedName>
    <definedName name="LISTA_PROCESOS" localSheetId="11">#REF!</definedName>
    <definedName name="LISTA_PROCESOS" localSheetId="12">#REF!</definedName>
    <definedName name="LISTA_PROCESOS" localSheetId="13">#REF!</definedName>
    <definedName name="LISTA_PROCESOS" localSheetId="14">#REF!</definedName>
    <definedName name="LISTA_PROCESOS" localSheetId="16">#REF!</definedName>
    <definedName name="LISTA_PROCESOS" localSheetId="17">#REF!</definedName>
    <definedName name="LISTA_PROCESOS" localSheetId="18">#REF!</definedName>
    <definedName name="LISTA_PROCESOS" localSheetId="19">#REF!</definedName>
    <definedName name="LISTA_PROCESOS" localSheetId="22">#REF!</definedName>
    <definedName name="LISTA_PROCESOS" localSheetId="23">#REF!</definedName>
    <definedName name="LISTA_PROCESOS" localSheetId="24">#REF!</definedName>
    <definedName name="LISTA_PROCESOS" localSheetId="25">#REF!</definedName>
    <definedName name="LISTA_PROCESOS" localSheetId="26">#REF!</definedName>
    <definedName name="LISTA_PROCESOS" localSheetId="27">#REF!</definedName>
    <definedName name="LISTA_PROCESOS" localSheetId="28">#REF!</definedName>
    <definedName name="LISTA_PROCESOS" localSheetId="29">#REF!</definedName>
    <definedName name="LISTA_PROCESOS" localSheetId="30">#REF!</definedName>
    <definedName name="LISTA_PROCESOS" localSheetId="31">#REF!</definedName>
    <definedName name="LISTA_PROCESOS" localSheetId="32">#REF!</definedName>
    <definedName name="LISTA_PROCESOS" localSheetId="33">#REF!</definedName>
    <definedName name="LISTA_PROCESOS" localSheetId="34">#REF!</definedName>
    <definedName name="LISTA_PROCESOS" localSheetId="35">#REF!</definedName>
    <definedName name="LISTA_PROCESOS" localSheetId="36">#REF!</definedName>
    <definedName name="LISTA_PROCESOS" localSheetId="37">#REF!</definedName>
    <definedName name="LISTA_PROCESOS" localSheetId="38">#REF!</definedName>
    <definedName name="LISTA_PROCESOS" localSheetId="39">#REF!</definedName>
    <definedName name="LISTA_PROCESOS" localSheetId="40">#REF!</definedName>
    <definedName name="LISTA_PROCESOS" localSheetId="41">#REF!</definedName>
    <definedName name="LISTA_PROCESOS">#REF!</definedName>
    <definedName name="LISTA_PROCESOS_1" localSheetId="15">#REF!</definedName>
    <definedName name="LISTA_PROCESOS_1" localSheetId="6">#REF!</definedName>
    <definedName name="LISTA_PROCESOS_1" localSheetId="7">#REF!</definedName>
    <definedName name="LISTA_PROCESOS_1" localSheetId="8">#REF!</definedName>
    <definedName name="LISTA_PROCESOS_1" localSheetId="42">#REF!</definedName>
    <definedName name="LISTA_PROCESOS_1" localSheetId="43">#REF!</definedName>
    <definedName name="LISTA_PROCESOS_1" localSheetId="44">#REF!</definedName>
    <definedName name="LISTA_PROCESOS_1" localSheetId="45">#REF!</definedName>
    <definedName name="LISTA_PROCESOS_1" localSheetId="46">#REF!</definedName>
    <definedName name="LISTA_PROCESOS_1" localSheetId="47">#REF!</definedName>
    <definedName name="LISTA_PROCESOS_1" localSheetId="48">#REF!</definedName>
    <definedName name="LISTA_PROCESOS_1" localSheetId="49">#REF!</definedName>
    <definedName name="LISTA_PROCESOS_1" localSheetId="50">#REF!</definedName>
    <definedName name="LISTA_PROCESOS_1" localSheetId="51">#REF!</definedName>
    <definedName name="LISTA_PROCESOS_1" localSheetId="52">#REF!</definedName>
    <definedName name="LISTA_PROCESOS_1" localSheetId="53">#REF!</definedName>
    <definedName name="LISTA_PROCESOS_1" localSheetId="54">#REF!</definedName>
    <definedName name="LISTA_PROCESOS_1" localSheetId="55">#REF!</definedName>
    <definedName name="LISTA_PROCESOS_1" localSheetId="56">#REF!</definedName>
    <definedName name="LISTA_PROCESOS_1" localSheetId="9">#REF!</definedName>
    <definedName name="LISTA_PROCESOS_1" localSheetId="10">#REF!</definedName>
    <definedName name="LISTA_PROCESOS_1" localSheetId="11">#REF!</definedName>
    <definedName name="LISTA_PROCESOS_1" localSheetId="12">#REF!</definedName>
    <definedName name="LISTA_PROCESOS_1" localSheetId="13">#REF!</definedName>
    <definedName name="LISTA_PROCESOS_1" localSheetId="14">#REF!</definedName>
    <definedName name="LISTA_PROCESOS_1" localSheetId="16">#REF!</definedName>
    <definedName name="LISTA_PROCESOS_1" localSheetId="17">#REF!</definedName>
    <definedName name="LISTA_PROCESOS_1" localSheetId="18">#REF!</definedName>
    <definedName name="LISTA_PROCESOS_1" localSheetId="19">#REF!</definedName>
    <definedName name="LISTA_PROCESOS_1" localSheetId="22">#REF!</definedName>
    <definedName name="LISTA_PROCESOS_1" localSheetId="23">#REF!</definedName>
    <definedName name="LISTA_PROCESOS_1" localSheetId="24">#REF!</definedName>
    <definedName name="LISTA_PROCESOS_1" localSheetId="25">#REF!</definedName>
    <definedName name="LISTA_PROCESOS_1" localSheetId="26">#REF!</definedName>
    <definedName name="LISTA_PROCESOS_1" localSheetId="27">#REF!</definedName>
    <definedName name="LISTA_PROCESOS_1" localSheetId="28">#REF!</definedName>
    <definedName name="LISTA_PROCESOS_1" localSheetId="29">#REF!</definedName>
    <definedName name="LISTA_PROCESOS_1" localSheetId="30">#REF!</definedName>
    <definedName name="LISTA_PROCESOS_1" localSheetId="31">#REF!</definedName>
    <definedName name="LISTA_PROCESOS_1" localSheetId="32">#REF!</definedName>
    <definedName name="LISTA_PROCESOS_1" localSheetId="33">#REF!</definedName>
    <definedName name="LISTA_PROCESOS_1" localSheetId="34">#REF!</definedName>
    <definedName name="LISTA_PROCESOS_1" localSheetId="35">#REF!</definedName>
    <definedName name="LISTA_PROCESOS_1" localSheetId="36">#REF!</definedName>
    <definedName name="LISTA_PROCESOS_1" localSheetId="37">#REF!</definedName>
    <definedName name="LISTA_PROCESOS_1" localSheetId="38">#REF!</definedName>
    <definedName name="LISTA_PROCESOS_1" localSheetId="39">#REF!</definedName>
    <definedName name="LISTA_PROCESOS_1" localSheetId="40">#REF!</definedName>
    <definedName name="LISTA_PROCESOS_1" localSheetId="41">#REF!</definedName>
    <definedName name="LISTA_PROCESOS_1">#REF!</definedName>
    <definedName name="LISTA_PROCESOS_2" localSheetId="6">#REF!</definedName>
    <definedName name="LISTA_PROCESOS_2">#REF!</definedName>
    <definedName name="LISTA2">'[159]LISTA DE PRECIOS'!$A$4:$A$26</definedName>
    <definedName name="lista3">[160]Hoja2!$C$2:$C$5</definedName>
    <definedName name="ListaCantidad" localSheetId="6">#REF!</definedName>
    <definedName name="ListaCantidad" localSheetId="7">#REF!</definedName>
    <definedName name="ListaCantidad" localSheetId="11">#REF!</definedName>
    <definedName name="ListaCantidad" localSheetId="19">#REF!</definedName>
    <definedName name="ListaCantidad" localSheetId="2">#REF!</definedName>
    <definedName name="ListaCantidad" localSheetId="1">#REF!</definedName>
    <definedName name="ListaCantidad">#REF!</definedName>
    <definedName name="listadfo" localSheetId="6">#REF!</definedName>
    <definedName name="listadfo" localSheetId="7">#REF!</definedName>
    <definedName name="listadfo" localSheetId="11">#REF!</definedName>
    <definedName name="listadfo" localSheetId="19">#REF!</definedName>
    <definedName name="listadfo" localSheetId="2">#REF!</definedName>
    <definedName name="listadfo" localSheetId="1">#REF!</definedName>
    <definedName name="listadfo">#REF!</definedName>
    <definedName name="LISTADO" localSheetId="6">#REF!</definedName>
    <definedName name="LISTADO" localSheetId="7">#REF!</definedName>
    <definedName name="LISTADO" localSheetId="11">#REF!</definedName>
    <definedName name="LISTADO" localSheetId="19">#REF!</definedName>
    <definedName name="LISTADO" localSheetId="2">#REF!</definedName>
    <definedName name="LISTADO" localSheetId="1">#REF!</definedName>
    <definedName name="LISTADO">#REF!</definedName>
    <definedName name="LISTADO_1" localSheetId="6">#REF!</definedName>
    <definedName name="LISTADO_1">#REF!</definedName>
    <definedName name="LISTADO_2" localSheetId="6">#REF!</definedName>
    <definedName name="LISTADO_2">#REF!</definedName>
    <definedName name="Listados">INDIRECT("List_"&amp;[70]APUS!XEU1)</definedName>
    <definedName name="ListaItem" localSheetId="2">#REF!</definedName>
    <definedName name="ListaItem">#REF!</definedName>
    <definedName name="ListaUni">[161]TOTALES!$D$7:$D$654</definedName>
    <definedName name="LISTON_2_2">'[31]LISTADO '!$F$22</definedName>
    <definedName name="LISTON_2_4">'[31]LISTADO '!$F$21</definedName>
    <definedName name="LISTON_DE_2X4X15" localSheetId="6">#REF!</definedName>
    <definedName name="LISTON_DE_2X4X15" localSheetId="7">#REF!</definedName>
    <definedName name="LISTON_DE_2X4X15" localSheetId="11">#REF!</definedName>
    <definedName name="LISTON_DE_2X4X15" localSheetId="19">#REF!</definedName>
    <definedName name="LISTON_DE_2X4X15" localSheetId="1">#REF!</definedName>
    <definedName name="LISTON_DE_2X4X15">#REF!</definedName>
    <definedName name="LISTON2">[162]PRECIOS!$B$90</definedName>
    <definedName name="LISTON2x4x15">[162]PRECIOS!$B$45</definedName>
    <definedName name="Lj" localSheetId="6">#REF!</definedName>
    <definedName name="Lj" localSheetId="7">#REF!</definedName>
    <definedName name="Lj" localSheetId="11">#REF!</definedName>
    <definedName name="Lj" localSheetId="19">#REF!</definedName>
    <definedName name="Lj" localSheetId="2">#REF!</definedName>
    <definedName name="Lj" localSheetId="1">#REF!</definedName>
    <definedName name="Lj">#REF!</definedName>
    <definedName name="Lk" localSheetId="6">#REF!</definedName>
    <definedName name="Lk" localSheetId="7">#REF!</definedName>
    <definedName name="Lk" localSheetId="11">#REF!</definedName>
    <definedName name="Lk" localSheetId="19">#REF!</definedName>
    <definedName name="Lk" localSheetId="2">#REF!</definedName>
    <definedName name="Lk" localSheetId="1">#REF!</definedName>
    <definedName name="Lk">#REF!</definedName>
    <definedName name="lkfg" localSheetId="15">#REF!</definedName>
    <definedName name="lkfg" localSheetId="6">#REF!</definedName>
    <definedName name="lkfg" localSheetId="7">#REF!</definedName>
    <definedName name="lkfg" localSheetId="8">#REF!</definedName>
    <definedName name="lkfg" localSheetId="42">#REF!</definedName>
    <definedName name="lkfg" localSheetId="43">#REF!</definedName>
    <definedName name="lkfg" localSheetId="44">#REF!</definedName>
    <definedName name="lkfg" localSheetId="45">#REF!</definedName>
    <definedName name="lkfg" localSheetId="46">#REF!</definedName>
    <definedName name="lkfg" localSheetId="47">#REF!</definedName>
    <definedName name="lkfg" localSheetId="48">#REF!</definedName>
    <definedName name="lkfg" localSheetId="49">#REF!</definedName>
    <definedName name="lkfg" localSheetId="50">#REF!</definedName>
    <definedName name="lkfg" localSheetId="51">#REF!</definedName>
    <definedName name="lkfg" localSheetId="52">#REF!</definedName>
    <definedName name="lkfg" localSheetId="53">#REF!</definedName>
    <definedName name="lkfg" localSheetId="54">#REF!</definedName>
    <definedName name="lkfg" localSheetId="55">#REF!</definedName>
    <definedName name="lkfg" localSheetId="56">#REF!</definedName>
    <definedName name="lkfg" localSheetId="9">#REF!</definedName>
    <definedName name="lkfg" localSheetId="10">#REF!</definedName>
    <definedName name="lkfg" localSheetId="11">#REF!</definedName>
    <definedName name="lkfg" localSheetId="12">#REF!</definedName>
    <definedName name="lkfg" localSheetId="13">#REF!</definedName>
    <definedName name="lkfg" localSheetId="14">#REF!</definedName>
    <definedName name="lkfg" localSheetId="16">#REF!</definedName>
    <definedName name="lkfg" localSheetId="17">#REF!</definedName>
    <definedName name="lkfg" localSheetId="18">#REF!</definedName>
    <definedName name="lkfg" localSheetId="19">#REF!</definedName>
    <definedName name="lkfg" localSheetId="22">#REF!</definedName>
    <definedName name="lkfg" localSheetId="23">#REF!</definedName>
    <definedName name="lkfg" localSheetId="24">#REF!</definedName>
    <definedName name="lkfg" localSheetId="25">#REF!</definedName>
    <definedName name="lkfg" localSheetId="26">#REF!</definedName>
    <definedName name="lkfg" localSheetId="27">#REF!</definedName>
    <definedName name="lkfg" localSheetId="28">#REF!</definedName>
    <definedName name="lkfg" localSheetId="29">#REF!</definedName>
    <definedName name="lkfg" localSheetId="30">#REF!</definedName>
    <definedName name="lkfg" localSheetId="31">#REF!</definedName>
    <definedName name="lkfg" localSheetId="32">#REF!</definedName>
    <definedName name="lkfg" localSheetId="33">#REF!</definedName>
    <definedName name="lkfg" localSheetId="34">#REF!</definedName>
    <definedName name="lkfg" localSheetId="35">#REF!</definedName>
    <definedName name="lkfg" localSheetId="36">#REF!</definedName>
    <definedName name="lkfg" localSheetId="37">#REF!</definedName>
    <definedName name="lkfg" localSheetId="38">#REF!</definedName>
    <definedName name="lkfg" localSheetId="39">#REF!</definedName>
    <definedName name="lkfg" localSheetId="40">#REF!</definedName>
    <definedName name="lkfg" localSheetId="41">#REF!</definedName>
    <definedName name="lkfg">#REF!</definedName>
    <definedName name="lkkl" localSheetId="6">#REF!</definedName>
    <definedName name="lkkl">#REF!</definedName>
    <definedName name="ll" localSheetId="15">[163]PRESUPUESTO!#REF!</definedName>
    <definedName name="ll" localSheetId="6">[163]PRESUPUESTO!#REF!</definedName>
    <definedName name="ll" localSheetId="7">[163]PRESUPUESTO!#REF!</definedName>
    <definedName name="ll" localSheetId="8">[163]PRESUPUESTO!#REF!</definedName>
    <definedName name="ll" localSheetId="42">[163]PRESUPUESTO!#REF!</definedName>
    <definedName name="ll" localSheetId="43">[163]PRESUPUESTO!#REF!</definedName>
    <definedName name="ll" localSheetId="44">[163]PRESUPUESTO!#REF!</definedName>
    <definedName name="ll" localSheetId="45">[163]PRESUPUESTO!#REF!</definedName>
    <definedName name="ll" localSheetId="46">[163]PRESUPUESTO!#REF!</definedName>
    <definedName name="ll" localSheetId="47">[163]PRESUPUESTO!#REF!</definedName>
    <definedName name="ll" localSheetId="48">[163]PRESUPUESTO!#REF!</definedName>
    <definedName name="ll" localSheetId="49">[163]PRESUPUESTO!#REF!</definedName>
    <definedName name="ll" localSheetId="50">[163]PRESUPUESTO!#REF!</definedName>
    <definedName name="ll" localSheetId="51">[163]PRESUPUESTO!#REF!</definedName>
    <definedName name="ll" localSheetId="52">[163]PRESUPUESTO!#REF!</definedName>
    <definedName name="ll" localSheetId="53">[163]PRESUPUESTO!#REF!</definedName>
    <definedName name="ll" localSheetId="54">[163]PRESUPUESTO!#REF!</definedName>
    <definedName name="ll" localSheetId="55">[163]PRESUPUESTO!#REF!</definedName>
    <definedName name="ll" localSheetId="56">[163]PRESUPUESTO!#REF!</definedName>
    <definedName name="ll" localSheetId="9">[163]PRESUPUESTO!#REF!</definedName>
    <definedName name="ll" localSheetId="10">[163]PRESUPUESTO!#REF!</definedName>
    <definedName name="ll" localSheetId="11">[163]PRESUPUESTO!#REF!</definedName>
    <definedName name="ll" localSheetId="12">[163]PRESUPUESTO!#REF!</definedName>
    <definedName name="ll" localSheetId="13">[163]PRESUPUESTO!#REF!</definedName>
    <definedName name="ll" localSheetId="14">[163]PRESUPUESTO!#REF!</definedName>
    <definedName name="ll" localSheetId="16">[163]PRESUPUESTO!#REF!</definedName>
    <definedName name="ll" localSheetId="17">[163]PRESUPUESTO!#REF!</definedName>
    <definedName name="ll" localSheetId="18">[163]PRESUPUESTO!#REF!</definedName>
    <definedName name="ll" localSheetId="19">[163]PRESUPUESTO!#REF!</definedName>
    <definedName name="ll" localSheetId="22">[163]PRESUPUESTO!#REF!</definedName>
    <definedName name="ll" localSheetId="23">[163]PRESUPUESTO!#REF!</definedName>
    <definedName name="ll" localSheetId="24">[163]PRESUPUESTO!#REF!</definedName>
    <definedName name="ll" localSheetId="25">[163]PRESUPUESTO!#REF!</definedName>
    <definedName name="ll" localSheetId="26">[163]PRESUPUESTO!#REF!</definedName>
    <definedName name="ll" localSheetId="27">[163]PRESUPUESTO!#REF!</definedName>
    <definedName name="ll" localSheetId="28">[163]PRESUPUESTO!#REF!</definedName>
    <definedName name="ll" localSheetId="29">[163]PRESUPUESTO!#REF!</definedName>
    <definedName name="ll" localSheetId="30">[163]PRESUPUESTO!#REF!</definedName>
    <definedName name="ll" localSheetId="31">[163]PRESUPUESTO!#REF!</definedName>
    <definedName name="ll" localSheetId="32">[163]PRESUPUESTO!#REF!</definedName>
    <definedName name="ll" localSheetId="33">[163]PRESUPUESTO!#REF!</definedName>
    <definedName name="ll" localSheetId="34">[163]PRESUPUESTO!#REF!</definedName>
    <definedName name="ll" localSheetId="35">[163]PRESUPUESTO!#REF!</definedName>
    <definedName name="ll" localSheetId="36">[163]PRESUPUESTO!#REF!</definedName>
    <definedName name="ll" localSheetId="37">[163]PRESUPUESTO!#REF!</definedName>
    <definedName name="ll" localSheetId="38">[163]PRESUPUESTO!#REF!</definedName>
    <definedName name="ll" localSheetId="39">[163]PRESUPUESTO!#REF!</definedName>
    <definedName name="ll" localSheetId="40">[163]PRESUPUESTO!#REF!</definedName>
    <definedName name="ll" localSheetId="41">[163]PRESUPUESTO!#REF!</definedName>
    <definedName name="ll" localSheetId="2">[163]PRESUPUESTO!#REF!</definedName>
    <definedName name="ll" localSheetId="3">#REF!</definedName>
    <definedName name="ll">[163]PRESUPUESTO!#REF!</definedName>
    <definedName name="LLAVE_DE_CHORRO_1_2" localSheetId="6">#REF!</definedName>
    <definedName name="LLAVE_DE_CHORRO_1_2" localSheetId="7">#REF!</definedName>
    <definedName name="LLAVE_DE_CHORRO_1_2" localSheetId="11">#REF!</definedName>
    <definedName name="LLAVE_DE_CHORRO_1_2" localSheetId="19">#REF!</definedName>
    <definedName name="LLAVE_DE_CHORRO_1_2" localSheetId="2">#REF!</definedName>
    <definedName name="LLAVE_DE_CHORRO_1_2" localSheetId="1">#REF!</definedName>
    <definedName name="LLAVE_DE_CHORRO_1_2">#REF!</definedName>
    <definedName name="LLAVE_DE_PASO_1_2" localSheetId="6">#REF!</definedName>
    <definedName name="LLAVE_DE_PASO_1_2" localSheetId="7">#REF!</definedName>
    <definedName name="LLAVE_DE_PASO_1_2" localSheetId="11">#REF!</definedName>
    <definedName name="LLAVE_DE_PASO_1_2" localSheetId="19">#REF!</definedName>
    <definedName name="LLAVE_DE_PASO_1_2" localSheetId="2">#REF!</definedName>
    <definedName name="LLAVE_DE_PASO_1_2" localSheetId="1">#REF!</definedName>
    <definedName name="LLAVE_DE_PASO_1_2">#REF!</definedName>
    <definedName name="LLC_north_perc">50</definedName>
    <definedName name="LLC_south_perc">100</definedName>
    <definedName name="lll" localSheetId="15">[163]PRESUPUESTO!#REF!</definedName>
    <definedName name="lll" localSheetId="6">[163]PRESUPUESTO!#REF!</definedName>
    <definedName name="lll" localSheetId="7">[163]PRESUPUESTO!#REF!</definedName>
    <definedName name="lll" localSheetId="8">[163]PRESUPUESTO!#REF!</definedName>
    <definedName name="lll" localSheetId="42">[163]PRESUPUESTO!#REF!</definedName>
    <definedName name="lll" localSheetId="43">[163]PRESUPUESTO!#REF!</definedName>
    <definedName name="lll" localSheetId="44">[163]PRESUPUESTO!#REF!</definedName>
    <definedName name="lll" localSheetId="45">[163]PRESUPUESTO!#REF!</definedName>
    <definedName name="lll" localSheetId="46">[163]PRESUPUESTO!#REF!</definedName>
    <definedName name="lll" localSheetId="47">[163]PRESUPUESTO!#REF!</definedName>
    <definedName name="lll" localSheetId="48">[163]PRESUPUESTO!#REF!</definedName>
    <definedName name="lll" localSheetId="49">[163]PRESUPUESTO!#REF!</definedName>
    <definedName name="lll" localSheetId="50">[163]PRESUPUESTO!#REF!</definedName>
    <definedName name="lll" localSheetId="51">[163]PRESUPUESTO!#REF!</definedName>
    <definedName name="lll" localSheetId="52">[163]PRESUPUESTO!#REF!</definedName>
    <definedName name="lll" localSheetId="53">[163]PRESUPUESTO!#REF!</definedName>
    <definedName name="lll" localSheetId="54">[163]PRESUPUESTO!#REF!</definedName>
    <definedName name="lll" localSheetId="55">[163]PRESUPUESTO!#REF!</definedName>
    <definedName name="lll" localSheetId="56">[163]PRESUPUESTO!#REF!</definedName>
    <definedName name="lll" localSheetId="9">[163]PRESUPUESTO!#REF!</definedName>
    <definedName name="lll" localSheetId="10">[163]PRESUPUESTO!#REF!</definedName>
    <definedName name="lll" localSheetId="11">[163]PRESUPUESTO!#REF!</definedName>
    <definedName name="lll" localSheetId="12">[163]PRESUPUESTO!#REF!</definedName>
    <definedName name="lll" localSheetId="13">[163]PRESUPUESTO!#REF!</definedName>
    <definedName name="lll" localSheetId="14">[163]PRESUPUESTO!#REF!</definedName>
    <definedName name="lll" localSheetId="16">[163]PRESUPUESTO!#REF!</definedName>
    <definedName name="lll" localSheetId="17">[163]PRESUPUESTO!#REF!</definedName>
    <definedName name="lll" localSheetId="18">[163]PRESUPUESTO!#REF!</definedName>
    <definedName name="lll" localSheetId="19">[163]PRESUPUESTO!#REF!</definedName>
    <definedName name="lll" localSheetId="22">[163]PRESUPUESTO!#REF!</definedName>
    <definedName name="lll" localSheetId="23">[163]PRESUPUESTO!#REF!</definedName>
    <definedName name="lll" localSheetId="24">[163]PRESUPUESTO!#REF!</definedName>
    <definedName name="lll" localSheetId="25">[163]PRESUPUESTO!#REF!</definedName>
    <definedName name="lll" localSheetId="26">[163]PRESUPUESTO!#REF!</definedName>
    <definedName name="lll" localSheetId="27">[163]PRESUPUESTO!#REF!</definedName>
    <definedName name="lll" localSheetId="28">[163]PRESUPUESTO!#REF!</definedName>
    <definedName name="lll" localSheetId="29">[163]PRESUPUESTO!#REF!</definedName>
    <definedName name="lll" localSheetId="30">[163]PRESUPUESTO!#REF!</definedName>
    <definedName name="lll" localSheetId="31">[163]PRESUPUESTO!#REF!</definedName>
    <definedName name="lll" localSheetId="32">[163]PRESUPUESTO!#REF!</definedName>
    <definedName name="lll" localSheetId="33">[163]PRESUPUESTO!#REF!</definedName>
    <definedName name="lll" localSheetId="34">[163]PRESUPUESTO!#REF!</definedName>
    <definedName name="lll" localSheetId="35">[163]PRESUPUESTO!#REF!</definedName>
    <definedName name="lll" localSheetId="36">[163]PRESUPUESTO!#REF!</definedName>
    <definedName name="lll" localSheetId="37">[163]PRESUPUESTO!#REF!</definedName>
    <definedName name="lll" localSheetId="38">[163]PRESUPUESTO!#REF!</definedName>
    <definedName name="lll" localSheetId="39">[163]PRESUPUESTO!#REF!</definedName>
    <definedName name="lll" localSheetId="40">[163]PRESUPUESTO!#REF!</definedName>
    <definedName name="lll" localSheetId="41">[163]PRESUPUESTO!#REF!</definedName>
    <definedName name="lll" localSheetId="2">[163]PRESUPUESTO!#REF!</definedName>
    <definedName name="Lll" localSheetId="3">#REF!</definedName>
    <definedName name="lll">[163]PRESUPUESTO!#REF!</definedName>
    <definedName name="LLLL" localSheetId="15">#REF!</definedName>
    <definedName name="LLLL" localSheetId="6">#REF!</definedName>
    <definedName name="LLLL" localSheetId="7">#REF!</definedName>
    <definedName name="LLLL" localSheetId="8">#REF!</definedName>
    <definedName name="LLLL" localSheetId="42">#REF!</definedName>
    <definedName name="LLLL" localSheetId="43">#REF!</definedName>
    <definedName name="LLLL" localSheetId="44">#REF!</definedName>
    <definedName name="LLLL" localSheetId="45">#REF!</definedName>
    <definedName name="LLLL" localSheetId="46">#REF!</definedName>
    <definedName name="LLLL" localSheetId="47">#REF!</definedName>
    <definedName name="LLLL" localSheetId="48">#REF!</definedName>
    <definedName name="LLLL" localSheetId="49">#REF!</definedName>
    <definedName name="LLLL" localSheetId="50">#REF!</definedName>
    <definedName name="LLLL" localSheetId="51">#REF!</definedName>
    <definedName name="LLLL" localSheetId="52">#REF!</definedName>
    <definedName name="LLLL" localSheetId="53">#REF!</definedName>
    <definedName name="LLLL" localSheetId="54">#REF!</definedName>
    <definedName name="LLLL" localSheetId="55">#REF!</definedName>
    <definedName name="LLLL" localSheetId="56">#REF!</definedName>
    <definedName name="LLLL" localSheetId="9">#REF!</definedName>
    <definedName name="LLLL" localSheetId="10">#REF!</definedName>
    <definedName name="LLLL" localSheetId="11">#REF!</definedName>
    <definedName name="LLLL" localSheetId="12">#REF!</definedName>
    <definedName name="LLLL" localSheetId="13">#REF!</definedName>
    <definedName name="LLLL" localSheetId="14">#REF!</definedName>
    <definedName name="LLLL" localSheetId="16">#REF!</definedName>
    <definedName name="LLLL" localSheetId="17">#REF!</definedName>
    <definedName name="LLLL" localSheetId="18">#REF!</definedName>
    <definedName name="LLLL" localSheetId="19">#REF!</definedName>
    <definedName name="LLLL" localSheetId="22">#REF!</definedName>
    <definedName name="LLLL" localSheetId="23">#REF!</definedName>
    <definedName name="LLLL" localSheetId="24">#REF!</definedName>
    <definedName name="LLLL" localSheetId="25">#REF!</definedName>
    <definedName name="LLLL" localSheetId="26">#REF!</definedName>
    <definedName name="LLLL" localSheetId="27">#REF!</definedName>
    <definedName name="LLLL" localSheetId="28">#REF!</definedName>
    <definedName name="LLLL" localSheetId="29">#REF!</definedName>
    <definedName name="LLLL" localSheetId="30">#REF!</definedName>
    <definedName name="LLLL" localSheetId="31">#REF!</definedName>
    <definedName name="LLLL" localSheetId="32">#REF!</definedName>
    <definedName name="LLLL" localSheetId="33">#REF!</definedName>
    <definedName name="LLLL" localSheetId="34">#REF!</definedName>
    <definedName name="LLLL" localSheetId="35">#REF!</definedName>
    <definedName name="LLLL" localSheetId="36">#REF!</definedName>
    <definedName name="LLLL" localSheetId="37">#REF!</definedName>
    <definedName name="LLLL" localSheetId="38">#REF!</definedName>
    <definedName name="LLLL" localSheetId="39">#REF!</definedName>
    <definedName name="LLLL" localSheetId="40">#REF!</definedName>
    <definedName name="LLLL" localSheetId="41">#REF!</definedName>
    <definedName name="llll" localSheetId="3">#REF!</definedName>
    <definedName name="LLLL">#REF!</definedName>
    <definedName name="lllllllllll" localSheetId="6">#REF!</definedName>
    <definedName name="lllllllllll">#REF!</definedName>
    <definedName name="LLUVIA" localSheetId="6">#REF!</definedName>
    <definedName name="LLUVIA">#REF!</definedName>
    <definedName name="LM" localSheetId="6">#REF!</definedName>
    <definedName name="LM">#REF!</definedName>
    <definedName name="lmf" localSheetId="6">'[164]BASE DE DATOS ORIG'!#REF!</definedName>
    <definedName name="lmf" localSheetId="7">'[164]BASE DE DATOS ORIG'!#REF!</definedName>
    <definedName name="lmf" localSheetId="11">'[164]BASE DE DATOS ORIG'!#REF!</definedName>
    <definedName name="lmf" localSheetId="19">'[164]BASE DE DATOS ORIG'!#REF!</definedName>
    <definedName name="lmf">'[164]BASE DE DATOS ORIG'!#REF!</definedName>
    <definedName name="LMO">[165]MO!$A$2:$A$188</definedName>
    <definedName name="Ln" localSheetId="6">#REF!</definedName>
    <definedName name="Ln" localSheetId="7">#REF!</definedName>
    <definedName name="Ln" localSheetId="11">#REF!</definedName>
    <definedName name="Ln" localSheetId="19">#REF!</definedName>
    <definedName name="Ln" localSheetId="2">#REF!</definedName>
    <definedName name="Ln" localSheetId="1">#REF!</definedName>
    <definedName name="Ln">#REF!</definedName>
    <definedName name="lng" localSheetId="15">#REF!</definedName>
    <definedName name="lng" localSheetId="6">#REF!</definedName>
    <definedName name="lng" localSheetId="7">#REF!</definedName>
    <definedName name="lng" localSheetId="8">#REF!</definedName>
    <definedName name="lng" localSheetId="42">#REF!</definedName>
    <definedName name="lng" localSheetId="43">#REF!</definedName>
    <definedName name="lng" localSheetId="44">#REF!</definedName>
    <definedName name="lng" localSheetId="45">#REF!</definedName>
    <definedName name="lng" localSheetId="46">#REF!</definedName>
    <definedName name="lng" localSheetId="47">#REF!</definedName>
    <definedName name="lng" localSheetId="48">#REF!</definedName>
    <definedName name="lng" localSheetId="49">#REF!</definedName>
    <definedName name="lng" localSheetId="50">#REF!</definedName>
    <definedName name="lng" localSheetId="51">#REF!</definedName>
    <definedName name="lng" localSheetId="52">#REF!</definedName>
    <definedName name="lng" localSheetId="53">#REF!</definedName>
    <definedName name="lng" localSheetId="54">#REF!</definedName>
    <definedName name="lng" localSheetId="55">#REF!</definedName>
    <definedName name="lng" localSheetId="56">#REF!</definedName>
    <definedName name="lng" localSheetId="9">#REF!</definedName>
    <definedName name="lng" localSheetId="10">#REF!</definedName>
    <definedName name="lng" localSheetId="11">#REF!</definedName>
    <definedName name="lng" localSheetId="12">#REF!</definedName>
    <definedName name="lng" localSheetId="13">#REF!</definedName>
    <definedName name="lng" localSheetId="14">#REF!</definedName>
    <definedName name="lng" localSheetId="16">#REF!</definedName>
    <definedName name="lng" localSheetId="17">#REF!</definedName>
    <definedName name="lng" localSheetId="18">#REF!</definedName>
    <definedName name="lng" localSheetId="19">#REF!</definedName>
    <definedName name="lng" localSheetId="22">#REF!</definedName>
    <definedName name="lng" localSheetId="23">#REF!</definedName>
    <definedName name="lng" localSheetId="24">#REF!</definedName>
    <definedName name="lng" localSheetId="25">#REF!</definedName>
    <definedName name="lng" localSheetId="26">#REF!</definedName>
    <definedName name="lng" localSheetId="27">#REF!</definedName>
    <definedName name="lng" localSheetId="28">#REF!</definedName>
    <definedName name="lng" localSheetId="29">#REF!</definedName>
    <definedName name="lng" localSheetId="30">#REF!</definedName>
    <definedName name="lng" localSheetId="31">#REF!</definedName>
    <definedName name="lng" localSheetId="32">#REF!</definedName>
    <definedName name="lng" localSheetId="33">#REF!</definedName>
    <definedName name="lng" localSheetId="34">#REF!</definedName>
    <definedName name="lng" localSheetId="35">#REF!</definedName>
    <definedName name="lng" localSheetId="36">#REF!</definedName>
    <definedName name="lng" localSheetId="37">#REF!</definedName>
    <definedName name="lng" localSheetId="38">#REF!</definedName>
    <definedName name="lng" localSheetId="39">#REF!</definedName>
    <definedName name="lng" localSheetId="40">#REF!</definedName>
    <definedName name="lng" localSheetId="41">#REF!</definedName>
    <definedName name="lng">#REF!</definedName>
    <definedName name="LngCantVehic" localSheetId="6">#REF!</definedName>
    <definedName name="LngCantVehic">#REF!</definedName>
    <definedName name="LngKilometrajeAnno" localSheetId="6">#REF!</definedName>
    <definedName name="LngKilometrajeAnno">#REF!</definedName>
    <definedName name="LngKilometrajeAno" localSheetId="6">#REF!</definedName>
    <definedName name="LngKilometrajeAno">#REF!</definedName>
    <definedName name="LngNumPeriodosGracia" localSheetId="6">#REF!</definedName>
    <definedName name="LngNumPeriodosGracia">#REF!</definedName>
    <definedName name="LngPickupKilometros" localSheetId="6">#REF!</definedName>
    <definedName name="LngPickupKilometros">#REF!</definedName>
    <definedName name="LngPlazoRenting" localSheetId="6">#REF!</definedName>
    <definedName name="LngPlazoRenting">#REF!</definedName>
    <definedName name="LngTiempoDepreciarMeses" localSheetId="6">#REF!</definedName>
    <definedName name="LngTiempoDepreciarMeses">#REF!</definedName>
    <definedName name="Lñ" localSheetId="6">#REF!</definedName>
    <definedName name="Lñ">#REF!</definedName>
    <definedName name="LÑP" localSheetId="15">#REF!</definedName>
    <definedName name="LÑP" localSheetId="6">#REF!</definedName>
    <definedName name="LÑP" localSheetId="7">#REF!</definedName>
    <definedName name="LÑP" localSheetId="8">#REF!</definedName>
    <definedName name="LÑP" localSheetId="42">#REF!</definedName>
    <definedName name="LÑP" localSheetId="43">#REF!</definedName>
    <definedName name="LÑP" localSheetId="44">#REF!</definedName>
    <definedName name="LÑP" localSheetId="45">#REF!</definedName>
    <definedName name="LÑP" localSheetId="46">#REF!</definedName>
    <definedName name="LÑP" localSheetId="47">#REF!</definedName>
    <definedName name="LÑP" localSheetId="48">#REF!</definedName>
    <definedName name="LÑP" localSheetId="49">#REF!</definedName>
    <definedName name="LÑP" localSheetId="50">#REF!</definedName>
    <definedName name="LÑP" localSheetId="51">#REF!</definedName>
    <definedName name="LÑP" localSheetId="52">#REF!</definedName>
    <definedName name="LÑP" localSheetId="53">#REF!</definedName>
    <definedName name="LÑP" localSheetId="54">#REF!</definedName>
    <definedName name="LÑP" localSheetId="55">#REF!</definedName>
    <definedName name="LÑP" localSheetId="56">#REF!</definedName>
    <definedName name="LÑP" localSheetId="9">#REF!</definedName>
    <definedName name="LÑP" localSheetId="10">#REF!</definedName>
    <definedName name="LÑP" localSheetId="11">#REF!</definedName>
    <definedName name="LÑP" localSheetId="12">#REF!</definedName>
    <definedName name="LÑP" localSheetId="13">#REF!</definedName>
    <definedName name="LÑP" localSheetId="14">#REF!</definedName>
    <definedName name="LÑP" localSheetId="16">#REF!</definedName>
    <definedName name="LÑP" localSheetId="17">#REF!</definedName>
    <definedName name="LÑP" localSheetId="18">#REF!</definedName>
    <definedName name="LÑP" localSheetId="19">#REF!</definedName>
    <definedName name="LÑP" localSheetId="22">#REF!</definedName>
    <definedName name="LÑP" localSheetId="23">#REF!</definedName>
    <definedName name="LÑP" localSheetId="24">#REF!</definedName>
    <definedName name="LÑP" localSheetId="25">#REF!</definedName>
    <definedName name="LÑP" localSheetId="26">#REF!</definedName>
    <definedName name="LÑP" localSheetId="27">#REF!</definedName>
    <definedName name="LÑP" localSheetId="28">#REF!</definedName>
    <definedName name="LÑP" localSheetId="29">#REF!</definedName>
    <definedName name="LÑP" localSheetId="30">#REF!</definedName>
    <definedName name="LÑP" localSheetId="31">#REF!</definedName>
    <definedName name="LÑP" localSheetId="32">#REF!</definedName>
    <definedName name="LÑP" localSheetId="33">#REF!</definedName>
    <definedName name="LÑP" localSheetId="34">#REF!</definedName>
    <definedName name="LÑP" localSheetId="35">#REF!</definedName>
    <definedName name="LÑP" localSheetId="36">#REF!</definedName>
    <definedName name="LÑP" localSheetId="37">#REF!</definedName>
    <definedName name="LÑP" localSheetId="38">#REF!</definedName>
    <definedName name="LÑP" localSheetId="39">#REF!</definedName>
    <definedName name="LÑP" localSheetId="40">#REF!</definedName>
    <definedName name="LÑP" localSheetId="41">#REF!</definedName>
    <definedName name="LÑP" localSheetId="3">#REF!</definedName>
    <definedName name="LÑP">#REF!</definedName>
    <definedName name="lo" localSheetId="6">#REF!</definedName>
    <definedName name="Lo" localSheetId="3">#REF!</definedName>
    <definedName name="lo">#REF!</definedName>
    <definedName name="Loan_Amount" localSheetId="6">#REF!</definedName>
    <definedName name="Loan_Amount" localSheetId="3">#REF!</definedName>
    <definedName name="Loan_Amount">#REF!</definedName>
    <definedName name="Loan_Start" localSheetId="6">#REF!</definedName>
    <definedName name="Loan_Start" localSheetId="3">#REF!</definedName>
    <definedName name="Loan_Start">#REF!</definedName>
    <definedName name="Loan_Years" localSheetId="6">#REF!</definedName>
    <definedName name="Loan_Years" localSheetId="3">#REF!</definedName>
    <definedName name="Loan_Years">#REF!</definedName>
    <definedName name="LOCA" localSheetId="15">[166]!absc</definedName>
    <definedName name="LOCA" localSheetId="6">[166]!absc</definedName>
    <definedName name="LOCA" localSheetId="7">[166]!absc</definedName>
    <definedName name="LOCA" localSheetId="8">[166]!absc</definedName>
    <definedName name="LOCA" localSheetId="42">[166]!absc</definedName>
    <definedName name="LOCA" localSheetId="43">[166]!absc</definedName>
    <definedName name="LOCA" localSheetId="44">[166]!absc</definedName>
    <definedName name="LOCA" localSheetId="45">[166]!absc</definedName>
    <definedName name="LOCA" localSheetId="46">[166]!absc</definedName>
    <definedName name="LOCA" localSheetId="47">[166]!absc</definedName>
    <definedName name="LOCA" localSheetId="48">[166]!absc</definedName>
    <definedName name="LOCA" localSheetId="49">[166]!absc</definedName>
    <definedName name="LOCA" localSheetId="50">[166]!absc</definedName>
    <definedName name="LOCA" localSheetId="51">[166]!absc</definedName>
    <definedName name="LOCA" localSheetId="52">[166]!absc</definedName>
    <definedName name="LOCA" localSheetId="53">[166]!absc</definedName>
    <definedName name="LOCA" localSheetId="54">[166]!absc</definedName>
    <definedName name="LOCA" localSheetId="55">[166]!absc</definedName>
    <definedName name="LOCA" localSheetId="56">[166]!absc</definedName>
    <definedName name="LOCA" localSheetId="9">[166]!absc</definedName>
    <definedName name="LOCA" localSheetId="10">[166]!absc</definedName>
    <definedName name="LOCA" localSheetId="11">[166]!absc</definedName>
    <definedName name="LOCA" localSheetId="12">[166]!absc</definedName>
    <definedName name="LOCA" localSheetId="13">[166]!absc</definedName>
    <definedName name="LOCA" localSheetId="14">[166]!absc</definedName>
    <definedName name="LOCA" localSheetId="16">[166]!absc</definedName>
    <definedName name="LOCA" localSheetId="17">[166]!absc</definedName>
    <definedName name="LOCA" localSheetId="22">[166]!absc</definedName>
    <definedName name="LOCA" localSheetId="23">[166]!absc</definedName>
    <definedName name="LOCA" localSheetId="24">[166]!absc</definedName>
    <definedName name="LOCA" localSheetId="25">[166]!absc</definedName>
    <definedName name="LOCA" localSheetId="26">[166]!absc</definedName>
    <definedName name="LOCA" localSheetId="27">[166]!absc</definedName>
    <definedName name="LOCA" localSheetId="28">[166]!absc</definedName>
    <definedName name="LOCA" localSheetId="29">[166]!absc</definedName>
    <definedName name="LOCA" localSheetId="30">[166]!absc</definedName>
    <definedName name="LOCA" localSheetId="31">[166]!absc</definedName>
    <definedName name="LOCA" localSheetId="32">[166]!absc</definedName>
    <definedName name="LOCA" localSheetId="33">[166]!absc</definedName>
    <definedName name="LOCA" localSheetId="34">[166]!absc</definedName>
    <definedName name="LOCA" localSheetId="35">[166]!absc</definedName>
    <definedName name="LOCA" localSheetId="36">[166]!absc</definedName>
    <definedName name="LOCA" localSheetId="37">[166]!absc</definedName>
    <definedName name="LOCA" localSheetId="38">[166]!absc</definedName>
    <definedName name="LOCA" localSheetId="39">[166]!absc</definedName>
    <definedName name="LOCA" localSheetId="40">[166]!absc</definedName>
    <definedName name="LOCA" localSheetId="41">[166]!absc</definedName>
    <definedName name="LOCA" localSheetId="3">#N/A</definedName>
    <definedName name="LOCA">[166]!absc</definedName>
    <definedName name="LOCA1" localSheetId="15">[58]!absc</definedName>
    <definedName name="LOCA1" localSheetId="6">[58]!absc</definedName>
    <definedName name="LOCA1" localSheetId="7">[58]!absc</definedName>
    <definedName name="LOCA1" localSheetId="8">[58]!absc</definedName>
    <definedName name="LOCA1" localSheetId="42">[58]!absc</definedName>
    <definedName name="LOCA1" localSheetId="43">[58]!absc</definedName>
    <definedName name="LOCA1" localSheetId="44">[58]!absc</definedName>
    <definedName name="LOCA1" localSheetId="45">[58]!absc</definedName>
    <definedName name="LOCA1" localSheetId="46">[58]!absc</definedName>
    <definedName name="LOCA1" localSheetId="47">[58]!absc</definedName>
    <definedName name="LOCA1" localSheetId="48">[58]!absc</definedName>
    <definedName name="LOCA1" localSheetId="49">[58]!absc</definedName>
    <definedName name="LOCA1" localSheetId="50">[58]!absc</definedName>
    <definedName name="LOCA1" localSheetId="51">[58]!absc</definedName>
    <definedName name="LOCA1" localSheetId="52">[58]!absc</definedName>
    <definedName name="LOCA1" localSheetId="53">[58]!absc</definedName>
    <definedName name="LOCA1" localSheetId="54">[58]!absc</definedName>
    <definedName name="LOCA1" localSheetId="55">[58]!absc</definedName>
    <definedName name="LOCA1" localSheetId="56">[58]!absc</definedName>
    <definedName name="LOCA1" localSheetId="9">[58]!absc</definedName>
    <definedName name="LOCA1" localSheetId="10">[58]!absc</definedName>
    <definedName name="LOCA1" localSheetId="11">[58]!absc</definedName>
    <definedName name="LOCA1" localSheetId="12">[58]!absc</definedName>
    <definedName name="LOCA1" localSheetId="13">[58]!absc</definedName>
    <definedName name="LOCA1" localSheetId="14">[58]!absc</definedName>
    <definedName name="LOCA1" localSheetId="16">[58]!absc</definedName>
    <definedName name="LOCA1" localSheetId="17">[58]!absc</definedName>
    <definedName name="LOCA1" localSheetId="22">[58]!absc</definedName>
    <definedName name="LOCA1" localSheetId="23">[58]!absc</definedName>
    <definedName name="LOCA1" localSheetId="24">[58]!absc</definedName>
    <definedName name="LOCA1" localSheetId="25">[58]!absc</definedName>
    <definedName name="LOCA1" localSheetId="26">[58]!absc</definedName>
    <definedName name="LOCA1" localSheetId="27">[58]!absc</definedName>
    <definedName name="LOCA1" localSheetId="28">[58]!absc</definedName>
    <definedName name="LOCA1" localSheetId="29">[58]!absc</definedName>
    <definedName name="LOCA1" localSheetId="30">[58]!absc</definedName>
    <definedName name="LOCA1" localSheetId="31">[58]!absc</definedName>
    <definedName name="LOCA1" localSheetId="32">[58]!absc</definedName>
    <definedName name="LOCA1" localSheetId="33">[58]!absc</definedName>
    <definedName name="LOCA1" localSheetId="34">[58]!absc</definedName>
    <definedName name="LOCA1" localSheetId="35">[58]!absc</definedName>
    <definedName name="LOCA1" localSheetId="36">[58]!absc</definedName>
    <definedName name="LOCA1" localSheetId="37">[58]!absc</definedName>
    <definedName name="LOCA1" localSheetId="38">[58]!absc</definedName>
    <definedName name="LOCA1" localSheetId="39">[58]!absc</definedName>
    <definedName name="LOCA1" localSheetId="40">[58]!absc</definedName>
    <definedName name="LOCA1" localSheetId="41">[58]!absc</definedName>
    <definedName name="LOCA1">[58]!absc</definedName>
    <definedName name="LOCALIZACION" localSheetId="6">#REF!</definedName>
    <definedName name="LOCALIZACION" localSheetId="7">#REF!</definedName>
    <definedName name="LOCALIZACION" localSheetId="11">#REF!</definedName>
    <definedName name="LOCALIZACION" localSheetId="19">#REF!</definedName>
    <definedName name="LOCALIZACION" localSheetId="2">#REF!</definedName>
    <definedName name="LOCALIZACION" localSheetId="1">#REF!</definedName>
    <definedName name="LOCALIZACION">#REF!</definedName>
    <definedName name="LOCALIZACIÓN_Y_REPLANTEO._ESTRUCTURAS" localSheetId="6">[103]INDICE!#REF!</definedName>
    <definedName name="LOCALIZACIÓN_Y_REPLANTEO._ESTRUCTURAS" localSheetId="7">[103]INDICE!#REF!</definedName>
    <definedName name="LOCALIZACIÓN_Y_REPLANTEO._ESTRUCTURAS" localSheetId="11">[103]INDICE!#REF!</definedName>
    <definedName name="LOCALIZACIÓN_Y_REPLANTEO._ESTRUCTURAS" localSheetId="19">[103]INDICE!#REF!</definedName>
    <definedName name="LOCALIZACIÓN_Y_REPLANTEO._ESTRUCTURAS">[103]INDICE!#REF!</definedName>
    <definedName name="location">'[110]REF - Listas'!$B$41:$B$47</definedName>
    <definedName name="location1" localSheetId="6">#REF!</definedName>
    <definedName name="location1" localSheetId="7">#REF!</definedName>
    <definedName name="location1" localSheetId="11">#REF!</definedName>
    <definedName name="location1" localSheetId="19">#REF!</definedName>
    <definedName name="location1" localSheetId="2">#REF!</definedName>
    <definedName name="location1" localSheetId="1">#REF!</definedName>
    <definedName name="location1">#REF!</definedName>
    <definedName name="logLiquida" localSheetId="6">#REF!</definedName>
    <definedName name="logLiquida" localSheetId="7">#REF!</definedName>
    <definedName name="logLiquida" localSheetId="11">#REF!</definedName>
    <definedName name="logLiquida" localSheetId="19">#REF!</definedName>
    <definedName name="logLiquida" localSheetId="2">#REF!</definedName>
    <definedName name="logLiquida" localSheetId="1">#REF!</definedName>
    <definedName name="logLiquida">#REF!</definedName>
    <definedName name="LOGO" localSheetId="15">[3]!ERR</definedName>
    <definedName name="LOGO" localSheetId="6">[3]!ERR</definedName>
    <definedName name="LOGO" localSheetId="7">[3]!ERR</definedName>
    <definedName name="LOGO" localSheetId="8">[3]!ERR</definedName>
    <definedName name="LOGO" localSheetId="42">[3]!ERR</definedName>
    <definedName name="LOGO" localSheetId="43">[3]!ERR</definedName>
    <definedName name="LOGO" localSheetId="44">[3]!ERR</definedName>
    <definedName name="LOGO" localSheetId="45">[3]!ERR</definedName>
    <definedName name="LOGO" localSheetId="46">[3]!ERR</definedName>
    <definedName name="LOGO" localSheetId="47">[3]!ERR</definedName>
    <definedName name="LOGO" localSheetId="48">[3]!ERR</definedName>
    <definedName name="LOGO" localSheetId="49">[3]!ERR</definedName>
    <definedName name="LOGO" localSheetId="50">[3]!ERR</definedName>
    <definedName name="LOGO" localSheetId="51">[3]!ERR</definedName>
    <definedName name="LOGO" localSheetId="52">[3]!ERR</definedName>
    <definedName name="LOGO" localSheetId="53">[3]!ERR</definedName>
    <definedName name="LOGO" localSheetId="54">[3]!ERR</definedName>
    <definedName name="LOGO" localSheetId="55">[3]!ERR</definedName>
    <definedName name="LOGO" localSheetId="56">[3]!ERR</definedName>
    <definedName name="LOGO" localSheetId="9">[3]!ERR</definedName>
    <definedName name="LOGO" localSheetId="10">[3]!ERR</definedName>
    <definedName name="LOGO" localSheetId="11">[3]!ERR</definedName>
    <definedName name="LOGO" localSheetId="12">[3]!ERR</definedName>
    <definedName name="LOGO" localSheetId="13">[3]!ERR</definedName>
    <definedName name="LOGO" localSheetId="14">[3]!ERR</definedName>
    <definedName name="LOGO" localSheetId="16">[3]!ERR</definedName>
    <definedName name="LOGO" localSheetId="17">[3]!ERR</definedName>
    <definedName name="LOGO" localSheetId="22">[3]!ERR</definedName>
    <definedName name="LOGO" localSheetId="23">[3]!ERR</definedName>
    <definedName name="LOGO" localSheetId="24">[3]!ERR</definedName>
    <definedName name="LOGO" localSheetId="25">[3]!ERR</definedName>
    <definedName name="LOGO" localSheetId="26">[3]!ERR</definedName>
    <definedName name="LOGO" localSheetId="27">[3]!ERR</definedName>
    <definedName name="LOGO" localSheetId="28">[3]!ERR</definedName>
    <definedName name="LOGO" localSheetId="29">[3]!ERR</definedName>
    <definedName name="LOGO" localSheetId="30">[3]!ERR</definedName>
    <definedName name="LOGO" localSheetId="31">[3]!ERR</definedName>
    <definedName name="LOGO" localSheetId="32">[3]!ERR</definedName>
    <definedName name="LOGO" localSheetId="33">[3]!ERR</definedName>
    <definedName name="LOGO" localSheetId="34">[3]!ERR</definedName>
    <definedName name="LOGO" localSheetId="35">[3]!ERR</definedName>
    <definedName name="LOGO" localSheetId="36">[3]!ERR</definedName>
    <definedName name="LOGO" localSheetId="37">[3]!ERR</definedName>
    <definedName name="LOGO" localSheetId="38">[3]!ERR</definedName>
    <definedName name="LOGO" localSheetId="39">[3]!ERR</definedName>
    <definedName name="LOGO" localSheetId="40">[3]!ERR</definedName>
    <definedName name="LOGO" localSheetId="41">[3]!ERR</definedName>
    <definedName name="LOGO">[3]!ERR</definedName>
    <definedName name="LOI" localSheetId="15">#REF!</definedName>
    <definedName name="LOI" localSheetId="6">#REF!</definedName>
    <definedName name="LOI" localSheetId="7">#REF!</definedName>
    <definedName name="LOI" localSheetId="8">#REF!</definedName>
    <definedName name="LOI" localSheetId="42">#REF!</definedName>
    <definedName name="LOI" localSheetId="43">#REF!</definedName>
    <definedName name="LOI" localSheetId="44">#REF!</definedName>
    <definedName name="LOI" localSheetId="45">#REF!</definedName>
    <definedName name="LOI" localSheetId="46">#REF!</definedName>
    <definedName name="LOI" localSheetId="47">#REF!</definedName>
    <definedName name="LOI" localSheetId="48">#REF!</definedName>
    <definedName name="LOI" localSheetId="49">#REF!</definedName>
    <definedName name="LOI" localSheetId="50">#REF!</definedName>
    <definedName name="LOI" localSheetId="51">#REF!</definedName>
    <definedName name="LOI" localSheetId="52">#REF!</definedName>
    <definedName name="LOI" localSheetId="53">#REF!</definedName>
    <definedName name="LOI" localSheetId="54">#REF!</definedName>
    <definedName name="LOI" localSheetId="55">#REF!</definedName>
    <definedName name="LOI" localSheetId="56">#REF!</definedName>
    <definedName name="LOI" localSheetId="9">#REF!</definedName>
    <definedName name="LOI" localSheetId="10">#REF!</definedName>
    <definedName name="LOI" localSheetId="11">#REF!</definedName>
    <definedName name="LOI" localSheetId="12">#REF!</definedName>
    <definedName name="LOI" localSheetId="13">#REF!</definedName>
    <definedName name="LOI" localSheetId="14">#REF!</definedName>
    <definedName name="LOI" localSheetId="16">#REF!</definedName>
    <definedName name="LOI" localSheetId="17">#REF!</definedName>
    <definedName name="LOI" localSheetId="18">#REF!</definedName>
    <definedName name="LOI" localSheetId="19">#REF!</definedName>
    <definedName name="LOI" localSheetId="22">#REF!</definedName>
    <definedName name="LOI" localSheetId="23">#REF!</definedName>
    <definedName name="LOI" localSheetId="24">#REF!</definedName>
    <definedName name="LOI" localSheetId="25">#REF!</definedName>
    <definedName name="LOI" localSheetId="26">#REF!</definedName>
    <definedName name="LOI" localSheetId="27">#REF!</definedName>
    <definedName name="LOI" localSheetId="28">#REF!</definedName>
    <definedName name="LOI" localSheetId="29">#REF!</definedName>
    <definedName name="LOI" localSheetId="30">#REF!</definedName>
    <definedName name="LOI" localSheetId="31">#REF!</definedName>
    <definedName name="LOI" localSheetId="32">#REF!</definedName>
    <definedName name="LOI" localSheetId="33">#REF!</definedName>
    <definedName name="LOI" localSheetId="34">#REF!</definedName>
    <definedName name="LOI" localSheetId="35">#REF!</definedName>
    <definedName name="LOI" localSheetId="36">#REF!</definedName>
    <definedName name="LOI" localSheetId="37">#REF!</definedName>
    <definedName name="LOI" localSheetId="38">#REF!</definedName>
    <definedName name="LOI" localSheetId="39">#REF!</definedName>
    <definedName name="LOI" localSheetId="40">#REF!</definedName>
    <definedName name="LOI" localSheetId="41">#REF!</definedName>
    <definedName name="LOI" localSheetId="3">#REF!</definedName>
    <definedName name="LOI">#REF!</definedName>
    <definedName name="LOLA" localSheetId="6">#REF!</definedName>
    <definedName name="LOLA">#REF!</definedName>
    <definedName name="lomo" localSheetId="15">#REF!</definedName>
    <definedName name="lomo" localSheetId="6">#REF!</definedName>
    <definedName name="lomo" localSheetId="7">#REF!</definedName>
    <definedName name="lomo" localSheetId="8">#REF!</definedName>
    <definedName name="lomo" localSheetId="42">#REF!</definedName>
    <definedName name="lomo" localSheetId="43">#REF!</definedName>
    <definedName name="lomo" localSheetId="44">#REF!</definedName>
    <definedName name="lomo" localSheetId="45">#REF!</definedName>
    <definedName name="lomo" localSheetId="46">#REF!</definedName>
    <definedName name="lomo" localSheetId="47">#REF!</definedName>
    <definedName name="lomo" localSheetId="48">#REF!</definedName>
    <definedName name="lomo" localSheetId="49">#REF!</definedName>
    <definedName name="lomo" localSheetId="50">#REF!</definedName>
    <definedName name="lomo" localSheetId="51">#REF!</definedName>
    <definedName name="lomo" localSheetId="52">#REF!</definedName>
    <definedName name="lomo" localSheetId="53">#REF!</definedName>
    <definedName name="lomo" localSheetId="54">#REF!</definedName>
    <definedName name="lomo" localSheetId="55">#REF!</definedName>
    <definedName name="lomo" localSheetId="56">#REF!</definedName>
    <definedName name="lomo" localSheetId="9">#REF!</definedName>
    <definedName name="lomo" localSheetId="10">#REF!</definedName>
    <definedName name="lomo" localSheetId="11">#REF!</definedName>
    <definedName name="lomo" localSheetId="12">#REF!</definedName>
    <definedName name="lomo" localSheetId="13">#REF!</definedName>
    <definedName name="lomo" localSheetId="14">#REF!</definedName>
    <definedName name="lomo" localSheetId="16">#REF!</definedName>
    <definedName name="lomo" localSheetId="17">#REF!</definedName>
    <definedName name="lomo" localSheetId="18">#REF!</definedName>
    <definedName name="lomo" localSheetId="19">#REF!</definedName>
    <definedName name="lomo" localSheetId="22">#REF!</definedName>
    <definedName name="lomo" localSheetId="23">#REF!</definedName>
    <definedName name="lomo" localSheetId="24">#REF!</definedName>
    <definedName name="lomo" localSheetId="25">#REF!</definedName>
    <definedName name="lomo" localSheetId="26">#REF!</definedName>
    <definedName name="lomo" localSheetId="27">#REF!</definedName>
    <definedName name="lomo" localSheetId="28">#REF!</definedName>
    <definedName name="lomo" localSheetId="29">#REF!</definedName>
    <definedName name="lomo" localSheetId="30">#REF!</definedName>
    <definedName name="lomo" localSheetId="31">#REF!</definedName>
    <definedName name="lomo" localSheetId="32">#REF!</definedName>
    <definedName name="lomo" localSheetId="33">#REF!</definedName>
    <definedName name="lomo" localSheetId="34">#REF!</definedName>
    <definedName name="lomo" localSheetId="35">#REF!</definedName>
    <definedName name="lomo" localSheetId="36">#REF!</definedName>
    <definedName name="lomo" localSheetId="37">#REF!</definedName>
    <definedName name="lomo" localSheetId="38">#REF!</definedName>
    <definedName name="lomo" localSheetId="39">#REF!</definedName>
    <definedName name="lomo" localSheetId="40">#REF!</definedName>
    <definedName name="lomo" localSheetId="41">#REF!</definedName>
    <definedName name="lomo">#REF!</definedName>
    <definedName name="Longitud" localSheetId="6">#REF!</definedName>
    <definedName name="Longitud">#REF!</definedName>
    <definedName name="Longitud1" localSheetId="6">#REF!</definedName>
    <definedName name="Longitud1">#REF!</definedName>
    <definedName name="Longitud2" localSheetId="6">#REF!</definedName>
    <definedName name="Longitud2">#REF!</definedName>
    <definedName name="LOPE" localSheetId="6">#REF!</definedName>
    <definedName name="LOPE">#REF!</definedName>
    <definedName name="lora" localSheetId="15">#REF!</definedName>
    <definedName name="lora" localSheetId="6">#REF!</definedName>
    <definedName name="lora" localSheetId="7">#REF!</definedName>
    <definedName name="lora" localSheetId="8">#REF!</definedName>
    <definedName name="lora" localSheetId="42">#REF!</definedName>
    <definedName name="lora" localSheetId="43">#REF!</definedName>
    <definedName name="lora" localSheetId="44">#REF!</definedName>
    <definedName name="lora" localSheetId="45">#REF!</definedName>
    <definedName name="lora" localSheetId="46">#REF!</definedName>
    <definedName name="lora" localSheetId="47">#REF!</definedName>
    <definedName name="lora" localSheetId="48">#REF!</definedName>
    <definedName name="lora" localSheetId="49">#REF!</definedName>
    <definedName name="lora" localSheetId="50">#REF!</definedName>
    <definedName name="lora" localSheetId="51">#REF!</definedName>
    <definedName name="lora" localSheetId="52">#REF!</definedName>
    <definedName name="lora" localSheetId="53">#REF!</definedName>
    <definedName name="lora" localSheetId="54">#REF!</definedName>
    <definedName name="lora" localSheetId="55">#REF!</definedName>
    <definedName name="lora" localSheetId="56">#REF!</definedName>
    <definedName name="lora" localSheetId="9">#REF!</definedName>
    <definedName name="lora" localSheetId="10">#REF!</definedName>
    <definedName name="lora" localSheetId="11">#REF!</definedName>
    <definedName name="lora" localSheetId="12">#REF!</definedName>
    <definedName name="lora" localSheetId="13">#REF!</definedName>
    <definedName name="lora" localSheetId="14">#REF!</definedName>
    <definedName name="lora" localSheetId="16">#REF!</definedName>
    <definedName name="lora" localSheetId="17">#REF!</definedName>
    <definedName name="lora" localSheetId="18">#REF!</definedName>
    <definedName name="lora" localSheetId="19">#REF!</definedName>
    <definedName name="lora" localSheetId="22">#REF!</definedName>
    <definedName name="lora" localSheetId="23">#REF!</definedName>
    <definedName name="lora" localSheetId="24">#REF!</definedName>
    <definedName name="lora" localSheetId="25">#REF!</definedName>
    <definedName name="lora" localSheetId="26">#REF!</definedName>
    <definedName name="lora" localSheetId="27">#REF!</definedName>
    <definedName name="lora" localSheetId="28">#REF!</definedName>
    <definedName name="lora" localSheetId="29">#REF!</definedName>
    <definedName name="lora" localSheetId="30">#REF!</definedName>
    <definedName name="lora" localSheetId="31">#REF!</definedName>
    <definedName name="lora" localSheetId="32">#REF!</definedName>
    <definedName name="lora" localSheetId="33">#REF!</definedName>
    <definedName name="lora" localSheetId="34">#REF!</definedName>
    <definedName name="lora" localSheetId="35">#REF!</definedName>
    <definedName name="lora" localSheetId="36">#REF!</definedName>
    <definedName name="lora" localSheetId="37">#REF!</definedName>
    <definedName name="lora" localSheetId="38">#REF!</definedName>
    <definedName name="lora" localSheetId="39">#REF!</definedName>
    <definedName name="lora" localSheetId="40">#REF!</definedName>
    <definedName name="lora" localSheetId="41">#REF!</definedName>
    <definedName name="lora">#REF!</definedName>
    <definedName name="Lp" localSheetId="6">#REF!</definedName>
    <definedName name="Lp">#REF!</definedName>
    <definedName name="Lq" localSheetId="6">#REF!</definedName>
    <definedName name="Lq">#REF!</definedName>
    <definedName name="Lr" localSheetId="6">#REF!</definedName>
    <definedName name="Lr">#REF!</definedName>
    <definedName name="Ls" localSheetId="6">#REF!</definedName>
    <definedName name="Ls">#REF!</definedName>
    <definedName name="Lt" localSheetId="6">#REF!</definedName>
    <definedName name="Lt">#REF!</definedName>
    <definedName name="Lu" localSheetId="6">#REF!</definedName>
    <definedName name="Lu">#REF!</definedName>
    <definedName name="LubeCostOutput" localSheetId="6">#REF!</definedName>
    <definedName name="LubeCostOutput">#REF!</definedName>
    <definedName name="luchs" localSheetId="6">#REF!</definedName>
    <definedName name="luchs">#REF!</definedName>
    <definedName name="LUCY" localSheetId="3">OFFSET('PROGRAMACION F F'!Full_Print,0,0,'PROGRAMACION F F'!LOCA)</definedName>
    <definedName name="LUCY">#N/A</definedName>
    <definedName name="luis" localSheetId="15">#REF!</definedName>
    <definedName name="luis" localSheetId="6">#REF!</definedName>
    <definedName name="luis" localSheetId="7">#REF!</definedName>
    <definedName name="luis" localSheetId="8">#REF!</definedName>
    <definedName name="luis" localSheetId="42">#REF!</definedName>
    <definedName name="luis" localSheetId="43">#REF!</definedName>
    <definedName name="luis" localSheetId="44">#REF!</definedName>
    <definedName name="luis" localSheetId="45">#REF!</definedName>
    <definedName name="luis" localSheetId="46">#REF!</definedName>
    <definedName name="luis" localSheetId="47">#REF!</definedName>
    <definedName name="luis" localSheetId="48">#REF!</definedName>
    <definedName name="luis" localSheetId="49">#REF!</definedName>
    <definedName name="luis" localSheetId="50">#REF!</definedName>
    <definedName name="luis" localSheetId="51">#REF!</definedName>
    <definedName name="luis" localSheetId="52">#REF!</definedName>
    <definedName name="luis" localSheetId="53">#REF!</definedName>
    <definedName name="luis" localSheetId="54">#REF!</definedName>
    <definedName name="luis" localSheetId="55">#REF!</definedName>
    <definedName name="luis" localSheetId="56">#REF!</definedName>
    <definedName name="luis" localSheetId="9">#REF!</definedName>
    <definedName name="luis" localSheetId="10">#REF!</definedName>
    <definedName name="luis" localSheetId="11">#REF!</definedName>
    <definedName name="luis" localSheetId="12">#REF!</definedName>
    <definedName name="luis" localSheetId="13">#REF!</definedName>
    <definedName name="luis" localSheetId="14">#REF!</definedName>
    <definedName name="luis" localSheetId="16">#REF!</definedName>
    <definedName name="luis" localSheetId="17">#REF!</definedName>
    <definedName name="luis" localSheetId="18">#REF!</definedName>
    <definedName name="luis" localSheetId="19">#REF!</definedName>
    <definedName name="luis" localSheetId="22">#REF!</definedName>
    <definedName name="luis" localSheetId="23">#REF!</definedName>
    <definedName name="luis" localSheetId="24">#REF!</definedName>
    <definedName name="luis" localSheetId="25">#REF!</definedName>
    <definedName name="luis" localSheetId="26">#REF!</definedName>
    <definedName name="luis" localSheetId="27">#REF!</definedName>
    <definedName name="luis" localSheetId="28">#REF!</definedName>
    <definedName name="luis" localSheetId="29">#REF!</definedName>
    <definedName name="luis" localSheetId="30">#REF!</definedName>
    <definedName name="luis" localSheetId="31">#REF!</definedName>
    <definedName name="luis" localSheetId="32">#REF!</definedName>
    <definedName name="luis" localSheetId="33">#REF!</definedName>
    <definedName name="luis" localSheetId="34">#REF!</definedName>
    <definedName name="luis" localSheetId="35">#REF!</definedName>
    <definedName name="luis" localSheetId="36">#REF!</definedName>
    <definedName name="luis" localSheetId="37">#REF!</definedName>
    <definedName name="luis" localSheetId="38">#REF!</definedName>
    <definedName name="luis" localSheetId="39">#REF!</definedName>
    <definedName name="luis" localSheetId="40">#REF!</definedName>
    <definedName name="luis" localSheetId="41">#REF!</definedName>
    <definedName name="luis">#REF!</definedName>
    <definedName name="Lw">[11]Cálculo!$B$130</definedName>
    <definedName name="Lz" localSheetId="6">#REF!</definedName>
    <definedName name="Lz" localSheetId="7">#REF!</definedName>
    <definedName name="Lz" localSheetId="11">#REF!</definedName>
    <definedName name="Lz" localSheetId="19">#REF!</definedName>
    <definedName name="Lz">#REF!</definedName>
    <definedName name="M">[75]TABLAS!$E$63:$E$78</definedName>
    <definedName name="Ma" localSheetId="6">#REF!</definedName>
    <definedName name="Ma" localSheetId="7">#REF!</definedName>
    <definedName name="Ma" localSheetId="11">#REF!</definedName>
    <definedName name="Ma" localSheetId="19">#REF!</definedName>
    <definedName name="Ma" localSheetId="2">#REF!</definedName>
    <definedName name="Ma" localSheetId="1">#REF!</definedName>
    <definedName name="Ma">#REF!</definedName>
    <definedName name="mac" localSheetId="15">#REF!</definedName>
    <definedName name="mac" localSheetId="6">#REF!</definedName>
    <definedName name="mac" localSheetId="7">#REF!</definedName>
    <definedName name="mac" localSheetId="8">#REF!</definedName>
    <definedName name="mac" localSheetId="42">#REF!</definedName>
    <definedName name="mac" localSheetId="43">#REF!</definedName>
    <definedName name="mac" localSheetId="44">#REF!</definedName>
    <definedName name="mac" localSheetId="45">#REF!</definedName>
    <definedName name="mac" localSheetId="46">#REF!</definedName>
    <definedName name="mac" localSheetId="47">#REF!</definedName>
    <definedName name="mac" localSheetId="48">#REF!</definedName>
    <definedName name="mac" localSheetId="49">#REF!</definedName>
    <definedName name="mac" localSheetId="50">#REF!</definedName>
    <definedName name="mac" localSheetId="51">#REF!</definedName>
    <definedName name="mac" localSheetId="52">#REF!</definedName>
    <definedName name="mac" localSheetId="53">#REF!</definedName>
    <definedName name="mac" localSheetId="54">#REF!</definedName>
    <definedName name="mac" localSheetId="55">#REF!</definedName>
    <definedName name="mac" localSheetId="56">#REF!</definedName>
    <definedName name="mac" localSheetId="9">#REF!</definedName>
    <definedName name="mac" localSheetId="10">#REF!</definedName>
    <definedName name="mac" localSheetId="11">#REF!</definedName>
    <definedName name="mac" localSheetId="12">#REF!</definedName>
    <definedName name="mac" localSheetId="13">#REF!</definedName>
    <definedName name="mac" localSheetId="14">#REF!</definedName>
    <definedName name="mac" localSheetId="16">#REF!</definedName>
    <definedName name="mac" localSheetId="17">#REF!</definedName>
    <definedName name="mac" localSheetId="18">#REF!</definedName>
    <definedName name="mac" localSheetId="19">#REF!</definedName>
    <definedName name="mac" localSheetId="22">#REF!</definedName>
    <definedName name="mac" localSheetId="23">#REF!</definedName>
    <definedName name="mac" localSheetId="24">#REF!</definedName>
    <definedName name="mac" localSheetId="25">#REF!</definedName>
    <definedName name="mac" localSheetId="26">#REF!</definedName>
    <definedName name="mac" localSheetId="27">#REF!</definedName>
    <definedName name="mac" localSheetId="28">#REF!</definedName>
    <definedName name="mac" localSheetId="29">#REF!</definedName>
    <definedName name="mac" localSheetId="30">#REF!</definedName>
    <definedName name="mac" localSheetId="31">#REF!</definedName>
    <definedName name="mac" localSheetId="32">#REF!</definedName>
    <definedName name="mac" localSheetId="33">#REF!</definedName>
    <definedName name="mac" localSheetId="34">#REF!</definedName>
    <definedName name="mac" localSheetId="35">#REF!</definedName>
    <definedName name="mac" localSheetId="36">#REF!</definedName>
    <definedName name="mac" localSheetId="37">#REF!</definedName>
    <definedName name="mac" localSheetId="38">#REF!</definedName>
    <definedName name="mac" localSheetId="39">#REF!</definedName>
    <definedName name="mac" localSheetId="40">#REF!</definedName>
    <definedName name="mac" localSheetId="41">#REF!</definedName>
    <definedName name="mac">#REF!</definedName>
    <definedName name="MACROMEDIDOR__3__B_x_B" localSheetId="6">#REF!</definedName>
    <definedName name="MACROMEDIDOR__3__B_x_B">#REF!</definedName>
    <definedName name="MACROMEDIDOR_4__B_x_B" localSheetId="6">#REF!</definedName>
    <definedName name="MACROMEDIDOR_4__B_x_B">#REF!</definedName>
    <definedName name="MACROMEDIDORES" localSheetId="6">#REF!</definedName>
    <definedName name="MACROMEDIDORES">#REF!</definedName>
    <definedName name="Maestro">'[31]M.O.'!$F$16</definedName>
    <definedName name="Maint_Labour_Factor">[167]Index!$U$62</definedName>
    <definedName name="MaintManHours">[66]Parameters!$R$19</definedName>
    <definedName name="MAL" localSheetId="15">'[168]Estado Resumen'!#REF!&lt;2.5</definedName>
    <definedName name="MAL" localSheetId="6">'[168]Estado Resumen'!#REF!&lt;2.5</definedName>
    <definedName name="MAL" localSheetId="7">'[168]Estado Resumen'!#REF!&lt;2.5</definedName>
    <definedName name="MAL" localSheetId="8">'[168]Estado Resumen'!#REF!&lt;2.5</definedName>
    <definedName name="MAL" localSheetId="42">'[168]Estado Resumen'!#REF!&lt;2.5</definedName>
    <definedName name="MAL" localSheetId="43">'[168]Estado Resumen'!#REF!&lt;2.5</definedName>
    <definedName name="MAL" localSheetId="44">'[168]Estado Resumen'!#REF!&lt;2.5</definedName>
    <definedName name="MAL" localSheetId="45">'[168]Estado Resumen'!#REF!&lt;2.5</definedName>
    <definedName name="MAL" localSheetId="46">'[168]Estado Resumen'!#REF!&lt;2.5</definedName>
    <definedName name="MAL" localSheetId="47">'[168]Estado Resumen'!#REF!&lt;2.5</definedName>
    <definedName name="MAL" localSheetId="48">'[168]Estado Resumen'!#REF!&lt;2.5</definedName>
    <definedName name="MAL" localSheetId="49">'[168]Estado Resumen'!#REF!&lt;2.5</definedName>
    <definedName name="MAL" localSheetId="50">'[168]Estado Resumen'!#REF!&lt;2.5</definedName>
    <definedName name="MAL" localSheetId="51">'[168]Estado Resumen'!#REF!&lt;2.5</definedName>
    <definedName name="MAL" localSheetId="52">'[168]Estado Resumen'!#REF!&lt;2.5</definedName>
    <definedName name="MAL" localSheetId="53">'[168]Estado Resumen'!#REF!&lt;2.5</definedName>
    <definedName name="MAL" localSheetId="54">'[168]Estado Resumen'!#REF!&lt;2.5</definedName>
    <definedName name="MAL" localSheetId="55">'[168]Estado Resumen'!#REF!&lt;2.5</definedName>
    <definedName name="MAL" localSheetId="56">'[168]Estado Resumen'!#REF!&lt;2.5</definedName>
    <definedName name="MAL" localSheetId="9">'[168]Estado Resumen'!#REF!&lt;2.5</definedName>
    <definedName name="MAL" localSheetId="10">'[168]Estado Resumen'!#REF!&lt;2.5</definedName>
    <definedName name="MAL" localSheetId="11">'[168]Estado Resumen'!#REF!&lt;2.5</definedName>
    <definedName name="MAL" localSheetId="12">'[168]Estado Resumen'!#REF!&lt;2.5</definedName>
    <definedName name="MAL" localSheetId="13">'[168]Estado Resumen'!#REF!&lt;2.5</definedName>
    <definedName name="MAL" localSheetId="14">'[168]Estado Resumen'!#REF!&lt;2.5</definedName>
    <definedName name="MAL" localSheetId="16">'[168]Estado Resumen'!#REF!&lt;2.5</definedName>
    <definedName name="MAL" localSheetId="17">'[168]Estado Resumen'!#REF!&lt;2.5</definedName>
    <definedName name="MAL" localSheetId="18">'[168]Estado Resumen'!#REF!&lt;2.5</definedName>
    <definedName name="MAL" localSheetId="19">'[168]Estado Resumen'!#REF!&lt;2.5</definedName>
    <definedName name="MAL" localSheetId="22">'[168]Estado Resumen'!#REF!&lt;2.5</definedName>
    <definedName name="MAL" localSheetId="23">'[168]Estado Resumen'!#REF!&lt;2.5</definedName>
    <definedName name="MAL" localSheetId="24">'[168]Estado Resumen'!#REF!&lt;2.5</definedName>
    <definedName name="MAL" localSheetId="25">'[168]Estado Resumen'!#REF!&lt;2.5</definedName>
    <definedName name="MAL" localSheetId="26">'[168]Estado Resumen'!#REF!&lt;2.5</definedName>
    <definedName name="MAL" localSheetId="27">'[168]Estado Resumen'!#REF!&lt;2.5</definedName>
    <definedName name="MAL" localSheetId="28">'[168]Estado Resumen'!#REF!&lt;2.5</definedName>
    <definedName name="MAL" localSheetId="29">'[168]Estado Resumen'!#REF!&lt;2.5</definedName>
    <definedName name="MAL" localSheetId="30">'[168]Estado Resumen'!#REF!&lt;2.5</definedName>
    <definedName name="MAL" localSheetId="31">'[168]Estado Resumen'!#REF!&lt;2.5</definedName>
    <definedName name="MAL" localSheetId="32">'[168]Estado Resumen'!#REF!&lt;2.5</definedName>
    <definedName name="MAL" localSheetId="33">'[168]Estado Resumen'!#REF!&lt;2.5</definedName>
    <definedName name="MAL" localSheetId="34">'[168]Estado Resumen'!#REF!&lt;2.5</definedName>
    <definedName name="MAL" localSheetId="35">'[168]Estado Resumen'!#REF!&lt;2.5</definedName>
    <definedName name="MAL" localSheetId="36">'[168]Estado Resumen'!#REF!&lt;2.5</definedName>
    <definedName name="MAL" localSheetId="37">'[168]Estado Resumen'!#REF!&lt;2.5</definedName>
    <definedName name="MAL" localSheetId="38">'[168]Estado Resumen'!#REF!&lt;2.5</definedName>
    <definedName name="MAL" localSheetId="39">'[168]Estado Resumen'!#REF!&lt;2.5</definedName>
    <definedName name="MAL" localSheetId="40">'[168]Estado Resumen'!#REF!&lt;2.5</definedName>
    <definedName name="MAL" localSheetId="41">'[168]Estado Resumen'!#REF!&lt;2.5</definedName>
    <definedName name="MAL">'[168]Estado Resumen'!#REF!&lt;2.5</definedName>
    <definedName name="MALLA" localSheetId="6">#REF!</definedName>
    <definedName name="MALLA" localSheetId="7">#REF!</definedName>
    <definedName name="MALLA" localSheetId="11">#REF!</definedName>
    <definedName name="MALLA" localSheetId="19">#REF!</definedName>
    <definedName name="MALLA" localSheetId="2">#REF!</definedName>
    <definedName name="MALLA" localSheetId="1">#REF!</definedName>
    <definedName name="MALLA">#REF!</definedName>
    <definedName name="MALLAS" localSheetId="15">#REF!</definedName>
    <definedName name="MALLAS" localSheetId="6">#REF!</definedName>
    <definedName name="MALLAS" localSheetId="7">#REF!</definedName>
    <definedName name="MALLAS" localSheetId="8">#REF!</definedName>
    <definedName name="MALLAS" localSheetId="42">#REF!</definedName>
    <definedName name="MALLAS" localSheetId="43">#REF!</definedName>
    <definedName name="MALLAS" localSheetId="44">#REF!</definedName>
    <definedName name="MALLAS" localSheetId="45">#REF!</definedName>
    <definedName name="MALLAS" localSheetId="46">#REF!</definedName>
    <definedName name="MALLAS" localSheetId="47">#REF!</definedName>
    <definedName name="MALLAS" localSheetId="48">#REF!</definedName>
    <definedName name="MALLAS" localSheetId="49">#REF!</definedName>
    <definedName name="MALLAS" localSheetId="50">#REF!</definedName>
    <definedName name="MALLAS" localSheetId="51">#REF!</definedName>
    <definedName name="MALLAS" localSheetId="52">#REF!</definedName>
    <definedName name="MALLAS" localSheetId="53">#REF!</definedName>
    <definedName name="MALLAS" localSheetId="54">#REF!</definedName>
    <definedName name="MALLAS" localSheetId="55">#REF!</definedName>
    <definedName name="MALLAS" localSheetId="56">#REF!</definedName>
    <definedName name="MALLAS" localSheetId="9">#REF!</definedName>
    <definedName name="MALLAS" localSheetId="10">#REF!</definedName>
    <definedName name="MALLAS" localSheetId="11">#REF!</definedName>
    <definedName name="MALLAS" localSheetId="12">#REF!</definedName>
    <definedName name="MALLAS" localSheetId="13">#REF!</definedName>
    <definedName name="MALLAS" localSheetId="14">#REF!</definedName>
    <definedName name="MALLAS" localSheetId="16">#REF!</definedName>
    <definedName name="MALLAS" localSheetId="17">#REF!</definedName>
    <definedName name="MALLAS" localSheetId="18">#REF!</definedName>
    <definedName name="MALLAS" localSheetId="19">#REF!</definedName>
    <definedName name="MALLAS" localSheetId="22">#REF!</definedName>
    <definedName name="MALLAS" localSheetId="23">#REF!</definedName>
    <definedName name="MALLAS" localSheetId="24">#REF!</definedName>
    <definedName name="MALLAS" localSheetId="25">#REF!</definedName>
    <definedName name="MALLAS" localSheetId="26">#REF!</definedName>
    <definedName name="MALLAS" localSheetId="27">#REF!</definedName>
    <definedName name="MALLAS" localSheetId="28">#REF!</definedName>
    <definedName name="MALLAS" localSheetId="29">#REF!</definedName>
    <definedName name="MALLAS" localSheetId="30">#REF!</definedName>
    <definedName name="MALLAS" localSheetId="31">#REF!</definedName>
    <definedName name="MALLAS" localSheetId="32">#REF!</definedName>
    <definedName name="MALLAS" localSheetId="33">#REF!</definedName>
    <definedName name="MALLAS" localSheetId="34">#REF!</definedName>
    <definedName name="MALLAS" localSheetId="35">#REF!</definedName>
    <definedName name="MALLAS" localSheetId="36">#REF!</definedName>
    <definedName name="MALLAS" localSheetId="37">#REF!</definedName>
    <definedName name="MALLAS" localSheetId="38">#REF!</definedName>
    <definedName name="MALLAS" localSheetId="39">#REF!</definedName>
    <definedName name="MALLAS" localSheetId="40">#REF!</definedName>
    <definedName name="MALLAS" localSheetId="41">#REF!</definedName>
    <definedName name="MALLAS">#REF!</definedName>
    <definedName name="MALO" localSheetId="15">'[169]ESTADO VÍA-CRIT.TECNICO'!#REF!&lt;2.5</definedName>
    <definedName name="MALO" localSheetId="6">'[169]ESTADO VÍA-CRIT.TECNICO'!#REF!&lt;2.5</definedName>
    <definedName name="MALO" localSheetId="7">'[169]ESTADO VÍA-CRIT.TECNICO'!#REF!&lt;2.5</definedName>
    <definedName name="MALO" localSheetId="8">'[169]ESTADO VÍA-CRIT.TECNICO'!#REF!&lt;2.5</definedName>
    <definedName name="MALO" localSheetId="42">'[169]ESTADO VÍA-CRIT.TECNICO'!#REF!&lt;2.5</definedName>
    <definedName name="MALO" localSheetId="43">'[169]ESTADO VÍA-CRIT.TECNICO'!#REF!&lt;2.5</definedName>
    <definedName name="MALO" localSheetId="44">'[169]ESTADO VÍA-CRIT.TECNICO'!#REF!&lt;2.5</definedName>
    <definedName name="MALO" localSheetId="45">'[169]ESTADO VÍA-CRIT.TECNICO'!#REF!&lt;2.5</definedName>
    <definedName name="MALO" localSheetId="46">'[169]ESTADO VÍA-CRIT.TECNICO'!#REF!&lt;2.5</definedName>
    <definedName name="MALO" localSheetId="47">'[169]ESTADO VÍA-CRIT.TECNICO'!#REF!&lt;2.5</definedName>
    <definedName name="MALO" localSheetId="48">'[169]ESTADO VÍA-CRIT.TECNICO'!#REF!&lt;2.5</definedName>
    <definedName name="MALO" localSheetId="49">'[169]ESTADO VÍA-CRIT.TECNICO'!#REF!&lt;2.5</definedName>
    <definedName name="MALO" localSheetId="50">'[169]ESTADO VÍA-CRIT.TECNICO'!#REF!&lt;2.5</definedName>
    <definedName name="MALO" localSheetId="51">'[169]ESTADO VÍA-CRIT.TECNICO'!#REF!&lt;2.5</definedName>
    <definedName name="MALO" localSheetId="52">'[169]ESTADO VÍA-CRIT.TECNICO'!#REF!&lt;2.5</definedName>
    <definedName name="MALO" localSheetId="53">'[169]ESTADO VÍA-CRIT.TECNICO'!#REF!&lt;2.5</definedName>
    <definedName name="MALO" localSheetId="54">'[169]ESTADO VÍA-CRIT.TECNICO'!#REF!&lt;2.5</definedName>
    <definedName name="MALO" localSheetId="55">'[169]ESTADO VÍA-CRIT.TECNICO'!#REF!&lt;2.5</definedName>
    <definedName name="MALO" localSheetId="56">'[169]ESTADO VÍA-CRIT.TECNICO'!#REF!&lt;2.5</definedName>
    <definedName name="MALO" localSheetId="9">'[169]ESTADO VÍA-CRIT.TECNICO'!#REF!&lt;2.5</definedName>
    <definedName name="MALO" localSheetId="10">'[169]ESTADO VÍA-CRIT.TECNICO'!#REF!&lt;2.5</definedName>
    <definedName name="MALO" localSheetId="11">'[169]ESTADO VÍA-CRIT.TECNICO'!#REF!&lt;2.5</definedName>
    <definedName name="MALO" localSheetId="12">'[169]ESTADO VÍA-CRIT.TECNICO'!#REF!&lt;2.5</definedName>
    <definedName name="MALO" localSheetId="13">'[169]ESTADO VÍA-CRIT.TECNICO'!#REF!&lt;2.5</definedName>
    <definedName name="MALO" localSheetId="14">'[169]ESTADO VÍA-CRIT.TECNICO'!#REF!&lt;2.5</definedName>
    <definedName name="MALO" localSheetId="16">'[169]ESTADO VÍA-CRIT.TECNICO'!#REF!&lt;2.5</definedName>
    <definedName name="MALO" localSheetId="17">'[169]ESTADO VÍA-CRIT.TECNICO'!#REF!&lt;2.5</definedName>
    <definedName name="MALO" localSheetId="18">'[169]ESTADO VÍA-CRIT.TECNICO'!#REF!&lt;2.5</definedName>
    <definedName name="MALO" localSheetId="19">'[169]ESTADO VÍA-CRIT.TECNICO'!#REF!&lt;2.5</definedName>
    <definedName name="MALO" localSheetId="22">'[169]ESTADO VÍA-CRIT.TECNICO'!#REF!&lt;2.5</definedName>
    <definedName name="MALO" localSheetId="23">'[169]ESTADO VÍA-CRIT.TECNICO'!#REF!&lt;2.5</definedName>
    <definedName name="MALO" localSheetId="24">'[169]ESTADO VÍA-CRIT.TECNICO'!#REF!&lt;2.5</definedName>
    <definedName name="MALO" localSheetId="25">'[169]ESTADO VÍA-CRIT.TECNICO'!#REF!&lt;2.5</definedName>
    <definedName name="MALO" localSheetId="26">'[169]ESTADO VÍA-CRIT.TECNICO'!#REF!&lt;2.5</definedName>
    <definedName name="MALO" localSheetId="27">'[169]ESTADO VÍA-CRIT.TECNICO'!#REF!&lt;2.5</definedName>
    <definedName name="MALO" localSheetId="28">'[169]ESTADO VÍA-CRIT.TECNICO'!#REF!&lt;2.5</definedName>
    <definedName name="MALO" localSheetId="29">'[169]ESTADO VÍA-CRIT.TECNICO'!#REF!&lt;2.5</definedName>
    <definedName name="MALO" localSheetId="30">'[169]ESTADO VÍA-CRIT.TECNICO'!#REF!&lt;2.5</definedName>
    <definedName name="MALO" localSheetId="31">'[169]ESTADO VÍA-CRIT.TECNICO'!#REF!&lt;2.5</definedName>
    <definedName name="MALO" localSheetId="32">'[169]ESTADO VÍA-CRIT.TECNICO'!#REF!&lt;2.5</definedName>
    <definedName name="MALO" localSheetId="33">'[169]ESTADO VÍA-CRIT.TECNICO'!#REF!&lt;2.5</definedName>
    <definedName name="MALO" localSheetId="34">'[169]ESTADO VÍA-CRIT.TECNICO'!#REF!&lt;2.5</definedName>
    <definedName name="MALO" localSheetId="35">'[169]ESTADO VÍA-CRIT.TECNICO'!#REF!&lt;2.5</definedName>
    <definedName name="MALO" localSheetId="36">'[169]ESTADO VÍA-CRIT.TECNICO'!#REF!&lt;2.5</definedName>
    <definedName name="MALO" localSheetId="37">'[169]ESTADO VÍA-CRIT.TECNICO'!#REF!&lt;2.5</definedName>
    <definedName name="MALO" localSheetId="38">'[169]ESTADO VÍA-CRIT.TECNICO'!#REF!&lt;2.5</definedName>
    <definedName name="MALO" localSheetId="39">'[169]ESTADO VÍA-CRIT.TECNICO'!#REF!&lt;2.5</definedName>
    <definedName name="MALO" localSheetId="40">'[169]ESTADO VÍA-CRIT.TECNICO'!#REF!&lt;2.5</definedName>
    <definedName name="MALO" localSheetId="41">'[169]ESTADO VÍA-CRIT.TECNICO'!#REF!&lt;2.5</definedName>
    <definedName name="MALO" localSheetId="3">'[170]ESTADO VÍA-CRIT.TECNICO'!#REF!&lt;2.5</definedName>
    <definedName name="MALO">'[169]ESTADO VÍA-CRIT.TECNICO'!#REF!&lt;2.5</definedName>
    <definedName name="MALO4006" localSheetId="15">#REF!</definedName>
    <definedName name="MALO4006" localSheetId="6">#REF!</definedName>
    <definedName name="MALO4006" localSheetId="7">#REF!</definedName>
    <definedName name="MALO4006" localSheetId="8">#REF!</definedName>
    <definedName name="MALO4006" localSheetId="42">#REF!</definedName>
    <definedName name="MALO4006" localSheetId="43">#REF!</definedName>
    <definedName name="MALO4006" localSheetId="44">#REF!</definedName>
    <definedName name="MALO4006" localSheetId="45">#REF!</definedName>
    <definedName name="MALO4006" localSheetId="46">#REF!</definedName>
    <definedName name="MALO4006" localSheetId="47">#REF!</definedName>
    <definedName name="MALO4006" localSheetId="48">#REF!</definedName>
    <definedName name="MALO4006" localSheetId="49">#REF!</definedName>
    <definedName name="MALO4006" localSheetId="50">#REF!</definedName>
    <definedName name="MALO4006" localSheetId="51">#REF!</definedName>
    <definedName name="MALO4006" localSheetId="52">#REF!</definedName>
    <definedName name="MALO4006" localSheetId="53">#REF!</definedName>
    <definedName name="MALO4006" localSheetId="54">#REF!</definedName>
    <definedName name="MALO4006" localSheetId="55">#REF!</definedName>
    <definedName name="MALO4006" localSheetId="56">#REF!</definedName>
    <definedName name="MALO4006" localSheetId="9">#REF!</definedName>
    <definedName name="MALO4006" localSheetId="10">#REF!</definedName>
    <definedName name="MALO4006" localSheetId="11">#REF!</definedName>
    <definedName name="MALO4006" localSheetId="12">#REF!</definedName>
    <definedName name="MALO4006" localSheetId="13">#REF!</definedName>
    <definedName name="MALO4006" localSheetId="14">#REF!</definedName>
    <definedName name="MALO4006" localSheetId="16">#REF!</definedName>
    <definedName name="MALO4006" localSheetId="17">#REF!</definedName>
    <definedName name="MALO4006" localSheetId="18">#REF!</definedName>
    <definedName name="MALO4006" localSheetId="19">#REF!</definedName>
    <definedName name="MALO4006" localSheetId="22">#REF!</definedName>
    <definedName name="MALO4006" localSheetId="23">#REF!</definedName>
    <definedName name="MALO4006" localSheetId="24">#REF!</definedName>
    <definedName name="MALO4006" localSheetId="25">#REF!</definedName>
    <definedName name="MALO4006" localSheetId="26">#REF!</definedName>
    <definedName name="MALO4006" localSheetId="27">#REF!</definedName>
    <definedName name="MALO4006" localSheetId="28">#REF!</definedName>
    <definedName name="MALO4006" localSheetId="29">#REF!</definedName>
    <definedName name="MALO4006" localSheetId="30">#REF!</definedName>
    <definedName name="MALO4006" localSheetId="31">#REF!</definedName>
    <definedName name="MALO4006" localSheetId="32">#REF!</definedName>
    <definedName name="MALO4006" localSheetId="33">#REF!</definedName>
    <definedName name="MALO4006" localSheetId="34">#REF!</definedName>
    <definedName name="MALO4006" localSheetId="35">#REF!</definedName>
    <definedName name="MALO4006" localSheetId="36">#REF!</definedName>
    <definedName name="MALO4006" localSheetId="37">#REF!</definedName>
    <definedName name="MALO4006" localSheetId="38">#REF!</definedName>
    <definedName name="MALO4006" localSheetId="39">#REF!</definedName>
    <definedName name="MALO4006" localSheetId="40">#REF!</definedName>
    <definedName name="MALO4006" localSheetId="41">#REF!</definedName>
    <definedName name="MALO4006" localSheetId="3">#REF!</definedName>
    <definedName name="MALO4006">#REF!</definedName>
    <definedName name="MALO4006A" localSheetId="15">#REF!</definedName>
    <definedName name="MALO4006A" localSheetId="6">#REF!</definedName>
    <definedName name="MALO4006A" localSheetId="7">#REF!</definedName>
    <definedName name="MALO4006A" localSheetId="8">#REF!</definedName>
    <definedName name="MALO4006A" localSheetId="42">#REF!</definedName>
    <definedName name="MALO4006A" localSheetId="43">#REF!</definedName>
    <definedName name="MALO4006A" localSheetId="44">#REF!</definedName>
    <definedName name="MALO4006A" localSheetId="45">#REF!</definedName>
    <definedName name="MALO4006A" localSheetId="46">#REF!</definedName>
    <definedName name="MALO4006A" localSheetId="47">#REF!</definedName>
    <definedName name="MALO4006A" localSheetId="48">#REF!</definedName>
    <definedName name="MALO4006A" localSheetId="49">#REF!</definedName>
    <definedName name="MALO4006A" localSheetId="50">#REF!</definedName>
    <definedName name="MALO4006A" localSheetId="51">#REF!</definedName>
    <definedName name="MALO4006A" localSheetId="52">#REF!</definedName>
    <definedName name="MALO4006A" localSheetId="53">#REF!</definedName>
    <definedName name="MALO4006A" localSheetId="54">#REF!</definedName>
    <definedName name="MALO4006A" localSheetId="55">#REF!</definedName>
    <definedName name="MALO4006A" localSheetId="56">#REF!</definedName>
    <definedName name="MALO4006A" localSheetId="9">#REF!</definedName>
    <definedName name="MALO4006A" localSheetId="10">#REF!</definedName>
    <definedName name="MALO4006A" localSheetId="11">#REF!</definedName>
    <definedName name="MALO4006A" localSheetId="12">#REF!</definedName>
    <definedName name="MALO4006A" localSheetId="13">#REF!</definedName>
    <definedName name="MALO4006A" localSheetId="14">#REF!</definedName>
    <definedName name="MALO4006A" localSheetId="16">#REF!</definedName>
    <definedName name="MALO4006A" localSheetId="17">#REF!</definedName>
    <definedName name="MALO4006A" localSheetId="18">#REF!</definedName>
    <definedName name="MALO4006A" localSheetId="19">#REF!</definedName>
    <definedName name="MALO4006A" localSheetId="22">#REF!</definedName>
    <definedName name="MALO4006A" localSheetId="23">#REF!</definedName>
    <definedName name="MALO4006A" localSheetId="24">#REF!</definedName>
    <definedName name="MALO4006A" localSheetId="25">#REF!</definedName>
    <definedName name="MALO4006A" localSheetId="26">#REF!</definedName>
    <definedName name="MALO4006A" localSheetId="27">#REF!</definedName>
    <definedName name="MALO4006A" localSheetId="28">#REF!</definedName>
    <definedName name="MALO4006A" localSheetId="29">#REF!</definedName>
    <definedName name="MALO4006A" localSheetId="30">#REF!</definedName>
    <definedName name="MALO4006A" localSheetId="31">#REF!</definedName>
    <definedName name="MALO4006A" localSheetId="32">#REF!</definedName>
    <definedName name="MALO4006A" localSheetId="33">#REF!</definedName>
    <definedName name="MALO4006A" localSheetId="34">#REF!</definedName>
    <definedName name="MALO4006A" localSheetId="35">#REF!</definedName>
    <definedName name="MALO4006A" localSheetId="36">#REF!</definedName>
    <definedName name="MALO4006A" localSheetId="37">#REF!</definedName>
    <definedName name="MALO4006A" localSheetId="38">#REF!</definedName>
    <definedName name="MALO4006A" localSheetId="39">#REF!</definedName>
    <definedName name="MALO4006A" localSheetId="40">#REF!</definedName>
    <definedName name="MALO4006A" localSheetId="41">#REF!</definedName>
    <definedName name="MALO4006A" localSheetId="3">#REF!</definedName>
    <definedName name="MALO4006A">#REF!</definedName>
    <definedName name="MALO40CN01" localSheetId="15">#REF!</definedName>
    <definedName name="MALO40CN01" localSheetId="6">#REF!</definedName>
    <definedName name="MALO40CN01" localSheetId="7">#REF!</definedName>
    <definedName name="MALO40CN01" localSheetId="8">#REF!</definedName>
    <definedName name="MALO40CN01" localSheetId="42">#REF!</definedName>
    <definedName name="MALO40CN01" localSheetId="43">#REF!</definedName>
    <definedName name="MALO40CN01" localSheetId="44">#REF!</definedName>
    <definedName name="MALO40CN01" localSheetId="45">#REF!</definedName>
    <definedName name="MALO40CN01" localSheetId="46">#REF!</definedName>
    <definedName name="MALO40CN01" localSheetId="47">#REF!</definedName>
    <definedName name="MALO40CN01" localSheetId="48">#REF!</definedName>
    <definedName name="MALO40CN01" localSheetId="49">#REF!</definedName>
    <definedName name="MALO40CN01" localSheetId="50">#REF!</definedName>
    <definedName name="MALO40CN01" localSheetId="51">#REF!</definedName>
    <definedName name="MALO40CN01" localSheetId="52">#REF!</definedName>
    <definedName name="MALO40CN01" localSheetId="53">#REF!</definedName>
    <definedName name="MALO40CN01" localSheetId="54">#REF!</definedName>
    <definedName name="MALO40CN01" localSheetId="55">#REF!</definedName>
    <definedName name="MALO40CN01" localSheetId="56">#REF!</definedName>
    <definedName name="MALO40CN01" localSheetId="9">#REF!</definedName>
    <definedName name="MALO40CN01" localSheetId="10">#REF!</definedName>
    <definedName name="MALO40CN01" localSheetId="11">#REF!</definedName>
    <definedName name="MALO40CN01" localSheetId="12">#REF!</definedName>
    <definedName name="MALO40CN01" localSheetId="13">#REF!</definedName>
    <definedName name="MALO40CN01" localSheetId="14">#REF!</definedName>
    <definedName name="MALO40CN01" localSheetId="16">#REF!</definedName>
    <definedName name="MALO40CN01" localSheetId="17">#REF!</definedName>
    <definedName name="MALO40CN01" localSheetId="18">#REF!</definedName>
    <definedName name="MALO40CN01" localSheetId="19">#REF!</definedName>
    <definedName name="MALO40CN01" localSheetId="22">#REF!</definedName>
    <definedName name="MALO40CN01" localSheetId="23">#REF!</definedName>
    <definedName name="MALO40CN01" localSheetId="24">#REF!</definedName>
    <definedName name="MALO40CN01" localSheetId="25">#REF!</definedName>
    <definedName name="MALO40CN01" localSheetId="26">#REF!</definedName>
    <definedName name="MALO40CN01" localSheetId="27">#REF!</definedName>
    <definedName name="MALO40CN01" localSheetId="28">#REF!</definedName>
    <definedName name="MALO40CN01" localSheetId="29">#REF!</definedName>
    <definedName name="MALO40CN01" localSheetId="30">#REF!</definedName>
    <definedName name="MALO40CN01" localSheetId="31">#REF!</definedName>
    <definedName name="MALO40CN01" localSheetId="32">#REF!</definedName>
    <definedName name="MALO40CN01" localSheetId="33">#REF!</definedName>
    <definedName name="MALO40CN01" localSheetId="34">#REF!</definedName>
    <definedName name="MALO40CN01" localSheetId="35">#REF!</definedName>
    <definedName name="MALO40CN01" localSheetId="36">#REF!</definedName>
    <definedName name="MALO40CN01" localSheetId="37">#REF!</definedName>
    <definedName name="MALO40CN01" localSheetId="38">#REF!</definedName>
    <definedName name="MALO40CN01" localSheetId="39">#REF!</definedName>
    <definedName name="MALO40CN01" localSheetId="40">#REF!</definedName>
    <definedName name="MALO40CN01" localSheetId="41">#REF!</definedName>
    <definedName name="MALO40CN01" localSheetId="3">#REF!</definedName>
    <definedName name="MALO40CN01">#REF!</definedName>
    <definedName name="MALO40CNA" localSheetId="6">#REF!</definedName>
    <definedName name="MALO40CNA" localSheetId="3">#REF!</definedName>
    <definedName name="MALO40CNA">#REF!</definedName>
    <definedName name="MALO40CNB" localSheetId="6">#REF!</definedName>
    <definedName name="MALO40CNB" localSheetId="3">#REF!</definedName>
    <definedName name="MALO40CNB">#REF!</definedName>
    <definedName name="MALO55CN01" localSheetId="6">#REF!</definedName>
    <definedName name="MALO55CN01" localSheetId="3">#REF!</definedName>
    <definedName name="MALO55CN01">#REF!</definedName>
    <definedName name="MALO55CN03" localSheetId="6">#REF!</definedName>
    <definedName name="MALO55CN03" localSheetId="3">#REF!</definedName>
    <definedName name="MALO55CN03">#REF!</definedName>
    <definedName name="MALO5607" localSheetId="6">#REF!</definedName>
    <definedName name="MALO5607" localSheetId="3">#REF!</definedName>
    <definedName name="MALO5607">#REF!</definedName>
    <definedName name="MALOAFIR5607" localSheetId="6">#REF!</definedName>
    <definedName name="MALOAFIR5607" localSheetId="3">#REF!</definedName>
    <definedName name="MALOAFIR5607">#REF!</definedName>
    <definedName name="MAMA" localSheetId="6">#REF!</definedName>
    <definedName name="MAMA" localSheetId="7">#REF!</definedName>
    <definedName name="MAMA" localSheetId="11">#REF!</definedName>
    <definedName name="MAMA" localSheetId="19">#REF!</definedName>
    <definedName name="mama" localSheetId="2" hidden="1">'[171]Datos-Gráfica-Apartada'!#REF!</definedName>
    <definedName name="mama" localSheetId="1" hidden="1">'[171]Datos-Gráfica-Apartada'!#REF!</definedName>
    <definedName name="mama" localSheetId="3" hidden="1">'[171]Datos-Gráfica-Apartada'!#REF!</definedName>
    <definedName name="MAMA">#REF!</definedName>
    <definedName name="MANGLE" localSheetId="6">#REF!</definedName>
    <definedName name="MANGLE" localSheetId="7">#REF!</definedName>
    <definedName name="MANGLE" localSheetId="11">#REF!</definedName>
    <definedName name="MANGLE" localSheetId="19">#REF!</definedName>
    <definedName name="MANGLE" localSheetId="2">#REF!</definedName>
    <definedName name="MANGLE" localSheetId="1">#REF!</definedName>
    <definedName name="MANGLE">#REF!</definedName>
    <definedName name="MANO" localSheetId="6">#REF!</definedName>
    <definedName name="MANO" localSheetId="7">#REF!</definedName>
    <definedName name="MANO" localSheetId="11">#REF!</definedName>
    <definedName name="MANO" localSheetId="19">#REF!</definedName>
    <definedName name="MANO" localSheetId="2">#REF!</definedName>
    <definedName name="MANO" localSheetId="1">#REF!</definedName>
    <definedName name="MANO">#REF!</definedName>
    <definedName name="MANTO" localSheetId="6">'[74]BASE DE DATOS ORIG'!#REF!</definedName>
    <definedName name="MANTO" localSheetId="7">'[74]BASE DE DATOS ORIG'!#REF!</definedName>
    <definedName name="MANTO" localSheetId="11">'[74]BASE DE DATOS ORIG'!#REF!</definedName>
    <definedName name="MANTO" localSheetId="19">'[74]BASE DE DATOS ORIG'!#REF!</definedName>
    <definedName name="MANTO" localSheetId="2">'[74]BASE DE DATOS ORIG'!#REF!</definedName>
    <definedName name="MANTO" localSheetId="1">'[74]BASE DE DATOS ORIG'!#REF!</definedName>
    <definedName name="MANTO">'[74]BASE DE DATOS ORIG'!#REF!</definedName>
    <definedName name="manufactures_lead_time" localSheetId="6">#REF!</definedName>
    <definedName name="manufactures_lead_time" localSheetId="7">#REF!</definedName>
    <definedName name="manufactures_lead_time" localSheetId="11">#REF!</definedName>
    <definedName name="manufactures_lead_time" localSheetId="19">#REF!</definedName>
    <definedName name="manufactures_lead_time" localSheetId="2">#REF!</definedName>
    <definedName name="manufactures_lead_time" localSheetId="1">#REF!</definedName>
    <definedName name="manufactures_lead_time">#REF!</definedName>
    <definedName name="maq" localSheetId="3">[150]insumos!$G$8:$G$40</definedName>
    <definedName name="MAQ">[26]PRECIOS!$G$2:$J$54</definedName>
    <definedName name="mar00" localSheetId="2">[15]Dólar!#REF!</definedName>
    <definedName name="mar00">[15]Dólar!#REF!</definedName>
    <definedName name="marc06" localSheetId="2">[15]Gastos!#REF!</definedName>
    <definedName name="marc06">[15]Gastos!#REF!</definedName>
    <definedName name="marga" localSheetId="15">[172]Gastos!#REF!</definedName>
    <definedName name="marga" localSheetId="6">[172]Gastos!#REF!</definedName>
    <definedName name="marga" localSheetId="7">[172]Gastos!#REF!</definedName>
    <definedName name="marga" localSheetId="8">[172]Gastos!#REF!</definedName>
    <definedName name="marga" localSheetId="42">[172]Gastos!#REF!</definedName>
    <definedName name="marga" localSheetId="43">[172]Gastos!#REF!</definedName>
    <definedName name="marga" localSheetId="44">[172]Gastos!#REF!</definedName>
    <definedName name="marga" localSheetId="45">[172]Gastos!#REF!</definedName>
    <definedName name="marga" localSheetId="46">[172]Gastos!#REF!</definedName>
    <definedName name="marga" localSheetId="47">[172]Gastos!#REF!</definedName>
    <definedName name="marga" localSheetId="48">[172]Gastos!#REF!</definedName>
    <definedName name="marga" localSheetId="49">[172]Gastos!#REF!</definedName>
    <definedName name="marga" localSheetId="50">[172]Gastos!#REF!</definedName>
    <definedName name="marga" localSheetId="51">[172]Gastos!#REF!</definedName>
    <definedName name="marga" localSheetId="52">[172]Gastos!#REF!</definedName>
    <definedName name="marga" localSheetId="53">[172]Gastos!#REF!</definedName>
    <definedName name="marga" localSheetId="54">[172]Gastos!#REF!</definedName>
    <definedName name="marga" localSheetId="55">[172]Gastos!#REF!</definedName>
    <definedName name="marga" localSheetId="56">[172]Gastos!#REF!</definedName>
    <definedName name="marga" localSheetId="9">[172]Gastos!#REF!</definedName>
    <definedName name="marga" localSheetId="10">[172]Gastos!#REF!</definedName>
    <definedName name="marga" localSheetId="11">[172]Gastos!#REF!</definedName>
    <definedName name="marga" localSheetId="12">[172]Gastos!#REF!</definedName>
    <definedName name="marga" localSheetId="13">[172]Gastos!#REF!</definedName>
    <definedName name="marga" localSheetId="14">[172]Gastos!#REF!</definedName>
    <definedName name="marga" localSheetId="16">[172]Gastos!#REF!</definedName>
    <definedName name="marga" localSheetId="17">[172]Gastos!#REF!</definedName>
    <definedName name="marga" localSheetId="18">[172]Gastos!#REF!</definedName>
    <definedName name="marga" localSheetId="19">[172]Gastos!#REF!</definedName>
    <definedName name="marga" localSheetId="22">[172]Gastos!#REF!</definedName>
    <definedName name="marga" localSheetId="23">[172]Gastos!#REF!</definedName>
    <definedName name="marga" localSheetId="24">[172]Gastos!#REF!</definedName>
    <definedName name="marga" localSheetId="25">[172]Gastos!#REF!</definedName>
    <definedName name="marga" localSheetId="26">[172]Gastos!#REF!</definedName>
    <definedName name="marga" localSheetId="27">[172]Gastos!#REF!</definedName>
    <definedName name="marga" localSheetId="28">[172]Gastos!#REF!</definedName>
    <definedName name="marga" localSheetId="29">[172]Gastos!#REF!</definedName>
    <definedName name="marga" localSheetId="30">[172]Gastos!#REF!</definedName>
    <definedName name="marga" localSheetId="31">[172]Gastos!#REF!</definedName>
    <definedName name="marga" localSheetId="32">[172]Gastos!#REF!</definedName>
    <definedName name="marga" localSheetId="33">[172]Gastos!#REF!</definedName>
    <definedName name="marga" localSheetId="34">[172]Gastos!#REF!</definedName>
    <definedName name="marga" localSheetId="35">[172]Gastos!#REF!</definedName>
    <definedName name="marga" localSheetId="36">[172]Gastos!#REF!</definedName>
    <definedName name="marga" localSheetId="37">[172]Gastos!#REF!</definedName>
    <definedName name="marga" localSheetId="38">[172]Gastos!#REF!</definedName>
    <definedName name="marga" localSheetId="39">[172]Gastos!#REF!</definedName>
    <definedName name="marga" localSheetId="40">[172]Gastos!#REF!</definedName>
    <definedName name="marga" localSheetId="41">[172]Gastos!#REF!</definedName>
    <definedName name="marga">[172]Gastos!#REF!</definedName>
    <definedName name="MargenComercial" localSheetId="6">#REF!</definedName>
    <definedName name="MargenComercial" localSheetId="7">#REF!</definedName>
    <definedName name="MargenComercial" localSheetId="11">#REF!</definedName>
    <definedName name="MargenComercial" localSheetId="19">#REF!</definedName>
    <definedName name="MargenComercial" localSheetId="2">#REF!</definedName>
    <definedName name="MargenComercial" localSheetId="1">#REF!</definedName>
    <definedName name="MargenComercial">#REF!</definedName>
    <definedName name="MargenFinanciero" localSheetId="6">#REF!</definedName>
    <definedName name="MargenFinanciero" localSheetId="7">#REF!</definedName>
    <definedName name="MargenFinanciero" localSheetId="11">#REF!</definedName>
    <definedName name="MargenFinanciero" localSheetId="19">#REF!</definedName>
    <definedName name="MargenFinanciero" localSheetId="2">#REF!</definedName>
    <definedName name="MargenFinanciero" localSheetId="1">#REF!</definedName>
    <definedName name="MargenFinanciero">#REF!</definedName>
    <definedName name="MARIA" localSheetId="15">#REF!</definedName>
    <definedName name="MARIA" localSheetId="6">#REF!</definedName>
    <definedName name="MARIA" localSheetId="7">#REF!</definedName>
    <definedName name="MARIA" localSheetId="8">#REF!</definedName>
    <definedName name="MARIA" localSheetId="42">#REF!</definedName>
    <definedName name="MARIA" localSheetId="43">#REF!</definedName>
    <definedName name="MARIA" localSheetId="44">#REF!</definedName>
    <definedName name="MARIA" localSheetId="45">#REF!</definedName>
    <definedName name="MARIA" localSheetId="46">#REF!</definedName>
    <definedName name="MARIA" localSheetId="47">#REF!</definedName>
    <definedName name="MARIA" localSheetId="48">#REF!</definedName>
    <definedName name="MARIA" localSheetId="49">#REF!</definedName>
    <definedName name="MARIA" localSheetId="50">#REF!</definedName>
    <definedName name="MARIA" localSheetId="51">#REF!</definedName>
    <definedName name="MARIA" localSheetId="52">#REF!</definedName>
    <definedName name="MARIA" localSheetId="53">#REF!</definedName>
    <definedName name="MARIA" localSheetId="54">#REF!</definedName>
    <definedName name="MARIA" localSheetId="55">#REF!</definedName>
    <definedName name="MARIA" localSheetId="56">#REF!</definedName>
    <definedName name="MARIA" localSheetId="9">#REF!</definedName>
    <definedName name="MARIA" localSheetId="10">#REF!</definedName>
    <definedName name="MARIA" localSheetId="11">#REF!</definedName>
    <definedName name="MARIA" localSheetId="12">#REF!</definedName>
    <definedName name="MARIA" localSheetId="13">#REF!</definedName>
    <definedName name="MARIA" localSheetId="14">#REF!</definedName>
    <definedName name="MARIA" localSheetId="16">#REF!</definedName>
    <definedName name="MARIA" localSheetId="17">#REF!</definedName>
    <definedName name="MARIA" localSheetId="18">#REF!</definedName>
    <definedName name="MARIA" localSheetId="19">#REF!</definedName>
    <definedName name="MARIA" localSheetId="22">#REF!</definedName>
    <definedName name="MARIA" localSheetId="23">#REF!</definedName>
    <definedName name="MARIA" localSheetId="24">#REF!</definedName>
    <definedName name="MARIA" localSheetId="25">#REF!</definedName>
    <definedName name="MARIA" localSheetId="26">#REF!</definedName>
    <definedName name="MARIA" localSheetId="27">#REF!</definedName>
    <definedName name="MARIA" localSheetId="28">#REF!</definedName>
    <definedName name="MARIA" localSheetId="29">#REF!</definedName>
    <definedName name="MARIA" localSheetId="30">#REF!</definedName>
    <definedName name="MARIA" localSheetId="31">#REF!</definedName>
    <definedName name="MARIA" localSheetId="32">#REF!</definedName>
    <definedName name="MARIA" localSheetId="33">#REF!</definedName>
    <definedName name="MARIA" localSheetId="34">#REF!</definedName>
    <definedName name="MARIA" localSheetId="35">#REF!</definedName>
    <definedName name="MARIA" localSheetId="36">#REF!</definedName>
    <definedName name="MARIA" localSheetId="37">#REF!</definedName>
    <definedName name="MARIA" localSheetId="38">#REF!</definedName>
    <definedName name="MARIA" localSheetId="39">#REF!</definedName>
    <definedName name="MARIA" localSheetId="40">#REF!</definedName>
    <definedName name="MARIA" localSheetId="41">#REF!</definedName>
    <definedName name="MARIA">#REF!</definedName>
    <definedName name="MARINOCDMB1" localSheetId="15">#REF!</definedName>
    <definedName name="MARINOCDMB1" localSheetId="6">#REF!</definedName>
    <definedName name="MARINOCDMB1" localSheetId="7">#REF!</definedName>
    <definedName name="MARINOCDMB1" localSheetId="8">#REF!</definedName>
    <definedName name="MARINOCDMB1" localSheetId="42">#REF!</definedName>
    <definedName name="MARINOCDMB1" localSheetId="43">#REF!</definedName>
    <definedName name="MARINOCDMB1" localSheetId="44">#REF!</definedName>
    <definedName name="MARINOCDMB1" localSheetId="45">#REF!</definedName>
    <definedName name="MARINOCDMB1" localSheetId="46">#REF!</definedName>
    <definedName name="MARINOCDMB1" localSheetId="47">#REF!</definedName>
    <definedName name="MARINOCDMB1" localSheetId="48">#REF!</definedName>
    <definedName name="MARINOCDMB1" localSheetId="49">#REF!</definedName>
    <definedName name="MARINOCDMB1" localSheetId="50">#REF!</definedName>
    <definedName name="MARINOCDMB1" localSheetId="51">#REF!</definedName>
    <definedName name="MARINOCDMB1" localSheetId="52">#REF!</definedName>
    <definedName name="MARINOCDMB1" localSheetId="53">#REF!</definedName>
    <definedName name="MARINOCDMB1" localSheetId="54">#REF!</definedName>
    <definedName name="MARINOCDMB1" localSheetId="55">#REF!</definedName>
    <definedName name="MARINOCDMB1" localSheetId="56">#REF!</definedName>
    <definedName name="MARINOCDMB1" localSheetId="9">#REF!</definedName>
    <definedName name="MARINOCDMB1" localSheetId="10">#REF!</definedName>
    <definedName name="MARINOCDMB1" localSheetId="11">#REF!</definedName>
    <definedName name="MARINOCDMB1" localSheetId="12">#REF!</definedName>
    <definedName name="MARINOCDMB1" localSheetId="13">#REF!</definedName>
    <definedName name="MARINOCDMB1" localSheetId="14">#REF!</definedName>
    <definedName name="MARINOCDMB1" localSheetId="16">#REF!</definedName>
    <definedName name="MARINOCDMB1" localSheetId="17">#REF!</definedName>
    <definedName name="MARINOCDMB1" localSheetId="18">#REF!</definedName>
    <definedName name="MARINOCDMB1" localSheetId="19">#REF!</definedName>
    <definedName name="MARINOCDMB1" localSheetId="22">#REF!</definedName>
    <definedName name="MARINOCDMB1" localSheetId="23">#REF!</definedName>
    <definedName name="MARINOCDMB1" localSheetId="24">#REF!</definedName>
    <definedName name="MARINOCDMB1" localSheetId="25">#REF!</definedName>
    <definedName name="MARINOCDMB1" localSheetId="26">#REF!</definedName>
    <definedName name="MARINOCDMB1" localSheetId="27">#REF!</definedName>
    <definedName name="MARINOCDMB1" localSheetId="28">#REF!</definedName>
    <definedName name="MARINOCDMB1" localSheetId="29">#REF!</definedName>
    <definedName name="MARINOCDMB1" localSheetId="30">#REF!</definedName>
    <definedName name="MARINOCDMB1" localSheetId="31">#REF!</definedName>
    <definedName name="MARINOCDMB1" localSheetId="32">#REF!</definedName>
    <definedName name="MARINOCDMB1" localSheetId="33">#REF!</definedName>
    <definedName name="MARINOCDMB1" localSheetId="34">#REF!</definedName>
    <definedName name="MARINOCDMB1" localSheetId="35">#REF!</definedName>
    <definedName name="MARINOCDMB1" localSheetId="36">#REF!</definedName>
    <definedName name="MARINOCDMB1" localSheetId="37">#REF!</definedName>
    <definedName name="MARINOCDMB1" localSheetId="38">#REF!</definedName>
    <definedName name="MARINOCDMB1" localSheetId="39">#REF!</definedName>
    <definedName name="MARINOCDMB1" localSheetId="40">#REF!</definedName>
    <definedName name="MARINOCDMB1" localSheetId="41">#REF!</definedName>
    <definedName name="MARINOCDMB1">#REF!</definedName>
    <definedName name="MARINOCDMB2" localSheetId="15">#REF!</definedName>
    <definedName name="MARINOCDMB2" localSheetId="6">#REF!</definedName>
    <definedName name="MARINOCDMB2" localSheetId="7">#REF!</definedName>
    <definedName name="MARINOCDMB2" localSheetId="8">#REF!</definedName>
    <definedName name="MARINOCDMB2" localSheetId="42">#REF!</definedName>
    <definedName name="MARINOCDMB2" localSheetId="43">#REF!</definedName>
    <definedName name="MARINOCDMB2" localSheetId="44">#REF!</definedName>
    <definedName name="MARINOCDMB2" localSheetId="45">#REF!</definedName>
    <definedName name="MARINOCDMB2" localSheetId="46">#REF!</definedName>
    <definedName name="MARINOCDMB2" localSheetId="47">#REF!</definedName>
    <definedName name="MARINOCDMB2" localSheetId="48">#REF!</definedName>
    <definedName name="MARINOCDMB2" localSheetId="49">#REF!</definedName>
    <definedName name="MARINOCDMB2" localSheetId="50">#REF!</definedName>
    <definedName name="MARINOCDMB2" localSheetId="51">#REF!</definedName>
    <definedName name="MARINOCDMB2" localSheetId="52">#REF!</definedName>
    <definedName name="MARINOCDMB2" localSheetId="53">#REF!</definedName>
    <definedName name="MARINOCDMB2" localSheetId="54">#REF!</definedName>
    <definedName name="MARINOCDMB2" localSheetId="55">#REF!</definedName>
    <definedName name="MARINOCDMB2" localSheetId="56">#REF!</definedName>
    <definedName name="MARINOCDMB2" localSheetId="9">#REF!</definedName>
    <definedName name="MARINOCDMB2" localSheetId="10">#REF!</definedName>
    <definedName name="MARINOCDMB2" localSheetId="11">#REF!</definedName>
    <definedName name="MARINOCDMB2" localSheetId="12">#REF!</definedName>
    <definedName name="MARINOCDMB2" localSheetId="13">#REF!</definedName>
    <definedName name="MARINOCDMB2" localSheetId="14">#REF!</definedName>
    <definedName name="MARINOCDMB2" localSheetId="16">#REF!</definedName>
    <definedName name="MARINOCDMB2" localSheetId="17">#REF!</definedName>
    <definedName name="MARINOCDMB2" localSheetId="18">#REF!</definedName>
    <definedName name="MARINOCDMB2" localSheetId="19">#REF!</definedName>
    <definedName name="MARINOCDMB2" localSheetId="22">#REF!</definedName>
    <definedName name="MARINOCDMB2" localSheetId="23">#REF!</definedName>
    <definedName name="MARINOCDMB2" localSheetId="24">#REF!</definedName>
    <definedName name="MARINOCDMB2" localSheetId="25">#REF!</definedName>
    <definedName name="MARINOCDMB2" localSheetId="26">#REF!</definedName>
    <definedName name="MARINOCDMB2" localSheetId="27">#REF!</definedName>
    <definedName name="MARINOCDMB2" localSheetId="28">#REF!</definedName>
    <definedName name="MARINOCDMB2" localSheetId="29">#REF!</definedName>
    <definedName name="MARINOCDMB2" localSheetId="30">#REF!</definedName>
    <definedName name="MARINOCDMB2" localSheetId="31">#REF!</definedName>
    <definedName name="MARINOCDMB2" localSheetId="32">#REF!</definedName>
    <definedName name="MARINOCDMB2" localSheetId="33">#REF!</definedName>
    <definedName name="MARINOCDMB2" localSheetId="34">#REF!</definedName>
    <definedName name="MARINOCDMB2" localSheetId="35">#REF!</definedName>
    <definedName name="MARINOCDMB2" localSheetId="36">#REF!</definedName>
    <definedName name="MARINOCDMB2" localSheetId="37">#REF!</definedName>
    <definedName name="MARINOCDMB2" localSheetId="38">#REF!</definedName>
    <definedName name="MARINOCDMB2" localSheetId="39">#REF!</definedName>
    <definedName name="MARINOCDMB2" localSheetId="40">#REF!</definedName>
    <definedName name="MARINOCDMB2" localSheetId="41">#REF!</definedName>
    <definedName name="MARINOCDMB2">#REF!</definedName>
    <definedName name="MARINOCDMB3" localSheetId="6">#REF!</definedName>
    <definedName name="MARINOCDMB3">#REF!</definedName>
    <definedName name="MARINOMT1" localSheetId="6">#REF!</definedName>
    <definedName name="MARINOMT1">#REF!</definedName>
    <definedName name="MARINOMT2" localSheetId="6">#REF!</definedName>
    <definedName name="MARINOMT2">#REF!</definedName>
    <definedName name="marol" localSheetId="6">#REF!</definedName>
    <definedName name="marol">#REF!</definedName>
    <definedName name="marol1" localSheetId="6">#REF!</definedName>
    <definedName name="marol1">#REF!</definedName>
    <definedName name="MARTA" localSheetId="15">IF([0]!Loan_Amount*' 3,5'!Interest_Rate*[0]!Loan_Years*[0]!Loan_Start&gt;0,1,0)</definedName>
    <definedName name="MARTA" localSheetId="6">IF('1,1'!Loan_Amount*'1,1'!Interest_Rate*'1,1'!Loan_Years*'1,1'!Loan_Start&gt;0,1,0)</definedName>
    <definedName name="MARTA" localSheetId="7">IF(Loan_Amount*'1,2 '!Interest_Rate*Loan_Years*Loan_Start&gt;0,1,0)</definedName>
    <definedName name="MARTA" localSheetId="8">IF([0]!Loan_Amount*'1,3'!Interest_Rate*[0]!Loan_Years*[0]!Loan_Start&gt;0,1,0)</definedName>
    <definedName name="MARTA" localSheetId="42">IF([0]!Loan_Amount*'10,1'!Interest_Rate*[0]!Loan_Years*[0]!Loan_Start&gt;0,1,0)</definedName>
    <definedName name="MARTA" localSheetId="43">IF([0]!Loan_Amount*'10,2'!Interest_Rate*[0]!Loan_Years*[0]!Loan_Start&gt;0,1,0)</definedName>
    <definedName name="MARTA" localSheetId="44">IF([0]!Loan_Amount*'10,3'!Interest_Rate*[0]!Loan_Years*[0]!Loan_Start&gt;0,1,0)</definedName>
    <definedName name="MARTA" localSheetId="45">IF([0]!Loan_Amount*'10,4'!Interest_Rate*[0]!Loan_Years*[0]!Loan_Start&gt;0,1,0)</definedName>
    <definedName name="MARTA" localSheetId="46">IF([0]!Loan_Amount*'10,5'!Interest_Rate*[0]!Loan_Years*[0]!Loan_Start&gt;0,1,0)</definedName>
    <definedName name="MARTA" localSheetId="47">IF([0]!Loan_Amount*'10,6'!Interest_Rate*[0]!Loan_Years*[0]!Loan_Start&gt;0,1,0)</definedName>
    <definedName name="MARTA" localSheetId="48">IF([0]!Loan_Amount*'10,7'!Interest_Rate*[0]!Loan_Years*[0]!Loan_Start&gt;0,1,0)</definedName>
    <definedName name="MARTA" localSheetId="49">IF([0]!Loan_Amount*'10,8'!Interest_Rate*[0]!Loan_Years*[0]!Loan_Start&gt;0,1,0)</definedName>
    <definedName name="MARTA" localSheetId="50">IF([0]!Loan_Amount*'10,9'!Interest_Rate*[0]!Loan_Years*[0]!Loan_Start&gt;0,1,0)</definedName>
    <definedName name="MARTA" localSheetId="51">IF([0]!Loan_Amount*'11,1'!Interest_Rate*[0]!Loan_Years*[0]!Loan_Start&gt;0,1,0)</definedName>
    <definedName name="MARTA" localSheetId="52">IF([0]!Loan_Amount*'11,2'!Interest_Rate*[0]!Loan_Years*[0]!Loan_Start&gt;0,1,0)</definedName>
    <definedName name="MARTA" localSheetId="53">IF([0]!Loan_Amount*'11,3'!Interest_Rate*[0]!Loan_Years*[0]!Loan_Start&gt;0,1,0)</definedName>
    <definedName name="MARTA" localSheetId="54">IF([0]!Loan_Amount*'11,4'!Interest_Rate*[0]!Loan_Years*[0]!Loan_Start&gt;0,1,0)</definedName>
    <definedName name="MARTA" localSheetId="55">IF([0]!Loan_Amount*'11,5'!Interest_Rate*[0]!Loan_Years*[0]!Loan_Start&gt;0,1,0)</definedName>
    <definedName name="MARTA" localSheetId="56">IF([0]!Loan_Amount*'11,6'!Interest_Rate*[0]!Loan_Years*[0]!Loan_Start&gt;0,1,0)</definedName>
    <definedName name="MARTA" localSheetId="9">IF([0]!Loan_Amount*'2,1'!Interest_Rate*[0]!Loan_Years*[0]!Loan_Start&gt;0,1,0)</definedName>
    <definedName name="MARTA" localSheetId="10">IF([0]!Loan_Amount*'2,2'!Interest_Rate*[0]!Loan_Years*[0]!Loan_Start&gt;0,1,0)</definedName>
    <definedName name="MARTA" localSheetId="11">IF([0]!Loan_Amount*'3,1 '!Interest_Rate*[0]!Loan_Years*[0]!Loan_Start&gt;0,1,0)</definedName>
    <definedName name="MARTA" localSheetId="12">IF([0]!Loan_Amount*'3,2'!Interest_Rate*[0]!Loan_Years*[0]!Loan_Start&gt;0,1,0)</definedName>
    <definedName name="MARTA" localSheetId="13">IF([0]!Loan_Amount*'3,3 '!Interest_Rate*[0]!Loan_Years*[0]!Loan_Start&gt;0,1,0)</definedName>
    <definedName name="MARTA" localSheetId="14">IF([0]!Loan_Amount*'3,4 '!Interest_Rate*[0]!Loan_Years*[0]!Loan_Start&gt;0,1,0)</definedName>
    <definedName name="MARTA" localSheetId="16">IF([0]!Loan_Amount*'3,6'!Interest_Rate*[0]!Loan_Years*[0]!Loan_Start&gt;0,1,0)</definedName>
    <definedName name="MARTA" localSheetId="17">IF([0]!Loan_Amount*'3,7'!Interest_Rate*[0]!Loan_Years*[0]!Loan_Start&gt;0,1,0)</definedName>
    <definedName name="MARTA" localSheetId="18">IF(Loan_Amount*'4,1'!Interest_Rate*Loan_Years*Loan_Start&gt;0,1,0)</definedName>
    <definedName name="MARTA" localSheetId="19">IF(Loan_Amount*'4,2'!Interest_Rate*Loan_Years*Loan_Start&gt;0,1,0)</definedName>
    <definedName name="MARTA" localSheetId="20">IF(Loan_Amount*Interest_Rate*Loan_Years*Loan_Start&gt;0,1,0)</definedName>
    <definedName name="MARTA" localSheetId="21">IF(Loan_Amount*Interest_Rate*Loan_Years*Loan_Start&gt;0,1,0)</definedName>
    <definedName name="MARTA" localSheetId="22">IF([0]!Loan_Amount*'6,1 '!Interest_Rate*[0]!Loan_Years*[0]!Loan_Start&gt;0,1,0)</definedName>
    <definedName name="MARTA" localSheetId="23">IF([0]!Loan_Amount*'6,2 '!Interest_Rate*[0]!Loan_Years*[0]!Loan_Start&gt;0,1,0)</definedName>
    <definedName name="MARTA" localSheetId="24">IF([0]!Loan_Amount*'6,3 '!Interest_Rate*[0]!Loan_Years*[0]!Loan_Start&gt;0,1,0)</definedName>
    <definedName name="MARTA" localSheetId="25">IF([0]!Loan_Amount*'6,4 '!Interest_Rate*[0]!Loan_Years*[0]!Loan_Start&gt;0,1,0)</definedName>
    <definedName name="MARTA" localSheetId="26">IF([0]!Loan_Amount*'6,5 '!Interest_Rate*[0]!Loan_Years*[0]!Loan_Start&gt;0,1,0)</definedName>
    <definedName name="MARTA" localSheetId="27">IF([0]!Loan_Amount*'6,6 '!Interest_Rate*[0]!Loan_Years*[0]!Loan_Start&gt;0,1,0)</definedName>
    <definedName name="MARTA" localSheetId="28">IF([0]!Loan_Amount*'6,7 '!Interest_Rate*[0]!Loan_Years*[0]!Loan_Start&gt;0,1,0)</definedName>
    <definedName name="MARTA" localSheetId="29">IF([0]!Loan_Amount*'7,1 '!Interest_Rate*[0]!Loan_Years*[0]!Loan_Start&gt;0,1,0)</definedName>
    <definedName name="MARTA" localSheetId="30">IF([0]!Loan_Amount*'7,2 '!Interest_Rate*[0]!Loan_Years*[0]!Loan_Start&gt;0,1,0)</definedName>
    <definedName name="MARTA" localSheetId="31">IF([0]!Loan_Amount*'7,3 '!Interest_Rate*[0]!Loan_Years*[0]!Loan_Start&gt;0,1,0)</definedName>
    <definedName name="MARTA" localSheetId="32">IF([0]!Loan_Amount*'7,4 '!Interest_Rate*[0]!Loan_Years*[0]!Loan_Start&gt;0,1,0)</definedName>
    <definedName name="MARTA" localSheetId="33">IF([0]!Loan_Amount*'8,1 '!Interest_Rate*[0]!Loan_Years*[0]!Loan_Start&gt;0,1,0)</definedName>
    <definedName name="MARTA" localSheetId="34">IF([0]!Loan_Amount*'8,2 '!Interest_Rate*[0]!Loan_Years*[0]!Loan_Start&gt;0,1,0)</definedName>
    <definedName name="MARTA" localSheetId="35">IF([0]!Loan_Amount*'8,3 '!Interest_Rate*[0]!Loan_Years*[0]!Loan_Start&gt;0,1,0)</definedName>
    <definedName name="MARTA" localSheetId="36">IF([0]!Loan_Amount*'8,4 '!Interest_Rate*[0]!Loan_Years*[0]!Loan_Start&gt;0,1,0)</definedName>
    <definedName name="MARTA" localSheetId="37">IF([0]!Loan_Amount*'8,5 '!Interest_Rate*[0]!Loan_Years*[0]!Loan_Start&gt;0,1,0)</definedName>
    <definedName name="MARTA" localSheetId="38">IF([0]!Loan_Amount*'9,1'!Interest_Rate*[0]!Loan_Years*[0]!Loan_Start&gt;0,1,0)</definedName>
    <definedName name="MARTA" localSheetId="39">IF([0]!Loan_Amount*'9,2 '!Interest_Rate*[0]!Loan_Years*[0]!Loan_Start&gt;0,1,0)</definedName>
    <definedName name="MARTA" localSheetId="40">IF([0]!Loan_Amount*'9,3'!Interest_Rate*[0]!Loan_Years*[0]!Loan_Start&gt;0,1,0)</definedName>
    <definedName name="MARTA" localSheetId="41">IF([0]!Loan_Amount*'9,4'!Interest_Rate*[0]!Loan_Years*[0]!Loan_Start&gt;0,1,0)</definedName>
    <definedName name="MARTA" localSheetId="2">IF(Loan_Amount*Interest_Rate*Loan_Years*Loan_Start&gt;0,1,0)</definedName>
    <definedName name="MARTA" localSheetId="1">IF(Loan_Amount*Interest_Rate*Loan_Years*Loan_Start&gt;0,1,0)</definedName>
    <definedName name="MARTA" localSheetId="3">#N/A</definedName>
    <definedName name="MARTA">IF(Loan_Amount*Interest_Rate*Loan_Years*Loan_Start&gt;0,1,0)</definedName>
    <definedName name="MARTHA" localSheetId="3">[79]DATOS!$A$9</definedName>
    <definedName name="MARTHA">[42]DATOS!$A$9</definedName>
    <definedName name="MAT" localSheetId="15">#REF!</definedName>
    <definedName name="MAT" localSheetId="6">#REF!</definedName>
    <definedName name="MAT" localSheetId="7">#REF!</definedName>
    <definedName name="MAT" localSheetId="8">#REF!</definedName>
    <definedName name="MAT" localSheetId="42">#REF!</definedName>
    <definedName name="MAT" localSheetId="43">#REF!</definedName>
    <definedName name="MAT" localSheetId="44">#REF!</definedName>
    <definedName name="MAT" localSheetId="45">#REF!</definedName>
    <definedName name="MAT" localSheetId="46">#REF!</definedName>
    <definedName name="MAT" localSheetId="47">#REF!</definedName>
    <definedName name="MAT" localSheetId="48">#REF!</definedName>
    <definedName name="MAT" localSheetId="49">#REF!</definedName>
    <definedName name="MAT" localSheetId="50">#REF!</definedName>
    <definedName name="MAT" localSheetId="51">#REF!</definedName>
    <definedName name="MAT" localSheetId="52">#REF!</definedName>
    <definedName name="MAT" localSheetId="53">#REF!</definedName>
    <definedName name="MAT" localSheetId="54">#REF!</definedName>
    <definedName name="MAT" localSheetId="55">#REF!</definedName>
    <definedName name="MAT" localSheetId="56">#REF!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6">#REF!</definedName>
    <definedName name="MAT" localSheetId="17">#REF!</definedName>
    <definedName name="MAT" localSheetId="18">#REF!</definedName>
    <definedName name="MAT" localSheetId="19">#REF!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 localSheetId="2">#REF!</definedName>
    <definedName name="MAT" localSheetId="1">#REF!</definedName>
    <definedName name="MAT" localSheetId="3">[173]Materiales!$A:$IV</definedName>
    <definedName name="MAT">#REF!</definedName>
    <definedName name="MAT_ELEC" localSheetId="15">#REF!</definedName>
    <definedName name="MAT_ELEC" localSheetId="6">#REF!</definedName>
    <definedName name="MAT_ELEC" localSheetId="7">#REF!</definedName>
    <definedName name="MAT_ELEC" localSheetId="8">#REF!</definedName>
    <definedName name="MAT_ELEC" localSheetId="42">#REF!</definedName>
    <definedName name="MAT_ELEC" localSheetId="43">#REF!</definedName>
    <definedName name="MAT_ELEC" localSheetId="44">#REF!</definedName>
    <definedName name="MAT_ELEC" localSheetId="45">#REF!</definedName>
    <definedName name="MAT_ELEC" localSheetId="46">#REF!</definedName>
    <definedName name="MAT_ELEC" localSheetId="47">#REF!</definedName>
    <definedName name="MAT_ELEC" localSheetId="48">#REF!</definedName>
    <definedName name="MAT_ELEC" localSheetId="49">#REF!</definedName>
    <definedName name="MAT_ELEC" localSheetId="50">#REF!</definedName>
    <definedName name="MAT_ELEC" localSheetId="51">#REF!</definedName>
    <definedName name="MAT_ELEC" localSheetId="52">#REF!</definedName>
    <definedName name="MAT_ELEC" localSheetId="53">#REF!</definedName>
    <definedName name="MAT_ELEC" localSheetId="54">#REF!</definedName>
    <definedName name="MAT_ELEC" localSheetId="55">#REF!</definedName>
    <definedName name="MAT_ELEC" localSheetId="56">#REF!</definedName>
    <definedName name="MAT_ELEC" localSheetId="9">#REF!</definedName>
    <definedName name="MAT_ELEC" localSheetId="10">#REF!</definedName>
    <definedName name="MAT_ELEC" localSheetId="11">#REF!</definedName>
    <definedName name="MAT_ELEC" localSheetId="12">#REF!</definedName>
    <definedName name="MAT_ELEC" localSheetId="13">#REF!</definedName>
    <definedName name="MAT_ELEC" localSheetId="14">#REF!</definedName>
    <definedName name="MAT_ELEC" localSheetId="16">#REF!</definedName>
    <definedName name="MAT_ELEC" localSheetId="17">#REF!</definedName>
    <definedName name="MAT_ELEC" localSheetId="18">#REF!</definedName>
    <definedName name="MAT_ELEC" localSheetId="19">#REF!</definedName>
    <definedName name="MAT_ELEC" localSheetId="22">#REF!</definedName>
    <definedName name="MAT_ELEC" localSheetId="23">#REF!</definedName>
    <definedName name="MAT_ELEC" localSheetId="24">#REF!</definedName>
    <definedName name="MAT_ELEC" localSheetId="25">#REF!</definedName>
    <definedName name="MAT_ELEC" localSheetId="26">#REF!</definedName>
    <definedName name="MAT_ELEC" localSheetId="27">#REF!</definedName>
    <definedName name="MAT_ELEC" localSheetId="28">#REF!</definedName>
    <definedName name="MAT_ELEC" localSheetId="29">#REF!</definedName>
    <definedName name="MAT_ELEC" localSheetId="30">#REF!</definedName>
    <definedName name="MAT_ELEC" localSheetId="31">#REF!</definedName>
    <definedName name="MAT_ELEC" localSheetId="32">#REF!</definedName>
    <definedName name="MAT_ELEC" localSheetId="33">#REF!</definedName>
    <definedName name="MAT_ELEC" localSheetId="34">#REF!</definedName>
    <definedName name="MAT_ELEC" localSheetId="35">#REF!</definedName>
    <definedName name="MAT_ELEC" localSheetId="36">#REF!</definedName>
    <definedName name="MAT_ELEC" localSheetId="37">#REF!</definedName>
    <definedName name="MAT_ELEC" localSheetId="38">#REF!</definedName>
    <definedName name="MAT_ELEC" localSheetId="39">#REF!</definedName>
    <definedName name="MAT_ELEC" localSheetId="40">#REF!</definedName>
    <definedName name="MAT_ELEC" localSheetId="41">#REF!</definedName>
    <definedName name="MAT_ELEC">#REF!</definedName>
    <definedName name="MATE">[103]Materiales!$A:$IV</definedName>
    <definedName name="mater" localSheetId="3">'[79]precios-básicos2002'!$C$59:$C$127</definedName>
    <definedName name="MATER">[119]MATERIAL!$B$3:$B$580</definedName>
    <definedName name="MATERIAL_FILTRANTE" localSheetId="6">#REF!</definedName>
    <definedName name="MATERIAL_FILTRANTE" localSheetId="7">#REF!</definedName>
    <definedName name="MATERIAL_FILTRANTE" localSheetId="11">#REF!</definedName>
    <definedName name="MATERIAL_FILTRANTE" localSheetId="19">#REF!</definedName>
    <definedName name="MATERIAL_FILTRANTE" localSheetId="2">#REF!</definedName>
    <definedName name="MATERIAL_FILTRANTE" localSheetId="1">#REF!</definedName>
    <definedName name="MATERIAL_FILTRANTE">#REF!</definedName>
    <definedName name="Material_seleccionado">'[31]LISTADO '!$F$11</definedName>
    <definedName name="Materiales" localSheetId="3">#REF!</definedName>
    <definedName name="Materiales">[102]Mat!$A$10:$G$625</definedName>
    <definedName name="MaterialTub" localSheetId="6">#REF!</definedName>
    <definedName name="MaterialTub" localSheetId="7">#REF!</definedName>
    <definedName name="MaterialTub" localSheetId="11">#REF!</definedName>
    <definedName name="MaterialTub" localSheetId="19">#REF!</definedName>
    <definedName name="MaterialTub" localSheetId="2">#REF!</definedName>
    <definedName name="MaterialTub" localSheetId="1">#REF!</definedName>
    <definedName name="MaterialTub">#REF!</definedName>
    <definedName name="matgranular" localSheetId="6">[47]lisprecios!#REF!</definedName>
    <definedName name="matgranular" localSheetId="7">[47]lisprecios!#REF!</definedName>
    <definedName name="matgranular" localSheetId="11">[47]lisprecios!#REF!</definedName>
    <definedName name="matgranular" localSheetId="19">[47]lisprecios!#REF!</definedName>
    <definedName name="matgranular">[47]lisprecios!#REF!</definedName>
    <definedName name="MATRIZRICS">'[174]RICS NUEVA HOJA DIARIA'!$A$1:$AB$42</definedName>
    <definedName name="maxdeficit" localSheetId="6">#REF!</definedName>
    <definedName name="maxdeficit" localSheetId="7">#REF!</definedName>
    <definedName name="maxdeficit" localSheetId="11">#REF!</definedName>
    <definedName name="maxdeficit" localSheetId="19">#REF!</definedName>
    <definedName name="maxdeficit" localSheetId="2">#REF!</definedName>
    <definedName name="maxdeficit" localSheetId="1">#REF!</definedName>
    <definedName name="maxdeficit">#REF!</definedName>
    <definedName name="may00" localSheetId="6">[15]Dólar!#REF!</definedName>
    <definedName name="may00" localSheetId="7">[15]Dólar!#REF!</definedName>
    <definedName name="may00" localSheetId="11">[15]Dólar!#REF!</definedName>
    <definedName name="may00" localSheetId="19">[15]Dólar!#REF!</definedName>
    <definedName name="may00">[15]Dólar!#REF!</definedName>
    <definedName name="MAYORES" localSheetId="15">#REF!</definedName>
    <definedName name="MAYORES" localSheetId="6">#REF!</definedName>
    <definedName name="MAYORES" localSheetId="7">#REF!</definedName>
    <definedName name="MAYORES" localSheetId="8">#REF!</definedName>
    <definedName name="MAYORES" localSheetId="42">#REF!</definedName>
    <definedName name="MAYORES" localSheetId="43">#REF!</definedName>
    <definedName name="MAYORES" localSheetId="44">#REF!</definedName>
    <definedName name="MAYORES" localSheetId="45">#REF!</definedName>
    <definedName name="MAYORES" localSheetId="46">#REF!</definedName>
    <definedName name="MAYORES" localSheetId="47">#REF!</definedName>
    <definedName name="MAYORES" localSheetId="48">#REF!</definedName>
    <definedName name="MAYORES" localSheetId="49">#REF!</definedName>
    <definedName name="MAYORES" localSheetId="50">#REF!</definedName>
    <definedName name="MAYORES" localSheetId="51">#REF!</definedName>
    <definedName name="MAYORES" localSheetId="52">#REF!</definedName>
    <definedName name="MAYORES" localSheetId="53">#REF!</definedName>
    <definedName name="MAYORES" localSheetId="54">#REF!</definedName>
    <definedName name="MAYORES" localSheetId="55">#REF!</definedName>
    <definedName name="MAYORES" localSheetId="56">#REF!</definedName>
    <definedName name="MAYORES" localSheetId="9">#REF!</definedName>
    <definedName name="MAYORES" localSheetId="10">#REF!</definedName>
    <definedName name="MAYORES" localSheetId="11">#REF!</definedName>
    <definedName name="MAYORES" localSheetId="12">#REF!</definedName>
    <definedName name="MAYORES" localSheetId="13">#REF!</definedName>
    <definedName name="MAYORES" localSheetId="14">#REF!</definedName>
    <definedName name="MAYORES" localSheetId="16">#REF!</definedName>
    <definedName name="MAYORES" localSheetId="17">#REF!</definedName>
    <definedName name="MAYORES" localSheetId="18">#REF!</definedName>
    <definedName name="MAYORES" localSheetId="19">#REF!</definedName>
    <definedName name="MAYORES" localSheetId="22">#REF!</definedName>
    <definedName name="MAYORES" localSheetId="23">#REF!</definedName>
    <definedName name="MAYORES" localSheetId="24">#REF!</definedName>
    <definedName name="MAYORES" localSheetId="25">#REF!</definedName>
    <definedName name="MAYORES" localSheetId="26">#REF!</definedName>
    <definedName name="MAYORES" localSheetId="27">#REF!</definedName>
    <definedName name="MAYORES" localSheetId="28">#REF!</definedName>
    <definedName name="MAYORES" localSheetId="29">#REF!</definedName>
    <definedName name="MAYORES" localSheetId="30">#REF!</definedName>
    <definedName name="MAYORES" localSheetId="31">#REF!</definedName>
    <definedName name="MAYORES" localSheetId="32">#REF!</definedName>
    <definedName name="MAYORES" localSheetId="33">#REF!</definedName>
    <definedName name="MAYORES" localSheetId="34">#REF!</definedName>
    <definedName name="MAYORES" localSheetId="35">#REF!</definedName>
    <definedName name="MAYORES" localSheetId="36">#REF!</definedName>
    <definedName name="MAYORES" localSheetId="37">#REF!</definedName>
    <definedName name="MAYORES" localSheetId="38">#REF!</definedName>
    <definedName name="MAYORES" localSheetId="39">#REF!</definedName>
    <definedName name="MAYORES" localSheetId="40">#REF!</definedName>
    <definedName name="MAYORES" localSheetId="41">#REF!</definedName>
    <definedName name="MAYORES">#REF!</definedName>
    <definedName name="Mb" localSheetId="6">#REF!</definedName>
    <definedName name="Mb">#REF!</definedName>
    <definedName name="MDEO">#N/A</definedName>
    <definedName name="mdo" localSheetId="3">'[79]precios-básicos2002'!$C$131:$C$140</definedName>
    <definedName name="mdo">'[42]precios-básicos2002'!$C$131:$C$140</definedName>
    <definedName name="medios">'[175]ESTRATEGIA DE COMUNICACIONES'!$A$2:$A$8</definedName>
    <definedName name="MEDIOSRECEPCION">[109]PARAMETROS!$E$2:$E$10</definedName>
    <definedName name="MEJORA" localSheetId="6">#REF!</definedName>
    <definedName name="MEJORA" localSheetId="7">#REF!</definedName>
    <definedName name="MEJORA" localSheetId="11">#REF!</definedName>
    <definedName name="MEJORA" localSheetId="19">#REF!</definedName>
    <definedName name="MEJORA" localSheetId="2">#REF!</definedName>
    <definedName name="MEJORA" localSheetId="1">#REF!</definedName>
    <definedName name="MEJORA">#REF!</definedName>
    <definedName name="mejoramientosubrasante" localSheetId="6">#REF!</definedName>
    <definedName name="mejoramientosubrasante" localSheetId="7">#REF!</definedName>
    <definedName name="mejoramientosubrasante" localSheetId="11">#REF!</definedName>
    <definedName name="mejoramientosubrasante" localSheetId="19">#REF!</definedName>
    <definedName name="mejoramientosubrasante" localSheetId="2">#REF!</definedName>
    <definedName name="mejoramientosubrasante" localSheetId="1">#REF!</definedName>
    <definedName name="mejoramientosubrasante">#REF!</definedName>
    <definedName name="MEMO">'[176]L PRECIOS'!$A$5:$D$267</definedName>
    <definedName name="merchandCostos" localSheetId="6">#REF!</definedName>
    <definedName name="merchandCostos" localSheetId="7">#REF!</definedName>
    <definedName name="merchandCostos" localSheetId="11">#REF!</definedName>
    <definedName name="merchandCostos" localSheetId="19">#REF!</definedName>
    <definedName name="merchandCostos" localSheetId="2">#REF!</definedName>
    <definedName name="merchandCostos" localSheetId="1">#REF!</definedName>
    <definedName name="merchandCostos">#REF!</definedName>
    <definedName name="Merchandisig" localSheetId="6">#REF!</definedName>
    <definedName name="Merchandisig" localSheetId="7">#REF!</definedName>
    <definedName name="Merchandisig" localSheetId="11">#REF!</definedName>
    <definedName name="Merchandisig" localSheetId="19">#REF!</definedName>
    <definedName name="Merchandisig" localSheetId="2">#REF!</definedName>
    <definedName name="Merchandisig" localSheetId="1">#REF!</definedName>
    <definedName name="Merchandisig">#REF!</definedName>
    <definedName name="MES" localSheetId="3">#REF!</definedName>
    <definedName name="MES">'[96]210.2.2'!$U$2</definedName>
    <definedName name="MESES" localSheetId="15">#REF!</definedName>
    <definedName name="MESES" localSheetId="6">#REF!</definedName>
    <definedName name="MESES" localSheetId="7">#REF!</definedName>
    <definedName name="MESES" localSheetId="8">#REF!</definedName>
    <definedName name="MESES" localSheetId="42">#REF!</definedName>
    <definedName name="MESES" localSheetId="43">#REF!</definedName>
    <definedName name="MESES" localSheetId="44">#REF!</definedName>
    <definedName name="MESES" localSheetId="45">#REF!</definedName>
    <definedName name="MESES" localSheetId="46">#REF!</definedName>
    <definedName name="MESES" localSheetId="47">#REF!</definedName>
    <definedName name="MESES" localSheetId="48">#REF!</definedName>
    <definedName name="MESES" localSheetId="49">#REF!</definedName>
    <definedName name="MESES" localSheetId="50">#REF!</definedName>
    <definedName name="MESES" localSheetId="51">#REF!</definedName>
    <definedName name="MESES" localSheetId="52">#REF!</definedName>
    <definedName name="MESES" localSheetId="53">#REF!</definedName>
    <definedName name="MESES" localSheetId="54">#REF!</definedName>
    <definedName name="MESES" localSheetId="55">#REF!</definedName>
    <definedName name="MESES" localSheetId="56">#REF!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6">#REF!</definedName>
    <definedName name="MESES" localSheetId="17">#REF!</definedName>
    <definedName name="MESES" localSheetId="18">#REF!</definedName>
    <definedName name="MESES" localSheetId="19">#REF!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 localSheetId="38">#REF!</definedName>
    <definedName name="MESES" localSheetId="39">#REF!</definedName>
    <definedName name="MESES" localSheetId="40">#REF!</definedName>
    <definedName name="MESES" localSheetId="41">#REF!</definedName>
    <definedName name="meses" localSheetId="3">#REF!</definedName>
    <definedName name="MESES">#REF!</definedName>
    <definedName name="Mezcladora">'[31]LISTADO '!$L$4</definedName>
    <definedName name="mf" localSheetId="15">#REF!</definedName>
    <definedName name="mf" localSheetId="6">#REF!</definedName>
    <definedName name="mf" localSheetId="7">#REF!</definedName>
    <definedName name="mf" localSheetId="8">#REF!</definedName>
    <definedName name="mf" localSheetId="42">#REF!</definedName>
    <definedName name="mf" localSheetId="43">#REF!</definedName>
    <definedName name="mf" localSheetId="44">#REF!</definedName>
    <definedName name="mf" localSheetId="45">#REF!</definedName>
    <definedName name="mf" localSheetId="46">#REF!</definedName>
    <definedName name="mf" localSheetId="47">#REF!</definedName>
    <definedName name="mf" localSheetId="48">#REF!</definedName>
    <definedName name="mf" localSheetId="49">#REF!</definedName>
    <definedName name="mf" localSheetId="50">#REF!</definedName>
    <definedName name="mf" localSheetId="51">#REF!</definedName>
    <definedName name="mf" localSheetId="52">#REF!</definedName>
    <definedName name="mf" localSheetId="53">#REF!</definedName>
    <definedName name="mf" localSheetId="54">#REF!</definedName>
    <definedName name="mf" localSheetId="55">#REF!</definedName>
    <definedName name="mf" localSheetId="56">#REF!</definedName>
    <definedName name="mf" localSheetId="9">#REF!</definedName>
    <definedName name="mf" localSheetId="10">#REF!</definedName>
    <definedName name="mf" localSheetId="11">#REF!</definedName>
    <definedName name="mf" localSheetId="12">#REF!</definedName>
    <definedName name="mf" localSheetId="13">#REF!</definedName>
    <definedName name="mf" localSheetId="14">#REF!</definedName>
    <definedName name="mf" localSheetId="16">#REF!</definedName>
    <definedName name="mf" localSheetId="17">#REF!</definedName>
    <definedName name="mf" localSheetId="18">#REF!</definedName>
    <definedName name="mf" localSheetId="19">#REF!</definedName>
    <definedName name="mf" localSheetId="22">#REF!</definedName>
    <definedName name="mf" localSheetId="23">#REF!</definedName>
    <definedName name="mf" localSheetId="24">#REF!</definedName>
    <definedName name="mf" localSheetId="25">#REF!</definedName>
    <definedName name="mf" localSheetId="26">#REF!</definedName>
    <definedName name="mf" localSheetId="27">#REF!</definedName>
    <definedName name="mf" localSheetId="28">#REF!</definedName>
    <definedName name="mf" localSheetId="29">#REF!</definedName>
    <definedName name="mf" localSheetId="30">#REF!</definedName>
    <definedName name="mf" localSheetId="31">#REF!</definedName>
    <definedName name="mf" localSheetId="32">#REF!</definedName>
    <definedName name="mf" localSheetId="33">#REF!</definedName>
    <definedName name="mf" localSheetId="34">#REF!</definedName>
    <definedName name="mf" localSheetId="35">#REF!</definedName>
    <definedName name="mf" localSheetId="36">#REF!</definedName>
    <definedName name="mf" localSheetId="37">#REF!</definedName>
    <definedName name="mf" localSheetId="38">#REF!</definedName>
    <definedName name="mf" localSheetId="39">#REF!</definedName>
    <definedName name="mf" localSheetId="40">#REF!</definedName>
    <definedName name="mf" localSheetId="41">#REF!</definedName>
    <definedName name="mf" localSheetId="3">#REF!</definedName>
    <definedName name="mf">#REF!</definedName>
    <definedName name="MH_1" localSheetId="6">#REF!</definedName>
    <definedName name="MH_1">#REF!</definedName>
    <definedName name="MH_2" localSheetId="6">#REF!</definedName>
    <definedName name="MH_2">#REF!</definedName>
    <definedName name="MH_3" localSheetId="6">#REF!</definedName>
    <definedName name="MH_3">#REF!</definedName>
    <definedName name="MH_4" localSheetId="6">#REF!</definedName>
    <definedName name="MH_4">#REF!</definedName>
    <definedName name="MH_5" localSheetId="6">#REF!</definedName>
    <definedName name="MH_5">#REF!</definedName>
    <definedName name="mhg" localSheetId="15">#REF!</definedName>
    <definedName name="mhg" localSheetId="6">#REF!</definedName>
    <definedName name="mhg" localSheetId="7">#REF!</definedName>
    <definedName name="mhg" localSheetId="8">#REF!</definedName>
    <definedName name="mhg" localSheetId="42">#REF!</definedName>
    <definedName name="mhg" localSheetId="43">#REF!</definedName>
    <definedName name="mhg" localSheetId="44">#REF!</definedName>
    <definedName name="mhg" localSheetId="45">#REF!</definedName>
    <definedName name="mhg" localSheetId="46">#REF!</definedName>
    <definedName name="mhg" localSheetId="47">#REF!</definedName>
    <definedName name="mhg" localSheetId="48">#REF!</definedName>
    <definedName name="mhg" localSheetId="49">#REF!</definedName>
    <definedName name="mhg" localSheetId="50">#REF!</definedName>
    <definedName name="mhg" localSheetId="51">#REF!</definedName>
    <definedName name="mhg" localSheetId="52">#REF!</definedName>
    <definedName name="mhg" localSheetId="53">#REF!</definedName>
    <definedName name="mhg" localSheetId="54">#REF!</definedName>
    <definedName name="mhg" localSheetId="55">#REF!</definedName>
    <definedName name="mhg" localSheetId="56">#REF!</definedName>
    <definedName name="mhg" localSheetId="9">#REF!</definedName>
    <definedName name="mhg" localSheetId="10">#REF!</definedName>
    <definedName name="mhg" localSheetId="11">#REF!</definedName>
    <definedName name="mhg" localSheetId="12">#REF!</definedName>
    <definedName name="mhg" localSheetId="13">#REF!</definedName>
    <definedName name="mhg" localSheetId="14">#REF!</definedName>
    <definedName name="mhg" localSheetId="16">#REF!</definedName>
    <definedName name="mhg" localSheetId="17">#REF!</definedName>
    <definedName name="mhg" localSheetId="18">#REF!</definedName>
    <definedName name="mhg" localSheetId="19">#REF!</definedName>
    <definedName name="mhg" localSheetId="22">#REF!</definedName>
    <definedName name="mhg" localSheetId="23">#REF!</definedName>
    <definedName name="mhg" localSheetId="24">#REF!</definedName>
    <definedName name="mhg" localSheetId="25">#REF!</definedName>
    <definedName name="mhg" localSheetId="26">#REF!</definedName>
    <definedName name="mhg" localSheetId="27">#REF!</definedName>
    <definedName name="mhg" localSheetId="28">#REF!</definedName>
    <definedName name="mhg" localSheetId="29">#REF!</definedName>
    <definedName name="mhg" localSheetId="30">#REF!</definedName>
    <definedName name="mhg" localSheetId="31">#REF!</definedName>
    <definedName name="mhg" localSheetId="32">#REF!</definedName>
    <definedName name="mhg" localSheetId="33">#REF!</definedName>
    <definedName name="mhg" localSheetId="34">#REF!</definedName>
    <definedName name="mhg" localSheetId="35">#REF!</definedName>
    <definedName name="mhg" localSheetId="36">#REF!</definedName>
    <definedName name="mhg" localSheetId="37">#REF!</definedName>
    <definedName name="mhg" localSheetId="38">#REF!</definedName>
    <definedName name="mhg" localSheetId="39">#REF!</definedName>
    <definedName name="mhg" localSheetId="40">#REF!</definedName>
    <definedName name="mhg" localSheetId="41">#REF!</definedName>
    <definedName name="mhg" localSheetId="3">#REF!</definedName>
    <definedName name="mhg">#REF!</definedName>
    <definedName name="mht" localSheetId="6">#REF!</definedName>
    <definedName name="mht" localSheetId="3">#REF!</definedName>
    <definedName name="mht">#REF!</definedName>
    <definedName name="mhy" localSheetId="6">#REF!</definedName>
    <definedName name="mhy" localSheetId="3">#REF!</definedName>
    <definedName name="mhy">#REF!</definedName>
    <definedName name="MI" localSheetId="15">#REF!,#REF!,#REF!,#REF!,#REF!,#REF!,#REF!</definedName>
    <definedName name="MI" localSheetId="6">#REF!,#REF!,#REF!,#REF!,#REF!,#REF!,#REF!</definedName>
    <definedName name="MI" localSheetId="7">#REF!,#REF!,#REF!,#REF!,#REF!,#REF!,#REF!</definedName>
    <definedName name="MI" localSheetId="8">#REF!,#REF!,#REF!,#REF!,#REF!,#REF!,#REF!</definedName>
    <definedName name="MI" localSheetId="42">#REF!,#REF!,#REF!,#REF!,#REF!,#REF!,#REF!</definedName>
    <definedName name="MI" localSheetId="43">#REF!,#REF!,#REF!,#REF!,#REF!,#REF!,#REF!</definedName>
    <definedName name="MI" localSheetId="44">#REF!,#REF!,#REF!,#REF!,#REF!,#REF!,#REF!</definedName>
    <definedName name="MI" localSheetId="45">#REF!,#REF!,#REF!,#REF!,#REF!,#REF!,#REF!</definedName>
    <definedName name="MI" localSheetId="46">#REF!,#REF!,#REF!,#REF!,#REF!,#REF!,#REF!</definedName>
    <definedName name="MI" localSheetId="47">#REF!,#REF!,#REF!,#REF!,#REF!,#REF!,#REF!</definedName>
    <definedName name="MI" localSheetId="48">#REF!,#REF!,#REF!,#REF!,#REF!,#REF!,#REF!</definedName>
    <definedName name="MI" localSheetId="49">#REF!,#REF!,#REF!,#REF!,#REF!,#REF!,#REF!</definedName>
    <definedName name="MI" localSheetId="50">#REF!,#REF!,#REF!,#REF!,#REF!,#REF!,#REF!</definedName>
    <definedName name="MI" localSheetId="51">#REF!,#REF!,#REF!,#REF!,#REF!,#REF!,#REF!</definedName>
    <definedName name="MI" localSheetId="52">#REF!,#REF!,#REF!,#REF!,#REF!,#REF!,#REF!</definedName>
    <definedName name="MI" localSheetId="53">#REF!,#REF!,#REF!,#REF!,#REF!,#REF!,#REF!</definedName>
    <definedName name="MI" localSheetId="54">#REF!,#REF!,#REF!,#REF!,#REF!,#REF!,#REF!</definedName>
    <definedName name="MI" localSheetId="55">#REF!,#REF!,#REF!,#REF!,#REF!,#REF!,#REF!</definedName>
    <definedName name="MI" localSheetId="56">#REF!,#REF!,#REF!,#REF!,#REF!,#REF!,#REF!</definedName>
    <definedName name="MI" localSheetId="9">#REF!,#REF!,#REF!,#REF!,#REF!,#REF!,#REF!</definedName>
    <definedName name="MI" localSheetId="10">#REF!,#REF!,#REF!,#REF!,#REF!,#REF!,#REF!</definedName>
    <definedName name="MI" localSheetId="11">#REF!,#REF!,#REF!,#REF!,#REF!,#REF!,#REF!</definedName>
    <definedName name="MI" localSheetId="12">#REF!,#REF!,#REF!,#REF!,#REF!,#REF!,#REF!</definedName>
    <definedName name="MI" localSheetId="13">#REF!,#REF!,#REF!,#REF!,#REF!,#REF!,#REF!</definedName>
    <definedName name="MI" localSheetId="14">#REF!,#REF!,#REF!,#REF!,#REF!,#REF!,#REF!</definedName>
    <definedName name="MI" localSheetId="16">#REF!,#REF!,#REF!,#REF!,#REF!,#REF!,#REF!</definedName>
    <definedName name="MI" localSheetId="17">#REF!,#REF!,#REF!,#REF!,#REF!,#REF!,#REF!</definedName>
    <definedName name="MI" localSheetId="18">#REF!,#REF!,#REF!,#REF!,#REF!,#REF!,#REF!</definedName>
    <definedName name="MI" localSheetId="19">#REF!,#REF!,#REF!,#REF!,#REF!,#REF!,#REF!</definedName>
    <definedName name="MI" localSheetId="20">#REF!,#REF!,#REF!,#REF!,#REF!,#REF!,#REF!</definedName>
    <definedName name="MI" localSheetId="21">#REF!,#REF!,#REF!,#REF!,#REF!,#REF!,#REF!</definedName>
    <definedName name="MI" localSheetId="22">#REF!,#REF!,#REF!,#REF!,#REF!,#REF!,#REF!</definedName>
    <definedName name="MI" localSheetId="23">#REF!,#REF!,#REF!,#REF!,#REF!,#REF!,#REF!</definedName>
    <definedName name="MI" localSheetId="24">#REF!,#REF!,#REF!,#REF!,#REF!,#REF!,#REF!</definedName>
    <definedName name="MI" localSheetId="25">#REF!,#REF!,#REF!,#REF!,#REF!,#REF!,#REF!</definedName>
    <definedName name="MI" localSheetId="26">#REF!,#REF!,#REF!,#REF!,#REF!,#REF!,#REF!</definedName>
    <definedName name="MI" localSheetId="27">#REF!,#REF!,#REF!,#REF!,#REF!,#REF!,#REF!</definedName>
    <definedName name="MI" localSheetId="28">#REF!,#REF!,#REF!,#REF!,#REF!,#REF!,#REF!</definedName>
    <definedName name="MI" localSheetId="29">#REF!,#REF!,#REF!,#REF!,#REF!,#REF!,#REF!</definedName>
    <definedName name="MI" localSheetId="30">#REF!,#REF!,#REF!,#REF!,#REF!,#REF!,#REF!</definedName>
    <definedName name="MI" localSheetId="31">#REF!,#REF!,#REF!,#REF!,#REF!,#REF!,#REF!</definedName>
    <definedName name="MI" localSheetId="32">#REF!,#REF!,#REF!,#REF!,#REF!,#REF!,#REF!</definedName>
    <definedName name="MI" localSheetId="33">#REF!,#REF!,#REF!,#REF!,#REF!,#REF!,#REF!</definedName>
    <definedName name="MI" localSheetId="34">#REF!,#REF!,#REF!,#REF!,#REF!,#REF!,#REF!</definedName>
    <definedName name="MI" localSheetId="35">#REF!,#REF!,#REF!,#REF!,#REF!,#REF!,#REF!</definedName>
    <definedName name="MI" localSheetId="36">#REF!,#REF!,#REF!,#REF!,#REF!,#REF!,#REF!</definedName>
    <definedName name="MI" localSheetId="37">#REF!,#REF!,#REF!,#REF!,#REF!,#REF!,#REF!</definedName>
    <definedName name="MI" localSheetId="38">#REF!,#REF!,#REF!,#REF!,#REF!,#REF!,#REF!</definedName>
    <definedName name="MI" localSheetId="39">#REF!,#REF!,#REF!,#REF!,#REF!,#REF!,#REF!</definedName>
    <definedName name="MI" localSheetId="40">#REF!,#REF!,#REF!,#REF!,#REF!,#REF!,#REF!</definedName>
    <definedName name="MI" localSheetId="41">#REF!,#REF!,#REF!,#REF!,#REF!,#REF!,#REF!</definedName>
    <definedName name="MI">#REF!,#REF!,#REF!,#REF!,#REF!,#REF!,#REF!</definedName>
    <definedName name="Mill_Head_H2O.Total_Volume" localSheetId="6">#REF!</definedName>
    <definedName name="Mill_Head_H2O.Total_Volume" localSheetId="7">#REF!</definedName>
    <definedName name="Mill_Head_H2O.Total_Volume" localSheetId="11">#REF!</definedName>
    <definedName name="Mill_Head_H2O.Total_Volume" localSheetId="19">#REF!</definedName>
    <definedName name="Mill_Head_H2O.Total_Volume">#REF!</definedName>
    <definedName name="Mill_Screen_H2O.Total_Volume" localSheetId="6">#REF!</definedName>
    <definedName name="Mill_Screen_H2O.Total_Volume" localSheetId="7">#REF!</definedName>
    <definedName name="Mill_Screen_H2O.Total_Volume" localSheetId="11">#REF!</definedName>
    <definedName name="Mill_Screen_H2O.Total_Volume" localSheetId="19">#REF!</definedName>
    <definedName name="Mill_Screen_H2O.Total_Volume">#REF!</definedName>
    <definedName name="Mill_Weight" localSheetId="6">#REF!</definedName>
    <definedName name="Mill_Weight" localSheetId="7">#REF!</definedName>
    <definedName name="Mill_Weight" localSheetId="11">#REF!</definedName>
    <definedName name="Mill_Weight" localSheetId="19">#REF!</definedName>
    <definedName name="Mill_Weight">#REF!</definedName>
    <definedName name="min" localSheetId="6">#REF!</definedName>
    <definedName name="min">#REF!</definedName>
    <definedName name="Mine_Equip_Hrs">'[89]Mine Hours'!$A$11:$BX$30</definedName>
    <definedName name="Mine_Equip_Hrs_MARC">'[89]Mine Hours'!$A$94:$BX$112</definedName>
    <definedName name="Mine_Equip_Hrs_Remaining" localSheetId="2">'[177]Equipment Hours TODOS'!#REF!</definedName>
    <definedName name="Mine_Equip_Hrs_Remaining">'[177]Equipment Hours TODOS'!#REF!</definedName>
    <definedName name="MineUsed">[104]Sheet1!$M$18:$M$977</definedName>
    <definedName name="minos" localSheetId="15">#REF!</definedName>
    <definedName name="minos" localSheetId="6">#REF!</definedName>
    <definedName name="minos" localSheetId="7">#REF!</definedName>
    <definedName name="minos" localSheetId="8">#REF!</definedName>
    <definedName name="minos" localSheetId="42">#REF!</definedName>
    <definedName name="minos" localSheetId="43">#REF!</definedName>
    <definedName name="minos" localSheetId="44">#REF!</definedName>
    <definedName name="minos" localSheetId="45">#REF!</definedName>
    <definedName name="minos" localSheetId="46">#REF!</definedName>
    <definedName name="minos" localSheetId="47">#REF!</definedName>
    <definedName name="minos" localSheetId="48">#REF!</definedName>
    <definedName name="minos" localSheetId="49">#REF!</definedName>
    <definedName name="minos" localSheetId="50">#REF!</definedName>
    <definedName name="minos" localSheetId="51">#REF!</definedName>
    <definedName name="minos" localSheetId="52">#REF!</definedName>
    <definedName name="minos" localSheetId="53">#REF!</definedName>
    <definedName name="minos" localSheetId="54">#REF!</definedName>
    <definedName name="minos" localSheetId="55">#REF!</definedName>
    <definedName name="minos" localSheetId="56">#REF!</definedName>
    <definedName name="minos" localSheetId="9">#REF!</definedName>
    <definedName name="minos" localSheetId="10">#REF!</definedName>
    <definedName name="minos" localSheetId="11">#REF!</definedName>
    <definedName name="minos" localSheetId="12">#REF!</definedName>
    <definedName name="minos" localSheetId="13">#REF!</definedName>
    <definedName name="minos" localSheetId="14">#REF!</definedName>
    <definedName name="minos" localSheetId="16">#REF!</definedName>
    <definedName name="minos" localSheetId="17">#REF!</definedName>
    <definedName name="minos" localSheetId="18">#REF!</definedName>
    <definedName name="minos" localSheetId="19">#REF!</definedName>
    <definedName name="minos" localSheetId="22">#REF!</definedName>
    <definedName name="minos" localSheetId="23">#REF!</definedName>
    <definedName name="minos" localSheetId="24">#REF!</definedName>
    <definedName name="minos" localSheetId="25">#REF!</definedName>
    <definedName name="minos" localSheetId="26">#REF!</definedName>
    <definedName name="minos" localSheetId="27">#REF!</definedName>
    <definedName name="minos" localSheetId="28">#REF!</definedName>
    <definedName name="minos" localSheetId="29">#REF!</definedName>
    <definedName name="minos" localSheetId="30">#REF!</definedName>
    <definedName name="minos" localSheetId="31">#REF!</definedName>
    <definedName name="minos" localSheetId="32">#REF!</definedName>
    <definedName name="minos" localSheetId="33">#REF!</definedName>
    <definedName name="minos" localSheetId="34">#REF!</definedName>
    <definedName name="minos" localSheetId="35">#REF!</definedName>
    <definedName name="minos" localSheetId="36">#REF!</definedName>
    <definedName name="minos" localSheetId="37">#REF!</definedName>
    <definedName name="minos" localSheetId="38">#REF!</definedName>
    <definedName name="minos" localSheetId="39">#REF!</definedName>
    <definedName name="minos" localSheetId="40">#REF!</definedName>
    <definedName name="minos" localSheetId="41">#REF!</definedName>
    <definedName name="minos">#REF!</definedName>
    <definedName name="Minutos" localSheetId="6">#REF!</definedName>
    <definedName name="Minutos">#REF!</definedName>
    <definedName name="mios" localSheetId="15">#REF!</definedName>
    <definedName name="mios" localSheetId="6">#REF!</definedName>
    <definedName name="mios" localSheetId="7">#REF!</definedName>
    <definedName name="mios" localSheetId="8">#REF!</definedName>
    <definedName name="mios" localSheetId="42">#REF!</definedName>
    <definedName name="mios" localSheetId="43">#REF!</definedName>
    <definedName name="mios" localSheetId="44">#REF!</definedName>
    <definedName name="mios" localSheetId="45">#REF!</definedName>
    <definedName name="mios" localSheetId="46">#REF!</definedName>
    <definedName name="mios" localSheetId="47">#REF!</definedName>
    <definedName name="mios" localSheetId="48">#REF!</definedName>
    <definedName name="mios" localSheetId="49">#REF!</definedName>
    <definedName name="mios" localSheetId="50">#REF!</definedName>
    <definedName name="mios" localSheetId="51">#REF!</definedName>
    <definedName name="mios" localSheetId="52">#REF!</definedName>
    <definedName name="mios" localSheetId="53">#REF!</definedName>
    <definedName name="mios" localSheetId="54">#REF!</definedName>
    <definedName name="mios" localSheetId="55">#REF!</definedName>
    <definedName name="mios" localSheetId="56">#REF!</definedName>
    <definedName name="mios" localSheetId="9">#REF!</definedName>
    <definedName name="mios" localSheetId="10">#REF!</definedName>
    <definedName name="mios" localSheetId="11">#REF!</definedName>
    <definedName name="mios" localSheetId="12">#REF!</definedName>
    <definedName name="mios" localSheetId="13">#REF!</definedName>
    <definedName name="mios" localSheetId="14">#REF!</definedName>
    <definedName name="mios" localSheetId="16">#REF!</definedName>
    <definedName name="mios" localSheetId="17">#REF!</definedName>
    <definedName name="mios" localSheetId="18">#REF!</definedName>
    <definedName name="mios" localSheetId="19">#REF!</definedName>
    <definedName name="mios" localSheetId="22">#REF!</definedName>
    <definedName name="mios" localSheetId="23">#REF!</definedName>
    <definedName name="mios" localSheetId="24">#REF!</definedName>
    <definedName name="mios" localSheetId="25">#REF!</definedName>
    <definedName name="mios" localSheetId="26">#REF!</definedName>
    <definedName name="mios" localSheetId="27">#REF!</definedName>
    <definedName name="mios" localSheetId="28">#REF!</definedName>
    <definedName name="mios" localSheetId="29">#REF!</definedName>
    <definedName name="mios" localSheetId="30">#REF!</definedName>
    <definedName name="mios" localSheetId="31">#REF!</definedName>
    <definedName name="mios" localSheetId="32">#REF!</definedName>
    <definedName name="mios" localSheetId="33">#REF!</definedName>
    <definedName name="mios" localSheetId="34">#REF!</definedName>
    <definedName name="mios" localSheetId="35">#REF!</definedName>
    <definedName name="mios" localSheetId="36">#REF!</definedName>
    <definedName name="mios" localSheetId="37">#REF!</definedName>
    <definedName name="mios" localSheetId="38">#REF!</definedName>
    <definedName name="mios" localSheetId="39">#REF!</definedName>
    <definedName name="mios" localSheetId="40">#REF!</definedName>
    <definedName name="mios" localSheetId="41">#REF!</definedName>
    <definedName name="mios">#REF!</definedName>
    <definedName name="mju" localSheetId="15">#REF!</definedName>
    <definedName name="mju" localSheetId="6">#REF!</definedName>
    <definedName name="mju" localSheetId="7">#REF!</definedName>
    <definedName name="mju" localSheetId="8">#REF!</definedName>
    <definedName name="mju" localSheetId="42">#REF!</definedName>
    <definedName name="mju" localSheetId="43">#REF!</definedName>
    <definedName name="mju" localSheetId="44">#REF!</definedName>
    <definedName name="mju" localSheetId="45">#REF!</definedName>
    <definedName name="mju" localSheetId="46">#REF!</definedName>
    <definedName name="mju" localSheetId="47">#REF!</definedName>
    <definedName name="mju" localSheetId="48">#REF!</definedName>
    <definedName name="mju" localSheetId="49">#REF!</definedName>
    <definedName name="mju" localSheetId="50">#REF!</definedName>
    <definedName name="mju" localSheetId="51">#REF!</definedName>
    <definedName name="mju" localSheetId="52">#REF!</definedName>
    <definedName name="mju" localSheetId="53">#REF!</definedName>
    <definedName name="mju" localSheetId="54">#REF!</definedName>
    <definedName name="mju" localSheetId="55">#REF!</definedName>
    <definedName name="mju" localSheetId="56">#REF!</definedName>
    <definedName name="mju" localSheetId="9">#REF!</definedName>
    <definedName name="mju" localSheetId="10">#REF!</definedName>
    <definedName name="mju" localSheetId="11">#REF!</definedName>
    <definedName name="mju" localSheetId="12">#REF!</definedName>
    <definedName name="mju" localSheetId="13">#REF!</definedName>
    <definedName name="mju" localSheetId="14">#REF!</definedName>
    <definedName name="mju" localSheetId="16">#REF!</definedName>
    <definedName name="mju" localSheetId="17">#REF!</definedName>
    <definedName name="mju" localSheetId="18">#REF!</definedName>
    <definedName name="mju" localSheetId="19">#REF!</definedName>
    <definedName name="mju" localSheetId="22">#REF!</definedName>
    <definedName name="mju" localSheetId="23">#REF!</definedName>
    <definedName name="mju" localSheetId="24">#REF!</definedName>
    <definedName name="mju" localSheetId="25">#REF!</definedName>
    <definedName name="mju" localSheetId="26">#REF!</definedName>
    <definedName name="mju" localSheetId="27">#REF!</definedName>
    <definedName name="mju" localSheetId="28">#REF!</definedName>
    <definedName name="mju" localSheetId="29">#REF!</definedName>
    <definedName name="mju" localSheetId="30">#REF!</definedName>
    <definedName name="mju" localSheetId="31">#REF!</definedName>
    <definedName name="mju" localSheetId="32">#REF!</definedName>
    <definedName name="mju" localSheetId="33">#REF!</definedName>
    <definedName name="mju" localSheetId="34">#REF!</definedName>
    <definedName name="mju" localSheetId="35">#REF!</definedName>
    <definedName name="mju" localSheetId="36">#REF!</definedName>
    <definedName name="mju" localSheetId="37">#REF!</definedName>
    <definedName name="mju" localSheetId="38">#REF!</definedName>
    <definedName name="mju" localSheetId="39">#REF!</definedName>
    <definedName name="mju" localSheetId="40">#REF!</definedName>
    <definedName name="mju" localSheetId="41">#REF!</definedName>
    <definedName name="mju" localSheetId="3">#REF!</definedName>
    <definedName name="mju">#REF!</definedName>
    <definedName name="mku" localSheetId="6">#REF!</definedName>
    <definedName name="mku" localSheetId="3">#REF!</definedName>
    <definedName name="mku">#REF!</definedName>
    <definedName name="ML" localSheetId="15">#REF!,#REF!,#REF!,#REF!,#REF!,#REF!,#REF!</definedName>
    <definedName name="ML" localSheetId="6">#REF!,#REF!,#REF!,#REF!,#REF!,#REF!,#REF!</definedName>
    <definedName name="ML" localSheetId="7">#REF!,#REF!,#REF!,#REF!,#REF!,#REF!,#REF!</definedName>
    <definedName name="ML" localSheetId="8">#REF!,#REF!,#REF!,#REF!,#REF!,#REF!,#REF!</definedName>
    <definedName name="ML" localSheetId="42">#REF!,#REF!,#REF!,#REF!,#REF!,#REF!,#REF!</definedName>
    <definedName name="ML" localSheetId="43">#REF!,#REF!,#REF!,#REF!,#REF!,#REF!,#REF!</definedName>
    <definedName name="ML" localSheetId="44">#REF!,#REF!,#REF!,#REF!,#REF!,#REF!,#REF!</definedName>
    <definedName name="ML" localSheetId="45">#REF!,#REF!,#REF!,#REF!,#REF!,#REF!,#REF!</definedName>
    <definedName name="ML" localSheetId="46">#REF!,#REF!,#REF!,#REF!,#REF!,#REF!,#REF!</definedName>
    <definedName name="ML" localSheetId="47">#REF!,#REF!,#REF!,#REF!,#REF!,#REF!,#REF!</definedName>
    <definedName name="ML" localSheetId="48">#REF!,#REF!,#REF!,#REF!,#REF!,#REF!,#REF!</definedName>
    <definedName name="ML" localSheetId="49">#REF!,#REF!,#REF!,#REF!,#REF!,#REF!,#REF!</definedName>
    <definedName name="ML" localSheetId="50">#REF!,#REF!,#REF!,#REF!,#REF!,#REF!,#REF!</definedName>
    <definedName name="ML" localSheetId="51">#REF!,#REF!,#REF!,#REF!,#REF!,#REF!,#REF!</definedName>
    <definedName name="ML" localSheetId="52">#REF!,#REF!,#REF!,#REF!,#REF!,#REF!,#REF!</definedName>
    <definedName name="ML" localSheetId="53">#REF!,#REF!,#REF!,#REF!,#REF!,#REF!,#REF!</definedName>
    <definedName name="ML" localSheetId="54">#REF!,#REF!,#REF!,#REF!,#REF!,#REF!,#REF!</definedName>
    <definedName name="ML" localSheetId="55">#REF!,#REF!,#REF!,#REF!,#REF!,#REF!,#REF!</definedName>
    <definedName name="ML" localSheetId="56">#REF!,#REF!,#REF!,#REF!,#REF!,#REF!,#REF!</definedName>
    <definedName name="ML" localSheetId="9">#REF!,#REF!,#REF!,#REF!,#REF!,#REF!,#REF!</definedName>
    <definedName name="ML" localSheetId="10">#REF!,#REF!,#REF!,#REF!,#REF!,#REF!,#REF!</definedName>
    <definedName name="ML" localSheetId="11">#REF!,#REF!,#REF!,#REF!,#REF!,#REF!,#REF!</definedName>
    <definedName name="ML" localSheetId="12">#REF!,#REF!,#REF!,#REF!,#REF!,#REF!,#REF!</definedName>
    <definedName name="ML" localSheetId="13">#REF!,#REF!,#REF!,#REF!,#REF!,#REF!,#REF!</definedName>
    <definedName name="ML" localSheetId="14">#REF!,#REF!,#REF!,#REF!,#REF!,#REF!,#REF!</definedName>
    <definedName name="ML" localSheetId="16">#REF!,#REF!,#REF!,#REF!,#REF!,#REF!,#REF!</definedName>
    <definedName name="ML" localSheetId="17">#REF!,#REF!,#REF!,#REF!,#REF!,#REF!,#REF!</definedName>
    <definedName name="ML" localSheetId="18">#REF!,#REF!,#REF!,#REF!,#REF!,#REF!,#REF!</definedName>
    <definedName name="ML" localSheetId="19">#REF!,#REF!,#REF!,#REF!,#REF!,#REF!,#REF!</definedName>
    <definedName name="ML" localSheetId="20">#REF!,#REF!,#REF!,#REF!,#REF!,#REF!,#REF!</definedName>
    <definedName name="ML" localSheetId="21">#REF!,#REF!,#REF!,#REF!,#REF!,#REF!,#REF!</definedName>
    <definedName name="ML" localSheetId="22">#REF!,#REF!,#REF!,#REF!,#REF!,#REF!,#REF!</definedName>
    <definedName name="ML" localSheetId="23">#REF!,#REF!,#REF!,#REF!,#REF!,#REF!,#REF!</definedName>
    <definedName name="ML" localSheetId="24">#REF!,#REF!,#REF!,#REF!,#REF!,#REF!,#REF!</definedName>
    <definedName name="ML" localSheetId="25">#REF!,#REF!,#REF!,#REF!,#REF!,#REF!,#REF!</definedName>
    <definedName name="ML" localSheetId="26">#REF!,#REF!,#REF!,#REF!,#REF!,#REF!,#REF!</definedName>
    <definedName name="ML" localSheetId="27">#REF!,#REF!,#REF!,#REF!,#REF!,#REF!,#REF!</definedName>
    <definedName name="ML" localSheetId="28">#REF!,#REF!,#REF!,#REF!,#REF!,#REF!,#REF!</definedName>
    <definedName name="ML" localSheetId="29">#REF!,#REF!,#REF!,#REF!,#REF!,#REF!,#REF!</definedName>
    <definedName name="ML" localSheetId="30">#REF!,#REF!,#REF!,#REF!,#REF!,#REF!,#REF!</definedName>
    <definedName name="ML" localSheetId="31">#REF!,#REF!,#REF!,#REF!,#REF!,#REF!,#REF!</definedName>
    <definedName name="ML" localSheetId="32">#REF!,#REF!,#REF!,#REF!,#REF!,#REF!,#REF!</definedName>
    <definedName name="ML" localSheetId="33">#REF!,#REF!,#REF!,#REF!,#REF!,#REF!,#REF!</definedName>
    <definedName name="ML" localSheetId="34">#REF!,#REF!,#REF!,#REF!,#REF!,#REF!,#REF!</definedName>
    <definedName name="ML" localSheetId="35">#REF!,#REF!,#REF!,#REF!,#REF!,#REF!,#REF!</definedName>
    <definedName name="ML" localSheetId="36">#REF!,#REF!,#REF!,#REF!,#REF!,#REF!,#REF!</definedName>
    <definedName name="ML" localSheetId="37">#REF!,#REF!,#REF!,#REF!,#REF!,#REF!,#REF!</definedName>
    <definedName name="ML" localSheetId="38">#REF!,#REF!,#REF!,#REF!,#REF!,#REF!,#REF!</definedName>
    <definedName name="ML" localSheetId="39">#REF!,#REF!,#REF!,#REF!,#REF!,#REF!,#REF!</definedName>
    <definedName name="ML" localSheetId="40">#REF!,#REF!,#REF!,#REF!,#REF!,#REF!,#REF!</definedName>
    <definedName name="ML" localSheetId="41">#REF!,#REF!,#REF!,#REF!,#REF!,#REF!,#REF!</definedName>
    <definedName name="ML">#REF!,#REF!,#REF!,#REF!,#REF!,#REF!,#REF!</definedName>
    <definedName name="mm" localSheetId="15">#REF!</definedName>
    <definedName name="mm" localSheetId="6">#REF!</definedName>
    <definedName name="mm" localSheetId="7">#REF!</definedName>
    <definedName name="mm" localSheetId="8">#REF!</definedName>
    <definedName name="mm" localSheetId="42">#REF!</definedName>
    <definedName name="mm" localSheetId="43">#REF!</definedName>
    <definedName name="mm" localSheetId="44">#REF!</definedName>
    <definedName name="mm" localSheetId="45">#REF!</definedName>
    <definedName name="mm" localSheetId="46">#REF!</definedName>
    <definedName name="mm" localSheetId="47">#REF!</definedName>
    <definedName name="mm" localSheetId="48">#REF!</definedName>
    <definedName name="mm" localSheetId="49">#REF!</definedName>
    <definedName name="mm" localSheetId="50">#REF!</definedName>
    <definedName name="mm" localSheetId="51">#REF!</definedName>
    <definedName name="mm" localSheetId="52">#REF!</definedName>
    <definedName name="mm" localSheetId="53">#REF!</definedName>
    <definedName name="mm" localSheetId="54">#REF!</definedName>
    <definedName name="mm" localSheetId="55">#REF!</definedName>
    <definedName name="mm" localSheetId="56">#REF!</definedName>
    <definedName name="mm" localSheetId="9">#REF!</definedName>
    <definedName name="mm" localSheetId="10">#REF!</definedName>
    <definedName name="mm" localSheetId="11">#REF!</definedName>
    <definedName name="mm" localSheetId="12">#REF!</definedName>
    <definedName name="mm" localSheetId="13">#REF!</definedName>
    <definedName name="mm" localSheetId="14">#REF!</definedName>
    <definedName name="mm" localSheetId="16">#REF!</definedName>
    <definedName name="mm" localSheetId="17">#REF!</definedName>
    <definedName name="mm" localSheetId="18">#REF!</definedName>
    <definedName name="mm" localSheetId="19">#REF!</definedName>
    <definedName name="mm" localSheetId="22">#REF!</definedName>
    <definedName name="mm" localSheetId="23">#REF!</definedName>
    <definedName name="mm" localSheetId="24">#REF!</definedName>
    <definedName name="mm" localSheetId="25">#REF!</definedName>
    <definedName name="mm" localSheetId="26">#REF!</definedName>
    <definedName name="mm" localSheetId="27">#REF!</definedName>
    <definedName name="mm" localSheetId="28">#REF!</definedName>
    <definedName name="mm" localSheetId="29">#REF!</definedName>
    <definedName name="mm" localSheetId="30">#REF!</definedName>
    <definedName name="mm" localSheetId="31">#REF!</definedName>
    <definedName name="mm" localSheetId="32">#REF!</definedName>
    <definedName name="mm" localSheetId="33">#REF!</definedName>
    <definedName name="mm" localSheetId="34">#REF!</definedName>
    <definedName name="mm" localSheetId="35">#REF!</definedName>
    <definedName name="mm" localSheetId="36">#REF!</definedName>
    <definedName name="mm" localSheetId="37">#REF!</definedName>
    <definedName name="mm" localSheetId="38">#REF!</definedName>
    <definedName name="mm" localSheetId="39">#REF!</definedName>
    <definedName name="mm" localSheetId="40">#REF!</definedName>
    <definedName name="mm" localSheetId="41">#REF!</definedName>
    <definedName name="mm" localSheetId="3">#REF!</definedName>
    <definedName name="mm">#REF!</definedName>
    <definedName name="mmdf" localSheetId="15">#REF!</definedName>
    <definedName name="mmdf" localSheetId="6">#REF!</definedName>
    <definedName name="mmdf" localSheetId="7">#REF!</definedName>
    <definedName name="mmdf" localSheetId="8">#REF!</definedName>
    <definedName name="mmdf" localSheetId="42">#REF!</definedName>
    <definedName name="mmdf" localSheetId="43">#REF!</definedName>
    <definedName name="mmdf" localSheetId="44">#REF!</definedName>
    <definedName name="mmdf" localSheetId="45">#REF!</definedName>
    <definedName name="mmdf" localSheetId="46">#REF!</definedName>
    <definedName name="mmdf" localSheetId="47">#REF!</definedName>
    <definedName name="mmdf" localSheetId="48">#REF!</definedName>
    <definedName name="mmdf" localSheetId="49">#REF!</definedName>
    <definedName name="mmdf" localSheetId="50">#REF!</definedName>
    <definedName name="mmdf" localSheetId="51">#REF!</definedName>
    <definedName name="mmdf" localSheetId="52">#REF!</definedName>
    <definedName name="mmdf" localSheetId="53">#REF!</definedName>
    <definedName name="mmdf" localSheetId="54">#REF!</definedName>
    <definedName name="mmdf" localSheetId="55">#REF!</definedName>
    <definedName name="mmdf" localSheetId="56">#REF!</definedName>
    <definedName name="mmdf" localSheetId="9">#REF!</definedName>
    <definedName name="mmdf" localSheetId="10">#REF!</definedName>
    <definedName name="mmdf" localSheetId="11">#REF!</definedName>
    <definedName name="mmdf" localSheetId="12">#REF!</definedName>
    <definedName name="mmdf" localSheetId="13">#REF!</definedName>
    <definedName name="mmdf" localSheetId="14">#REF!</definedName>
    <definedName name="mmdf" localSheetId="16">#REF!</definedName>
    <definedName name="mmdf" localSheetId="17">#REF!</definedName>
    <definedName name="mmdf" localSheetId="18">#REF!</definedName>
    <definedName name="mmdf" localSheetId="19">#REF!</definedName>
    <definedName name="mmdf" localSheetId="22">#REF!</definedName>
    <definedName name="mmdf" localSheetId="23">#REF!</definedName>
    <definedName name="mmdf" localSheetId="24">#REF!</definedName>
    <definedName name="mmdf" localSheetId="25">#REF!</definedName>
    <definedName name="mmdf" localSheetId="26">#REF!</definedName>
    <definedName name="mmdf" localSheetId="27">#REF!</definedName>
    <definedName name="mmdf" localSheetId="28">#REF!</definedName>
    <definedName name="mmdf" localSheetId="29">#REF!</definedName>
    <definedName name="mmdf" localSheetId="30">#REF!</definedName>
    <definedName name="mmdf" localSheetId="31">#REF!</definedName>
    <definedName name="mmdf" localSheetId="32">#REF!</definedName>
    <definedName name="mmdf" localSheetId="33">#REF!</definedName>
    <definedName name="mmdf" localSheetId="34">#REF!</definedName>
    <definedName name="mmdf" localSheetId="35">#REF!</definedName>
    <definedName name="mmdf" localSheetId="36">#REF!</definedName>
    <definedName name="mmdf" localSheetId="37">#REF!</definedName>
    <definedName name="mmdf" localSheetId="38">#REF!</definedName>
    <definedName name="mmdf" localSheetId="39">#REF!</definedName>
    <definedName name="mmdf" localSheetId="40">#REF!</definedName>
    <definedName name="mmdf" localSheetId="41">#REF!</definedName>
    <definedName name="mmdf">#REF!</definedName>
    <definedName name="MMH">'[178]MMH WORKINGS'!$A$1:$A$65536</definedName>
    <definedName name="MMHBS" localSheetId="6">#REF!</definedName>
    <definedName name="MMHBS" localSheetId="7">#REF!</definedName>
    <definedName name="MMHBS" localSheetId="11">#REF!</definedName>
    <definedName name="MMHBS" localSheetId="19">#REF!</definedName>
    <definedName name="MMHBS" localSheetId="2">#REF!</definedName>
    <definedName name="MMHBS" localSheetId="1">#REF!</definedName>
    <definedName name="MMHBS">#REF!</definedName>
    <definedName name="mmhcosts">'[179]Cost Ledger 30-6-99'!$A$1:$C$84</definedName>
    <definedName name="MMHJUN02" localSheetId="6">#REF!</definedName>
    <definedName name="MMHJUN02" localSheetId="7">#REF!</definedName>
    <definedName name="MMHJUN02" localSheetId="11">#REF!</definedName>
    <definedName name="MMHJUN02" localSheetId="19">#REF!</definedName>
    <definedName name="MMHJUN02" localSheetId="2">#REF!</definedName>
    <definedName name="MMHJUN02" localSheetId="1">#REF!</definedName>
    <definedName name="MMHJUN02">#REF!</definedName>
    <definedName name="mmhmarch2000" localSheetId="6">#REF!</definedName>
    <definedName name="mmhmarch2000" localSheetId="7">#REF!</definedName>
    <definedName name="mmhmarch2000" localSheetId="11">#REF!</definedName>
    <definedName name="mmhmarch2000" localSheetId="19">#REF!</definedName>
    <definedName name="mmhmarch2000" localSheetId="2">#REF!</definedName>
    <definedName name="mmhmarch2000" localSheetId="1">#REF!</definedName>
    <definedName name="mmhmarch2000">#REF!</definedName>
    <definedName name="MMJV" localSheetId="6">#REF!</definedName>
    <definedName name="MMJV" localSheetId="7">#REF!</definedName>
    <definedName name="MMJV" localSheetId="11">#REF!</definedName>
    <definedName name="MMJV" localSheetId="19">#REF!</definedName>
    <definedName name="MMJV" localSheetId="2">#REF!</definedName>
    <definedName name="MMJV" localSheetId="1">#REF!</definedName>
    <definedName name="MMJV">#REF!</definedName>
    <definedName name="mmm" localSheetId="15">#REF!</definedName>
    <definedName name="mmm" localSheetId="6">#REF!</definedName>
    <definedName name="mmm" localSheetId="7">#REF!</definedName>
    <definedName name="mmm" localSheetId="8">#REF!</definedName>
    <definedName name="mmm" localSheetId="42">#REF!</definedName>
    <definedName name="mmm" localSheetId="43">#REF!</definedName>
    <definedName name="mmm" localSheetId="44">#REF!</definedName>
    <definedName name="mmm" localSheetId="45">#REF!</definedName>
    <definedName name="mmm" localSheetId="46">#REF!</definedName>
    <definedName name="mmm" localSheetId="47">#REF!</definedName>
    <definedName name="mmm" localSheetId="48">#REF!</definedName>
    <definedName name="mmm" localSheetId="49">#REF!</definedName>
    <definedName name="mmm" localSheetId="50">#REF!</definedName>
    <definedName name="mmm" localSheetId="51">#REF!</definedName>
    <definedName name="mmm" localSheetId="52">#REF!</definedName>
    <definedName name="mmm" localSheetId="53">#REF!</definedName>
    <definedName name="mmm" localSheetId="54">#REF!</definedName>
    <definedName name="mmm" localSheetId="55">#REF!</definedName>
    <definedName name="mmm" localSheetId="56">#REF!</definedName>
    <definedName name="mmm" localSheetId="9">#REF!</definedName>
    <definedName name="mmm" localSheetId="10">#REF!</definedName>
    <definedName name="mmm" localSheetId="11">#REF!</definedName>
    <definedName name="mmm" localSheetId="12">#REF!</definedName>
    <definedName name="mmm" localSheetId="13">#REF!</definedName>
    <definedName name="mmm" localSheetId="14">#REF!</definedName>
    <definedName name="mmm" localSheetId="16">#REF!</definedName>
    <definedName name="mmm" localSheetId="17">#REF!</definedName>
    <definedName name="mmm" localSheetId="18">#REF!</definedName>
    <definedName name="mmm" localSheetId="19">#REF!</definedName>
    <definedName name="mmm" localSheetId="22">#REF!</definedName>
    <definedName name="mmm" localSheetId="23">#REF!</definedName>
    <definedName name="mmm" localSheetId="24">#REF!</definedName>
    <definedName name="mmm" localSheetId="25">#REF!</definedName>
    <definedName name="mmm" localSheetId="26">#REF!</definedName>
    <definedName name="mmm" localSheetId="27">#REF!</definedName>
    <definedName name="mmm" localSheetId="28">#REF!</definedName>
    <definedName name="mmm" localSheetId="29">#REF!</definedName>
    <definedName name="mmm" localSheetId="30">#REF!</definedName>
    <definedName name="mmm" localSheetId="31">#REF!</definedName>
    <definedName name="mmm" localSheetId="32">#REF!</definedName>
    <definedName name="mmm" localSheetId="33">#REF!</definedName>
    <definedName name="mmm" localSheetId="34">#REF!</definedName>
    <definedName name="mmm" localSheetId="35">#REF!</definedName>
    <definedName name="mmm" localSheetId="36">#REF!</definedName>
    <definedName name="mmm" localSheetId="37">#REF!</definedName>
    <definedName name="mmm" localSheetId="38">#REF!</definedName>
    <definedName name="mmm" localSheetId="39">#REF!</definedName>
    <definedName name="mmm" localSheetId="40">#REF!</definedName>
    <definedName name="mmm" localSheetId="41">#REF!</definedName>
    <definedName name="mmm" localSheetId="2">#REF!</definedName>
    <definedName name="mmm" localSheetId="1">#REF!</definedName>
    <definedName name="MMM" localSheetId="3">'[28]A.P.U'!#REF!</definedName>
    <definedName name="mmm">#REF!</definedName>
    <definedName name="Mmto" localSheetId="6">#REF!</definedName>
    <definedName name="Mmto" localSheetId="7">#REF!</definedName>
    <definedName name="Mmto" localSheetId="11">#REF!</definedName>
    <definedName name="Mmto" localSheetId="19">#REF!</definedName>
    <definedName name="Mmto" localSheetId="1">#REF!</definedName>
    <definedName name="Mmto">#REF!</definedName>
    <definedName name="mnbvc" localSheetId="6">#REF!</definedName>
    <definedName name="mnbvc" localSheetId="7">#REF!</definedName>
    <definedName name="mnbvc" localSheetId="11">#REF!</definedName>
    <definedName name="mnbvc" localSheetId="19">#REF!</definedName>
    <definedName name="mnbvc" localSheetId="1">#REF!</definedName>
    <definedName name="mnbvc">#REF!</definedName>
    <definedName name="MNO" localSheetId="6">#REF!</definedName>
    <definedName name="MNO">#REF!</definedName>
    <definedName name="MO" localSheetId="3">#REF!</definedName>
    <definedName name="MO">'[180]MANO DE OBRA'!$A:$E</definedName>
    <definedName name="mobil06" localSheetId="2">[15]Gastos!#REF!</definedName>
    <definedName name="mobil06">[15]Gastos!#REF!</definedName>
    <definedName name="mobra" localSheetId="3">'[79]precios-básicos2002'!$C$131:$E$140</definedName>
    <definedName name="mobra">'[42]precios-básicos2002'!$C$131:$E$140</definedName>
    <definedName name="MOMATECA" localSheetId="6">#REF!</definedName>
    <definedName name="MOMATECA" localSheetId="7">#REF!</definedName>
    <definedName name="MOMATECA" localSheetId="11">#REF!</definedName>
    <definedName name="MOMATECA" localSheetId="19">#REF!</definedName>
    <definedName name="MOMATECA" localSheetId="2">#REF!</definedName>
    <definedName name="MOMATECA" localSheetId="1">#REF!</definedName>
    <definedName name="MOMATECA">#REF!</definedName>
    <definedName name="MONEDAS" localSheetId="15">#REF!</definedName>
    <definedName name="MONEDAS" localSheetId="6">#REF!</definedName>
    <definedName name="MONEDAS" localSheetId="7">#REF!</definedName>
    <definedName name="MONEDAS" localSheetId="8">#REF!</definedName>
    <definedName name="MONEDAS" localSheetId="42">#REF!</definedName>
    <definedName name="MONEDAS" localSheetId="43">#REF!</definedName>
    <definedName name="MONEDAS" localSheetId="44">#REF!</definedName>
    <definedName name="MONEDAS" localSheetId="45">#REF!</definedName>
    <definedName name="MONEDAS" localSheetId="46">#REF!</definedName>
    <definedName name="MONEDAS" localSheetId="47">#REF!</definedName>
    <definedName name="MONEDAS" localSheetId="48">#REF!</definedName>
    <definedName name="MONEDAS" localSheetId="49">#REF!</definedName>
    <definedName name="MONEDAS" localSheetId="50">#REF!</definedName>
    <definedName name="MONEDAS" localSheetId="51">#REF!</definedName>
    <definedName name="MONEDAS" localSheetId="52">#REF!</definedName>
    <definedName name="MONEDAS" localSheetId="53">#REF!</definedName>
    <definedName name="MONEDAS" localSheetId="54">#REF!</definedName>
    <definedName name="MONEDAS" localSheetId="55">#REF!</definedName>
    <definedName name="MONEDAS" localSheetId="56">#REF!</definedName>
    <definedName name="MONEDAS" localSheetId="9">#REF!</definedName>
    <definedName name="MONEDAS" localSheetId="10">#REF!</definedName>
    <definedName name="MONEDAS" localSheetId="11">#REF!</definedName>
    <definedName name="MONEDAS" localSheetId="12">#REF!</definedName>
    <definedName name="MONEDAS" localSheetId="13">#REF!</definedName>
    <definedName name="MONEDAS" localSheetId="14">#REF!</definedName>
    <definedName name="MONEDAS" localSheetId="16">#REF!</definedName>
    <definedName name="MONEDAS" localSheetId="17">#REF!</definedName>
    <definedName name="MONEDAS" localSheetId="18">#REF!</definedName>
    <definedName name="MONEDAS" localSheetId="19">#REF!</definedName>
    <definedName name="MONEDAS" localSheetId="22">#REF!</definedName>
    <definedName name="MONEDAS" localSheetId="23">#REF!</definedName>
    <definedName name="MONEDAS" localSheetId="24">#REF!</definedName>
    <definedName name="MONEDAS" localSheetId="25">#REF!</definedName>
    <definedName name="MONEDAS" localSheetId="26">#REF!</definedName>
    <definedName name="MONEDAS" localSheetId="27">#REF!</definedName>
    <definedName name="MONEDAS" localSheetId="28">#REF!</definedName>
    <definedName name="MONEDAS" localSheetId="29">#REF!</definedName>
    <definedName name="MONEDAS" localSheetId="30">#REF!</definedName>
    <definedName name="MONEDAS" localSheetId="31">#REF!</definedName>
    <definedName name="MONEDAS" localSheetId="32">#REF!</definedName>
    <definedName name="MONEDAS" localSheetId="33">#REF!</definedName>
    <definedName name="MONEDAS" localSheetId="34">#REF!</definedName>
    <definedName name="MONEDAS" localSheetId="35">#REF!</definedName>
    <definedName name="MONEDAS" localSheetId="36">#REF!</definedName>
    <definedName name="MONEDAS" localSheetId="37">#REF!</definedName>
    <definedName name="MONEDAS" localSheetId="38">#REF!</definedName>
    <definedName name="MONEDAS" localSheetId="39">#REF!</definedName>
    <definedName name="MONEDAS" localSheetId="40">#REF!</definedName>
    <definedName name="MONEDAS" localSheetId="41">#REF!</definedName>
    <definedName name="MONEDAS">#REF!</definedName>
    <definedName name="MONETARY" localSheetId="6">#REF!</definedName>
    <definedName name="MONETARY">#REF!</definedName>
    <definedName name="MONJE" localSheetId="15">#REF!</definedName>
    <definedName name="MONJE" localSheetId="6">#REF!</definedName>
    <definedName name="MONJE" localSheetId="7">#REF!</definedName>
    <definedName name="MONJE" localSheetId="8">#REF!</definedName>
    <definedName name="MONJE" localSheetId="42">#REF!</definedName>
    <definedName name="MONJE" localSheetId="43">#REF!</definedName>
    <definedName name="MONJE" localSheetId="44">#REF!</definedName>
    <definedName name="MONJE" localSheetId="45">#REF!</definedName>
    <definedName name="MONJE" localSheetId="46">#REF!</definedName>
    <definedName name="MONJE" localSheetId="47">#REF!</definedName>
    <definedName name="MONJE" localSheetId="48">#REF!</definedName>
    <definedName name="MONJE" localSheetId="49">#REF!</definedName>
    <definedName name="MONJE" localSheetId="50">#REF!</definedName>
    <definedName name="MONJE" localSheetId="51">#REF!</definedName>
    <definedName name="MONJE" localSheetId="52">#REF!</definedName>
    <definedName name="MONJE" localSheetId="53">#REF!</definedName>
    <definedName name="MONJE" localSheetId="54">#REF!</definedName>
    <definedName name="MONJE" localSheetId="55">#REF!</definedName>
    <definedName name="MONJE" localSheetId="56">#REF!</definedName>
    <definedName name="MONJE" localSheetId="9">#REF!</definedName>
    <definedName name="MONJE" localSheetId="10">#REF!</definedName>
    <definedName name="MONJE" localSheetId="11">#REF!</definedName>
    <definedName name="MONJE" localSheetId="12">#REF!</definedName>
    <definedName name="MONJE" localSheetId="13">#REF!</definedName>
    <definedName name="MONJE" localSheetId="14">#REF!</definedName>
    <definedName name="MONJE" localSheetId="16">#REF!</definedName>
    <definedName name="MONJE" localSheetId="17">#REF!</definedName>
    <definedName name="MONJE" localSheetId="18">#REF!</definedName>
    <definedName name="MONJE" localSheetId="19">#REF!</definedName>
    <definedName name="MONJE" localSheetId="22">#REF!</definedName>
    <definedName name="MONJE" localSheetId="23">#REF!</definedName>
    <definedName name="MONJE" localSheetId="24">#REF!</definedName>
    <definedName name="MONJE" localSheetId="25">#REF!</definedName>
    <definedName name="MONJE" localSheetId="26">#REF!</definedName>
    <definedName name="MONJE" localSheetId="27">#REF!</definedName>
    <definedName name="MONJE" localSheetId="28">#REF!</definedName>
    <definedName name="MONJE" localSheetId="29">#REF!</definedName>
    <definedName name="MONJE" localSheetId="30">#REF!</definedName>
    <definedName name="MONJE" localSheetId="31">#REF!</definedName>
    <definedName name="MONJE" localSheetId="32">#REF!</definedName>
    <definedName name="MONJE" localSheetId="33">#REF!</definedName>
    <definedName name="MONJE" localSheetId="34">#REF!</definedName>
    <definedName name="MONJE" localSheetId="35">#REF!</definedName>
    <definedName name="MONJE" localSheetId="36">#REF!</definedName>
    <definedName name="MONJE" localSheetId="37">#REF!</definedName>
    <definedName name="MONJE" localSheetId="38">#REF!</definedName>
    <definedName name="MONJE" localSheetId="39">#REF!</definedName>
    <definedName name="MONJE" localSheetId="40">#REF!</definedName>
    <definedName name="MONJE" localSheetId="41">#REF!</definedName>
    <definedName name="MONJE">#REF!</definedName>
    <definedName name="MOR1_4" localSheetId="6">#REF!</definedName>
    <definedName name="MOR1_4">#REF!</definedName>
    <definedName name="MORTE12" localSheetId="6">#REF!</definedName>
    <definedName name="MORTE12">#REF!</definedName>
    <definedName name="MORTE14" localSheetId="6">#REF!</definedName>
    <definedName name="MORTE14">#REF!</definedName>
    <definedName name="morte15" localSheetId="6">#REF!</definedName>
    <definedName name="morte15">#REF!</definedName>
    <definedName name="MORTE16" localSheetId="6">#REF!</definedName>
    <definedName name="MORTE16">#REF!</definedName>
    <definedName name="mortero" localSheetId="6">#REF!</definedName>
    <definedName name="mortero">#REF!</definedName>
    <definedName name="Mortero_1_3">'[31]Apu Basicos'!$F$74</definedName>
    <definedName name="mortero14" localSheetId="2">'[93]APU''s'!#REF!</definedName>
    <definedName name="mortero14">'[93]APU''s'!#REF!</definedName>
    <definedName name="mortero15" localSheetId="2">'[93]APU''s'!#REF!</definedName>
    <definedName name="mortero15">'[93]APU''s'!#REF!</definedName>
    <definedName name="motobomba" localSheetId="2">'[47]PRESTACIONES SOCIALES'!#REF!</definedName>
    <definedName name="motobomba">'[47]PRESTACIONES SOCIALES'!#REF!</definedName>
    <definedName name="mr" localSheetId="15">#REF!</definedName>
    <definedName name="mr" localSheetId="6">#REF!</definedName>
    <definedName name="mr" localSheetId="7">#REF!</definedName>
    <definedName name="mr" localSheetId="8">#REF!</definedName>
    <definedName name="mr" localSheetId="42">#REF!</definedName>
    <definedName name="mr" localSheetId="43">#REF!</definedName>
    <definedName name="mr" localSheetId="44">#REF!</definedName>
    <definedName name="mr" localSheetId="45">#REF!</definedName>
    <definedName name="mr" localSheetId="46">#REF!</definedName>
    <definedName name="mr" localSheetId="47">#REF!</definedName>
    <definedName name="mr" localSheetId="48">#REF!</definedName>
    <definedName name="mr" localSheetId="49">#REF!</definedName>
    <definedName name="mr" localSheetId="50">#REF!</definedName>
    <definedName name="mr" localSheetId="51">#REF!</definedName>
    <definedName name="mr" localSheetId="52">#REF!</definedName>
    <definedName name="mr" localSheetId="53">#REF!</definedName>
    <definedName name="mr" localSheetId="54">#REF!</definedName>
    <definedName name="mr" localSheetId="55">#REF!</definedName>
    <definedName name="mr" localSheetId="56">#REF!</definedName>
    <definedName name="mr" localSheetId="9">#REF!</definedName>
    <definedName name="mr" localSheetId="10">#REF!</definedName>
    <definedName name="mr" localSheetId="11">#REF!</definedName>
    <definedName name="mr" localSheetId="12">#REF!</definedName>
    <definedName name="mr" localSheetId="13">#REF!</definedName>
    <definedName name="mr" localSheetId="14">#REF!</definedName>
    <definedName name="mr" localSheetId="16">#REF!</definedName>
    <definedName name="mr" localSheetId="17">#REF!</definedName>
    <definedName name="mr" localSheetId="18">#REF!</definedName>
    <definedName name="mr" localSheetId="19">#REF!</definedName>
    <definedName name="mr" localSheetId="22">#REF!</definedName>
    <definedName name="mr" localSheetId="23">#REF!</definedName>
    <definedName name="mr" localSheetId="24">#REF!</definedName>
    <definedName name="mr" localSheetId="25">#REF!</definedName>
    <definedName name="mr" localSheetId="26">#REF!</definedName>
    <definedName name="mr" localSheetId="27">#REF!</definedName>
    <definedName name="mr" localSheetId="28">#REF!</definedName>
    <definedName name="mr" localSheetId="29">#REF!</definedName>
    <definedName name="mr" localSheetId="30">#REF!</definedName>
    <definedName name="mr" localSheetId="31">#REF!</definedName>
    <definedName name="mr" localSheetId="32">#REF!</definedName>
    <definedName name="mr" localSheetId="33">#REF!</definedName>
    <definedName name="mr" localSheetId="34">#REF!</definedName>
    <definedName name="mr" localSheetId="35">#REF!</definedName>
    <definedName name="mr" localSheetId="36">#REF!</definedName>
    <definedName name="mr" localSheetId="37">#REF!</definedName>
    <definedName name="mr" localSheetId="38">#REF!</definedName>
    <definedName name="mr" localSheetId="39">#REF!</definedName>
    <definedName name="mr" localSheetId="40">#REF!</definedName>
    <definedName name="mr" localSheetId="41">#REF!</definedName>
    <definedName name="mr" localSheetId="3">#REF!</definedName>
    <definedName name="mr">#REF!</definedName>
    <definedName name="MR_DESCRIPTION" localSheetId="6">#REF!</definedName>
    <definedName name="MR_DESCRIPTION">#REF!</definedName>
    <definedName name="MRNumber" localSheetId="6">#REF!</definedName>
    <definedName name="MRNumber">#REF!</definedName>
    <definedName name="MTD.ROM1_PercentFed" localSheetId="6">#REF!</definedName>
    <definedName name="MTD.ROM1_PercentFed">#REF!</definedName>
    <definedName name="MTD.ROM2_PercentFed" localSheetId="6">#REF!</definedName>
    <definedName name="MTD.ROM2_PercentFed">#REF!</definedName>
    <definedName name="MTD.ROM3_PercentFed" localSheetId="6">#REF!</definedName>
    <definedName name="MTD.ROM3_PercentFed">#REF!</definedName>
    <definedName name="MTD.ROM4_PercentFed" localSheetId="6">#REF!</definedName>
    <definedName name="MTD.ROM4_PercentFed">#REF!</definedName>
    <definedName name="MTD.ROM5_PercentFed" localSheetId="6">#REF!</definedName>
    <definedName name="MTD.ROM5_PercentFed">#REF!</definedName>
    <definedName name="MTD_Days" localSheetId="6">#REF!</definedName>
    <definedName name="MTD_Days">#REF!</definedName>
    <definedName name="murcia" localSheetId="6">#REF!</definedName>
    <definedName name="murcia">#REF!</definedName>
    <definedName name="muro" localSheetId="6">#REF!</definedName>
    <definedName name="muro">#REF!</definedName>
    <definedName name="murocontencion" localSheetId="6">#REF!</definedName>
    <definedName name="murocontencion">#REF!</definedName>
    <definedName name="MXSMAR" localSheetId="6">#REF!</definedName>
    <definedName name="MXSMAR">#REF!</definedName>
    <definedName name="N" localSheetId="6">#REF!</definedName>
    <definedName name="N">#REF!</definedName>
    <definedName name="N_VISITA" localSheetId="6">#REF!</definedName>
    <definedName name="N_VISITA">#REF!</definedName>
    <definedName name="N_VISITA_1" localSheetId="6">#REF!</definedName>
    <definedName name="N_VISITA_1">#REF!</definedName>
    <definedName name="N_VISITA_2" localSheetId="6">#REF!</definedName>
    <definedName name="N_VISITA_2">#REF!</definedName>
    <definedName name="Na" localSheetId="6">#REF!</definedName>
    <definedName name="Na">#REF!</definedName>
    <definedName name="nana" localSheetId="6">#REF!</definedName>
    <definedName name="nana">#REF!</definedName>
    <definedName name="NATURALEZA">[109]PARAMETROS!$A$2:$A$31</definedName>
    <definedName name="nb" localSheetId="15">#REF!</definedName>
    <definedName name="nb" localSheetId="6">#REF!</definedName>
    <definedName name="nb" localSheetId="7">#REF!</definedName>
    <definedName name="nb" localSheetId="8">#REF!</definedName>
    <definedName name="nb" localSheetId="42">#REF!</definedName>
    <definedName name="nb" localSheetId="43">#REF!</definedName>
    <definedName name="nb" localSheetId="44">#REF!</definedName>
    <definedName name="nb" localSheetId="45">#REF!</definedName>
    <definedName name="nb" localSheetId="46">#REF!</definedName>
    <definedName name="nb" localSheetId="47">#REF!</definedName>
    <definedName name="nb" localSheetId="48">#REF!</definedName>
    <definedName name="nb" localSheetId="49">#REF!</definedName>
    <definedName name="nb" localSheetId="50">#REF!</definedName>
    <definedName name="nb" localSheetId="51">#REF!</definedName>
    <definedName name="nb" localSheetId="52">#REF!</definedName>
    <definedName name="nb" localSheetId="53">#REF!</definedName>
    <definedName name="nb" localSheetId="54">#REF!</definedName>
    <definedName name="nb" localSheetId="55">#REF!</definedName>
    <definedName name="nb" localSheetId="56">#REF!</definedName>
    <definedName name="nb" localSheetId="9">#REF!</definedName>
    <definedName name="nb" localSheetId="10">#REF!</definedName>
    <definedName name="nb" localSheetId="11">#REF!</definedName>
    <definedName name="nb" localSheetId="12">#REF!</definedName>
    <definedName name="nb" localSheetId="13">#REF!</definedName>
    <definedName name="nb" localSheetId="14">#REF!</definedName>
    <definedName name="nb" localSheetId="16">#REF!</definedName>
    <definedName name="nb" localSheetId="17">#REF!</definedName>
    <definedName name="nb" localSheetId="18">#REF!</definedName>
    <definedName name="nb" localSheetId="19">#REF!</definedName>
    <definedName name="nb" localSheetId="22">#REF!</definedName>
    <definedName name="nb" localSheetId="23">#REF!</definedName>
    <definedName name="nb" localSheetId="24">#REF!</definedName>
    <definedName name="nb" localSheetId="25">#REF!</definedName>
    <definedName name="nb" localSheetId="26">#REF!</definedName>
    <definedName name="nb" localSheetId="27">#REF!</definedName>
    <definedName name="nb" localSheetId="28">#REF!</definedName>
    <definedName name="nb" localSheetId="29">#REF!</definedName>
    <definedName name="nb" localSheetId="30">#REF!</definedName>
    <definedName name="nb" localSheetId="31">#REF!</definedName>
    <definedName name="nb" localSheetId="32">#REF!</definedName>
    <definedName name="nb" localSheetId="33">#REF!</definedName>
    <definedName name="nb" localSheetId="34">#REF!</definedName>
    <definedName name="nb" localSheetId="35">#REF!</definedName>
    <definedName name="nb" localSheetId="36">#REF!</definedName>
    <definedName name="nb" localSheetId="37">#REF!</definedName>
    <definedName name="nb" localSheetId="38">#REF!</definedName>
    <definedName name="nb" localSheetId="39">#REF!</definedName>
    <definedName name="nb" localSheetId="40">#REF!</definedName>
    <definedName name="nb" localSheetId="41">#REF!</definedName>
    <definedName name="Nb" localSheetId="3">#REF!</definedName>
    <definedName name="nb">#REF!</definedName>
    <definedName name="nbnbv" localSheetId="6">#REF!</definedName>
    <definedName name="nbnbv">#REF!</definedName>
    <definedName name="nbv" localSheetId="15">#REF!</definedName>
    <definedName name="nbv" localSheetId="6">#REF!</definedName>
    <definedName name="nbv" localSheetId="7">#REF!</definedName>
    <definedName name="nbv" localSheetId="8">#REF!</definedName>
    <definedName name="nbv" localSheetId="42">#REF!</definedName>
    <definedName name="nbv" localSheetId="43">#REF!</definedName>
    <definedName name="nbv" localSheetId="44">#REF!</definedName>
    <definedName name="nbv" localSheetId="45">#REF!</definedName>
    <definedName name="nbv" localSheetId="46">#REF!</definedName>
    <definedName name="nbv" localSheetId="47">#REF!</definedName>
    <definedName name="nbv" localSheetId="48">#REF!</definedName>
    <definedName name="nbv" localSheetId="49">#REF!</definedName>
    <definedName name="nbv" localSheetId="50">#REF!</definedName>
    <definedName name="nbv" localSheetId="51">#REF!</definedName>
    <definedName name="nbv" localSheetId="52">#REF!</definedName>
    <definedName name="nbv" localSheetId="53">#REF!</definedName>
    <definedName name="nbv" localSheetId="54">#REF!</definedName>
    <definedName name="nbv" localSheetId="55">#REF!</definedName>
    <definedName name="nbv" localSheetId="56">#REF!</definedName>
    <definedName name="nbv" localSheetId="9">#REF!</definedName>
    <definedName name="nbv" localSheetId="10">#REF!</definedName>
    <definedName name="nbv" localSheetId="11">#REF!</definedName>
    <definedName name="nbv" localSheetId="12">#REF!</definedName>
    <definedName name="nbv" localSheetId="13">#REF!</definedName>
    <definedName name="nbv" localSheetId="14">#REF!</definedName>
    <definedName name="nbv" localSheetId="16">#REF!</definedName>
    <definedName name="nbv" localSheetId="17">#REF!</definedName>
    <definedName name="nbv" localSheetId="18">#REF!</definedName>
    <definedName name="nbv" localSheetId="19">#REF!</definedName>
    <definedName name="nbv" localSheetId="22">#REF!</definedName>
    <definedName name="nbv" localSheetId="23">#REF!</definedName>
    <definedName name="nbv" localSheetId="24">#REF!</definedName>
    <definedName name="nbv" localSheetId="25">#REF!</definedName>
    <definedName name="nbv" localSheetId="26">#REF!</definedName>
    <definedName name="nbv" localSheetId="27">#REF!</definedName>
    <definedName name="nbv" localSheetId="28">#REF!</definedName>
    <definedName name="nbv" localSheetId="29">#REF!</definedName>
    <definedName name="nbv" localSheetId="30">#REF!</definedName>
    <definedName name="nbv" localSheetId="31">#REF!</definedName>
    <definedName name="nbv" localSheetId="32">#REF!</definedName>
    <definedName name="nbv" localSheetId="33">#REF!</definedName>
    <definedName name="nbv" localSheetId="34">#REF!</definedName>
    <definedName name="nbv" localSheetId="35">#REF!</definedName>
    <definedName name="nbv" localSheetId="36">#REF!</definedName>
    <definedName name="nbv" localSheetId="37">#REF!</definedName>
    <definedName name="nbv" localSheetId="38">#REF!</definedName>
    <definedName name="nbv" localSheetId="39">#REF!</definedName>
    <definedName name="nbv" localSheetId="40">#REF!</definedName>
    <definedName name="nbv" localSheetId="41">#REF!</definedName>
    <definedName name="nbv" localSheetId="3">#REF!</definedName>
    <definedName name="nbv">#REF!</definedName>
    <definedName name="nbvmh" localSheetId="15">#REF!</definedName>
    <definedName name="nbvmh" localSheetId="6">#REF!</definedName>
    <definedName name="nbvmh" localSheetId="7">#REF!</definedName>
    <definedName name="nbvmh" localSheetId="8">#REF!</definedName>
    <definedName name="nbvmh" localSheetId="42">#REF!</definedName>
    <definedName name="nbvmh" localSheetId="43">#REF!</definedName>
    <definedName name="nbvmh" localSheetId="44">#REF!</definedName>
    <definedName name="nbvmh" localSheetId="45">#REF!</definedName>
    <definedName name="nbvmh" localSheetId="46">#REF!</definedName>
    <definedName name="nbvmh" localSheetId="47">#REF!</definedName>
    <definedName name="nbvmh" localSheetId="48">#REF!</definedName>
    <definedName name="nbvmh" localSheetId="49">#REF!</definedName>
    <definedName name="nbvmh" localSheetId="50">#REF!</definedName>
    <definedName name="nbvmh" localSheetId="51">#REF!</definedName>
    <definedName name="nbvmh" localSheetId="52">#REF!</definedName>
    <definedName name="nbvmh" localSheetId="53">#REF!</definedName>
    <definedName name="nbvmh" localSheetId="54">#REF!</definedName>
    <definedName name="nbvmh" localSheetId="55">#REF!</definedName>
    <definedName name="nbvmh" localSheetId="56">#REF!</definedName>
    <definedName name="nbvmh" localSheetId="9">#REF!</definedName>
    <definedName name="nbvmh" localSheetId="10">#REF!</definedName>
    <definedName name="nbvmh" localSheetId="11">#REF!</definedName>
    <definedName name="nbvmh" localSheetId="12">#REF!</definedName>
    <definedName name="nbvmh" localSheetId="13">#REF!</definedName>
    <definedName name="nbvmh" localSheetId="14">#REF!</definedName>
    <definedName name="nbvmh" localSheetId="16">#REF!</definedName>
    <definedName name="nbvmh" localSheetId="17">#REF!</definedName>
    <definedName name="nbvmh" localSheetId="18">#REF!</definedName>
    <definedName name="nbvmh" localSheetId="19">#REF!</definedName>
    <definedName name="nbvmh" localSheetId="22">#REF!</definedName>
    <definedName name="nbvmh" localSheetId="23">#REF!</definedName>
    <definedName name="nbvmh" localSheetId="24">#REF!</definedName>
    <definedName name="nbvmh" localSheetId="25">#REF!</definedName>
    <definedName name="nbvmh" localSheetId="26">#REF!</definedName>
    <definedName name="nbvmh" localSheetId="27">#REF!</definedName>
    <definedName name="nbvmh" localSheetId="28">#REF!</definedName>
    <definedName name="nbvmh" localSheetId="29">#REF!</definedName>
    <definedName name="nbvmh" localSheetId="30">#REF!</definedName>
    <definedName name="nbvmh" localSheetId="31">#REF!</definedName>
    <definedName name="nbvmh" localSheetId="32">#REF!</definedName>
    <definedName name="nbvmh" localSheetId="33">#REF!</definedName>
    <definedName name="nbvmh" localSheetId="34">#REF!</definedName>
    <definedName name="nbvmh" localSheetId="35">#REF!</definedName>
    <definedName name="nbvmh" localSheetId="36">#REF!</definedName>
    <definedName name="nbvmh" localSheetId="37">#REF!</definedName>
    <definedName name="nbvmh" localSheetId="38">#REF!</definedName>
    <definedName name="nbvmh" localSheetId="39">#REF!</definedName>
    <definedName name="nbvmh" localSheetId="40">#REF!</definedName>
    <definedName name="nbvmh" localSheetId="41">#REF!</definedName>
    <definedName name="nbvmh">#REF!</definedName>
    <definedName name="Nc" localSheetId="6">#REF!</definedName>
    <definedName name="Nc">#REF!</definedName>
    <definedName name="Nd" localSheetId="6">#REF!</definedName>
    <definedName name="Nd">#REF!</definedName>
    <definedName name="Ne" localSheetId="6">#REF!</definedName>
    <definedName name="Ne">#REF!</definedName>
    <definedName name="nece.cab" localSheetId="6">#REF!</definedName>
    <definedName name="nece.cab" localSheetId="3">#REF!</definedName>
    <definedName name="nece.cab">#REF!</definedName>
    <definedName name="Necesidad_entorchado_Zonas" localSheetId="6">#REF!</definedName>
    <definedName name="Necesidad_entorchado_Zonas">#REF!</definedName>
    <definedName name="NEOLAI" localSheetId="6">#REF!</definedName>
    <definedName name="NEOLAI">#REF!</definedName>
    <definedName name="Nett_Rev_COL_Nom">[90]W_REV!$H$115:$AP$115</definedName>
    <definedName name="new" localSheetId="6">#REF!</definedName>
    <definedName name="new" localSheetId="7">#REF!</definedName>
    <definedName name="new" localSheetId="11">#REF!</definedName>
    <definedName name="new" localSheetId="19">#REF!</definedName>
    <definedName name="new" localSheetId="2">#REF!</definedName>
    <definedName name="new" localSheetId="1">#REF!</definedName>
    <definedName name="new">#REF!</definedName>
    <definedName name="NF" localSheetId="6">#REF!</definedName>
    <definedName name="NF" localSheetId="7">#REF!</definedName>
    <definedName name="NF" localSheetId="11">#REF!</definedName>
    <definedName name="NF" localSheetId="19">#REF!</definedName>
    <definedName name="NF" localSheetId="2">#REF!</definedName>
    <definedName name="NF" localSheetId="1">#REF!</definedName>
    <definedName name="NF">#REF!</definedName>
    <definedName name="NHG" localSheetId="6">#REF!</definedName>
    <definedName name="NHG" localSheetId="3">#REF!</definedName>
    <definedName name="NHG">#REF!</definedName>
    <definedName name="NHNH" localSheetId="6">#REF!</definedName>
    <definedName name="NHNH">#REF!</definedName>
    <definedName name="nic_nis">[181]Hoja1!$A$1:$IV$65536</definedName>
    <definedName name="nicho" localSheetId="6">#REF!</definedName>
    <definedName name="nicho" localSheetId="7">#REF!</definedName>
    <definedName name="nicho" localSheetId="11">#REF!</definedName>
    <definedName name="nicho" localSheetId="19">#REF!</definedName>
    <definedName name="nicho" localSheetId="2">#REF!</definedName>
    <definedName name="nicho" localSheetId="1">#REF!</definedName>
    <definedName name="nicho">#REF!</definedName>
    <definedName name="NIPLE_DE_1_2__ROSCADO_DE_HG_x_L__3_PULGADAS" localSheetId="6">#REF!</definedName>
    <definedName name="NIPLE_DE_1_2__ROSCADO_DE_HG_x_L__3_PULGADAS" localSheetId="7">#REF!</definedName>
    <definedName name="NIPLE_DE_1_2__ROSCADO_DE_HG_x_L__3_PULGADAS" localSheetId="11">#REF!</definedName>
    <definedName name="NIPLE_DE_1_2__ROSCADO_DE_HG_x_L__3_PULGADAS" localSheetId="19">#REF!</definedName>
    <definedName name="NIPLE_DE_1_2__ROSCADO_DE_HG_x_L__3_PULGADAS" localSheetId="2">#REF!</definedName>
    <definedName name="NIPLE_DE_1_2__ROSCADO_DE_HG_x_L__3_PULGADAS" localSheetId="1">#REF!</definedName>
    <definedName name="NIPLE_DE_1_2__ROSCADO_DE_HG_x_L__3_PULGADAS">#REF!</definedName>
    <definedName name="NIPLE_DE_3__B_x_EL_L__0.25_MTS" localSheetId="6">#REF!</definedName>
    <definedName name="NIPLE_DE_3__B_x_EL_L__0.25_MTS" localSheetId="7">#REF!</definedName>
    <definedName name="NIPLE_DE_3__B_x_EL_L__0.25_MTS" localSheetId="11">#REF!</definedName>
    <definedName name="NIPLE_DE_3__B_x_EL_L__0.25_MTS" localSheetId="19">#REF!</definedName>
    <definedName name="NIPLE_DE_3__B_x_EL_L__0.25_MTS" localSheetId="2">#REF!</definedName>
    <definedName name="NIPLE_DE_3__B_x_EL_L__0.25_MTS" localSheetId="1">#REF!</definedName>
    <definedName name="NIPLE_DE_3__B_x_EL_L__0.25_MTS">#REF!</definedName>
    <definedName name="NIPLE_DE_4__B_x_EL_L__0.25_MTS" localSheetId="6">#REF!</definedName>
    <definedName name="NIPLE_DE_4__B_x_EL_L__0.25_MTS">#REF!</definedName>
    <definedName name="NIPLE_L__0.25" localSheetId="6">#REF!</definedName>
    <definedName name="NIPLE_L__0.25">#REF!</definedName>
    <definedName name="NIVEL" localSheetId="6">'[74]BASE DE DATOS ORIG'!#REF!</definedName>
    <definedName name="NIVEL" localSheetId="7">'[74]BASE DE DATOS ORIG'!#REF!</definedName>
    <definedName name="NIVEL" localSheetId="11">'[74]BASE DE DATOS ORIG'!#REF!</definedName>
    <definedName name="NIVEL" localSheetId="19">'[74]BASE DE DATOS ORIG'!#REF!</definedName>
    <definedName name="NIVEL">'[74]BASE DE DATOS ORIG'!#REF!</definedName>
    <definedName name="NIVELES">'[182]ANALISIS RESULTADOS'!$A$2:$A$6</definedName>
    <definedName name="NJH" localSheetId="15">#REF!</definedName>
    <definedName name="NJH" localSheetId="6">#REF!</definedName>
    <definedName name="NJH" localSheetId="7">#REF!</definedName>
    <definedName name="NJH" localSheetId="8">#REF!</definedName>
    <definedName name="NJH" localSheetId="42">#REF!</definedName>
    <definedName name="NJH" localSheetId="43">#REF!</definedName>
    <definedName name="NJH" localSheetId="44">#REF!</definedName>
    <definedName name="NJH" localSheetId="45">#REF!</definedName>
    <definedName name="NJH" localSheetId="46">#REF!</definedName>
    <definedName name="NJH" localSheetId="47">#REF!</definedName>
    <definedName name="NJH" localSheetId="48">#REF!</definedName>
    <definedName name="NJH" localSheetId="49">#REF!</definedName>
    <definedName name="NJH" localSheetId="50">#REF!</definedName>
    <definedName name="NJH" localSheetId="51">#REF!</definedName>
    <definedName name="NJH" localSheetId="52">#REF!</definedName>
    <definedName name="NJH" localSheetId="53">#REF!</definedName>
    <definedName name="NJH" localSheetId="54">#REF!</definedName>
    <definedName name="NJH" localSheetId="55">#REF!</definedName>
    <definedName name="NJH" localSheetId="56">#REF!</definedName>
    <definedName name="NJH" localSheetId="9">#REF!</definedName>
    <definedName name="NJH" localSheetId="10">#REF!</definedName>
    <definedName name="NJH" localSheetId="11">#REF!</definedName>
    <definedName name="NJH" localSheetId="12">#REF!</definedName>
    <definedName name="NJH" localSheetId="13">#REF!</definedName>
    <definedName name="NJH" localSheetId="14">#REF!</definedName>
    <definedName name="NJH" localSheetId="16">#REF!</definedName>
    <definedName name="NJH" localSheetId="17">#REF!</definedName>
    <definedName name="NJH" localSheetId="18">#REF!</definedName>
    <definedName name="NJH" localSheetId="19">#REF!</definedName>
    <definedName name="NJH" localSheetId="22">#REF!</definedName>
    <definedName name="NJH" localSheetId="23">#REF!</definedName>
    <definedName name="NJH" localSheetId="24">#REF!</definedName>
    <definedName name="NJH" localSheetId="25">#REF!</definedName>
    <definedName name="NJH" localSheetId="26">#REF!</definedName>
    <definedName name="NJH" localSheetId="27">#REF!</definedName>
    <definedName name="NJH" localSheetId="28">#REF!</definedName>
    <definedName name="NJH" localSheetId="29">#REF!</definedName>
    <definedName name="NJH" localSheetId="30">#REF!</definedName>
    <definedName name="NJH" localSheetId="31">#REF!</definedName>
    <definedName name="NJH" localSheetId="32">#REF!</definedName>
    <definedName name="NJH" localSheetId="33">#REF!</definedName>
    <definedName name="NJH" localSheetId="34">#REF!</definedName>
    <definedName name="NJH" localSheetId="35">#REF!</definedName>
    <definedName name="NJH" localSheetId="36">#REF!</definedName>
    <definedName name="NJH" localSheetId="37">#REF!</definedName>
    <definedName name="NJH" localSheetId="38">#REF!</definedName>
    <definedName name="NJH" localSheetId="39">#REF!</definedName>
    <definedName name="NJH" localSheetId="40">#REF!</definedName>
    <definedName name="NJH" localSheetId="41">#REF!</definedName>
    <definedName name="NJH" localSheetId="3">#REF!</definedName>
    <definedName name="NJH">#REF!</definedName>
    <definedName name="NM" localSheetId="15">#REF!</definedName>
    <definedName name="NM" localSheetId="6">#REF!</definedName>
    <definedName name="NM" localSheetId="7">#REF!</definedName>
    <definedName name="NM" localSheetId="8">#REF!</definedName>
    <definedName name="NM" localSheetId="42">#REF!</definedName>
    <definedName name="NM" localSheetId="43">#REF!</definedName>
    <definedName name="NM" localSheetId="44">#REF!</definedName>
    <definedName name="NM" localSheetId="45">#REF!</definedName>
    <definedName name="NM" localSheetId="46">#REF!</definedName>
    <definedName name="NM" localSheetId="47">#REF!</definedName>
    <definedName name="NM" localSheetId="48">#REF!</definedName>
    <definedName name="NM" localSheetId="49">#REF!</definedName>
    <definedName name="NM" localSheetId="50">#REF!</definedName>
    <definedName name="NM" localSheetId="51">#REF!</definedName>
    <definedName name="NM" localSheetId="52">#REF!</definedName>
    <definedName name="NM" localSheetId="53">#REF!</definedName>
    <definedName name="NM" localSheetId="54">#REF!</definedName>
    <definedName name="NM" localSheetId="55">#REF!</definedName>
    <definedName name="NM" localSheetId="56">#REF!</definedName>
    <definedName name="NM" localSheetId="9">#REF!</definedName>
    <definedName name="NM" localSheetId="10">#REF!</definedName>
    <definedName name="NM" localSheetId="11">#REF!</definedName>
    <definedName name="NM" localSheetId="12">#REF!</definedName>
    <definedName name="NM" localSheetId="13">#REF!</definedName>
    <definedName name="NM" localSheetId="14">#REF!</definedName>
    <definedName name="NM" localSheetId="16">#REF!</definedName>
    <definedName name="NM" localSheetId="17">#REF!</definedName>
    <definedName name="NM" localSheetId="18">#REF!</definedName>
    <definedName name="NM" localSheetId="19">#REF!</definedName>
    <definedName name="NM" localSheetId="22">#REF!</definedName>
    <definedName name="NM" localSheetId="23">#REF!</definedName>
    <definedName name="NM" localSheetId="24">#REF!</definedName>
    <definedName name="NM" localSheetId="25">#REF!</definedName>
    <definedName name="NM" localSheetId="26">#REF!</definedName>
    <definedName name="NM" localSheetId="27">#REF!</definedName>
    <definedName name="NM" localSheetId="28">#REF!</definedName>
    <definedName name="NM" localSheetId="29">#REF!</definedName>
    <definedName name="NM" localSheetId="30">#REF!</definedName>
    <definedName name="NM" localSheetId="31">#REF!</definedName>
    <definedName name="NM" localSheetId="32">#REF!</definedName>
    <definedName name="NM" localSheetId="33">#REF!</definedName>
    <definedName name="NM" localSheetId="34">#REF!</definedName>
    <definedName name="NM" localSheetId="35">#REF!</definedName>
    <definedName name="NM" localSheetId="36">#REF!</definedName>
    <definedName name="NM" localSheetId="37">#REF!</definedName>
    <definedName name="NM" localSheetId="38">#REF!</definedName>
    <definedName name="NM" localSheetId="39">#REF!</definedName>
    <definedName name="NM" localSheetId="40">#REF!</definedName>
    <definedName name="NM" localSheetId="41">#REF!</definedName>
    <definedName name="nm" localSheetId="3">#REF!</definedName>
    <definedName name="NM">#REF!</definedName>
    <definedName name="NN" localSheetId="15">#REF!</definedName>
    <definedName name="NN" localSheetId="6">#REF!</definedName>
    <definedName name="NN" localSheetId="7">#REF!</definedName>
    <definedName name="NN" localSheetId="8">#REF!</definedName>
    <definedName name="NN" localSheetId="42">#REF!</definedName>
    <definedName name="NN" localSheetId="43">#REF!</definedName>
    <definedName name="NN" localSheetId="44">#REF!</definedName>
    <definedName name="NN" localSheetId="45">#REF!</definedName>
    <definedName name="NN" localSheetId="46">#REF!</definedName>
    <definedName name="NN" localSheetId="47">#REF!</definedName>
    <definedName name="NN" localSheetId="48">#REF!</definedName>
    <definedName name="NN" localSheetId="49">#REF!</definedName>
    <definedName name="NN" localSheetId="50">#REF!</definedName>
    <definedName name="NN" localSheetId="51">#REF!</definedName>
    <definedName name="NN" localSheetId="52">#REF!</definedName>
    <definedName name="NN" localSheetId="53">#REF!</definedName>
    <definedName name="NN" localSheetId="54">#REF!</definedName>
    <definedName name="NN" localSheetId="55">#REF!</definedName>
    <definedName name="NN" localSheetId="56">#REF!</definedName>
    <definedName name="NN" localSheetId="9">#REF!</definedName>
    <definedName name="NN" localSheetId="10">#REF!</definedName>
    <definedName name="NN" localSheetId="11">#REF!</definedName>
    <definedName name="NN" localSheetId="12">#REF!</definedName>
    <definedName name="NN" localSheetId="13">#REF!</definedName>
    <definedName name="NN" localSheetId="14">#REF!</definedName>
    <definedName name="NN" localSheetId="16">#REF!</definedName>
    <definedName name="NN" localSheetId="17">#REF!</definedName>
    <definedName name="NN" localSheetId="18">#REF!</definedName>
    <definedName name="NN" localSheetId="19">#REF!</definedName>
    <definedName name="NN" localSheetId="22">#REF!</definedName>
    <definedName name="NN" localSheetId="23">#REF!</definedName>
    <definedName name="NN" localSheetId="24">#REF!</definedName>
    <definedName name="NN" localSheetId="25">#REF!</definedName>
    <definedName name="NN" localSheetId="26">#REF!</definedName>
    <definedName name="NN" localSheetId="27">#REF!</definedName>
    <definedName name="NN" localSheetId="28">#REF!</definedName>
    <definedName name="NN" localSheetId="29">#REF!</definedName>
    <definedName name="NN" localSheetId="30">#REF!</definedName>
    <definedName name="NN" localSheetId="31">#REF!</definedName>
    <definedName name="NN" localSheetId="32">#REF!</definedName>
    <definedName name="NN" localSheetId="33">#REF!</definedName>
    <definedName name="NN" localSheetId="34">#REF!</definedName>
    <definedName name="NN" localSheetId="35">#REF!</definedName>
    <definedName name="NN" localSheetId="36">#REF!</definedName>
    <definedName name="NN" localSheetId="37">#REF!</definedName>
    <definedName name="NN" localSheetId="38">#REF!</definedName>
    <definedName name="NN" localSheetId="39">#REF!</definedName>
    <definedName name="NN" localSheetId="40">#REF!</definedName>
    <definedName name="NN" localSheetId="41">#REF!</definedName>
    <definedName name="NN">#REF!</definedName>
    <definedName name="NNN" localSheetId="15">[23]!absc</definedName>
    <definedName name="NNN" localSheetId="6">[23]!absc</definedName>
    <definedName name="NNN" localSheetId="7">[23]!absc</definedName>
    <definedName name="NNN" localSheetId="8">[23]!absc</definedName>
    <definedName name="NNN" localSheetId="42">[23]!absc</definedName>
    <definedName name="NNN" localSheetId="43">[23]!absc</definedName>
    <definedName name="NNN" localSheetId="44">[23]!absc</definedName>
    <definedName name="NNN" localSheetId="45">[23]!absc</definedName>
    <definedName name="NNN" localSheetId="46">[23]!absc</definedName>
    <definedName name="NNN" localSheetId="47">[23]!absc</definedName>
    <definedName name="NNN" localSheetId="48">[23]!absc</definedName>
    <definedName name="NNN" localSheetId="49">[23]!absc</definedName>
    <definedName name="NNN" localSheetId="50">[23]!absc</definedName>
    <definedName name="NNN" localSheetId="51">[23]!absc</definedName>
    <definedName name="NNN" localSheetId="52">[23]!absc</definedName>
    <definedName name="NNN" localSheetId="53">[23]!absc</definedName>
    <definedName name="NNN" localSheetId="54">[23]!absc</definedName>
    <definedName name="NNN" localSheetId="55">[23]!absc</definedName>
    <definedName name="NNN" localSheetId="56">[23]!absc</definedName>
    <definedName name="NNN" localSheetId="9">[23]!absc</definedName>
    <definedName name="NNN" localSheetId="10">[23]!absc</definedName>
    <definedName name="NNN" localSheetId="11">[23]!absc</definedName>
    <definedName name="NNN" localSheetId="12">[23]!absc</definedName>
    <definedName name="NNN" localSheetId="13">[23]!absc</definedName>
    <definedName name="NNN" localSheetId="14">[23]!absc</definedName>
    <definedName name="NNN" localSheetId="16">[23]!absc</definedName>
    <definedName name="NNN" localSheetId="17">[23]!absc</definedName>
    <definedName name="NNN" localSheetId="22">[23]!absc</definedName>
    <definedName name="NNN" localSheetId="23">[23]!absc</definedName>
    <definedName name="NNN" localSheetId="24">[23]!absc</definedName>
    <definedName name="NNN" localSheetId="25">[23]!absc</definedName>
    <definedName name="NNN" localSheetId="26">[23]!absc</definedName>
    <definedName name="NNN" localSheetId="27">[23]!absc</definedName>
    <definedName name="NNN" localSheetId="28">[23]!absc</definedName>
    <definedName name="NNN" localSheetId="29">[23]!absc</definedName>
    <definedName name="NNN" localSheetId="30">[23]!absc</definedName>
    <definedName name="NNN" localSheetId="31">[23]!absc</definedName>
    <definedName name="NNN" localSheetId="32">[23]!absc</definedName>
    <definedName name="NNN" localSheetId="33">[23]!absc</definedName>
    <definedName name="NNN" localSheetId="34">[23]!absc</definedName>
    <definedName name="NNN" localSheetId="35">[23]!absc</definedName>
    <definedName name="NNN" localSheetId="36">[23]!absc</definedName>
    <definedName name="NNN" localSheetId="37">[23]!absc</definedName>
    <definedName name="NNN" localSheetId="38">[23]!absc</definedName>
    <definedName name="NNN" localSheetId="39">[23]!absc</definedName>
    <definedName name="NNN" localSheetId="40">[23]!absc</definedName>
    <definedName name="NNN" localSheetId="41">[23]!absc</definedName>
    <definedName name="NNN">[23]!absc</definedName>
    <definedName name="NO" localSheetId="15">[3]!ERR</definedName>
    <definedName name="NO" localSheetId="6">[3]!ERR</definedName>
    <definedName name="NO" localSheetId="7">[3]!ERR</definedName>
    <definedName name="NO" localSheetId="8">[3]!ERR</definedName>
    <definedName name="NO" localSheetId="42">[3]!ERR</definedName>
    <definedName name="NO" localSheetId="43">[3]!ERR</definedName>
    <definedName name="NO" localSheetId="44">[3]!ERR</definedName>
    <definedName name="NO" localSheetId="45">[3]!ERR</definedName>
    <definedName name="NO" localSheetId="46">[3]!ERR</definedName>
    <definedName name="NO" localSheetId="47">[3]!ERR</definedName>
    <definedName name="NO" localSheetId="48">[3]!ERR</definedName>
    <definedName name="NO" localSheetId="49">[3]!ERR</definedName>
    <definedName name="NO" localSheetId="50">[3]!ERR</definedName>
    <definedName name="NO" localSheetId="51">[3]!ERR</definedName>
    <definedName name="NO" localSheetId="52">[3]!ERR</definedName>
    <definedName name="NO" localSheetId="53">[3]!ERR</definedName>
    <definedName name="NO" localSheetId="54">[3]!ERR</definedName>
    <definedName name="NO" localSheetId="55">[3]!ERR</definedName>
    <definedName name="NO" localSheetId="56">[3]!ERR</definedName>
    <definedName name="NO" localSheetId="9">[3]!ERR</definedName>
    <definedName name="NO" localSheetId="10">[3]!ERR</definedName>
    <definedName name="NO" localSheetId="11">[3]!ERR</definedName>
    <definedName name="NO" localSheetId="12">[3]!ERR</definedName>
    <definedName name="NO" localSheetId="13">[3]!ERR</definedName>
    <definedName name="NO" localSheetId="14">[3]!ERR</definedName>
    <definedName name="NO" localSheetId="16">[3]!ERR</definedName>
    <definedName name="NO" localSheetId="17">[3]!ERR</definedName>
    <definedName name="NO" localSheetId="22">[3]!ERR</definedName>
    <definedName name="NO" localSheetId="23">[3]!ERR</definedName>
    <definedName name="NO" localSheetId="24">[3]!ERR</definedName>
    <definedName name="NO" localSheetId="25">[3]!ERR</definedName>
    <definedName name="NO" localSheetId="26">[3]!ERR</definedName>
    <definedName name="NO" localSheetId="27">[3]!ERR</definedName>
    <definedName name="NO" localSheetId="28">[3]!ERR</definedName>
    <definedName name="NO" localSheetId="29">[3]!ERR</definedName>
    <definedName name="NO" localSheetId="30">[3]!ERR</definedName>
    <definedName name="NO" localSheetId="31">[3]!ERR</definedName>
    <definedName name="NO" localSheetId="32">[3]!ERR</definedName>
    <definedName name="NO" localSheetId="33">[3]!ERR</definedName>
    <definedName name="NO" localSheetId="34">[3]!ERR</definedName>
    <definedName name="NO" localSheetId="35">[3]!ERR</definedName>
    <definedName name="NO" localSheetId="36">[3]!ERR</definedName>
    <definedName name="NO" localSheetId="37">[3]!ERR</definedName>
    <definedName name="NO" localSheetId="38">[3]!ERR</definedName>
    <definedName name="NO" localSheetId="39">[3]!ERR</definedName>
    <definedName name="NO" localSheetId="40">[3]!ERR</definedName>
    <definedName name="NO" localSheetId="41">[3]!ERR</definedName>
    <definedName name="NO">[3]!ERR</definedName>
    <definedName name="NOA_4" localSheetId="6">#REF!</definedName>
    <definedName name="NOA_4" localSheetId="7">#REF!</definedName>
    <definedName name="NOA_4" localSheetId="11">#REF!</definedName>
    <definedName name="NOA_4" localSheetId="19">#REF!</definedName>
    <definedName name="NOA_4">#REF!</definedName>
    <definedName name="NOA_7" localSheetId="6">#REF!</definedName>
    <definedName name="NOA_7" localSheetId="7">#REF!</definedName>
    <definedName name="NOA_7" localSheetId="11">#REF!</definedName>
    <definedName name="NOA_7" localSheetId="19">#REF!</definedName>
    <definedName name="NOA_7">#REF!</definedName>
    <definedName name="nom" localSheetId="15">#REF!</definedName>
    <definedName name="nom" localSheetId="6">#REF!</definedName>
    <definedName name="nom" localSheetId="7">#REF!</definedName>
    <definedName name="nom" localSheetId="8">#REF!</definedName>
    <definedName name="nom" localSheetId="42">#REF!</definedName>
    <definedName name="nom" localSheetId="43">#REF!</definedName>
    <definedName name="nom" localSheetId="44">#REF!</definedName>
    <definedName name="nom" localSheetId="45">#REF!</definedName>
    <definedName name="nom" localSheetId="46">#REF!</definedName>
    <definedName name="nom" localSheetId="47">#REF!</definedName>
    <definedName name="nom" localSheetId="48">#REF!</definedName>
    <definedName name="nom" localSheetId="49">#REF!</definedName>
    <definedName name="nom" localSheetId="50">#REF!</definedName>
    <definedName name="nom" localSheetId="51">#REF!</definedName>
    <definedName name="nom" localSheetId="52">#REF!</definedName>
    <definedName name="nom" localSheetId="53">#REF!</definedName>
    <definedName name="nom" localSheetId="54">#REF!</definedName>
    <definedName name="nom" localSheetId="55">#REF!</definedName>
    <definedName name="nom" localSheetId="56">#REF!</definedName>
    <definedName name="nom" localSheetId="9">#REF!</definedName>
    <definedName name="nom" localSheetId="10">#REF!</definedName>
    <definedName name="nom" localSheetId="11">#REF!</definedName>
    <definedName name="nom" localSheetId="12">#REF!</definedName>
    <definedName name="nom" localSheetId="13">#REF!</definedName>
    <definedName name="nom" localSheetId="14">#REF!</definedName>
    <definedName name="nom" localSheetId="16">#REF!</definedName>
    <definedName name="nom" localSheetId="17">#REF!</definedName>
    <definedName name="nom" localSheetId="18">#REF!</definedName>
    <definedName name="nom" localSheetId="19">#REF!</definedName>
    <definedName name="nom" localSheetId="22">#REF!</definedName>
    <definedName name="nom" localSheetId="23">#REF!</definedName>
    <definedName name="nom" localSheetId="24">#REF!</definedName>
    <definedName name="nom" localSheetId="25">#REF!</definedName>
    <definedName name="nom" localSheetId="26">#REF!</definedName>
    <definedName name="nom" localSheetId="27">#REF!</definedName>
    <definedName name="nom" localSheetId="28">#REF!</definedName>
    <definedName name="nom" localSheetId="29">#REF!</definedName>
    <definedName name="nom" localSheetId="30">#REF!</definedName>
    <definedName name="nom" localSheetId="31">#REF!</definedName>
    <definedName name="nom" localSheetId="32">#REF!</definedName>
    <definedName name="nom" localSheetId="33">#REF!</definedName>
    <definedName name="nom" localSheetId="34">#REF!</definedName>
    <definedName name="nom" localSheetId="35">#REF!</definedName>
    <definedName name="nom" localSheetId="36">#REF!</definedName>
    <definedName name="nom" localSheetId="37">#REF!</definedName>
    <definedName name="nom" localSheetId="38">#REF!</definedName>
    <definedName name="nom" localSheetId="39">#REF!</definedName>
    <definedName name="nom" localSheetId="40">#REF!</definedName>
    <definedName name="nom" localSheetId="41">#REF!</definedName>
    <definedName name="nom">#REF!</definedName>
    <definedName name="Nom.hoja">'[70]PRESUPUESTO GENERAL'!$L$1</definedName>
    <definedName name="NOMBRE" localSheetId="15">#REF!</definedName>
    <definedName name="NOMBRE" localSheetId="6">#REF!</definedName>
    <definedName name="NOMBRE" localSheetId="7">#REF!</definedName>
    <definedName name="NOMBRE" localSheetId="8">#REF!</definedName>
    <definedName name="NOMBRE" localSheetId="42">#REF!</definedName>
    <definedName name="NOMBRE" localSheetId="43">#REF!</definedName>
    <definedName name="NOMBRE" localSheetId="44">#REF!</definedName>
    <definedName name="NOMBRE" localSheetId="45">#REF!</definedName>
    <definedName name="NOMBRE" localSheetId="46">#REF!</definedName>
    <definedName name="NOMBRE" localSheetId="47">#REF!</definedName>
    <definedName name="NOMBRE" localSheetId="48">#REF!</definedName>
    <definedName name="NOMBRE" localSheetId="49">#REF!</definedName>
    <definedName name="NOMBRE" localSheetId="50">#REF!</definedName>
    <definedName name="NOMBRE" localSheetId="51">#REF!</definedName>
    <definedName name="NOMBRE" localSheetId="52">#REF!</definedName>
    <definedName name="NOMBRE" localSheetId="53">#REF!</definedName>
    <definedName name="NOMBRE" localSheetId="54">#REF!</definedName>
    <definedName name="NOMBRE" localSheetId="55">#REF!</definedName>
    <definedName name="NOMBRE" localSheetId="56">#REF!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6">#REF!</definedName>
    <definedName name="NOMBRE" localSheetId="17">#REF!</definedName>
    <definedName name="NOMBRE" localSheetId="18">#REF!</definedName>
    <definedName name="NOMBRE" localSheetId="19">#REF!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#REF!</definedName>
    <definedName name="NOMINA" localSheetId="15">#REF!</definedName>
    <definedName name="NOMINA" localSheetId="6">#REF!</definedName>
    <definedName name="NOMINA" localSheetId="7">#REF!</definedName>
    <definedName name="NOMINA" localSheetId="8">#REF!</definedName>
    <definedName name="NOMINA" localSheetId="42">#REF!</definedName>
    <definedName name="NOMINA" localSheetId="43">#REF!</definedName>
    <definedName name="NOMINA" localSheetId="44">#REF!</definedName>
    <definedName name="NOMINA" localSheetId="45">#REF!</definedName>
    <definedName name="NOMINA" localSheetId="46">#REF!</definedName>
    <definedName name="NOMINA" localSheetId="47">#REF!</definedName>
    <definedName name="NOMINA" localSheetId="48">#REF!</definedName>
    <definedName name="NOMINA" localSheetId="49">#REF!</definedName>
    <definedName name="NOMINA" localSheetId="50">#REF!</definedName>
    <definedName name="NOMINA" localSheetId="51">#REF!</definedName>
    <definedName name="NOMINA" localSheetId="52">#REF!</definedName>
    <definedName name="NOMINA" localSheetId="53">#REF!</definedName>
    <definedName name="NOMINA" localSheetId="54">#REF!</definedName>
    <definedName name="NOMINA" localSheetId="55">#REF!</definedName>
    <definedName name="NOMINA" localSheetId="56">#REF!</definedName>
    <definedName name="NOMINA" localSheetId="9">#REF!</definedName>
    <definedName name="NOMINA" localSheetId="10">#REF!</definedName>
    <definedName name="NOMINA" localSheetId="11">#REF!</definedName>
    <definedName name="NOMINA" localSheetId="12">#REF!</definedName>
    <definedName name="NOMINA" localSheetId="13">#REF!</definedName>
    <definedName name="NOMINA" localSheetId="14">#REF!</definedName>
    <definedName name="NOMINA" localSheetId="16">#REF!</definedName>
    <definedName name="NOMINA" localSheetId="17">#REF!</definedName>
    <definedName name="NOMINA" localSheetId="18">#REF!</definedName>
    <definedName name="NOMINA" localSheetId="19">#REF!</definedName>
    <definedName name="NOMINA" localSheetId="22">#REF!</definedName>
    <definedName name="NOMINA" localSheetId="23">#REF!</definedName>
    <definedName name="NOMINA" localSheetId="24">#REF!</definedName>
    <definedName name="NOMINA" localSheetId="25">#REF!</definedName>
    <definedName name="NOMINA" localSheetId="26">#REF!</definedName>
    <definedName name="NOMINA" localSheetId="27">#REF!</definedName>
    <definedName name="NOMINA" localSheetId="28">#REF!</definedName>
    <definedName name="NOMINA" localSheetId="29">#REF!</definedName>
    <definedName name="NOMINA" localSheetId="30">#REF!</definedName>
    <definedName name="NOMINA" localSheetId="31">#REF!</definedName>
    <definedName name="NOMINA" localSheetId="32">#REF!</definedName>
    <definedName name="NOMINA" localSheetId="33">#REF!</definedName>
    <definedName name="NOMINA" localSheetId="34">#REF!</definedName>
    <definedName name="NOMINA" localSheetId="35">#REF!</definedName>
    <definedName name="NOMINA" localSheetId="36">#REF!</definedName>
    <definedName name="NOMINA" localSheetId="37">#REF!</definedName>
    <definedName name="NOMINA" localSheetId="38">#REF!</definedName>
    <definedName name="NOMINA" localSheetId="39">#REF!</definedName>
    <definedName name="NOMINA" localSheetId="40">#REF!</definedName>
    <definedName name="NOMINA" localSheetId="41">#REF!</definedName>
    <definedName name="NOMINA" localSheetId="3">#REF!</definedName>
    <definedName name="NOMINA">#REF!</definedName>
    <definedName name="Nomina06" localSheetId="6">[15]Gastos!#REF!</definedName>
    <definedName name="Nomina06" localSheetId="7">[15]Gastos!#REF!</definedName>
    <definedName name="Nomina06" localSheetId="11">[15]Gastos!#REF!</definedName>
    <definedName name="Nomina06" localSheetId="19">[15]Gastos!#REF!</definedName>
    <definedName name="Nomina06">[15]Gastos!#REF!</definedName>
    <definedName name="NoRepAtEnd" localSheetId="6">#REF!</definedName>
    <definedName name="NoRepAtEnd" localSheetId="7">#REF!</definedName>
    <definedName name="NoRepAtEnd" localSheetId="11">#REF!</definedName>
    <definedName name="NoRepAtEnd" localSheetId="19">#REF!</definedName>
    <definedName name="NoRepAtEnd">#REF!</definedName>
    <definedName name="Norte" localSheetId="6">#REF!</definedName>
    <definedName name="Norte" localSheetId="7">#REF!</definedName>
    <definedName name="Norte" localSheetId="11">#REF!</definedName>
    <definedName name="Norte" localSheetId="19">#REF!</definedName>
    <definedName name="Norte">#REF!</definedName>
    <definedName name="NORTECDMB1" localSheetId="15">#REF!</definedName>
    <definedName name="NORTECDMB1" localSheetId="6">#REF!</definedName>
    <definedName name="NORTECDMB1" localSheetId="7">#REF!</definedName>
    <definedName name="NORTECDMB1" localSheetId="8">#REF!</definedName>
    <definedName name="NORTECDMB1" localSheetId="42">#REF!</definedName>
    <definedName name="NORTECDMB1" localSheetId="43">#REF!</definedName>
    <definedName name="NORTECDMB1" localSheetId="44">#REF!</definedName>
    <definedName name="NORTECDMB1" localSheetId="45">#REF!</definedName>
    <definedName name="NORTECDMB1" localSheetId="46">#REF!</definedName>
    <definedName name="NORTECDMB1" localSheetId="47">#REF!</definedName>
    <definedName name="NORTECDMB1" localSheetId="48">#REF!</definedName>
    <definedName name="NORTECDMB1" localSheetId="49">#REF!</definedName>
    <definedName name="NORTECDMB1" localSheetId="50">#REF!</definedName>
    <definedName name="NORTECDMB1" localSheetId="51">#REF!</definedName>
    <definedName name="NORTECDMB1" localSheetId="52">#REF!</definedName>
    <definedName name="NORTECDMB1" localSheetId="53">#REF!</definedName>
    <definedName name="NORTECDMB1" localSheetId="54">#REF!</definedName>
    <definedName name="NORTECDMB1" localSheetId="55">#REF!</definedName>
    <definedName name="NORTECDMB1" localSheetId="56">#REF!</definedName>
    <definedName name="NORTECDMB1" localSheetId="9">#REF!</definedName>
    <definedName name="NORTECDMB1" localSheetId="10">#REF!</definedName>
    <definedName name="NORTECDMB1" localSheetId="11">#REF!</definedName>
    <definedName name="NORTECDMB1" localSheetId="12">#REF!</definedName>
    <definedName name="NORTECDMB1" localSheetId="13">#REF!</definedName>
    <definedName name="NORTECDMB1" localSheetId="14">#REF!</definedName>
    <definedName name="NORTECDMB1" localSheetId="16">#REF!</definedName>
    <definedName name="NORTECDMB1" localSheetId="17">#REF!</definedName>
    <definedName name="NORTECDMB1" localSheetId="18">#REF!</definedName>
    <definedName name="NORTECDMB1" localSheetId="19">#REF!</definedName>
    <definedName name="NORTECDMB1" localSheetId="22">#REF!</definedName>
    <definedName name="NORTECDMB1" localSheetId="23">#REF!</definedName>
    <definedName name="NORTECDMB1" localSheetId="24">#REF!</definedName>
    <definedName name="NORTECDMB1" localSheetId="25">#REF!</definedName>
    <definedName name="NORTECDMB1" localSheetId="26">#REF!</definedName>
    <definedName name="NORTECDMB1" localSheetId="27">#REF!</definedName>
    <definedName name="NORTECDMB1" localSheetId="28">#REF!</definedName>
    <definedName name="NORTECDMB1" localSheetId="29">#REF!</definedName>
    <definedName name="NORTECDMB1" localSheetId="30">#REF!</definedName>
    <definedName name="NORTECDMB1" localSheetId="31">#REF!</definedName>
    <definedName name="NORTECDMB1" localSheetId="32">#REF!</definedName>
    <definedName name="NORTECDMB1" localSheetId="33">#REF!</definedName>
    <definedName name="NORTECDMB1" localSheetId="34">#REF!</definedName>
    <definedName name="NORTECDMB1" localSheetId="35">#REF!</definedName>
    <definedName name="NORTECDMB1" localSheetId="36">#REF!</definedName>
    <definedName name="NORTECDMB1" localSheetId="37">#REF!</definedName>
    <definedName name="NORTECDMB1" localSheetId="38">#REF!</definedName>
    <definedName name="NORTECDMB1" localSheetId="39">#REF!</definedName>
    <definedName name="NORTECDMB1" localSheetId="40">#REF!</definedName>
    <definedName name="NORTECDMB1" localSheetId="41">#REF!</definedName>
    <definedName name="NORTECDMB1">#REF!</definedName>
    <definedName name="NORTECDMB2" localSheetId="6">#REF!</definedName>
    <definedName name="NORTECDMB2">#REF!</definedName>
    <definedName name="NORTEMT1" localSheetId="6">#REF!</definedName>
    <definedName name="NORTEMT1">#REF!</definedName>
    <definedName name="NORTEMT2" localSheetId="6">#REF!</definedName>
    <definedName name="NORTEMT2">#REF!</definedName>
    <definedName name="North_sales" localSheetId="6">[82]Royalties!#REF!</definedName>
    <definedName name="North_sales" localSheetId="7">[82]Royalties!#REF!</definedName>
    <definedName name="North_sales" localSheetId="11">[82]Royalties!#REF!</definedName>
    <definedName name="North_sales" localSheetId="19">[82]Royalties!#REF!</definedName>
    <definedName name="North_sales">[82]Royalties!#REF!</definedName>
    <definedName name="nov00" localSheetId="6">[15]Dólar!#REF!</definedName>
    <definedName name="nov00" localSheetId="7">[15]Dólar!#REF!</definedName>
    <definedName name="nov00" localSheetId="11">[15]Dólar!#REF!</definedName>
    <definedName name="nov00" localSheetId="19">[15]Dólar!#REF!</definedName>
    <definedName name="nov00">[15]Dólar!#REF!</definedName>
    <definedName name="nr" localSheetId="6">#REF!</definedName>
    <definedName name="nr" localSheetId="7">#REF!</definedName>
    <definedName name="nr" localSheetId="11">#REF!</definedName>
    <definedName name="nr" localSheetId="19">#REF!</definedName>
    <definedName name="nr" localSheetId="3">#REF!</definedName>
    <definedName name="nr">#REF!</definedName>
    <definedName name="nt" localSheetId="6">#REF!</definedName>
    <definedName name="nt" localSheetId="3">#REF!</definedName>
    <definedName name="nt">#REF!</definedName>
    <definedName name="NUEVO" localSheetId="3">#REF!</definedName>
    <definedName name="nuevo">'[54]Plan auditoría'!$I$2</definedName>
    <definedName name="num" localSheetId="15">#REF!</definedName>
    <definedName name="num" localSheetId="6">#REF!</definedName>
    <definedName name="num" localSheetId="7">#REF!</definedName>
    <definedName name="num" localSheetId="8">#REF!</definedName>
    <definedName name="num" localSheetId="42">#REF!</definedName>
    <definedName name="num" localSheetId="43">#REF!</definedName>
    <definedName name="num" localSheetId="44">#REF!</definedName>
    <definedName name="num" localSheetId="45">#REF!</definedName>
    <definedName name="num" localSheetId="46">#REF!</definedName>
    <definedName name="num" localSheetId="47">#REF!</definedName>
    <definedName name="num" localSheetId="48">#REF!</definedName>
    <definedName name="num" localSheetId="49">#REF!</definedName>
    <definedName name="num" localSheetId="50">#REF!</definedName>
    <definedName name="num" localSheetId="51">#REF!</definedName>
    <definedName name="num" localSheetId="52">#REF!</definedName>
    <definedName name="num" localSheetId="53">#REF!</definedName>
    <definedName name="num" localSheetId="54">#REF!</definedName>
    <definedName name="num" localSheetId="55">#REF!</definedName>
    <definedName name="num" localSheetId="56">#REF!</definedName>
    <definedName name="num" localSheetId="9">#REF!</definedName>
    <definedName name="num" localSheetId="10">#REF!</definedName>
    <definedName name="num" localSheetId="11">#REF!</definedName>
    <definedName name="num" localSheetId="12">#REF!</definedName>
    <definedName name="num" localSheetId="13">#REF!</definedName>
    <definedName name="num" localSheetId="14">#REF!</definedName>
    <definedName name="num" localSheetId="16">#REF!</definedName>
    <definedName name="num" localSheetId="17">#REF!</definedName>
    <definedName name="num" localSheetId="18">#REF!</definedName>
    <definedName name="num" localSheetId="19">#REF!</definedName>
    <definedName name="num" localSheetId="22">#REF!</definedName>
    <definedName name="num" localSheetId="23">#REF!</definedName>
    <definedName name="num" localSheetId="24">#REF!</definedName>
    <definedName name="num" localSheetId="25">#REF!</definedName>
    <definedName name="num" localSheetId="26">#REF!</definedName>
    <definedName name="num" localSheetId="27">#REF!</definedName>
    <definedName name="num" localSheetId="28">#REF!</definedName>
    <definedName name="num" localSheetId="29">#REF!</definedName>
    <definedName name="num" localSheetId="30">#REF!</definedName>
    <definedName name="num" localSheetId="31">#REF!</definedName>
    <definedName name="num" localSheetId="32">#REF!</definedName>
    <definedName name="num" localSheetId="33">#REF!</definedName>
    <definedName name="num" localSheetId="34">#REF!</definedName>
    <definedName name="num" localSheetId="35">#REF!</definedName>
    <definedName name="num" localSheetId="36">#REF!</definedName>
    <definedName name="num" localSheetId="37">#REF!</definedName>
    <definedName name="num" localSheetId="38">#REF!</definedName>
    <definedName name="num" localSheetId="39">#REF!</definedName>
    <definedName name="num" localSheetId="40">#REF!</definedName>
    <definedName name="num" localSheetId="41">#REF!</definedName>
    <definedName name="num">#REF!</definedName>
    <definedName name="Num_Pmt_Per_Year" localSheetId="15">#REF!</definedName>
    <definedName name="Num_Pmt_Per_Year" localSheetId="6">#REF!</definedName>
    <definedName name="Num_Pmt_Per_Year" localSheetId="7">#REF!</definedName>
    <definedName name="Num_Pmt_Per_Year" localSheetId="8">#REF!</definedName>
    <definedName name="Num_Pmt_Per_Year" localSheetId="42">#REF!</definedName>
    <definedName name="Num_Pmt_Per_Year" localSheetId="43">#REF!</definedName>
    <definedName name="Num_Pmt_Per_Year" localSheetId="44">#REF!</definedName>
    <definedName name="Num_Pmt_Per_Year" localSheetId="45">#REF!</definedName>
    <definedName name="Num_Pmt_Per_Year" localSheetId="46">#REF!</definedName>
    <definedName name="Num_Pmt_Per_Year" localSheetId="47">#REF!</definedName>
    <definedName name="Num_Pmt_Per_Year" localSheetId="48">#REF!</definedName>
    <definedName name="Num_Pmt_Per_Year" localSheetId="49">#REF!</definedName>
    <definedName name="Num_Pmt_Per_Year" localSheetId="50">#REF!</definedName>
    <definedName name="Num_Pmt_Per_Year" localSheetId="51">#REF!</definedName>
    <definedName name="Num_Pmt_Per_Year" localSheetId="52">#REF!</definedName>
    <definedName name="Num_Pmt_Per_Year" localSheetId="53">#REF!</definedName>
    <definedName name="Num_Pmt_Per_Year" localSheetId="54">#REF!</definedName>
    <definedName name="Num_Pmt_Per_Year" localSheetId="55">#REF!</definedName>
    <definedName name="Num_Pmt_Per_Year" localSheetId="56">#REF!</definedName>
    <definedName name="Num_Pmt_Per_Year" localSheetId="9">#REF!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 localSheetId="14">#REF!</definedName>
    <definedName name="Num_Pmt_Per_Year" localSheetId="16">#REF!</definedName>
    <definedName name="Num_Pmt_Per_Year" localSheetId="17">#REF!</definedName>
    <definedName name="Num_Pmt_Per_Year" localSheetId="18">#REF!</definedName>
    <definedName name="Num_Pmt_Per_Year" localSheetId="19">#REF!</definedName>
    <definedName name="Num_Pmt_Per_Year" localSheetId="22">#REF!</definedName>
    <definedName name="Num_Pmt_Per_Year" localSheetId="23">#REF!</definedName>
    <definedName name="Num_Pmt_Per_Year" localSheetId="24">#REF!</definedName>
    <definedName name="Num_Pmt_Per_Year" localSheetId="25">#REF!</definedName>
    <definedName name="Num_Pmt_Per_Year" localSheetId="26">#REF!</definedName>
    <definedName name="Num_Pmt_Per_Year" localSheetId="27">#REF!</definedName>
    <definedName name="Num_Pmt_Per_Year" localSheetId="28">#REF!</definedName>
    <definedName name="Num_Pmt_Per_Year" localSheetId="29">#REF!</definedName>
    <definedName name="Num_Pmt_Per_Year" localSheetId="30">#REF!</definedName>
    <definedName name="Num_Pmt_Per_Year" localSheetId="31">#REF!</definedName>
    <definedName name="Num_Pmt_Per_Year" localSheetId="32">#REF!</definedName>
    <definedName name="Num_Pmt_Per_Year" localSheetId="33">#REF!</definedName>
    <definedName name="Num_Pmt_Per_Year" localSheetId="34">#REF!</definedName>
    <definedName name="Num_Pmt_Per_Year" localSheetId="35">#REF!</definedName>
    <definedName name="Num_Pmt_Per_Year" localSheetId="36">#REF!</definedName>
    <definedName name="Num_Pmt_Per_Year" localSheetId="37">#REF!</definedName>
    <definedName name="Num_Pmt_Per_Year" localSheetId="38">#REF!</definedName>
    <definedName name="Num_Pmt_Per_Year" localSheetId="39">#REF!</definedName>
    <definedName name="Num_Pmt_Per_Year" localSheetId="40">#REF!</definedName>
    <definedName name="Num_Pmt_Per_Year" localSheetId="41">#REF!</definedName>
    <definedName name="Num_Pmt_Per_Year" localSheetId="3">#REF!</definedName>
    <definedName name="Num_Pmt_Per_Year">#REF!</definedName>
    <definedName name="Number_of_Payments" localSheetId="15">MATCH(0.01,' 3,5'!End_Bal,-1)+1</definedName>
    <definedName name="Number_of_Payments" localSheetId="6">MATCH(0.01,'1,1'!End_Bal,-1)+1</definedName>
    <definedName name="Number_of_Payments" localSheetId="7">MATCH(0.01,'1,2 '!End_Bal,-1)+1</definedName>
    <definedName name="Number_of_Payments" localSheetId="8">MATCH(0.01,'1,3'!End_Bal,-1)+1</definedName>
    <definedName name="Number_of_Payments" localSheetId="42">MATCH(0.01,'10,1'!End_Bal,-1)+1</definedName>
    <definedName name="Number_of_Payments" localSheetId="43">MATCH(0.01,'10,2'!End_Bal,-1)+1</definedName>
    <definedName name="Number_of_Payments" localSheetId="44">MATCH(0.01,'10,3'!End_Bal,-1)+1</definedName>
    <definedName name="Number_of_Payments" localSheetId="45">MATCH(0.01,'10,4'!End_Bal,-1)+1</definedName>
    <definedName name="Number_of_Payments" localSheetId="46">MATCH(0.01,'10,5'!End_Bal,-1)+1</definedName>
    <definedName name="Number_of_Payments" localSheetId="47">MATCH(0.01,'10,6'!End_Bal,-1)+1</definedName>
    <definedName name="Number_of_Payments" localSheetId="48">MATCH(0.01,'10,7'!End_Bal,-1)+1</definedName>
    <definedName name="Number_of_Payments" localSheetId="49">MATCH(0.01,'10,8'!End_Bal,-1)+1</definedName>
    <definedName name="Number_of_Payments" localSheetId="50">MATCH(0.01,'10,9'!End_Bal,-1)+1</definedName>
    <definedName name="Number_of_Payments" localSheetId="51">MATCH(0.01,'11,1'!End_Bal,-1)+1</definedName>
    <definedName name="Number_of_Payments" localSheetId="52">MATCH(0.01,'11,2'!End_Bal,-1)+1</definedName>
    <definedName name="Number_of_Payments" localSheetId="53">MATCH(0.01,'11,3'!End_Bal,-1)+1</definedName>
    <definedName name="Number_of_Payments" localSheetId="54">MATCH(0.01,'11,4'!End_Bal,-1)+1</definedName>
    <definedName name="Number_of_Payments" localSheetId="55">MATCH(0.01,'11,5'!End_Bal,-1)+1</definedName>
    <definedName name="Number_of_Payments" localSheetId="56">MATCH(0.01,'11,6'!End_Bal,-1)+1</definedName>
    <definedName name="Number_of_Payments" localSheetId="9">MATCH(0.01,'2,1'!End_Bal,-1)+1</definedName>
    <definedName name="Number_of_Payments" localSheetId="10">MATCH(0.01,'2,2'!End_Bal,-1)+1</definedName>
    <definedName name="Number_of_Payments" localSheetId="11">MATCH(0.01,'3,1 '!End_Bal,-1)+1</definedName>
    <definedName name="Number_of_Payments" localSheetId="12">MATCH(0.01,'3,2'!End_Bal,-1)+1</definedName>
    <definedName name="Number_of_Payments" localSheetId="13">MATCH(0.01,'3,3 '!End_Bal,-1)+1</definedName>
    <definedName name="Number_of_Payments" localSheetId="14">MATCH(0.01,'3,4 '!End_Bal,-1)+1</definedName>
    <definedName name="Number_of_Payments" localSheetId="16">MATCH(0.01,'3,6'!End_Bal,-1)+1</definedName>
    <definedName name="Number_of_Payments" localSheetId="17">MATCH(0.01,'3,7'!End_Bal,-1)+1</definedName>
    <definedName name="Number_of_Payments" localSheetId="18">MATCH(0.01,'4,1'!End_Bal,-1)+1</definedName>
    <definedName name="Number_of_Payments" localSheetId="19">MATCH(0.01,'4,2'!End_Bal,-1)+1</definedName>
    <definedName name="Number_of_Payments" localSheetId="20">MATCH(0.01,End_Bal,-1)+1</definedName>
    <definedName name="Number_of_Payments" localSheetId="21">MATCH(0.01,End_Bal,-1)+1</definedName>
    <definedName name="Number_of_Payments" localSheetId="22">MATCH(0.01,'6,1 '!End_Bal,-1)+1</definedName>
    <definedName name="Number_of_Payments" localSheetId="23">MATCH(0.01,'6,2 '!End_Bal,-1)+1</definedName>
    <definedName name="Number_of_Payments" localSheetId="24">MATCH(0.01,'6,3 '!End_Bal,-1)+1</definedName>
    <definedName name="Number_of_Payments" localSheetId="25">MATCH(0.01,'6,4 '!End_Bal,-1)+1</definedName>
    <definedName name="Number_of_Payments" localSheetId="26">MATCH(0.01,'6,5 '!End_Bal,-1)+1</definedName>
    <definedName name="Number_of_Payments" localSheetId="27">MATCH(0.01,'6,6 '!End_Bal,-1)+1</definedName>
    <definedName name="Number_of_Payments" localSheetId="28">MATCH(0.01,'6,7 '!End_Bal,-1)+1</definedName>
    <definedName name="Number_of_Payments" localSheetId="29">MATCH(0.01,'7,1 '!End_Bal,-1)+1</definedName>
    <definedName name="Number_of_Payments" localSheetId="30">MATCH(0.01,'7,2 '!End_Bal,-1)+1</definedName>
    <definedName name="Number_of_Payments" localSheetId="31">MATCH(0.01,'7,3 '!End_Bal,-1)+1</definedName>
    <definedName name="Number_of_Payments" localSheetId="32">MATCH(0.01,'7,4 '!End_Bal,-1)+1</definedName>
    <definedName name="Number_of_Payments" localSheetId="33">MATCH(0.01,'8,1 '!End_Bal,-1)+1</definedName>
    <definedName name="Number_of_Payments" localSheetId="34">MATCH(0.01,'8,2 '!End_Bal,-1)+1</definedName>
    <definedName name="Number_of_Payments" localSheetId="35">MATCH(0.01,'8,3 '!End_Bal,-1)+1</definedName>
    <definedName name="Number_of_Payments" localSheetId="36">MATCH(0.01,'8,4 '!End_Bal,-1)+1</definedName>
    <definedName name="Number_of_Payments" localSheetId="37">MATCH(0.01,'8,5 '!End_Bal,-1)+1</definedName>
    <definedName name="Number_of_Payments" localSheetId="38">MATCH(0.01,'9,1'!End_Bal,-1)+1</definedName>
    <definedName name="Number_of_Payments" localSheetId="39">MATCH(0.01,'9,2 '!End_Bal,-1)+1</definedName>
    <definedName name="Number_of_Payments" localSheetId="40">MATCH(0.01,'9,3'!End_Bal,-1)+1</definedName>
    <definedName name="Number_of_Payments" localSheetId="41">MATCH(0.01,'9,4'!End_Bal,-1)+1</definedName>
    <definedName name="Number_of_Payments" localSheetId="2">MATCH(0.01,End_Bal,-1)+1</definedName>
    <definedName name="Number_of_Payments" localSheetId="1">MATCH(0.01,End_Bal,-1)+1</definedName>
    <definedName name="Number_of_Payments" localSheetId="3">MATCH(0.01,'PROGRAMACION F F'!End_Bal,-1)+1</definedName>
    <definedName name="Number_of_Payments">MATCH(0.01,End_Bal,-1)+1</definedName>
    <definedName name="Number_of_Payments_1">#N/A</definedName>
    <definedName name="Number_of_Payments_2">#N/A</definedName>
    <definedName name="ñl" localSheetId="15">#REF!</definedName>
    <definedName name="ñl" localSheetId="6">#REF!</definedName>
    <definedName name="ñl" localSheetId="7">#REF!</definedName>
    <definedName name="ñl" localSheetId="8">#REF!</definedName>
    <definedName name="ñl" localSheetId="42">#REF!</definedName>
    <definedName name="ñl" localSheetId="43">#REF!</definedName>
    <definedName name="ñl" localSheetId="44">#REF!</definedName>
    <definedName name="ñl" localSheetId="45">#REF!</definedName>
    <definedName name="ñl" localSheetId="46">#REF!</definedName>
    <definedName name="ñl" localSheetId="47">#REF!</definedName>
    <definedName name="ñl" localSheetId="48">#REF!</definedName>
    <definedName name="ñl" localSheetId="49">#REF!</definedName>
    <definedName name="ñl" localSheetId="50">#REF!</definedName>
    <definedName name="ñl" localSheetId="51">#REF!</definedName>
    <definedName name="ñl" localSheetId="52">#REF!</definedName>
    <definedName name="ñl" localSheetId="53">#REF!</definedName>
    <definedName name="ñl" localSheetId="54">#REF!</definedName>
    <definedName name="ñl" localSheetId="55">#REF!</definedName>
    <definedName name="ñl" localSheetId="56">#REF!</definedName>
    <definedName name="ñl" localSheetId="9">#REF!</definedName>
    <definedName name="ñl" localSheetId="10">#REF!</definedName>
    <definedName name="ñl" localSheetId="11">#REF!</definedName>
    <definedName name="ñl" localSheetId="12">#REF!</definedName>
    <definedName name="ñl" localSheetId="13">#REF!</definedName>
    <definedName name="ñl" localSheetId="14">#REF!</definedName>
    <definedName name="ñl" localSheetId="16">#REF!</definedName>
    <definedName name="ñl" localSheetId="17">#REF!</definedName>
    <definedName name="ñl" localSheetId="18">#REF!</definedName>
    <definedName name="ñl" localSheetId="19">#REF!</definedName>
    <definedName name="ñl" localSheetId="22">#REF!</definedName>
    <definedName name="ñl" localSheetId="23">#REF!</definedName>
    <definedName name="ñl" localSheetId="24">#REF!</definedName>
    <definedName name="ñl" localSheetId="25">#REF!</definedName>
    <definedName name="ñl" localSheetId="26">#REF!</definedName>
    <definedName name="ñl" localSheetId="27">#REF!</definedName>
    <definedName name="ñl" localSheetId="28">#REF!</definedName>
    <definedName name="ñl" localSheetId="29">#REF!</definedName>
    <definedName name="ñl" localSheetId="30">#REF!</definedName>
    <definedName name="ñl" localSheetId="31">#REF!</definedName>
    <definedName name="ñl" localSheetId="32">#REF!</definedName>
    <definedName name="ñl" localSheetId="33">#REF!</definedName>
    <definedName name="ñl" localSheetId="34">#REF!</definedName>
    <definedName name="ñl" localSheetId="35">#REF!</definedName>
    <definedName name="ñl" localSheetId="36">#REF!</definedName>
    <definedName name="ñl" localSheetId="37">#REF!</definedName>
    <definedName name="ñl" localSheetId="38">#REF!</definedName>
    <definedName name="ñl" localSheetId="39">#REF!</definedName>
    <definedName name="ñl" localSheetId="40">#REF!</definedName>
    <definedName name="ñl" localSheetId="41">#REF!</definedName>
    <definedName name="ñl" localSheetId="3">#REF!</definedName>
    <definedName name="ñl">#REF!</definedName>
    <definedName name="ññ" localSheetId="15">#REF!</definedName>
    <definedName name="ññ" localSheetId="6">#REF!</definedName>
    <definedName name="ññ" localSheetId="7">#REF!</definedName>
    <definedName name="ññ" localSheetId="8">#REF!</definedName>
    <definedName name="ññ" localSheetId="42">#REF!</definedName>
    <definedName name="ññ" localSheetId="43">#REF!</definedName>
    <definedName name="ññ" localSheetId="44">#REF!</definedName>
    <definedName name="ññ" localSheetId="45">#REF!</definedName>
    <definedName name="ññ" localSheetId="46">#REF!</definedName>
    <definedName name="ññ" localSheetId="47">#REF!</definedName>
    <definedName name="ññ" localSheetId="48">#REF!</definedName>
    <definedName name="ññ" localSheetId="49">#REF!</definedName>
    <definedName name="ññ" localSheetId="50">#REF!</definedName>
    <definedName name="ññ" localSheetId="51">#REF!</definedName>
    <definedName name="ññ" localSheetId="52">#REF!</definedName>
    <definedName name="ññ" localSheetId="53">#REF!</definedName>
    <definedName name="ññ" localSheetId="54">#REF!</definedName>
    <definedName name="ññ" localSheetId="55">#REF!</definedName>
    <definedName name="ññ" localSheetId="56">#REF!</definedName>
    <definedName name="ññ" localSheetId="9">#REF!</definedName>
    <definedName name="ññ" localSheetId="10">#REF!</definedName>
    <definedName name="ññ" localSheetId="11">#REF!</definedName>
    <definedName name="ññ" localSheetId="12">#REF!</definedName>
    <definedName name="ññ" localSheetId="13">#REF!</definedName>
    <definedName name="ññ" localSheetId="14">#REF!</definedName>
    <definedName name="ññ" localSheetId="16">#REF!</definedName>
    <definedName name="ññ" localSheetId="17">#REF!</definedName>
    <definedName name="ññ" localSheetId="18">#REF!</definedName>
    <definedName name="ññ" localSheetId="19">#REF!</definedName>
    <definedName name="ññ" localSheetId="22">#REF!</definedName>
    <definedName name="ññ" localSheetId="23">#REF!</definedName>
    <definedName name="ññ" localSheetId="24">#REF!</definedName>
    <definedName name="ññ" localSheetId="25">#REF!</definedName>
    <definedName name="ññ" localSheetId="26">#REF!</definedName>
    <definedName name="ññ" localSheetId="27">#REF!</definedName>
    <definedName name="ññ" localSheetId="28">#REF!</definedName>
    <definedName name="ññ" localSheetId="29">#REF!</definedName>
    <definedName name="ññ" localSheetId="30">#REF!</definedName>
    <definedName name="ññ" localSheetId="31">#REF!</definedName>
    <definedName name="ññ" localSheetId="32">#REF!</definedName>
    <definedName name="ññ" localSheetId="33">#REF!</definedName>
    <definedName name="ññ" localSheetId="34">#REF!</definedName>
    <definedName name="ññ" localSheetId="35">#REF!</definedName>
    <definedName name="ññ" localSheetId="36">#REF!</definedName>
    <definedName name="ññ" localSheetId="37">#REF!</definedName>
    <definedName name="ññ" localSheetId="38">#REF!</definedName>
    <definedName name="ññ" localSheetId="39">#REF!</definedName>
    <definedName name="ññ" localSheetId="40">#REF!</definedName>
    <definedName name="ññ" localSheetId="41">#REF!</definedName>
    <definedName name="ññ" localSheetId="3">#REF!</definedName>
    <definedName name="ññ">#REF!</definedName>
    <definedName name="ÑÑÑ" localSheetId="6">#REF!</definedName>
    <definedName name="ÑÑÑ">#REF!</definedName>
    <definedName name="ñok" localSheetId="15">#REF!</definedName>
    <definedName name="ñok" localSheetId="6">#REF!</definedName>
    <definedName name="ñok" localSheetId="7">#REF!</definedName>
    <definedName name="ñok" localSheetId="8">#REF!</definedName>
    <definedName name="ñok" localSheetId="42">#REF!</definedName>
    <definedName name="ñok" localSheetId="43">#REF!</definedName>
    <definedName name="ñok" localSheetId="44">#REF!</definedName>
    <definedName name="ñok" localSheetId="45">#REF!</definedName>
    <definedName name="ñok" localSheetId="46">#REF!</definedName>
    <definedName name="ñok" localSheetId="47">#REF!</definedName>
    <definedName name="ñok" localSheetId="48">#REF!</definedName>
    <definedName name="ñok" localSheetId="49">#REF!</definedName>
    <definedName name="ñok" localSheetId="50">#REF!</definedName>
    <definedName name="ñok" localSheetId="51">#REF!</definedName>
    <definedName name="ñok" localSheetId="52">#REF!</definedName>
    <definedName name="ñok" localSheetId="53">#REF!</definedName>
    <definedName name="ñok" localSheetId="54">#REF!</definedName>
    <definedName name="ñok" localSheetId="55">#REF!</definedName>
    <definedName name="ñok" localSheetId="56">#REF!</definedName>
    <definedName name="ñok" localSheetId="9">#REF!</definedName>
    <definedName name="ñok" localSheetId="10">#REF!</definedName>
    <definedName name="ñok" localSheetId="11">#REF!</definedName>
    <definedName name="ñok" localSheetId="12">#REF!</definedName>
    <definedName name="ñok" localSheetId="13">#REF!</definedName>
    <definedName name="ñok" localSheetId="14">#REF!</definedName>
    <definedName name="ñok" localSheetId="16">#REF!</definedName>
    <definedName name="ñok" localSheetId="17">#REF!</definedName>
    <definedName name="ñok" localSheetId="18">#REF!</definedName>
    <definedName name="ñok" localSheetId="19">#REF!</definedName>
    <definedName name="ñok" localSheetId="22">#REF!</definedName>
    <definedName name="ñok" localSheetId="23">#REF!</definedName>
    <definedName name="ñok" localSheetId="24">#REF!</definedName>
    <definedName name="ñok" localSheetId="25">#REF!</definedName>
    <definedName name="ñok" localSheetId="26">#REF!</definedName>
    <definedName name="ñok" localSheetId="27">#REF!</definedName>
    <definedName name="ñok" localSheetId="28">#REF!</definedName>
    <definedName name="ñok" localSheetId="29">#REF!</definedName>
    <definedName name="ñok" localSheetId="30">#REF!</definedName>
    <definedName name="ñok" localSheetId="31">#REF!</definedName>
    <definedName name="ñok" localSheetId="32">#REF!</definedName>
    <definedName name="ñok" localSheetId="33">#REF!</definedName>
    <definedName name="ñok" localSheetId="34">#REF!</definedName>
    <definedName name="ñok" localSheetId="35">#REF!</definedName>
    <definedName name="ñok" localSheetId="36">#REF!</definedName>
    <definedName name="ñok" localSheetId="37">#REF!</definedName>
    <definedName name="ñok" localSheetId="38">#REF!</definedName>
    <definedName name="ñok" localSheetId="39">#REF!</definedName>
    <definedName name="ñok" localSheetId="40">#REF!</definedName>
    <definedName name="ñok" localSheetId="41">#REF!</definedName>
    <definedName name="ñok" localSheetId="3">#REF!</definedName>
    <definedName name="ñok">#REF!</definedName>
    <definedName name="ñoño" localSheetId="6">#REF!</definedName>
    <definedName name="ñoño">#REF!</definedName>
    <definedName name="ñp" localSheetId="6">#REF!</definedName>
    <definedName name="ñp" localSheetId="3">#REF!</definedName>
    <definedName name="ñp">#REF!</definedName>
    <definedName name="ñpo" localSheetId="6">#REF!</definedName>
    <definedName name="ñpo" localSheetId="3">#REF!</definedName>
    <definedName name="ñpo">#REF!</definedName>
    <definedName name="O" localSheetId="3">#REF!</definedName>
    <definedName name="O">[183]PRECIOS!$J$61</definedName>
    <definedName name="OBJETIVO" localSheetId="15">#REF!</definedName>
    <definedName name="OBJETIVO" localSheetId="6">#REF!</definedName>
    <definedName name="OBJETIVO" localSheetId="7">#REF!</definedName>
    <definedName name="OBJETIVO" localSheetId="8">#REF!</definedName>
    <definedName name="OBJETIVO" localSheetId="42">#REF!</definedName>
    <definedName name="OBJETIVO" localSheetId="43">#REF!</definedName>
    <definedName name="OBJETIVO" localSheetId="44">#REF!</definedName>
    <definedName name="OBJETIVO" localSheetId="45">#REF!</definedName>
    <definedName name="OBJETIVO" localSheetId="46">#REF!</definedName>
    <definedName name="OBJETIVO" localSheetId="47">#REF!</definedName>
    <definedName name="OBJETIVO" localSheetId="48">#REF!</definedName>
    <definedName name="OBJETIVO" localSheetId="49">#REF!</definedName>
    <definedName name="OBJETIVO" localSheetId="50">#REF!</definedName>
    <definedName name="OBJETIVO" localSheetId="51">#REF!</definedName>
    <definedName name="OBJETIVO" localSheetId="52">#REF!</definedName>
    <definedName name="OBJETIVO" localSheetId="53">#REF!</definedName>
    <definedName name="OBJETIVO" localSheetId="54">#REF!</definedName>
    <definedName name="OBJETIVO" localSheetId="55">#REF!</definedName>
    <definedName name="OBJETIVO" localSheetId="56">#REF!</definedName>
    <definedName name="OBJETIVO" localSheetId="9">#REF!</definedName>
    <definedName name="OBJETIVO" localSheetId="10">#REF!</definedName>
    <definedName name="OBJETIVO" localSheetId="11">#REF!</definedName>
    <definedName name="OBJETIVO" localSheetId="12">#REF!</definedName>
    <definedName name="OBJETIVO" localSheetId="13">#REF!</definedName>
    <definedName name="OBJETIVO" localSheetId="14">#REF!</definedName>
    <definedName name="OBJETIVO" localSheetId="16">#REF!</definedName>
    <definedName name="OBJETIVO" localSheetId="17">#REF!</definedName>
    <definedName name="OBJETIVO" localSheetId="18">#REF!</definedName>
    <definedName name="OBJETIVO" localSheetId="19">#REF!</definedName>
    <definedName name="OBJETIVO" localSheetId="22">#REF!</definedName>
    <definedName name="OBJETIVO" localSheetId="23">#REF!</definedName>
    <definedName name="OBJETIVO" localSheetId="24">#REF!</definedName>
    <definedName name="OBJETIVO" localSheetId="25">#REF!</definedName>
    <definedName name="OBJETIVO" localSheetId="26">#REF!</definedName>
    <definedName name="OBJETIVO" localSheetId="27">#REF!</definedName>
    <definedName name="OBJETIVO" localSheetId="28">#REF!</definedName>
    <definedName name="OBJETIVO" localSheetId="29">#REF!</definedName>
    <definedName name="OBJETIVO" localSheetId="30">#REF!</definedName>
    <definedName name="OBJETIVO" localSheetId="31">#REF!</definedName>
    <definedName name="OBJETIVO" localSheetId="32">#REF!</definedName>
    <definedName name="OBJETIVO" localSheetId="33">#REF!</definedName>
    <definedName name="OBJETIVO" localSheetId="34">#REF!</definedName>
    <definedName name="OBJETIVO" localSheetId="35">#REF!</definedName>
    <definedName name="OBJETIVO" localSheetId="36">#REF!</definedName>
    <definedName name="OBJETIVO" localSheetId="37">#REF!</definedName>
    <definedName name="OBJETIVO" localSheetId="38">#REF!</definedName>
    <definedName name="OBJETIVO" localSheetId="39">#REF!</definedName>
    <definedName name="OBJETIVO" localSheetId="40">#REF!</definedName>
    <definedName name="OBJETIVO" localSheetId="41">#REF!</definedName>
    <definedName name="OBJETIVO">#REF!</definedName>
    <definedName name="OBJETIVO_1" localSheetId="15">#REF!</definedName>
    <definedName name="OBJETIVO_1" localSheetId="6">#REF!</definedName>
    <definedName name="OBJETIVO_1" localSheetId="7">#REF!</definedName>
    <definedName name="OBJETIVO_1" localSheetId="8">#REF!</definedName>
    <definedName name="OBJETIVO_1" localSheetId="42">#REF!</definedName>
    <definedName name="OBJETIVO_1" localSheetId="43">#REF!</definedName>
    <definedName name="OBJETIVO_1" localSheetId="44">#REF!</definedName>
    <definedName name="OBJETIVO_1" localSheetId="45">#REF!</definedName>
    <definedName name="OBJETIVO_1" localSheetId="46">#REF!</definedName>
    <definedName name="OBJETIVO_1" localSheetId="47">#REF!</definedName>
    <definedName name="OBJETIVO_1" localSheetId="48">#REF!</definedName>
    <definedName name="OBJETIVO_1" localSheetId="49">#REF!</definedName>
    <definedName name="OBJETIVO_1" localSheetId="50">#REF!</definedName>
    <definedName name="OBJETIVO_1" localSheetId="51">#REF!</definedName>
    <definedName name="OBJETIVO_1" localSheetId="52">#REF!</definedName>
    <definedName name="OBJETIVO_1" localSheetId="53">#REF!</definedName>
    <definedName name="OBJETIVO_1" localSheetId="54">#REF!</definedName>
    <definedName name="OBJETIVO_1" localSheetId="55">#REF!</definedName>
    <definedName name="OBJETIVO_1" localSheetId="56">#REF!</definedName>
    <definedName name="OBJETIVO_1" localSheetId="9">#REF!</definedName>
    <definedName name="OBJETIVO_1" localSheetId="10">#REF!</definedName>
    <definedName name="OBJETIVO_1" localSheetId="11">#REF!</definedName>
    <definedName name="OBJETIVO_1" localSheetId="12">#REF!</definedName>
    <definedName name="OBJETIVO_1" localSheetId="13">#REF!</definedName>
    <definedName name="OBJETIVO_1" localSheetId="14">#REF!</definedName>
    <definedName name="OBJETIVO_1" localSheetId="16">#REF!</definedName>
    <definedName name="OBJETIVO_1" localSheetId="17">#REF!</definedName>
    <definedName name="OBJETIVO_1" localSheetId="18">#REF!</definedName>
    <definedName name="OBJETIVO_1" localSheetId="19">#REF!</definedName>
    <definedName name="OBJETIVO_1" localSheetId="22">#REF!</definedName>
    <definedName name="OBJETIVO_1" localSheetId="23">#REF!</definedName>
    <definedName name="OBJETIVO_1" localSheetId="24">#REF!</definedName>
    <definedName name="OBJETIVO_1" localSheetId="25">#REF!</definedName>
    <definedName name="OBJETIVO_1" localSheetId="26">#REF!</definedName>
    <definedName name="OBJETIVO_1" localSheetId="27">#REF!</definedName>
    <definedName name="OBJETIVO_1" localSheetId="28">#REF!</definedName>
    <definedName name="OBJETIVO_1" localSheetId="29">#REF!</definedName>
    <definedName name="OBJETIVO_1" localSheetId="30">#REF!</definedName>
    <definedName name="OBJETIVO_1" localSheetId="31">#REF!</definedName>
    <definedName name="OBJETIVO_1" localSheetId="32">#REF!</definedName>
    <definedName name="OBJETIVO_1" localSheetId="33">#REF!</definedName>
    <definedName name="OBJETIVO_1" localSheetId="34">#REF!</definedName>
    <definedName name="OBJETIVO_1" localSheetId="35">#REF!</definedName>
    <definedName name="OBJETIVO_1" localSheetId="36">#REF!</definedName>
    <definedName name="OBJETIVO_1" localSheetId="37">#REF!</definedName>
    <definedName name="OBJETIVO_1" localSheetId="38">#REF!</definedName>
    <definedName name="OBJETIVO_1" localSheetId="39">#REF!</definedName>
    <definedName name="OBJETIVO_1" localSheetId="40">#REF!</definedName>
    <definedName name="OBJETIVO_1" localSheetId="41">#REF!</definedName>
    <definedName name="OBJETIVO_1">#REF!</definedName>
    <definedName name="OBJETIVO_2" localSheetId="15">#REF!</definedName>
    <definedName name="OBJETIVO_2" localSheetId="6">#REF!</definedName>
    <definedName name="OBJETIVO_2" localSheetId="7">#REF!</definedName>
    <definedName name="OBJETIVO_2" localSheetId="8">#REF!</definedName>
    <definedName name="OBJETIVO_2" localSheetId="42">#REF!</definedName>
    <definedName name="OBJETIVO_2" localSheetId="43">#REF!</definedName>
    <definedName name="OBJETIVO_2" localSheetId="44">#REF!</definedName>
    <definedName name="OBJETIVO_2" localSheetId="45">#REF!</definedName>
    <definedName name="OBJETIVO_2" localSheetId="46">#REF!</definedName>
    <definedName name="OBJETIVO_2" localSheetId="47">#REF!</definedName>
    <definedName name="OBJETIVO_2" localSheetId="48">#REF!</definedName>
    <definedName name="OBJETIVO_2" localSheetId="49">#REF!</definedName>
    <definedName name="OBJETIVO_2" localSheetId="50">#REF!</definedName>
    <definedName name="OBJETIVO_2" localSheetId="51">#REF!</definedName>
    <definedName name="OBJETIVO_2" localSheetId="52">#REF!</definedName>
    <definedName name="OBJETIVO_2" localSheetId="53">#REF!</definedName>
    <definedName name="OBJETIVO_2" localSheetId="54">#REF!</definedName>
    <definedName name="OBJETIVO_2" localSheetId="55">#REF!</definedName>
    <definedName name="OBJETIVO_2" localSheetId="56">#REF!</definedName>
    <definedName name="OBJETIVO_2" localSheetId="9">#REF!</definedName>
    <definedName name="OBJETIVO_2" localSheetId="10">#REF!</definedName>
    <definedName name="OBJETIVO_2" localSheetId="11">#REF!</definedName>
    <definedName name="OBJETIVO_2" localSheetId="12">#REF!</definedName>
    <definedName name="OBJETIVO_2" localSheetId="13">#REF!</definedName>
    <definedName name="OBJETIVO_2" localSheetId="14">#REF!</definedName>
    <definedName name="OBJETIVO_2" localSheetId="16">#REF!</definedName>
    <definedName name="OBJETIVO_2" localSheetId="17">#REF!</definedName>
    <definedName name="OBJETIVO_2" localSheetId="18">#REF!</definedName>
    <definedName name="OBJETIVO_2" localSheetId="19">#REF!</definedName>
    <definedName name="OBJETIVO_2" localSheetId="22">#REF!</definedName>
    <definedName name="OBJETIVO_2" localSheetId="23">#REF!</definedName>
    <definedName name="OBJETIVO_2" localSheetId="24">#REF!</definedName>
    <definedName name="OBJETIVO_2" localSheetId="25">#REF!</definedName>
    <definedName name="OBJETIVO_2" localSheetId="26">#REF!</definedName>
    <definedName name="OBJETIVO_2" localSheetId="27">#REF!</definedName>
    <definedName name="OBJETIVO_2" localSheetId="28">#REF!</definedName>
    <definedName name="OBJETIVO_2" localSheetId="29">#REF!</definedName>
    <definedName name="OBJETIVO_2" localSheetId="30">#REF!</definedName>
    <definedName name="OBJETIVO_2" localSheetId="31">#REF!</definedName>
    <definedName name="OBJETIVO_2" localSheetId="32">#REF!</definedName>
    <definedName name="OBJETIVO_2" localSheetId="33">#REF!</definedName>
    <definedName name="OBJETIVO_2" localSheetId="34">#REF!</definedName>
    <definedName name="OBJETIVO_2" localSheetId="35">#REF!</definedName>
    <definedName name="OBJETIVO_2" localSheetId="36">#REF!</definedName>
    <definedName name="OBJETIVO_2" localSheetId="37">#REF!</definedName>
    <definedName name="OBJETIVO_2" localSheetId="38">#REF!</definedName>
    <definedName name="OBJETIVO_2" localSheetId="39">#REF!</definedName>
    <definedName name="OBJETIVO_2" localSheetId="40">#REF!</definedName>
    <definedName name="OBJETIVO_2" localSheetId="41">#REF!</definedName>
    <definedName name="OBJETIVO_2">#REF!</definedName>
    <definedName name="OBJETIVO_4" localSheetId="6">#REF!</definedName>
    <definedName name="OBJETIVO_4">#REF!</definedName>
    <definedName name="OBRA" localSheetId="6">#REF!</definedName>
    <definedName name="OBRA">#REF!</definedName>
    <definedName name="OBS_Data_Col" localSheetId="6" hidden="1">#REF!</definedName>
    <definedName name="OBS_Data_Col" localSheetId="2" hidden="1">#REF!</definedName>
    <definedName name="OBS_Data_Col" localSheetId="1" hidden="1">#REF!</definedName>
    <definedName name="OBS_Data_Col" hidden="1">#REF!</definedName>
    <definedName name="OCEquipData" localSheetId="6">#REF!</definedName>
    <definedName name="OCEquipData">#REF!</definedName>
    <definedName name="oct00" localSheetId="6">[15]Dólar!#REF!</definedName>
    <definedName name="oct00" localSheetId="7">[15]Dólar!#REF!</definedName>
    <definedName name="oct00" localSheetId="11">[15]Dólar!#REF!</definedName>
    <definedName name="oct00" localSheetId="19">[15]Dólar!#REF!</definedName>
    <definedName name="oct00">[15]Dólar!#REF!</definedName>
    <definedName name="OF">[62]Hoja1!$F$5</definedName>
    <definedName name="OFFICE_ENTITY" localSheetId="6">#REF!</definedName>
    <definedName name="OFFICE_ENTITY" localSheetId="7">#REF!</definedName>
    <definedName name="OFFICE_ENTITY" localSheetId="11">#REF!</definedName>
    <definedName name="OFFICE_ENTITY" localSheetId="19">#REF!</definedName>
    <definedName name="OFFICE_ENTITY" localSheetId="2">#REF!</definedName>
    <definedName name="OFFICE_ENTITY" localSheetId="1">#REF!</definedName>
    <definedName name="OFFICE_ENTITY">#REF!</definedName>
    <definedName name="OFICIAL">[184]PRECIOS!$B$17</definedName>
    <definedName name="OHaulCostOutput" localSheetId="6">#REF!</definedName>
    <definedName name="OHaulCostOutput" localSheetId="7">#REF!</definedName>
    <definedName name="OHaulCostOutput" localSheetId="11">#REF!</definedName>
    <definedName name="OHaulCostOutput" localSheetId="19">#REF!</definedName>
    <definedName name="OHaulCostOutput" localSheetId="2">#REF!</definedName>
    <definedName name="OHaulCostOutput" localSheetId="1">#REF!</definedName>
    <definedName name="OHaulCostOutput">#REF!</definedName>
    <definedName name="OIUYUGJ" localSheetId="15">'[4]Plan auditoría'!#REF!</definedName>
    <definedName name="OIUYUGJ" localSheetId="6">'[4]Plan auditoría'!#REF!</definedName>
    <definedName name="OIUYUGJ" localSheetId="7">'[4]Plan auditoría'!#REF!</definedName>
    <definedName name="OIUYUGJ" localSheetId="8">'[4]Plan auditoría'!#REF!</definedName>
    <definedName name="OIUYUGJ" localSheetId="42">'[4]Plan auditoría'!#REF!</definedName>
    <definedName name="OIUYUGJ" localSheetId="43">'[4]Plan auditoría'!#REF!</definedName>
    <definedName name="OIUYUGJ" localSheetId="44">'[4]Plan auditoría'!#REF!</definedName>
    <definedName name="OIUYUGJ" localSheetId="45">'[4]Plan auditoría'!#REF!</definedName>
    <definedName name="OIUYUGJ" localSheetId="46">'[4]Plan auditoría'!#REF!</definedName>
    <definedName name="OIUYUGJ" localSheetId="47">'[4]Plan auditoría'!#REF!</definedName>
    <definedName name="OIUYUGJ" localSheetId="48">'[4]Plan auditoría'!#REF!</definedName>
    <definedName name="OIUYUGJ" localSheetId="49">'[4]Plan auditoría'!#REF!</definedName>
    <definedName name="OIUYUGJ" localSheetId="50">'[4]Plan auditoría'!#REF!</definedName>
    <definedName name="OIUYUGJ" localSheetId="51">'[4]Plan auditoría'!#REF!</definedName>
    <definedName name="OIUYUGJ" localSheetId="52">'[4]Plan auditoría'!#REF!</definedName>
    <definedName name="OIUYUGJ" localSheetId="53">'[4]Plan auditoría'!#REF!</definedName>
    <definedName name="OIUYUGJ" localSheetId="54">'[4]Plan auditoría'!#REF!</definedName>
    <definedName name="OIUYUGJ" localSheetId="55">'[4]Plan auditoría'!#REF!</definedName>
    <definedName name="OIUYUGJ" localSheetId="56">'[4]Plan auditoría'!#REF!</definedName>
    <definedName name="OIUYUGJ" localSheetId="9">'[4]Plan auditoría'!#REF!</definedName>
    <definedName name="OIUYUGJ" localSheetId="10">'[4]Plan auditoría'!#REF!</definedName>
    <definedName name="OIUYUGJ" localSheetId="11">'[4]Plan auditoría'!#REF!</definedName>
    <definedName name="OIUYUGJ" localSheetId="12">'[4]Plan auditoría'!#REF!</definedName>
    <definedName name="OIUYUGJ" localSheetId="13">'[4]Plan auditoría'!#REF!</definedName>
    <definedName name="OIUYUGJ" localSheetId="14">'[4]Plan auditoría'!#REF!</definedName>
    <definedName name="OIUYUGJ" localSheetId="16">'[4]Plan auditoría'!#REF!</definedName>
    <definedName name="OIUYUGJ" localSheetId="17">'[4]Plan auditoría'!#REF!</definedName>
    <definedName name="OIUYUGJ" localSheetId="18">'[4]Plan auditoría'!#REF!</definedName>
    <definedName name="OIUYUGJ" localSheetId="19">'[4]Plan auditoría'!#REF!</definedName>
    <definedName name="OIUYUGJ" localSheetId="22">'[4]Plan auditoría'!#REF!</definedName>
    <definedName name="OIUYUGJ" localSheetId="23">'[4]Plan auditoría'!#REF!</definedName>
    <definedName name="OIUYUGJ" localSheetId="24">'[4]Plan auditoría'!#REF!</definedName>
    <definedName name="OIUYUGJ" localSheetId="25">'[4]Plan auditoría'!#REF!</definedName>
    <definedName name="OIUYUGJ" localSheetId="26">'[4]Plan auditoría'!#REF!</definedName>
    <definedName name="OIUYUGJ" localSheetId="27">'[4]Plan auditoría'!#REF!</definedName>
    <definedName name="OIUYUGJ" localSheetId="28">'[4]Plan auditoría'!#REF!</definedName>
    <definedName name="OIUYUGJ" localSheetId="29">'[4]Plan auditoría'!#REF!</definedName>
    <definedName name="OIUYUGJ" localSheetId="30">'[4]Plan auditoría'!#REF!</definedName>
    <definedName name="OIUYUGJ" localSheetId="31">'[4]Plan auditoría'!#REF!</definedName>
    <definedName name="OIUYUGJ" localSheetId="32">'[4]Plan auditoría'!#REF!</definedName>
    <definedName name="OIUYUGJ" localSheetId="33">'[4]Plan auditoría'!#REF!</definedName>
    <definedName name="OIUYUGJ" localSheetId="34">'[4]Plan auditoría'!#REF!</definedName>
    <definedName name="OIUYUGJ" localSheetId="35">'[4]Plan auditoría'!#REF!</definedName>
    <definedName name="OIUYUGJ" localSheetId="36">'[4]Plan auditoría'!#REF!</definedName>
    <definedName name="OIUYUGJ" localSheetId="37">'[4]Plan auditoría'!#REF!</definedName>
    <definedName name="OIUYUGJ" localSheetId="38">'[4]Plan auditoría'!#REF!</definedName>
    <definedName name="OIUYUGJ" localSheetId="39">'[4]Plan auditoría'!#REF!</definedName>
    <definedName name="OIUYUGJ" localSheetId="40">'[4]Plan auditoría'!#REF!</definedName>
    <definedName name="OIUYUGJ" localSheetId="41">'[4]Plan auditoría'!#REF!</definedName>
    <definedName name="OIUYUGJ">'[4]Plan auditoría'!#REF!</definedName>
    <definedName name="ojuojoijojoijdlf" localSheetId="6">#REF!</definedName>
    <definedName name="ojuojoijojoijdlf" localSheetId="7">#REF!</definedName>
    <definedName name="ojuojoijojoijdlf" localSheetId="11">#REF!</definedName>
    <definedName name="ojuojoijojoijdlf" localSheetId="19">#REF!</definedName>
    <definedName name="ojuojoijojoijdlf">#REF!</definedName>
    <definedName name="OK" localSheetId="15">#REF!</definedName>
    <definedName name="OK" localSheetId="6">#REF!</definedName>
    <definedName name="OK" localSheetId="7">#REF!</definedName>
    <definedName name="OK" localSheetId="8">#REF!</definedName>
    <definedName name="OK" localSheetId="42">#REF!</definedName>
    <definedName name="OK" localSheetId="43">#REF!</definedName>
    <definedName name="OK" localSheetId="44">#REF!</definedName>
    <definedName name="OK" localSheetId="45">#REF!</definedName>
    <definedName name="OK" localSheetId="46">#REF!</definedName>
    <definedName name="OK" localSheetId="47">#REF!</definedName>
    <definedName name="OK" localSheetId="48">#REF!</definedName>
    <definedName name="OK" localSheetId="49">#REF!</definedName>
    <definedName name="OK" localSheetId="50">#REF!</definedName>
    <definedName name="OK" localSheetId="51">#REF!</definedName>
    <definedName name="OK" localSheetId="52">#REF!</definedName>
    <definedName name="OK" localSheetId="53">#REF!</definedName>
    <definedName name="OK" localSheetId="54">#REF!</definedName>
    <definedName name="OK" localSheetId="55">#REF!</definedName>
    <definedName name="OK" localSheetId="56">#REF!</definedName>
    <definedName name="OK" localSheetId="9">#REF!</definedName>
    <definedName name="OK" localSheetId="10">#REF!</definedName>
    <definedName name="OK" localSheetId="11">#REF!</definedName>
    <definedName name="OK" localSheetId="12">#REF!</definedName>
    <definedName name="OK" localSheetId="13">#REF!</definedName>
    <definedName name="OK" localSheetId="14">#REF!</definedName>
    <definedName name="OK" localSheetId="16">#REF!</definedName>
    <definedName name="OK" localSheetId="17">#REF!</definedName>
    <definedName name="OK" localSheetId="18">#REF!</definedName>
    <definedName name="OK" localSheetId="19">#REF!</definedName>
    <definedName name="OK" localSheetId="22">#REF!</definedName>
    <definedName name="OK" localSheetId="23">#REF!</definedName>
    <definedName name="OK" localSheetId="24">#REF!</definedName>
    <definedName name="OK" localSheetId="25">#REF!</definedName>
    <definedName name="OK" localSheetId="26">#REF!</definedName>
    <definedName name="OK" localSheetId="27">#REF!</definedName>
    <definedName name="OK" localSheetId="28">#REF!</definedName>
    <definedName name="OK" localSheetId="29">#REF!</definedName>
    <definedName name="OK" localSheetId="30">#REF!</definedName>
    <definedName name="OK" localSheetId="31">#REF!</definedName>
    <definedName name="OK" localSheetId="32">#REF!</definedName>
    <definedName name="OK" localSheetId="33">#REF!</definedName>
    <definedName name="OK" localSheetId="34">#REF!</definedName>
    <definedName name="OK" localSheetId="35">#REF!</definedName>
    <definedName name="OK" localSheetId="36">#REF!</definedName>
    <definedName name="OK" localSheetId="37">#REF!</definedName>
    <definedName name="OK" localSheetId="38">#REF!</definedName>
    <definedName name="OK" localSheetId="39">#REF!</definedName>
    <definedName name="OK" localSheetId="40">#REF!</definedName>
    <definedName name="OK" localSheetId="41">#REF!</definedName>
    <definedName name="OK">#REF!</definedName>
    <definedName name="OKEY" localSheetId="15">#REF!</definedName>
    <definedName name="OKEY" localSheetId="6">#REF!</definedName>
    <definedName name="OKEY" localSheetId="7">#REF!</definedName>
    <definedName name="OKEY" localSheetId="8">#REF!</definedName>
    <definedName name="OKEY" localSheetId="42">#REF!</definedName>
    <definedName name="OKEY" localSheetId="43">#REF!</definedName>
    <definedName name="OKEY" localSheetId="44">#REF!</definedName>
    <definedName name="OKEY" localSheetId="45">#REF!</definedName>
    <definedName name="OKEY" localSheetId="46">#REF!</definedName>
    <definedName name="OKEY" localSheetId="47">#REF!</definedName>
    <definedName name="OKEY" localSheetId="48">#REF!</definedName>
    <definedName name="OKEY" localSheetId="49">#REF!</definedName>
    <definedName name="OKEY" localSheetId="50">#REF!</definedName>
    <definedName name="OKEY" localSheetId="51">#REF!</definedName>
    <definedName name="OKEY" localSheetId="52">#REF!</definedName>
    <definedName name="OKEY" localSheetId="53">#REF!</definedName>
    <definedName name="OKEY" localSheetId="54">#REF!</definedName>
    <definedName name="OKEY" localSheetId="55">#REF!</definedName>
    <definedName name="OKEY" localSheetId="56">#REF!</definedName>
    <definedName name="OKEY" localSheetId="9">#REF!</definedName>
    <definedName name="OKEY" localSheetId="10">#REF!</definedName>
    <definedName name="OKEY" localSheetId="11">#REF!</definedName>
    <definedName name="OKEY" localSheetId="12">#REF!</definedName>
    <definedName name="OKEY" localSheetId="13">#REF!</definedName>
    <definedName name="OKEY" localSheetId="14">#REF!</definedName>
    <definedName name="OKEY" localSheetId="16">#REF!</definedName>
    <definedName name="OKEY" localSheetId="17">#REF!</definedName>
    <definedName name="OKEY" localSheetId="18">#REF!</definedName>
    <definedName name="OKEY" localSheetId="19">#REF!</definedName>
    <definedName name="OKEY" localSheetId="22">#REF!</definedName>
    <definedName name="OKEY" localSheetId="23">#REF!</definedName>
    <definedName name="OKEY" localSheetId="24">#REF!</definedName>
    <definedName name="OKEY" localSheetId="25">#REF!</definedName>
    <definedName name="OKEY" localSheetId="26">#REF!</definedName>
    <definedName name="OKEY" localSheetId="27">#REF!</definedName>
    <definedName name="OKEY" localSheetId="28">#REF!</definedName>
    <definedName name="OKEY" localSheetId="29">#REF!</definedName>
    <definedName name="OKEY" localSheetId="30">#REF!</definedName>
    <definedName name="OKEY" localSheetId="31">#REF!</definedName>
    <definedName name="OKEY" localSheetId="32">#REF!</definedName>
    <definedName name="OKEY" localSheetId="33">#REF!</definedName>
    <definedName name="OKEY" localSheetId="34">#REF!</definedName>
    <definedName name="OKEY" localSheetId="35">#REF!</definedName>
    <definedName name="OKEY" localSheetId="36">#REF!</definedName>
    <definedName name="OKEY" localSheetId="37">#REF!</definedName>
    <definedName name="OKEY" localSheetId="38">#REF!</definedName>
    <definedName name="OKEY" localSheetId="39">#REF!</definedName>
    <definedName name="OKEY" localSheetId="40">#REF!</definedName>
    <definedName name="OKEY" localSheetId="41">#REF!</definedName>
    <definedName name="OKEY">#REF!</definedName>
    <definedName name="OKIS" localSheetId="15">#REF!</definedName>
    <definedName name="OKIS" localSheetId="6">#REF!</definedName>
    <definedName name="OKIS" localSheetId="7">#REF!</definedName>
    <definedName name="OKIS" localSheetId="8">#REF!</definedName>
    <definedName name="OKIS" localSheetId="42">#REF!</definedName>
    <definedName name="OKIS" localSheetId="43">#REF!</definedName>
    <definedName name="OKIS" localSheetId="44">#REF!</definedName>
    <definedName name="OKIS" localSheetId="45">#REF!</definedName>
    <definedName name="OKIS" localSheetId="46">#REF!</definedName>
    <definedName name="OKIS" localSheetId="47">#REF!</definedName>
    <definedName name="OKIS" localSheetId="48">#REF!</definedName>
    <definedName name="OKIS" localSheetId="49">#REF!</definedName>
    <definedName name="OKIS" localSheetId="50">#REF!</definedName>
    <definedName name="OKIS" localSheetId="51">#REF!</definedName>
    <definedName name="OKIS" localSheetId="52">#REF!</definedName>
    <definedName name="OKIS" localSheetId="53">#REF!</definedName>
    <definedName name="OKIS" localSheetId="54">#REF!</definedName>
    <definedName name="OKIS" localSheetId="55">#REF!</definedName>
    <definedName name="OKIS" localSheetId="56">#REF!</definedName>
    <definedName name="OKIS" localSheetId="9">#REF!</definedName>
    <definedName name="OKIS" localSheetId="10">#REF!</definedName>
    <definedName name="OKIS" localSheetId="11">#REF!</definedName>
    <definedName name="OKIS" localSheetId="12">#REF!</definedName>
    <definedName name="OKIS" localSheetId="13">#REF!</definedName>
    <definedName name="OKIS" localSheetId="14">#REF!</definedName>
    <definedName name="OKIS" localSheetId="16">#REF!</definedName>
    <definedName name="OKIS" localSheetId="17">#REF!</definedName>
    <definedName name="OKIS" localSheetId="18">#REF!</definedName>
    <definedName name="OKIS" localSheetId="19">#REF!</definedName>
    <definedName name="OKIS" localSheetId="22">#REF!</definedName>
    <definedName name="OKIS" localSheetId="23">#REF!</definedName>
    <definedName name="OKIS" localSheetId="24">#REF!</definedName>
    <definedName name="OKIS" localSheetId="25">#REF!</definedName>
    <definedName name="OKIS" localSheetId="26">#REF!</definedName>
    <definedName name="OKIS" localSheetId="27">#REF!</definedName>
    <definedName name="OKIS" localSheetId="28">#REF!</definedName>
    <definedName name="OKIS" localSheetId="29">#REF!</definedName>
    <definedName name="OKIS" localSheetId="30">#REF!</definedName>
    <definedName name="OKIS" localSheetId="31">#REF!</definedName>
    <definedName name="OKIS" localSheetId="32">#REF!</definedName>
    <definedName name="OKIS" localSheetId="33">#REF!</definedName>
    <definedName name="OKIS" localSheetId="34">#REF!</definedName>
    <definedName name="OKIS" localSheetId="35">#REF!</definedName>
    <definedName name="OKIS" localSheetId="36">#REF!</definedName>
    <definedName name="OKIS" localSheetId="37">#REF!</definedName>
    <definedName name="OKIS" localSheetId="38">#REF!</definedName>
    <definedName name="OKIS" localSheetId="39">#REF!</definedName>
    <definedName name="OKIS" localSheetId="40">#REF!</definedName>
    <definedName name="OKIS" localSheetId="41">#REF!</definedName>
    <definedName name="OKIS">#REF!</definedName>
    <definedName name="OLE_LINK1" localSheetId="6">#REF!</definedName>
    <definedName name="OLE_LINK1" localSheetId="3">#REF!</definedName>
    <definedName name="OLE_LINK1">#REF!</definedName>
    <definedName name="om">'[6]CALCULO POI'!$B$120:$C$154</definedName>
    <definedName name="oo" localSheetId="6">#REF!</definedName>
    <definedName name="oo" localSheetId="7">#REF!</definedName>
    <definedName name="oo" localSheetId="11">#REF!</definedName>
    <definedName name="oo" localSheetId="19">#REF!</definedName>
    <definedName name="oo" localSheetId="2">#REF!</definedName>
    <definedName name="oo" localSheetId="1">#REF!</definedName>
    <definedName name="oo" localSheetId="3">#REF!</definedName>
    <definedName name="oo">#REF!</definedName>
    <definedName name="ooo" localSheetId="6">#REF!</definedName>
    <definedName name="ooo" localSheetId="7">#REF!</definedName>
    <definedName name="ooo" localSheetId="11">#REF!</definedName>
    <definedName name="ooo" localSheetId="19">#REF!</definedName>
    <definedName name="ooo" localSheetId="2">#REF!</definedName>
    <definedName name="ooo" localSheetId="1">#REF!</definedName>
    <definedName name="ooo">#REF!</definedName>
    <definedName name="OP" localSheetId="15">Scheduled_Payment+Extra_Payment</definedName>
    <definedName name="OP" localSheetId="6">Scheduled_Payment+Extra_Payment</definedName>
    <definedName name="OP" localSheetId="7">Scheduled_Payment+Extra_Payment</definedName>
    <definedName name="OP" localSheetId="8">Scheduled_Payment+Extra_Payment</definedName>
    <definedName name="OP" localSheetId="42">Scheduled_Payment+Extra_Payment</definedName>
    <definedName name="OP" localSheetId="43">Scheduled_Payment+Extra_Payment</definedName>
    <definedName name="OP" localSheetId="44">Scheduled_Payment+Extra_Payment</definedName>
    <definedName name="OP" localSheetId="45">Scheduled_Payment+Extra_Payment</definedName>
    <definedName name="OP" localSheetId="46">Scheduled_Payment+Extra_Payment</definedName>
    <definedName name="OP" localSheetId="47">Scheduled_Payment+Extra_Payment</definedName>
    <definedName name="OP" localSheetId="48">Scheduled_Payment+Extra_Payment</definedName>
    <definedName name="OP" localSheetId="49">Scheduled_Payment+Extra_Payment</definedName>
    <definedName name="OP" localSheetId="50">Scheduled_Payment+Extra_Payment</definedName>
    <definedName name="OP" localSheetId="51">Scheduled_Payment+Extra_Payment</definedName>
    <definedName name="OP" localSheetId="52">Scheduled_Payment+Extra_Payment</definedName>
    <definedName name="OP" localSheetId="53">Scheduled_Payment+Extra_Payment</definedName>
    <definedName name="OP" localSheetId="54">Scheduled_Payment+Extra_Payment</definedName>
    <definedName name="OP" localSheetId="55">Scheduled_Payment+Extra_Payment</definedName>
    <definedName name="OP" localSheetId="56">Scheduled_Payment+Extra_Payment</definedName>
    <definedName name="OP" localSheetId="9">Scheduled_Payment+Extra_Payment</definedName>
    <definedName name="OP" localSheetId="10">Scheduled_Payment+Extra_Payment</definedName>
    <definedName name="OP" localSheetId="11">Scheduled_Payment+Extra_Payment</definedName>
    <definedName name="OP" localSheetId="12">Scheduled_Payment+Extra_Payment</definedName>
    <definedName name="OP" localSheetId="13">Scheduled_Payment+Extra_Payment</definedName>
    <definedName name="OP" localSheetId="14">Scheduled_Payment+Extra_Payment</definedName>
    <definedName name="OP" localSheetId="16">Scheduled_Payment+Extra_Payment</definedName>
    <definedName name="OP" localSheetId="17">Scheduled_Payment+Extra_Payment</definedName>
    <definedName name="OP" localSheetId="18">Scheduled_Payment+Extra_Payment</definedName>
    <definedName name="OP" localSheetId="19">Scheduled_Payment+Extra_Payment</definedName>
    <definedName name="OP" localSheetId="20">Scheduled_Payment+Extra_Payment</definedName>
    <definedName name="OP" localSheetId="21">Scheduled_Payment+Extra_Payment</definedName>
    <definedName name="OP" localSheetId="22">Scheduled_Payment+Extra_Payment</definedName>
    <definedName name="OP" localSheetId="23">Scheduled_Payment+Extra_Payment</definedName>
    <definedName name="OP" localSheetId="24">Scheduled_Payment+Extra_Payment</definedName>
    <definedName name="OP" localSheetId="25">Scheduled_Payment+Extra_Payment</definedName>
    <definedName name="OP" localSheetId="26">Scheduled_Payment+Extra_Payment</definedName>
    <definedName name="OP" localSheetId="27">Scheduled_Payment+Extra_Payment</definedName>
    <definedName name="OP" localSheetId="28">Scheduled_Payment+Extra_Payment</definedName>
    <definedName name="OP" localSheetId="29">Scheduled_Payment+Extra_Payment</definedName>
    <definedName name="OP" localSheetId="30">Scheduled_Payment+Extra_Payment</definedName>
    <definedName name="OP" localSheetId="31">Scheduled_Payment+Extra_Payment</definedName>
    <definedName name="OP" localSheetId="32">Scheduled_Payment+Extra_Payment</definedName>
    <definedName name="OP" localSheetId="33">Scheduled_Payment+Extra_Payment</definedName>
    <definedName name="OP" localSheetId="34">Scheduled_Payment+Extra_Payment</definedName>
    <definedName name="OP" localSheetId="35">Scheduled_Payment+Extra_Payment</definedName>
    <definedName name="OP" localSheetId="36">Scheduled_Payment+Extra_Payment</definedName>
    <definedName name="OP" localSheetId="37">Scheduled_Payment+Extra_Payment</definedName>
    <definedName name="OP" localSheetId="38">Scheduled_Payment+Extra_Payment</definedName>
    <definedName name="OP" localSheetId="39">Scheduled_Payment+Extra_Payment</definedName>
    <definedName name="OP" localSheetId="40">Scheduled_Payment+Extra_Payment</definedName>
    <definedName name="OP" localSheetId="41">Scheduled_Payment+Extra_Payment</definedName>
    <definedName name="OP" localSheetId="2">Scheduled_Payment+Extra_Payment</definedName>
    <definedName name="OP" localSheetId="1">Scheduled_Payment+Extra_Payment</definedName>
    <definedName name="OP" localSheetId="3">#REF!</definedName>
    <definedName name="OP">Scheduled_Payment+Extra_Payment</definedName>
    <definedName name="Openingpb" localSheetId="6" hidden="1">#REF!</definedName>
    <definedName name="Openingpb" localSheetId="7" hidden="1">#REF!</definedName>
    <definedName name="Openingpb" localSheetId="11" hidden="1">#REF!</definedName>
    <definedName name="Openingpb" localSheetId="19" hidden="1">#REF!</definedName>
    <definedName name="Openingpb" localSheetId="2" hidden="1">#REF!</definedName>
    <definedName name="Openingpb" localSheetId="1" hidden="1">#REF!</definedName>
    <definedName name="Openingpb" hidden="1">#REF!</definedName>
    <definedName name="OpEquip" localSheetId="6">#REF!</definedName>
    <definedName name="OpEquip" localSheetId="7">#REF!</definedName>
    <definedName name="OpEquip" localSheetId="11">#REF!</definedName>
    <definedName name="OpEquip" localSheetId="19">#REF!</definedName>
    <definedName name="OpEquip" localSheetId="1">#REF!</definedName>
    <definedName name="OpEquip">#REF!</definedName>
    <definedName name="OpexFac">[66]Sensitivities!$I$12</definedName>
    <definedName name="OPRTUNIDADES" localSheetId="15">#REF!</definedName>
    <definedName name="OPRTUNIDADES" localSheetId="6">#REF!</definedName>
    <definedName name="OPRTUNIDADES" localSheetId="7">#REF!</definedName>
    <definedName name="OPRTUNIDADES" localSheetId="8">#REF!</definedName>
    <definedName name="OPRTUNIDADES" localSheetId="42">#REF!</definedName>
    <definedName name="OPRTUNIDADES" localSheetId="43">#REF!</definedName>
    <definedName name="OPRTUNIDADES" localSheetId="44">#REF!</definedName>
    <definedName name="OPRTUNIDADES" localSheetId="45">#REF!</definedName>
    <definedName name="OPRTUNIDADES" localSheetId="46">#REF!</definedName>
    <definedName name="OPRTUNIDADES" localSheetId="47">#REF!</definedName>
    <definedName name="OPRTUNIDADES" localSheetId="48">#REF!</definedName>
    <definedName name="OPRTUNIDADES" localSheetId="49">#REF!</definedName>
    <definedName name="OPRTUNIDADES" localSheetId="50">#REF!</definedName>
    <definedName name="OPRTUNIDADES" localSheetId="51">#REF!</definedName>
    <definedName name="OPRTUNIDADES" localSheetId="52">#REF!</definedName>
    <definedName name="OPRTUNIDADES" localSheetId="53">#REF!</definedName>
    <definedName name="OPRTUNIDADES" localSheetId="54">#REF!</definedName>
    <definedName name="OPRTUNIDADES" localSheetId="55">#REF!</definedName>
    <definedName name="OPRTUNIDADES" localSheetId="56">#REF!</definedName>
    <definedName name="OPRTUNIDADES" localSheetId="9">#REF!</definedName>
    <definedName name="OPRTUNIDADES" localSheetId="10">#REF!</definedName>
    <definedName name="OPRTUNIDADES" localSheetId="11">#REF!</definedName>
    <definedName name="OPRTUNIDADES" localSheetId="12">#REF!</definedName>
    <definedName name="OPRTUNIDADES" localSheetId="13">#REF!</definedName>
    <definedName name="OPRTUNIDADES" localSheetId="14">#REF!</definedName>
    <definedName name="OPRTUNIDADES" localSheetId="16">#REF!</definedName>
    <definedName name="OPRTUNIDADES" localSheetId="17">#REF!</definedName>
    <definedName name="OPRTUNIDADES" localSheetId="18">#REF!</definedName>
    <definedName name="OPRTUNIDADES" localSheetId="19">#REF!</definedName>
    <definedName name="OPRTUNIDADES" localSheetId="20">#REF!</definedName>
    <definedName name="OPRTUNIDADES" localSheetId="21">#REF!</definedName>
    <definedName name="OPRTUNIDADES" localSheetId="22">#REF!</definedName>
    <definedName name="OPRTUNIDADES" localSheetId="23">#REF!</definedName>
    <definedName name="OPRTUNIDADES" localSheetId="24">#REF!</definedName>
    <definedName name="OPRTUNIDADES" localSheetId="25">#REF!</definedName>
    <definedName name="OPRTUNIDADES" localSheetId="26">#REF!</definedName>
    <definedName name="OPRTUNIDADES" localSheetId="27">#REF!</definedName>
    <definedName name="OPRTUNIDADES" localSheetId="28">#REF!</definedName>
    <definedName name="OPRTUNIDADES" localSheetId="29">#REF!</definedName>
    <definedName name="OPRTUNIDADES" localSheetId="30">#REF!</definedName>
    <definedName name="OPRTUNIDADES" localSheetId="31">#REF!</definedName>
    <definedName name="OPRTUNIDADES" localSheetId="32">#REF!</definedName>
    <definedName name="OPRTUNIDADES" localSheetId="33">#REF!</definedName>
    <definedName name="OPRTUNIDADES" localSheetId="34">#REF!</definedName>
    <definedName name="OPRTUNIDADES" localSheetId="35">#REF!</definedName>
    <definedName name="OPRTUNIDADES" localSheetId="36">#REF!</definedName>
    <definedName name="OPRTUNIDADES" localSheetId="37">#REF!</definedName>
    <definedName name="OPRTUNIDADES" localSheetId="38">#REF!</definedName>
    <definedName name="OPRTUNIDADES" localSheetId="39">#REF!</definedName>
    <definedName name="OPRTUNIDADES" localSheetId="40">#REF!</definedName>
    <definedName name="OPRTUNIDADES" localSheetId="41">#REF!</definedName>
    <definedName name="OPRTUNIDADES">#REF!</definedName>
    <definedName name="OPRTUNIDADES_1" localSheetId="15">#REF!</definedName>
    <definedName name="OPRTUNIDADES_1" localSheetId="6">#REF!</definedName>
    <definedName name="OPRTUNIDADES_1" localSheetId="7">#REF!</definedName>
    <definedName name="OPRTUNIDADES_1" localSheetId="8">#REF!</definedName>
    <definedName name="OPRTUNIDADES_1" localSheetId="42">#REF!</definedName>
    <definedName name="OPRTUNIDADES_1" localSheetId="43">#REF!</definedName>
    <definedName name="OPRTUNIDADES_1" localSheetId="44">#REF!</definedName>
    <definedName name="OPRTUNIDADES_1" localSheetId="45">#REF!</definedName>
    <definedName name="OPRTUNIDADES_1" localSheetId="46">#REF!</definedName>
    <definedName name="OPRTUNIDADES_1" localSheetId="47">#REF!</definedName>
    <definedName name="OPRTUNIDADES_1" localSheetId="48">#REF!</definedName>
    <definedName name="OPRTUNIDADES_1" localSheetId="49">#REF!</definedName>
    <definedName name="OPRTUNIDADES_1" localSheetId="50">#REF!</definedName>
    <definedName name="OPRTUNIDADES_1" localSheetId="51">#REF!</definedName>
    <definedName name="OPRTUNIDADES_1" localSheetId="52">#REF!</definedName>
    <definedName name="OPRTUNIDADES_1" localSheetId="53">#REF!</definedName>
    <definedName name="OPRTUNIDADES_1" localSheetId="54">#REF!</definedName>
    <definedName name="OPRTUNIDADES_1" localSheetId="55">#REF!</definedName>
    <definedName name="OPRTUNIDADES_1" localSheetId="56">#REF!</definedName>
    <definedName name="OPRTUNIDADES_1" localSheetId="9">#REF!</definedName>
    <definedName name="OPRTUNIDADES_1" localSheetId="10">#REF!</definedName>
    <definedName name="OPRTUNIDADES_1" localSheetId="11">#REF!</definedName>
    <definedName name="OPRTUNIDADES_1" localSheetId="12">#REF!</definedName>
    <definedName name="OPRTUNIDADES_1" localSheetId="13">#REF!</definedName>
    <definedName name="OPRTUNIDADES_1" localSheetId="14">#REF!</definedName>
    <definedName name="OPRTUNIDADES_1" localSheetId="16">#REF!</definedName>
    <definedName name="OPRTUNIDADES_1" localSheetId="17">#REF!</definedName>
    <definedName name="OPRTUNIDADES_1" localSheetId="18">#REF!</definedName>
    <definedName name="OPRTUNIDADES_1" localSheetId="19">#REF!</definedName>
    <definedName name="OPRTUNIDADES_1" localSheetId="20">#REF!</definedName>
    <definedName name="OPRTUNIDADES_1" localSheetId="21">#REF!</definedName>
    <definedName name="OPRTUNIDADES_1" localSheetId="22">#REF!</definedName>
    <definedName name="OPRTUNIDADES_1" localSheetId="23">#REF!</definedName>
    <definedName name="OPRTUNIDADES_1" localSheetId="24">#REF!</definedName>
    <definedName name="OPRTUNIDADES_1" localSheetId="25">#REF!</definedName>
    <definedName name="OPRTUNIDADES_1" localSheetId="26">#REF!</definedName>
    <definedName name="OPRTUNIDADES_1" localSheetId="27">#REF!</definedName>
    <definedName name="OPRTUNIDADES_1" localSheetId="28">#REF!</definedName>
    <definedName name="OPRTUNIDADES_1" localSheetId="29">#REF!</definedName>
    <definedName name="OPRTUNIDADES_1" localSheetId="30">#REF!</definedName>
    <definedName name="OPRTUNIDADES_1" localSheetId="31">#REF!</definedName>
    <definedName name="OPRTUNIDADES_1" localSheetId="32">#REF!</definedName>
    <definedName name="OPRTUNIDADES_1" localSheetId="33">#REF!</definedName>
    <definedName name="OPRTUNIDADES_1" localSheetId="34">#REF!</definedName>
    <definedName name="OPRTUNIDADES_1" localSheetId="35">#REF!</definedName>
    <definedName name="OPRTUNIDADES_1" localSheetId="36">#REF!</definedName>
    <definedName name="OPRTUNIDADES_1" localSheetId="37">#REF!</definedName>
    <definedName name="OPRTUNIDADES_1" localSheetId="38">#REF!</definedName>
    <definedName name="OPRTUNIDADES_1" localSheetId="39">#REF!</definedName>
    <definedName name="OPRTUNIDADES_1" localSheetId="40">#REF!</definedName>
    <definedName name="OPRTUNIDADES_1" localSheetId="41">#REF!</definedName>
    <definedName name="OPRTUNIDADES_1">#REF!</definedName>
    <definedName name="OPRTUNIDADES_2" localSheetId="15">#REF!</definedName>
    <definedName name="OPRTUNIDADES_2" localSheetId="6">#REF!</definedName>
    <definedName name="OPRTUNIDADES_2" localSheetId="7">#REF!</definedName>
    <definedName name="OPRTUNIDADES_2" localSheetId="8">#REF!</definedName>
    <definedName name="OPRTUNIDADES_2" localSheetId="42">#REF!</definedName>
    <definedName name="OPRTUNIDADES_2" localSheetId="43">#REF!</definedName>
    <definedName name="OPRTUNIDADES_2" localSheetId="44">#REF!</definedName>
    <definedName name="OPRTUNIDADES_2" localSheetId="45">#REF!</definedName>
    <definedName name="OPRTUNIDADES_2" localSheetId="46">#REF!</definedName>
    <definedName name="OPRTUNIDADES_2" localSheetId="47">#REF!</definedName>
    <definedName name="OPRTUNIDADES_2" localSheetId="48">#REF!</definedName>
    <definedName name="OPRTUNIDADES_2" localSheetId="49">#REF!</definedName>
    <definedName name="OPRTUNIDADES_2" localSheetId="50">#REF!</definedName>
    <definedName name="OPRTUNIDADES_2" localSheetId="51">#REF!</definedName>
    <definedName name="OPRTUNIDADES_2" localSheetId="52">#REF!</definedName>
    <definedName name="OPRTUNIDADES_2" localSheetId="53">#REF!</definedName>
    <definedName name="OPRTUNIDADES_2" localSheetId="54">#REF!</definedName>
    <definedName name="OPRTUNIDADES_2" localSheetId="55">#REF!</definedName>
    <definedName name="OPRTUNIDADES_2" localSheetId="56">#REF!</definedName>
    <definedName name="OPRTUNIDADES_2" localSheetId="9">#REF!</definedName>
    <definedName name="OPRTUNIDADES_2" localSheetId="10">#REF!</definedName>
    <definedName name="OPRTUNIDADES_2" localSheetId="11">#REF!</definedName>
    <definedName name="OPRTUNIDADES_2" localSheetId="12">#REF!</definedName>
    <definedName name="OPRTUNIDADES_2" localSheetId="13">#REF!</definedName>
    <definedName name="OPRTUNIDADES_2" localSheetId="14">#REF!</definedName>
    <definedName name="OPRTUNIDADES_2" localSheetId="16">#REF!</definedName>
    <definedName name="OPRTUNIDADES_2" localSheetId="17">#REF!</definedName>
    <definedName name="OPRTUNIDADES_2" localSheetId="18">#REF!</definedName>
    <definedName name="OPRTUNIDADES_2" localSheetId="19">#REF!</definedName>
    <definedName name="OPRTUNIDADES_2" localSheetId="20">#REF!</definedName>
    <definedName name="OPRTUNIDADES_2" localSheetId="21">#REF!</definedName>
    <definedName name="OPRTUNIDADES_2" localSheetId="22">#REF!</definedName>
    <definedName name="OPRTUNIDADES_2" localSheetId="23">#REF!</definedName>
    <definedName name="OPRTUNIDADES_2" localSheetId="24">#REF!</definedName>
    <definedName name="OPRTUNIDADES_2" localSheetId="25">#REF!</definedName>
    <definedName name="OPRTUNIDADES_2" localSheetId="26">#REF!</definedName>
    <definedName name="OPRTUNIDADES_2" localSheetId="27">#REF!</definedName>
    <definedName name="OPRTUNIDADES_2" localSheetId="28">#REF!</definedName>
    <definedName name="OPRTUNIDADES_2" localSheetId="29">#REF!</definedName>
    <definedName name="OPRTUNIDADES_2" localSheetId="30">#REF!</definedName>
    <definedName name="OPRTUNIDADES_2" localSheetId="31">#REF!</definedName>
    <definedName name="OPRTUNIDADES_2" localSheetId="32">#REF!</definedName>
    <definedName name="OPRTUNIDADES_2" localSheetId="33">#REF!</definedName>
    <definedName name="OPRTUNIDADES_2" localSheetId="34">#REF!</definedName>
    <definedName name="OPRTUNIDADES_2" localSheetId="35">#REF!</definedName>
    <definedName name="OPRTUNIDADES_2" localSheetId="36">#REF!</definedName>
    <definedName name="OPRTUNIDADES_2" localSheetId="37">#REF!</definedName>
    <definedName name="OPRTUNIDADES_2" localSheetId="38">#REF!</definedName>
    <definedName name="OPRTUNIDADES_2" localSheetId="39">#REF!</definedName>
    <definedName name="OPRTUNIDADES_2" localSheetId="40">#REF!</definedName>
    <definedName name="OPRTUNIDADES_2" localSheetId="41">#REF!</definedName>
    <definedName name="OPRTUNIDADES_2">#REF!</definedName>
    <definedName name="Option">[82]Title!$L$28</definedName>
    <definedName name="ORDEN" localSheetId="15">'[4]Plan auditoría'!#REF!</definedName>
    <definedName name="ORDEN" localSheetId="6">'[4]Plan auditoría'!#REF!</definedName>
    <definedName name="ORDEN" localSheetId="7">'[4]Plan auditoría'!#REF!</definedName>
    <definedName name="ORDEN" localSheetId="8">'[4]Plan auditoría'!#REF!</definedName>
    <definedName name="ORDEN" localSheetId="42">'[4]Plan auditoría'!#REF!</definedName>
    <definedName name="ORDEN" localSheetId="43">'[4]Plan auditoría'!#REF!</definedName>
    <definedName name="ORDEN" localSheetId="44">'[4]Plan auditoría'!#REF!</definedName>
    <definedName name="ORDEN" localSheetId="45">'[4]Plan auditoría'!#REF!</definedName>
    <definedName name="ORDEN" localSheetId="46">'[4]Plan auditoría'!#REF!</definedName>
    <definedName name="ORDEN" localSheetId="47">'[4]Plan auditoría'!#REF!</definedName>
    <definedName name="ORDEN" localSheetId="48">'[4]Plan auditoría'!#REF!</definedName>
    <definedName name="ORDEN" localSheetId="49">'[4]Plan auditoría'!#REF!</definedName>
    <definedName name="ORDEN" localSheetId="50">'[4]Plan auditoría'!#REF!</definedName>
    <definedName name="ORDEN" localSheetId="51">'[4]Plan auditoría'!#REF!</definedName>
    <definedName name="ORDEN" localSheetId="52">'[4]Plan auditoría'!#REF!</definedName>
    <definedName name="ORDEN" localSheetId="53">'[4]Plan auditoría'!#REF!</definedName>
    <definedName name="ORDEN" localSheetId="54">'[4]Plan auditoría'!#REF!</definedName>
    <definedName name="ORDEN" localSheetId="55">'[4]Plan auditoría'!#REF!</definedName>
    <definedName name="ORDEN" localSheetId="56">'[4]Plan auditoría'!#REF!</definedName>
    <definedName name="ORDEN" localSheetId="9">'[4]Plan auditoría'!#REF!</definedName>
    <definedName name="ORDEN" localSheetId="10">'[4]Plan auditoría'!#REF!</definedName>
    <definedName name="ORDEN" localSheetId="11">'[4]Plan auditoría'!#REF!</definedName>
    <definedName name="ORDEN" localSheetId="12">'[4]Plan auditoría'!#REF!</definedName>
    <definedName name="ORDEN" localSheetId="13">'[4]Plan auditoría'!#REF!</definedName>
    <definedName name="ORDEN" localSheetId="14">'[4]Plan auditoría'!#REF!</definedName>
    <definedName name="ORDEN" localSheetId="16">'[4]Plan auditoría'!#REF!</definedName>
    <definedName name="ORDEN" localSheetId="17">'[4]Plan auditoría'!#REF!</definedName>
    <definedName name="ORDEN" localSheetId="18">'[4]Plan auditoría'!#REF!</definedName>
    <definedName name="ORDEN" localSheetId="19">'[4]Plan auditoría'!#REF!</definedName>
    <definedName name="ORDEN" localSheetId="20">'[4]Plan auditoría'!#REF!</definedName>
    <definedName name="ORDEN" localSheetId="21">'[4]Plan auditoría'!#REF!</definedName>
    <definedName name="ORDEN" localSheetId="22">'[4]Plan auditoría'!#REF!</definedName>
    <definedName name="ORDEN" localSheetId="23">'[4]Plan auditoría'!#REF!</definedName>
    <definedName name="ORDEN" localSheetId="24">'[4]Plan auditoría'!#REF!</definedName>
    <definedName name="ORDEN" localSheetId="25">'[4]Plan auditoría'!#REF!</definedName>
    <definedName name="ORDEN" localSheetId="26">'[4]Plan auditoría'!#REF!</definedName>
    <definedName name="ORDEN" localSheetId="27">'[4]Plan auditoría'!#REF!</definedName>
    <definedName name="ORDEN" localSheetId="28">'[4]Plan auditoría'!#REF!</definedName>
    <definedName name="ORDEN" localSheetId="29">'[4]Plan auditoría'!#REF!</definedName>
    <definedName name="ORDEN" localSheetId="30">'[4]Plan auditoría'!#REF!</definedName>
    <definedName name="ORDEN" localSheetId="31">'[4]Plan auditoría'!#REF!</definedName>
    <definedName name="ORDEN" localSheetId="32">'[4]Plan auditoría'!#REF!</definedName>
    <definedName name="ORDEN" localSheetId="33">'[4]Plan auditoría'!#REF!</definedName>
    <definedName name="ORDEN" localSheetId="34">'[4]Plan auditoría'!#REF!</definedName>
    <definedName name="ORDEN" localSheetId="35">'[4]Plan auditoría'!#REF!</definedName>
    <definedName name="ORDEN" localSheetId="36">'[4]Plan auditoría'!#REF!</definedName>
    <definedName name="ORDEN" localSheetId="37">'[4]Plan auditoría'!#REF!</definedName>
    <definedName name="ORDEN" localSheetId="38">'[4]Plan auditoría'!#REF!</definedName>
    <definedName name="ORDEN" localSheetId="39">'[4]Plan auditoría'!#REF!</definedName>
    <definedName name="ORDEN" localSheetId="40">'[4]Plan auditoría'!#REF!</definedName>
    <definedName name="ORDEN" localSheetId="41">'[4]Plan auditoría'!#REF!</definedName>
    <definedName name="ORDEN" localSheetId="2">'[4]Plan auditoría'!#REF!</definedName>
    <definedName name="Orden" localSheetId="3">[185]Hoja2!$C$2:$C$6</definedName>
    <definedName name="ORDEN">'[4]Plan auditoría'!#REF!</definedName>
    <definedName name="OreToStorage.Check_tonne_error" localSheetId="6">#REF!</definedName>
    <definedName name="OreToStorage.Check_tonne_error" localSheetId="7">#REF!</definedName>
    <definedName name="OreToStorage.Check_tonne_error" localSheetId="11">#REF!</definedName>
    <definedName name="OreToStorage.Check_tonne_error" localSheetId="19">#REF!</definedName>
    <definedName name="OreToStorage.Check_tonne_error">#REF!</definedName>
    <definedName name="OreToStorage.Check_Tonnes" localSheetId="6">#REF!</definedName>
    <definedName name="OreToStorage.Check_Tonnes" localSheetId="7">#REF!</definedName>
    <definedName name="OreToStorage.Check_Tonnes" localSheetId="11">#REF!</definedName>
    <definedName name="OreToStorage.Check_Tonnes" localSheetId="19">#REF!</definedName>
    <definedName name="OreToStorage.Check_Tonnes">#REF!</definedName>
    <definedName name="OreToStorage.Check_Volume" localSheetId="6">#REF!</definedName>
    <definedName name="OreToStorage.Check_Volume" localSheetId="7">#REF!</definedName>
    <definedName name="OreToStorage.Check_Volume" localSheetId="11">#REF!</definedName>
    <definedName name="OreToStorage.Check_Volume" localSheetId="19">#REF!</definedName>
    <definedName name="OreToStorage.Check_Volume">#REF!</definedName>
    <definedName name="OreToStorage.Pulp_Density" localSheetId="6">#REF!</definedName>
    <definedName name="OreToStorage.Pulp_Density">#REF!</definedName>
    <definedName name="orga" localSheetId="15">[186]Gastos!#REF!</definedName>
    <definedName name="orga" localSheetId="6">[186]Gastos!#REF!</definedName>
    <definedName name="orga" localSheetId="7">[186]Gastos!#REF!</definedName>
    <definedName name="orga" localSheetId="8">[186]Gastos!#REF!</definedName>
    <definedName name="orga" localSheetId="42">[186]Gastos!#REF!</definedName>
    <definedName name="orga" localSheetId="43">[186]Gastos!#REF!</definedName>
    <definedName name="orga" localSheetId="44">[186]Gastos!#REF!</definedName>
    <definedName name="orga" localSheetId="45">[186]Gastos!#REF!</definedName>
    <definedName name="orga" localSheetId="46">[186]Gastos!#REF!</definedName>
    <definedName name="orga" localSheetId="47">[186]Gastos!#REF!</definedName>
    <definedName name="orga" localSheetId="48">[186]Gastos!#REF!</definedName>
    <definedName name="orga" localSheetId="49">[186]Gastos!#REF!</definedName>
    <definedName name="orga" localSheetId="50">[186]Gastos!#REF!</definedName>
    <definedName name="orga" localSheetId="51">[186]Gastos!#REF!</definedName>
    <definedName name="orga" localSheetId="52">[186]Gastos!#REF!</definedName>
    <definedName name="orga" localSheetId="53">[186]Gastos!#REF!</definedName>
    <definedName name="orga" localSheetId="54">[186]Gastos!#REF!</definedName>
    <definedName name="orga" localSheetId="55">[186]Gastos!#REF!</definedName>
    <definedName name="orga" localSheetId="56">[186]Gastos!#REF!</definedName>
    <definedName name="orga" localSheetId="9">[186]Gastos!#REF!</definedName>
    <definedName name="orga" localSheetId="10">[186]Gastos!#REF!</definedName>
    <definedName name="orga" localSheetId="11">[186]Gastos!#REF!</definedName>
    <definedName name="orga" localSheetId="12">[186]Gastos!#REF!</definedName>
    <definedName name="orga" localSheetId="13">[186]Gastos!#REF!</definedName>
    <definedName name="orga" localSheetId="14">[186]Gastos!#REF!</definedName>
    <definedName name="orga" localSheetId="16">[186]Gastos!#REF!</definedName>
    <definedName name="orga" localSheetId="17">[186]Gastos!#REF!</definedName>
    <definedName name="orga" localSheetId="18">[186]Gastos!#REF!</definedName>
    <definedName name="orga" localSheetId="19">[186]Gastos!#REF!</definedName>
    <definedName name="orga" localSheetId="20">[186]Gastos!#REF!</definedName>
    <definedName name="orga" localSheetId="21">[186]Gastos!#REF!</definedName>
    <definedName name="orga" localSheetId="22">[186]Gastos!#REF!</definedName>
    <definedName name="orga" localSheetId="23">[186]Gastos!#REF!</definedName>
    <definedName name="orga" localSheetId="24">[186]Gastos!#REF!</definedName>
    <definedName name="orga" localSheetId="25">[186]Gastos!#REF!</definedName>
    <definedName name="orga" localSheetId="26">[186]Gastos!#REF!</definedName>
    <definedName name="orga" localSheetId="27">[186]Gastos!#REF!</definedName>
    <definedName name="orga" localSheetId="28">[186]Gastos!#REF!</definedName>
    <definedName name="orga" localSheetId="29">[186]Gastos!#REF!</definedName>
    <definedName name="orga" localSheetId="30">[186]Gastos!#REF!</definedName>
    <definedName name="orga" localSheetId="31">[186]Gastos!#REF!</definedName>
    <definedName name="orga" localSheetId="32">[186]Gastos!#REF!</definedName>
    <definedName name="orga" localSheetId="33">[186]Gastos!#REF!</definedName>
    <definedName name="orga" localSheetId="34">[186]Gastos!#REF!</definedName>
    <definedName name="orga" localSheetId="35">[186]Gastos!#REF!</definedName>
    <definedName name="orga" localSheetId="36">[186]Gastos!#REF!</definedName>
    <definedName name="orga" localSheetId="37">[186]Gastos!#REF!</definedName>
    <definedName name="orga" localSheetId="38">[186]Gastos!#REF!</definedName>
    <definedName name="orga" localSheetId="39">[186]Gastos!#REF!</definedName>
    <definedName name="orga" localSheetId="40">[186]Gastos!#REF!</definedName>
    <definedName name="orga" localSheetId="41">[186]Gastos!#REF!</definedName>
    <definedName name="orga">[186]Gastos!#REF!</definedName>
    <definedName name="organo" localSheetId="15">[172]Gastos!#REF!</definedName>
    <definedName name="organo" localSheetId="6">[172]Gastos!#REF!</definedName>
    <definedName name="organo" localSheetId="7">[172]Gastos!#REF!</definedName>
    <definedName name="organo" localSheetId="8">[172]Gastos!#REF!</definedName>
    <definedName name="organo" localSheetId="42">[172]Gastos!#REF!</definedName>
    <definedName name="organo" localSheetId="43">[172]Gastos!#REF!</definedName>
    <definedName name="organo" localSheetId="44">[172]Gastos!#REF!</definedName>
    <definedName name="organo" localSheetId="45">[172]Gastos!#REF!</definedName>
    <definedName name="organo" localSheetId="46">[172]Gastos!#REF!</definedName>
    <definedName name="organo" localSheetId="47">[172]Gastos!#REF!</definedName>
    <definedName name="organo" localSheetId="48">[172]Gastos!#REF!</definedName>
    <definedName name="organo" localSheetId="49">[172]Gastos!#REF!</definedName>
    <definedName name="organo" localSheetId="50">[172]Gastos!#REF!</definedName>
    <definedName name="organo" localSheetId="51">[172]Gastos!#REF!</definedName>
    <definedName name="organo" localSheetId="52">[172]Gastos!#REF!</definedName>
    <definedName name="organo" localSheetId="53">[172]Gastos!#REF!</definedName>
    <definedName name="organo" localSheetId="54">[172]Gastos!#REF!</definedName>
    <definedName name="organo" localSheetId="55">[172]Gastos!#REF!</definedName>
    <definedName name="organo" localSheetId="56">[172]Gastos!#REF!</definedName>
    <definedName name="organo" localSheetId="9">[172]Gastos!#REF!</definedName>
    <definedName name="organo" localSheetId="10">[172]Gastos!#REF!</definedName>
    <definedName name="organo" localSheetId="11">[172]Gastos!#REF!</definedName>
    <definedName name="organo" localSheetId="12">[172]Gastos!#REF!</definedName>
    <definedName name="organo" localSheetId="13">[172]Gastos!#REF!</definedName>
    <definedName name="organo" localSheetId="14">[172]Gastos!#REF!</definedName>
    <definedName name="organo" localSheetId="16">[172]Gastos!#REF!</definedName>
    <definedName name="organo" localSheetId="17">[172]Gastos!#REF!</definedName>
    <definedName name="organo" localSheetId="18">[172]Gastos!#REF!</definedName>
    <definedName name="organo" localSheetId="19">[172]Gastos!#REF!</definedName>
    <definedName name="organo" localSheetId="20">[172]Gastos!#REF!</definedName>
    <definedName name="organo" localSheetId="21">[172]Gastos!#REF!</definedName>
    <definedName name="organo" localSheetId="22">[172]Gastos!#REF!</definedName>
    <definedName name="organo" localSheetId="23">[172]Gastos!#REF!</definedName>
    <definedName name="organo" localSheetId="24">[172]Gastos!#REF!</definedName>
    <definedName name="organo" localSheetId="25">[172]Gastos!#REF!</definedName>
    <definedName name="organo" localSheetId="26">[172]Gastos!#REF!</definedName>
    <definedName name="organo" localSheetId="27">[172]Gastos!#REF!</definedName>
    <definedName name="organo" localSheetId="28">[172]Gastos!#REF!</definedName>
    <definedName name="organo" localSheetId="29">[172]Gastos!#REF!</definedName>
    <definedName name="organo" localSheetId="30">[172]Gastos!#REF!</definedName>
    <definedName name="organo" localSheetId="31">[172]Gastos!#REF!</definedName>
    <definedName name="organo" localSheetId="32">[172]Gastos!#REF!</definedName>
    <definedName name="organo" localSheetId="33">[172]Gastos!#REF!</definedName>
    <definedName name="organo" localSheetId="34">[172]Gastos!#REF!</definedName>
    <definedName name="organo" localSheetId="35">[172]Gastos!#REF!</definedName>
    <definedName name="organo" localSheetId="36">[172]Gastos!#REF!</definedName>
    <definedName name="organo" localSheetId="37">[172]Gastos!#REF!</definedName>
    <definedName name="organo" localSheetId="38">[172]Gastos!#REF!</definedName>
    <definedName name="organo" localSheetId="39">[172]Gastos!#REF!</definedName>
    <definedName name="organo" localSheetId="40">[172]Gastos!#REF!</definedName>
    <definedName name="organo" localSheetId="41">[172]Gastos!#REF!</definedName>
    <definedName name="organo">[172]Gastos!#REF!</definedName>
    <definedName name="os" localSheetId="15">#REF!</definedName>
    <definedName name="os" localSheetId="6">#REF!</definedName>
    <definedName name="os" localSheetId="7">#REF!</definedName>
    <definedName name="os" localSheetId="8">#REF!</definedName>
    <definedName name="os" localSheetId="42">#REF!</definedName>
    <definedName name="os" localSheetId="43">#REF!</definedName>
    <definedName name="os" localSheetId="44">#REF!</definedName>
    <definedName name="os" localSheetId="45">#REF!</definedName>
    <definedName name="os" localSheetId="46">#REF!</definedName>
    <definedName name="os" localSheetId="47">#REF!</definedName>
    <definedName name="os" localSheetId="48">#REF!</definedName>
    <definedName name="os" localSheetId="49">#REF!</definedName>
    <definedName name="os" localSheetId="50">#REF!</definedName>
    <definedName name="os" localSheetId="51">#REF!</definedName>
    <definedName name="os" localSheetId="52">#REF!</definedName>
    <definedName name="os" localSheetId="53">#REF!</definedName>
    <definedName name="os" localSheetId="54">#REF!</definedName>
    <definedName name="os" localSheetId="55">#REF!</definedName>
    <definedName name="os" localSheetId="56">#REF!</definedName>
    <definedName name="os" localSheetId="9">#REF!</definedName>
    <definedName name="os" localSheetId="10">#REF!</definedName>
    <definedName name="os" localSheetId="11">#REF!</definedName>
    <definedName name="os" localSheetId="12">#REF!</definedName>
    <definedName name="os" localSheetId="13">#REF!</definedName>
    <definedName name="os" localSheetId="14">#REF!</definedName>
    <definedName name="os" localSheetId="16">#REF!</definedName>
    <definedName name="os" localSheetId="17">#REF!</definedName>
    <definedName name="os" localSheetId="18">#REF!</definedName>
    <definedName name="os" localSheetId="19">#REF!</definedName>
    <definedName name="os" localSheetId="20">#REF!</definedName>
    <definedName name="os" localSheetId="21">#REF!</definedName>
    <definedName name="os" localSheetId="22">#REF!</definedName>
    <definedName name="os" localSheetId="23">#REF!</definedName>
    <definedName name="os" localSheetId="24">#REF!</definedName>
    <definedName name="os" localSheetId="25">#REF!</definedName>
    <definedName name="os" localSheetId="26">#REF!</definedName>
    <definedName name="os" localSheetId="27">#REF!</definedName>
    <definedName name="os" localSheetId="28">#REF!</definedName>
    <definedName name="os" localSheetId="29">#REF!</definedName>
    <definedName name="os" localSheetId="30">#REF!</definedName>
    <definedName name="os" localSheetId="31">#REF!</definedName>
    <definedName name="os" localSheetId="32">#REF!</definedName>
    <definedName name="os" localSheetId="33">#REF!</definedName>
    <definedName name="os" localSheetId="34">#REF!</definedName>
    <definedName name="os" localSheetId="35">#REF!</definedName>
    <definedName name="os" localSheetId="36">#REF!</definedName>
    <definedName name="os" localSheetId="37">#REF!</definedName>
    <definedName name="os" localSheetId="38">#REF!</definedName>
    <definedName name="os" localSheetId="39">#REF!</definedName>
    <definedName name="os" localSheetId="40">#REF!</definedName>
    <definedName name="os" localSheetId="41">#REF!</definedName>
    <definedName name="os" localSheetId="3">#REF!</definedName>
    <definedName name="os">#REF!</definedName>
    <definedName name="OtherCosts" localSheetId="6">#REF!</definedName>
    <definedName name="OtherCosts">#REF!</definedName>
    <definedName name="OTR">[173]Otros!$A:$IV</definedName>
    <definedName name="OTRO">[103]Otros!$A:$IV</definedName>
    <definedName name="otro2">[120]Otros!$A:$IV</definedName>
    <definedName name="otros" localSheetId="3">'[187]Datos del 2005 CONTRATO'!#REF!</definedName>
    <definedName name="otros">[188]otros!$A$6:$A$1235</definedName>
    <definedName name="OtrosServicios" localSheetId="6">#REF!</definedName>
    <definedName name="OtrosServicios" localSheetId="7">#REF!</definedName>
    <definedName name="OtrosServicios" localSheetId="11">#REF!</definedName>
    <definedName name="OtrosServicios" localSheetId="19">#REF!</definedName>
    <definedName name="OtrosServicios" localSheetId="2">#REF!</definedName>
    <definedName name="OtrosServicios" localSheetId="1">#REF!</definedName>
    <definedName name="OtrosServicios">#REF!</definedName>
    <definedName name="OtrosServiciosCostos" localSheetId="6">#REF!</definedName>
    <definedName name="OtrosServiciosCostos" localSheetId="7">#REF!</definedName>
    <definedName name="OtrosServiciosCostos" localSheetId="11">#REF!</definedName>
    <definedName name="OtrosServiciosCostos" localSheetId="19">#REF!</definedName>
    <definedName name="OtrosServiciosCostos" localSheetId="2">#REF!</definedName>
    <definedName name="OtrosServiciosCostos" localSheetId="1">#REF!</definedName>
    <definedName name="OtrosServiciosCostos">#REF!</definedName>
    <definedName name="OU_1" localSheetId="6">#REF!</definedName>
    <definedName name="OU_1" localSheetId="7">#REF!</definedName>
    <definedName name="OU_1" localSheetId="11">#REF!</definedName>
    <definedName name="OU_1" localSheetId="19">#REF!</definedName>
    <definedName name="OU_1" localSheetId="2">#REF!</definedName>
    <definedName name="OU_1" localSheetId="1">#REF!</definedName>
    <definedName name="OU_1">#REF!</definedName>
    <definedName name="OU_2" localSheetId="6">#REF!</definedName>
    <definedName name="OU_2">#REF!</definedName>
    <definedName name="OU_3" localSheetId="6">#REF!</definedName>
    <definedName name="OU_3">#REF!</definedName>
    <definedName name="OU_4" localSheetId="6">#REF!</definedName>
    <definedName name="OU_4">#REF!</definedName>
    <definedName name="OU_5" localSheetId="6">#REF!</definedName>
    <definedName name="OU_5">#REF!</definedName>
    <definedName name="ØuRn1v" localSheetId="6">[189]Cálculo!#REF!</definedName>
    <definedName name="ØuRn1v" localSheetId="7">[189]Cálculo!#REF!</definedName>
    <definedName name="ØuRn1v" localSheetId="11">[189]Cálculo!#REF!</definedName>
    <definedName name="ØuRn1v" localSheetId="19">[189]Cálculo!#REF!</definedName>
    <definedName name="ØuRn1v">[189]Cálculo!#REF!</definedName>
    <definedName name="ØuRn2v" localSheetId="6">[189]Cálculo!#REF!</definedName>
    <definedName name="ØuRn2v" localSheetId="7">[189]Cálculo!#REF!</definedName>
    <definedName name="ØuRn2v" localSheetId="11">[189]Cálculo!#REF!</definedName>
    <definedName name="ØuRn2v" localSheetId="19">[189]Cálculo!#REF!</definedName>
    <definedName name="ØuRn2v">[189]Cálculo!#REF!</definedName>
    <definedName name="OWNER" localSheetId="6" hidden="1">#REF!</definedName>
    <definedName name="OWNER" localSheetId="7" hidden="1">#REF!</definedName>
    <definedName name="OWNER" localSheetId="11" hidden="1">#REF!</definedName>
    <definedName name="OWNER" localSheetId="19" hidden="1">#REF!</definedName>
    <definedName name="OWNER" localSheetId="2" hidden="1">#REF!</definedName>
    <definedName name="OWNER" localSheetId="1" hidden="1">#REF!</definedName>
    <definedName name="OWNER" hidden="1">#REF!</definedName>
    <definedName name="P" localSheetId="3">[75]TABLAS!$C$252:$C$256</definedName>
    <definedName name="P">[26]PRECIOS!$I$56</definedName>
    <definedName name="p.BS" localSheetId="6" hidden="1">#REF!</definedName>
    <definedName name="p.BS" localSheetId="7" hidden="1">#REF!</definedName>
    <definedName name="p.BS" localSheetId="11" hidden="1">#REF!</definedName>
    <definedName name="p.BS" localSheetId="19" hidden="1">#REF!</definedName>
    <definedName name="p.BS" localSheetId="2" hidden="1">#REF!</definedName>
    <definedName name="p.BS" localSheetId="1" hidden="1">#REF!</definedName>
    <definedName name="p.BS" hidden="1">#REF!</definedName>
    <definedName name="p.BSAssumptions" localSheetId="6" hidden="1">#REF!</definedName>
    <definedName name="p.BSAssumptions" localSheetId="11" hidden="1">#REF!</definedName>
    <definedName name="p.BSAssumptions" localSheetId="19" hidden="1">#REF!</definedName>
    <definedName name="p.BSAssumptions" localSheetId="2" hidden="1">#REF!</definedName>
    <definedName name="p.BSAssumptions" localSheetId="1" hidden="1">#REF!</definedName>
    <definedName name="p.BSAssumptions" hidden="1">#REF!</definedName>
    <definedName name="p.CapStructure" localSheetId="6" hidden="1">#REF!</definedName>
    <definedName name="p.CapStructure" localSheetId="11" hidden="1">#REF!</definedName>
    <definedName name="p.CapStructure" localSheetId="19" hidden="1">#REF!</definedName>
    <definedName name="p.CapStructure" localSheetId="2" hidden="1">#REF!</definedName>
    <definedName name="p.CapStructure" localSheetId="1" hidden="1">#REF!</definedName>
    <definedName name="p.CapStructure" hidden="1">#REF!</definedName>
    <definedName name="p.CashFlow" localSheetId="6" hidden="1">#REF!</definedName>
    <definedName name="p.CashFlow" localSheetId="2" hidden="1">#REF!</definedName>
    <definedName name="p.CashFlow" localSheetId="1" hidden="1">#REF!</definedName>
    <definedName name="p.CashFlow" hidden="1">#REF!</definedName>
    <definedName name="p.Cover" localSheetId="6" hidden="1">#REF!</definedName>
    <definedName name="p.Cover" localSheetId="2" hidden="1">#REF!</definedName>
    <definedName name="p.Cover" localSheetId="1" hidden="1">#REF!</definedName>
    <definedName name="p.Cover" hidden="1">#REF!</definedName>
    <definedName name="p.Depreciation" localSheetId="6" hidden="1">#REF!</definedName>
    <definedName name="p.Depreciation" localSheetId="2" hidden="1">#REF!</definedName>
    <definedName name="p.Depreciation" localSheetId="1" hidden="1">#REF!</definedName>
    <definedName name="p.Depreciation" hidden="1">#REF!</definedName>
    <definedName name="p.Executive" localSheetId="6" hidden="1">#REF!</definedName>
    <definedName name="p.Executive" localSheetId="2" hidden="1">#REF!</definedName>
    <definedName name="p.Executive" localSheetId="1" hidden="1">#REF!</definedName>
    <definedName name="p.Executive" hidden="1">#REF!</definedName>
    <definedName name="p.FactSheet" localSheetId="6" hidden="1">#REF!</definedName>
    <definedName name="p.FactSheet" localSheetId="2" hidden="1">#REF!</definedName>
    <definedName name="p.FactSheet" localSheetId="1" hidden="1">#REF!</definedName>
    <definedName name="p.FactSheet" hidden="1">#REF!</definedName>
    <definedName name="p.IS" localSheetId="6" hidden="1">#REF!</definedName>
    <definedName name="p.IS" localSheetId="2" hidden="1">#REF!</definedName>
    <definedName name="p.IS" localSheetId="1" hidden="1">#REF!</definedName>
    <definedName name="p.IS" hidden="1">#REF!</definedName>
    <definedName name="p.ISAssumptions" localSheetId="6" hidden="1">#REF!</definedName>
    <definedName name="p.ISAssumptions" localSheetId="2" hidden="1">#REF!</definedName>
    <definedName name="p.ISAssumptions" localSheetId="1" hidden="1">#REF!</definedName>
    <definedName name="p.ISAssumptions" hidden="1">#REF!</definedName>
    <definedName name="p.OpeningBS" localSheetId="6" hidden="1">#REF!</definedName>
    <definedName name="p.OpeningBS" localSheetId="2" hidden="1">#REF!</definedName>
    <definedName name="p.OpeningBS" localSheetId="1" hidden="1">#REF!</definedName>
    <definedName name="p.OpeningBS" hidden="1">#REF!</definedName>
    <definedName name="p.TaxCalculation" localSheetId="6" hidden="1">#REF!</definedName>
    <definedName name="p.TaxCalculation" localSheetId="2" hidden="1">#REF!</definedName>
    <definedName name="p.TaxCalculation" localSheetId="1" hidden="1">#REF!</definedName>
    <definedName name="p.TaxCalculation" hidden="1">#REF!</definedName>
    <definedName name="PA" localSheetId="15">[102]PRESUPUESTO!#REF!</definedName>
    <definedName name="PA" localSheetId="6">[102]PRESUPUESTO!#REF!</definedName>
    <definedName name="PA" localSheetId="7">[102]PRESUPUESTO!#REF!</definedName>
    <definedName name="PA" localSheetId="8">[102]PRESUPUESTO!#REF!</definedName>
    <definedName name="PA" localSheetId="42">[102]PRESUPUESTO!#REF!</definedName>
    <definedName name="PA" localSheetId="43">[102]PRESUPUESTO!#REF!</definedName>
    <definedName name="PA" localSheetId="44">[102]PRESUPUESTO!#REF!</definedName>
    <definedName name="PA" localSheetId="45">[102]PRESUPUESTO!#REF!</definedName>
    <definedName name="PA" localSheetId="46">[102]PRESUPUESTO!#REF!</definedName>
    <definedName name="PA" localSheetId="47">[102]PRESUPUESTO!#REF!</definedName>
    <definedName name="PA" localSheetId="48">[102]PRESUPUESTO!#REF!</definedName>
    <definedName name="PA" localSheetId="49">[102]PRESUPUESTO!#REF!</definedName>
    <definedName name="PA" localSheetId="50">[102]PRESUPUESTO!#REF!</definedName>
    <definedName name="PA" localSheetId="51">[102]PRESUPUESTO!#REF!</definedName>
    <definedName name="PA" localSheetId="52">[102]PRESUPUESTO!#REF!</definedName>
    <definedName name="PA" localSheetId="53">[102]PRESUPUESTO!#REF!</definedName>
    <definedName name="PA" localSheetId="54">[102]PRESUPUESTO!#REF!</definedName>
    <definedName name="PA" localSheetId="55">[102]PRESUPUESTO!#REF!</definedName>
    <definedName name="PA" localSheetId="56">[102]PRESUPUESTO!#REF!</definedName>
    <definedName name="PA" localSheetId="9">[102]PRESUPUESTO!#REF!</definedName>
    <definedName name="PA" localSheetId="10">[102]PRESUPUESTO!#REF!</definedName>
    <definedName name="PA" localSheetId="11">[102]PRESUPUESTO!#REF!</definedName>
    <definedName name="PA" localSheetId="12">[102]PRESUPUESTO!#REF!</definedName>
    <definedName name="PA" localSheetId="13">[102]PRESUPUESTO!#REF!</definedName>
    <definedName name="PA" localSheetId="14">[102]PRESUPUESTO!#REF!</definedName>
    <definedName name="PA" localSheetId="16">[102]PRESUPUESTO!#REF!</definedName>
    <definedName name="PA" localSheetId="17">[102]PRESUPUESTO!#REF!</definedName>
    <definedName name="PA" localSheetId="18">[102]PRESUPUESTO!#REF!</definedName>
    <definedName name="PA" localSheetId="19">[102]PRESUPUESTO!#REF!</definedName>
    <definedName name="PA" localSheetId="22">[102]PRESUPUESTO!#REF!</definedName>
    <definedName name="PA" localSheetId="23">[102]PRESUPUESTO!#REF!</definedName>
    <definedName name="PA" localSheetId="24">[102]PRESUPUESTO!#REF!</definedName>
    <definedName name="PA" localSheetId="25">[102]PRESUPUESTO!#REF!</definedName>
    <definedName name="PA" localSheetId="26">[102]PRESUPUESTO!#REF!</definedName>
    <definedName name="PA" localSheetId="27">[102]PRESUPUESTO!#REF!</definedName>
    <definedName name="PA" localSheetId="28">[102]PRESUPUESTO!#REF!</definedName>
    <definedName name="PA" localSheetId="29">[102]PRESUPUESTO!#REF!</definedName>
    <definedName name="PA" localSheetId="30">[102]PRESUPUESTO!#REF!</definedName>
    <definedName name="PA" localSheetId="31">[102]PRESUPUESTO!#REF!</definedName>
    <definedName name="PA" localSheetId="32">[102]PRESUPUESTO!#REF!</definedName>
    <definedName name="PA" localSheetId="33">[102]PRESUPUESTO!#REF!</definedName>
    <definedName name="PA" localSheetId="34">[102]PRESUPUESTO!#REF!</definedName>
    <definedName name="PA" localSheetId="35">[102]PRESUPUESTO!#REF!</definedName>
    <definedName name="PA" localSheetId="36">[102]PRESUPUESTO!#REF!</definedName>
    <definedName name="PA" localSheetId="37">[102]PRESUPUESTO!#REF!</definedName>
    <definedName name="PA" localSheetId="38">[102]PRESUPUESTO!#REF!</definedName>
    <definedName name="PA" localSheetId="39">[102]PRESUPUESTO!#REF!</definedName>
    <definedName name="PA" localSheetId="40">[102]PRESUPUESTO!#REF!</definedName>
    <definedName name="PA" localSheetId="41">[102]PRESUPUESTO!#REF!</definedName>
    <definedName name="PA" localSheetId="2">[102]PRESUPUESTO!#REF!</definedName>
    <definedName name="Pa" localSheetId="3">#REF!</definedName>
    <definedName name="PA">[102]PRESUPUESTO!#REF!</definedName>
    <definedName name="PAG">#N/A</definedName>
    <definedName name="PAGINA_1_DE_1" localSheetId="15">#REF!</definedName>
    <definedName name="PAGINA_1_DE_1" localSheetId="6">#REF!</definedName>
    <definedName name="PAGINA_1_DE_1" localSheetId="7">#REF!</definedName>
    <definedName name="PAGINA_1_DE_1" localSheetId="8">#REF!</definedName>
    <definedName name="PAGINA_1_DE_1" localSheetId="42">#REF!</definedName>
    <definedName name="PAGINA_1_DE_1" localSheetId="43">#REF!</definedName>
    <definedName name="PAGINA_1_DE_1" localSheetId="44">#REF!</definedName>
    <definedName name="PAGINA_1_DE_1" localSheetId="45">#REF!</definedName>
    <definedName name="PAGINA_1_DE_1" localSheetId="46">#REF!</definedName>
    <definedName name="PAGINA_1_DE_1" localSheetId="47">#REF!</definedName>
    <definedName name="PAGINA_1_DE_1" localSheetId="48">#REF!</definedName>
    <definedName name="PAGINA_1_DE_1" localSheetId="49">#REF!</definedName>
    <definedName name="PAGINA_1_DE_1" localSheetId="50">#REF!</definedName>
    <definedName name="PAGINA_1_DE_1" localSheetId="51">#REF!</definedName>
    <definedName name="PAGINA_1_DE_1" localSheetId="52">#REF!</definedName>
    <definedName name="PAGINA_1_DE_1" localSheetId="53">#REF!</definedName>
    <definedName name="PAGINA_1_DE_1" localSheetId="54">#REF!</definedName>
    <definedName name="PAGINA_1_DE_1" localSheetId="55">#REF!</definedName>
    <definedName name="PAGINA_1_DE_1" localSheetId="56">#REF!</definedName>
    <definedName name="PAGINA_1_DE_1" localSheetId="9">#REF!</definedName>
    <definedName name="PAGINA_1_DE_1" localSheetId="10">#REF!</definedName>
    <definedName name="PAGINA_1_DE_1" localSheetId="11">#REF!</definedName>
    <definedName name="PAGINA_1_DE_1" localSheetId="12">#REF!</definedName>
    <definedName name="PAGINA_1_DE_1" localSheetId="13">#REF!</definedName>
    <definedName name="PAGINA_1_DE_1" localSheetId="14">#REF!</definedName>
    <definedName name="PAGINA_1_DE_1" localSheetId="16">#REF!</definedName>
    <definedName name="PAGINA_1_DE_1" localSheetId="17">#REF!</definedName>
    <definedName name="PAGINA_1_DE_1" localSheetId="18">#REF!</definedName>
    <definedName name="PAGINA_1_DE_1" localSheetId="19">#REF!</definedName>
    <definedName name="PAGINA_1_DE_1" localSheetId="22">#REF!</definedName>
    <definedName name="PAGINA_1_DE_1" localSheetId="23">#REF!</definedName>
    <definedName name="PAGINA_1_DE_1" localSheetId="24">#REF!</definedName>
    <definedName name="PAGINA_1_DE_1" localSheetId="25">#REF!</definedName>
    <definedName name="PAGINA_1_DE_1" localSheetId="26">#REF!</definedName>
    <definedName name="PAGINA_1_DE_1" localSheetId="27">#REF!</definedName>
    <definedName name="PAGINA_1_DE_1" localSheetId="28">#REF!</definedName>
    <definedName name="PAGINA_1_DE_1" localSheetId="29">#REF!</definedName>
    <definedName name="PAGINA_1_DE_1" localSheetId="30">#REF!</definedName>
    <definedName name="PAGINA_1_DE_1" localSheetId="31">#REF!</definedName>
    <definedName name="PAGINA_1_DE_1" localSheetId="32">#REF!</definedName>
    <definedName name="PAGINA_1_DE_1" localSheetId="33">#REF!</definedName>
    <definedName name="PAGINA_1_DE_1" localSheetId="34">#REF!</definedName>
    <definedName name="PAGINA_1_DE_1" localSheetId="35">#REF!</definedName>
    <definedName name="PAGINA_1_DE_1" localSheetId="36">#REF!</definedName>
    <definedName name="PAGINA_1_DE_1" localSheetId="37">#REF!</definedName>
    <definedName name="PAGINA_1_DE_1" localSheetId="38">#REF!</definedName>
    <definedName name="PAGINA_1_DE_1" localSheetId="39">#REF!</definedName>
    <definedName name="PAGINA_1_DE_1" localSheetId="40">#REF!</definedName>
    <definedName name="PAGINA_1_DE_1" localSheetId="41">#REF!</definedName>
    <definedName name="PAGINA_1_DE_1">#REF!</definedName>
    <definedName name="PagoFinanciero" localSheetId="6">#REF!</definedName>
    <definedName name="PagoFinanciero">#REF!</definedName>
    <definedName name="pagos" localSheetId="6">#REF!</definedName>
    <definedName name="pagos">#REF!</definedName>
    <definedName name="PANEL" localSheetId="6">'[74]BASE DE DATOS ORIG'!#REF!</definedName>
    <definedName name="PANEL" localSheetId="7">'[74]BASE DE DATOS ORIG'!#REF!</definedName>
    <definedName name="PANEL" localSheetId="11">'[74]BASE DE DATOS ORIG'!#REF!</definedName>
    <definedName name="PANEL" localSheetId="19">'[74]BASE DE DATOS ORIG'!#REF!</definedName>
    <definedName name="PANEL">'[74]BASE DE DATOS ORIG'!#REF!</definedName>
    <definedName name="pañet" localSheetId="6">#REF!</definedName>
    <definedName name="pañet" localSheetId="7">#REF!</definedName>
    <definedName name="pañet" localSheetId="11">#REF!</definedName>
    <definedName name="pañet" localSheetId="19">#REF!</definedName>
    <definedName name="pañet" localSheetId="2">#REF!</definedName>
    <definedName name="pañet" localSheetId="1">#REF!</definedName>
    <definedName name="pañet">#REF!</definedName>
    <definedName name="papa" localSheetId="15">#REF!</definedName>
    <definedName name="papa" localSheetId="6">#REF!</definedName>
    <definedName name="papa" localSheetId="7">#REF!</definedName>
    <definedName name="papa" localSheetId="8">#REF!</definedName>
    <definedName name="papa" localSheetId="42">#REF!</definedName>
    <definedName name="papa" localSheetId="43">#REF!</definedName>
    <definedName name="papa" localSheetId="44">#REF!</definedName>
    <definedName name="papa" localSheetId="45">#REF!</definedName>
    <definedName name="papa" localSheetId="46">#REF!</definedName>
    <definedName name="papa" localSheetId="47">#REF!</definedName>
    <definedName name="papa" localSheetId="48">#REF!</definedName>
    <definedName name="papa" localSheetId="49">#REF!</definedName>
    <definedName name="papa" localSheetId="50">#REF!</definedName>
    <definedName name="papa" localSheetId="51">#REF!</definedName>
    <definedName name="papa" localSheetId="52">#REF!</definedName>
    <definedName name="papa" localSheetId="53">#REF!</definedName>
    <definedName name="papa" localSheetId="54">#REF!</definedName>
    <definedName name="papa" localSheetId="55">#REF!</definedName>
    <definedName name="papa" localSheetId="56">#REF!</definedName>
    <definedName name="papa" localSheetId="9">#REF!</definedName>
    <definedName name="papa" localSheetId="10">#REF!</definedName>
    <definedName name="papa" localSheetId="11">#REF!</definedName>
    <definedName name="papa" localSheetId="12">#REF!</definedName>
    <definedName name="papa" localSheetId="13">#REF!</definedName>
    <definedName name="papa" localSheetId="14">#REF!</definedName>
    <definedName name="papa" localSheetId="16">#REF!</definedName>
    <definedName name="papa" localSheetId="17">#REF!</definedName>
    <definedName name="papa" localSheetId="18">#REF!</definedName>
    <definedName name="papa" localSheetId="19">#REF!</definedName>
    <definedName name="papa" localSheetId="22">#REF!</definedName>
    <definedName name="papa" localSheetId="23">#REF!</definedName>
    <definedName name="papa" localSheetId="24">#REF!</definedName>
    <definedName name="papa" localSheetId="25">#REF!</definedName>
    <definedName name="papa" localSheetId="26">#REF!</definedName>
    <definedName name="papa" localSheetId="27">#REF!</definedName>
    <definedName name="papa" localSheetId="28">#REF!</definedName>
    <definedName name="papa" localSheetId="29">#REF!</definedName>
    <definedName name="papa" localSheetId="30">#REF!</definedName>
    <definedName name="papa" localSheetId="31">#REF!</definedName>
    <definedName name="papa" localSheetId="32">#REF!</definedName>
    <definedName name="papa" localSheetId="33">#REF!</definedName>
    <definedName name="papa" localSheetId="34">#REF!</definedName>
    <definedName name="papa" localSheetId="35">#REF!</definedName>
    <definedName name="papa" localSheetId="36">#REF!</definedName>
    <definedName name="papa" localSheetId="37">#REF!</definedName>
    <definedName name="papa" localSheetId="38">#REF!</definedName>
    <definedName name="papa" localSheetId="39">#REF!</definedName>
    <definedName name="papa" localSheetId="40">#REF!</definedName>
    <definedName name="papa" localSheetId="41">#REF!</definedName>
    <definedName name="papa">#REF!</definedName>
    <definedName name="paralelo" localSheetId="15">#REF!</definedName>
    <definedName name="paralelo" localSheetId="6">#REF!</definedName>
    <definedName name="paralelo" localSheetId="7">#REF!</definedName>
    <definedName name="paralelo" localSheetId="8">#REF!</definedName>
    <definedName name="paralelo" localSheetId="42">#REF!</definedName>
    <definedName name="paralelo" localSheetId="43">#REF!</definedName>
    <definedName name="paralelo" localSheetId="44">#REF!</definedName>
    <definedName name="paralelo" localSheetId="45">#REF!</definedName>
    <definedName name="paralelo" localSheetId="46">#REF!</definedName>
    <definedName name="paralelo" localSheetId="47">#REF!</definedName>
    <definedName name="paralelo" localSheetId="48">#REF!</definedName>
    <definedName name="paralelo" localSheetId="49">#REF!</definedName>
    <definedName name="paralelo" localSheetId="50">#REF!</definedName>
    <definedName name="paralelo" localSheetId="51">#REF!</definedName>
    <definedName name="paralelo" localSheetId="52">#REF!</definedName>
    <definedName name="paralelo" localSheetId="53">#REF!</definedName>
    <definedName name="paralelo" localSheetId="54">#REF!</definedName>
    <definedName name="paralelo" localSheetId="55">#REF!</definedName>
    <definedName name="paralelo" localSheetId="56">#REF!</definedName>
    <definedName name="paralelo" localSheetId="9">#REF!</definedName>
    <definedName name="paralelo" localSheetId="10">#REF!</definedName>
    <definedName name="paralelo" localSheetId="11">#REF!</definedName>
    <definedName name="paralelo" localSheetId="12">#REF!</definedName>
    <definedName name="paralelo" localSheetId="13">#REF!</definedName>
    <definedName name="paralelo" localSheetId="14">#REF!</definedName>
    <definedName name="paralelo" localSheetId="16">#REF!</definedName>
    <definedName name="paralelo" localSheetId="17">#REF!</definedName>
    <definedName name="paralelo" localSheetId="18">#REF!</definedName>
    <definedName name="paralelo" localSheetId="19">#REF!</definedName>
    <definedName name="paralelo" localSheetId="22">#REF!</definedName>
    <definedName name="paralelo" localSheetId="23">#REF!</definedName>
    <definedName name="paralelo" localSheetId="24">#REF!</definedName>
    <definedName name="paralelo" localSheetId="25">#REF!</definedName>
    <definedName name="paralelo" localSheetId="26">#REF!</definedName>
    <definedName name="paralelo" localSheetId="27">#REF!</definedName>
    <definedName name="paralelo" localSheetId="28">#REF!</definedName>
    <definedName name="paralelo" localSheetId="29">#REF!</definedName>
    <definedName name="paralelo" localSheetId="30">#REF!</definedName>
    <definedName name="paralelo" localSheetId="31">#REF!</definedName>
    <definedName name="paralelo" localSheetId="32">#REF!</definedName>
    <definedName name="paralelo" localSheetId="33">#REF!</definedName>
    <definedName name="paralelo" localSheetId="34">#REF!</definedName>
    <definedName name="paralelo" localSheetId="35">#REF!</definedName>
    <definedName name="paralelo" localSheetId="36">#REF!</definedName>
    <definedName name="paralelo" localSheetId="37">#REF!</definedName>
    <definedName name="paralelo" localSheetId="38">#REF!</definedName>
    <definedName name="paralelo" localSheetId="39">#REF!</definedName>
    <definedName name="paralelo" localSheetId="40">#REF!</definedName>
    <definedName name="paralelo" localSheetId="41">#REF!</definedName>
    <definedName name="paralelo">#REF!</definedName>
    <definedName name="PARAMETROS" localSheetId="6">#REF!</definedName>
    <definedName name="PARAMETROS">#REF!</definedName>
    <definedName name="pasamuro" localSheetId="6">[47]lisprecios!#REF!</definedName>
    <definedName name="pasamuro" localSheetId="7">[47]lisprecios!#REF!</definedName>
    <definedName name="pasamuro" localSheetId="11">[47]lisprecios!#REF!</definedName>
    <definedName name="pasamuro" localSheetId="19">[47]lisprecios!#REF!</definedName>
    <definedName name="pasamuro">[47]lisprecios!#REF!</definedName>
    <definedName name="PASAMURO_B_x_EL_L_0.25_Z_0.125_M" localSheetId="6">#REF!</definedName>
    <definedName name="PASAMURO_B_x_EL_L_0.25_Z_0.125_M" localSheetId="7">#REF!</definedName>
    <definedName name="PASAMURO_B_x_EL_L_0.25_Z_0.125_M" localSheetId="11">#REF!</definedName>
    <definedName name="PASAMURO_B_x_EL_L_0.25_Z_0.125_M" localSheetId="19">#REF!</definedName>
    <definedName name="PASAMURO_B_x_EL_L_0.25_Z_0.125_M" localSheetId="1">#REF!</definedName>
    <definedName name="PASAMURO_B_x_EL_L_0.25_Z_0.125_M">#REF!</definedName>
    <definedName name="Pay_Date" localSheetId="6">#REF!</definedName>
    <definedName name="Pay_Date" localSheetId="7">#REF!</definedName>
    <definedName name="Pay_Date" localSheetId="11">#REF!</definedName>
    <definedName name="Pay_Date" localSheetId="19">#REF!</definedName>
    <definedName name="Pay_Date" localSheetId="1">#REF!</definedName>
    <definedName name="Pay_Date" localSheetId="3">#REF!</definedName>
    <definedName name="Pay_Date">#REF!</definedName>
    <definedName name="Pay_Num" localSheetId="6">#REF!</definedName>
    <definedName name="Pay_Num" localSheetId="3">#REF!</definedName>
    <definedName name="Pay_Num">#REF!</definedName>
    <definedName name="Payment_Date" localSheetId="15">DATE(YEAR([0]!Loan_Start),MONTH([0]!Loan_Start)+Payment_Number,DAY([0]!Loan_Start))</definedName>
    <definedName name="Payment_Date" localSheetId="6">DATE(YEAR('1,1'!Loan_Start),MONTH('1,1'!Loan_Start)+Payment_Number,DAY('1,1'!Loan_Start))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42">DATE(YEAR([0]!Loan_Start),MONTH([0]!Loan_Start)+Payment_Number,DAY([0]!Loan_Start))</definedName>
    <definedName name="Payment_Date" localSheetId="43">DATE(YEAR([0]!Loan_Start),MONTH([0]!Loan_Start)+Payment_Number,DAY([0]!Loan_Start))</definedName>
    <definedName name="Payment_Date" localSheetId="44">DATE(YEAR([0]!Loan_Start),MONTH([0]!Loan_Start)+Payment_Number,DAY([0]!Loan_Start))</definedName>
    <definedName name="Payment_Date" localSheetId="45">DATE(YEAR([0]!Loan_Start),MONTH([0]!Loan_Start)+Payment_Number,DAY([0]!Loan_Start))</definedName>
    <definedName name="Payment_Date" localSheetId="46">DATE(YEAR([0]!Loan_Start),MONTH([0]!Loan_Start)+Payment_Number,DAY([0]!Loan_Start))</definedName>
    <definedName name="Payment_Date" localSheetId="47">DATE(YEAR([0]!Loan_Start),MONTH([0]!Loan_Start)+Payment_Number,DAY([0]!Loan_Start))</definedName>
    <definedName name="Payment_Date" localSheetId="48">DATE(YEAR([0]!Loan_Start),MONTH([0]!Loan_Start)+Payment_Number,DAY([0]!Loan_Start))</definedName>
    <definedName name="Payment_Date" localSheetId="49">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52">DATE(YEAR([0]!Loan_Start),MONTH([0]!Loan_Start)+Payment_Number,DAY([0]!Loan_Start))</definedName>
    <definedName name="Payment_Date" localSheetId="53">DATE(YEAR([0]!Loan_Start),MONTH([0]!Loan_Start)+Payment_Number,DAY([0]!Loan_Start))</definedName>
    <definedName name="Payment_Date" localSheetId="54">DATE(YEAR([0]!Loan_Start),MONTH([0]!Loan_Start)+Payment_Number,DAY([0]!Loan_Start))</definedName>
    <definedName name="Payment_Date" localSheetId="55">DATE(YEAR([0]!Loan_Start),MONTH([0]!Loan_Start)+Payment_Number,DAY([0]!Loan_Start))</definedName>
    <definedName name="Payment_Date" localSheetId="56">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DATE(YEAR(Loan_Start),MONTH(Loan_Start)+Payment_Number,DAY(Loan_Start))</definedName>
    <definedName name="Payment_Date" localSheetId="19">DATE(YEAR(Loan_Start),MONTH(Loan_Start)+Payment_Number,DAY(Loan_Start))</definedName>
    <definedName name="Payment_Date" localSheetId="20">DATE(YEAR(Loan_Start),MONTH(Loan_Start)+Payment_Number,DAY(Loan_Start))</definedName>
    <definedName name="Payment_Date" localSheetId="21">DATE(YEAR(Loan_Start),MONTH(Loan_Start)+Payment_Number,DAY(Loan_Start))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8">DATE(YEAR([0]!Loan_Start),MONTH([0]!Loan_Start)+Payment_Number,DAY([0]!Loan_Start))</definedName>
    <definedName name="Payment_Date" localSheetId="39">DATE(YEAR([0]!Loan_Start),MONTH([0]!Loan_Start)+Payment_Number,DAY([0]!Loan_Start))</definedName>
    <definedName name="Payment_Date" localSheetId="40">DATE(YEAR([0]!Loan_Start),MONTH([0]!Loan_Start)+Payment_Number,DAY([0]!Loan_Start))</definedName>
    <definedName name="Payment_Date" localSheetId="41">DATE(YEAR([0]!Loan_Start),MONTH([0]!Loan_Start)+Payment_Number,DAY([0]!Loan_Start))</definedName>
    <definedName name="Payment_Date" localSheetId="2">DATE(YEAR(Loan_Start),MONTH(Loan_Start)+Payment_Number,DAY(Loan_Start))</definedName>
    <definedName name="Payment_Date" localSheetId="1">DATE(YEAR(Loan_Start),MONTH(Loan_Start)+Payment_Number,DAY(Loan_Start))</definedName>
    <definedName name="Payment_Date" localSheetId="3">DATE(YEAR('PROGRAMACION F F'!Loan_Start),MONTH('PROGRAMACION F F'!Loan_Start)+Payment_Number,DAY('PROGRAMACION F F'!Loan_Start))</definedName>
    <definedName name="Payment_Date">DATE(YEAR(Loan_Start),MONTH(Loan_Start)+Payment_Number,DAY(Loan_Start))</definedName>
    <definedName name="Payment_Date_1">#N/A</definedName>
    <definedName name="Payment_Date_2">#N/A</definedName>
    <definedName name="Payment_Needed">"Pago necesario"</definedName>
    <definedName name="payment_terms" localSheetId="2">#REF!</definedName>
    <definedName name="payment_terms">#REF!</definedName>
    <definedName name="PAZ" localSheetId="15">#REF!</definedName>
    <definedName name="PAZ" localSheetId="6">#REF!</definedName>
    <definedName name="PAZ" localSheetId="7">#REF!</definedName>
    <definedName name="PAZ" localSheetId="8">#REF!</definedName>
    <definedName name="PAZ" localSheetId="42">#REF!</definedName>
    <definedName name="PAZ" localSheetId="43">#REF!</definedName>
    <definedName name="PAZ" localSheetId="44">#REF!</definedName>
    <definedName name="PAZ" localSheetId="45">#REF!</definedName>
    <definedName name="PAZ" localSheetId="46">#REF!</definedName>
    <definedName name="PAZ" localSheetId="47">#REF!</definedName>
    <definedName name="PAZ" localSheetId="48">#REF!</definedName>
    <definedName name="PAZ" localSheetId="49">#REF!</definedName>
    <definedName name="PAZ" localSheetId="50">#REF!</definedName>
    <definedName name="PAZ" localSheetId="51">#REF!</definedName>
    <definedName name="PAZ" localSheetId="52">#REF!</definedName>
    <definedName name="PAZ" localSheetId="53">#REF!</definedName>
    <definedName name="PAZ" localSheetId="54">#REF!</definedName>
    <definedName name="PAZ" localSheetId="55">#REF!</definedName>
    <definedName name="PAZ" localSheetId="56">#REF!</definedName>
    <definedName name="PAZ" localSheetId="9">#REF!</definedName>
    <definedName name="PAZ" localSheetId="10">#REF!</definedName>
    <definedName name="PAZ" localSheetId="11">#REF!</definedName>
    <definedName name="PAZ" localSheetId="12">#REF!</definedName>
    <definedName name="PAZ" localSheetId="13">#REF!</definedName>
    <definedName name="PAZ" localSheetId="14">#REF!</definedName>
    <definedName name="PAZ" localSheetId="16">#REF!</definedName>
    <definedName name="PAZ" localSheetId="17">#REF!</definedName>
    <definedName name="PAZ" localSheetId="18">#REF!</definedName>
    <definedName name="PAZ" localSheetId="19">#REF!</definedName>
    <definedName name="PAZ" localSheetId="22">#REF!</definedName>
    <definedName name="PAZ" localSheetId="23">#REF!</definedName>
    <definedName name="PAZ" localSheetId="24">#REF!</definedName>
    <definedName name="PAZ" localSheetId="25">#REF!</definedName>
    <definedName name="PAZ" localSheetId="26">#REF!</definedName>
    <definedName name="PAZ" localSheetId="27">#REF!</definedName>
    <definedName name="PAZ" localSheetId="28">#REF!</definedName>
    <definedName name="PAZ" localSheetId="29">#REF!</definedName>
    <definedName name="PAZ" localSheetId="30">#REF!</definedName>
    <definedName name="PAZ" localSheetId="31">#REF!</definedName>
    <definedName name="PAZ" localSheetId="32">#REF!</definedName>
    <definedName name="PAZ" localSheetId="33">#REF!</definedName>
    <definedName name="PAZ" localSheetId="34">#REF!</definedName>
    <definedName name="PAZ" localSheetId="35">#REF!</definedName>
    <definedName name="PAZ" localSheetId="36">#REF!</definedName>
    <definedName name="PAZ" localSheetId="37">#REF!</definedName>
    <definedName name="PAZ" localSheetId="38">#REF!</definedName>
    <definedName name="PAZ" localSheetId="39">#REF!</definedName>
    <definedName name="PAZ" localSheetId="40">#REF!</definedName>
    <definedName name="PAZ" localSheetId="41">#REF!</definedName>
    <definedName name="PAZ" localSheetId="3">#REF!</definedName>
    <definedName name="PAZ">#REF!</definedName>
    <definedName name="PB" localSheetId="15">[102]PRESUPUESTO!#REF!</definedName>
    <definedName name="PB" localSheetId="6">[102]PRESUPUESTO!#REF!</definedName>
    <definedName name="PB" localSheetId="7">[102]PRESUPUESTO!#REF!</definedName>
    <definedName name="PB" localSheetId="8">[102]PRESUPUESTO!#REF!</definedName>
    <definedName name="PB" localSheetId="42">[102]PRESUPUESTO!#REF!</definedName>
    <definedName name="PB" localSheetId="43">[102]PRESUPUESTO!#REF!</definedName>
    <definedName name="PB" localSheetId="44">[102]PRESUPUESTO!#REF!</definedName>
    <definedName name="PB" localSheetId="45">[102]PRESUPUESTO!#REF!</definedName>
    <definedName name="PB" localSheetId="46">[102]PRESUPUESTO!#REF!</definedName>
    <definedName name="PB" localSheetId="47">[102]PRESUPUESTO!#REF!</definedName>
    <definedName name="PB" localSheetId="48">[102]PRESUPUESTO!#REF!</definedName>
    <definedName name="PB" localSheetId="49">[102]PRESUPUESTO!#REF!</definedName>
    <definedName name="PB" localSheetId="50">[102]PRESUPUESTO!#REF!</definedName>
    <definedName name="PB" localSheetId="51">[102]PRESUPUESTO!#REF!</definedName>
    <definedName name="PB" localSheetId="52">[102]PRESUPUESTO!#REF!</definedName>
    <definedName name="PB" localSheetId="53">[102]PRESUPUESTO!#REF!</definedName>
    <definedName name="PB" localSheetId="54">[102]PRESUPUESTO!#REF!</definedName>
    <definedName name="PB" localSheetId="55">[102]PRESUPUESTO!#REF!</definedName>
    <definedName name="PB" localSheetId="56">[102]PRESUPUESTO!#REF!</definedName>
    <definedName name="PB" localSheetId="9">[102]PRESUPUESTO!#REF!</definedName>
    <definedName name="PB" localSheetId="10">[102]PRESUPUESTO!#REF!</definedName>
    <definedName name="PB" localSheetId="11">[102]PRESUPUESTO!#REF!</definedName>
    <definedName name="PB" localSheetId="12">[102]PRESUPUESTO!#REF!</definedName>
    <definedName name="PB" localSheetId="13">[102]PRESUPUESTO!#REF!</definedName>
    <definedName name="PB" localSheetId="14">[102]PRESUPUESTO!#REF!</definedName>
    <definedName name="PB" localSheetId="16">[102]PRESUPUESTO!#REF!</definedName>
    <definedName name="PB" localSheetId="17">[102]PRESUPUESTO!#REF!</definedName>
    <definedName name="PB" localSheetId="18">[102]PRESUPUESTO!#REF!</definedName>
    <definedName name="PB" localSheetId="19">[102]PRESUPUESTO!#REF!</definedName>
    <definedName name="PB" localSheetId="22">[102]PRESUPUESTO!#REF!</definedName>
    <definedName name="PB" localSheetId="23">[102]PRESUPUESTO!#REF!</definedName>
    <definedName name="PB" localSheetId="24">[102]PRESUPUESTO!#REF!</definedName>
    <definedName name="PB" localSheetId="25">[102]PRESUPUESTO!#REF!</definedName>
    <definedName name="PB" localSheetId="26">[102]PRESUPUESTO!#REF!</definedName>
    <definedName name="PB" localSheetId="27">[102]PRESUPUESTO!#REF!</definedName>
    <definedName name="PB" localSheetId="28">[102]PRESUPUESTO!#REF!</definedName>
    <definedName name="PB" localSheetId="29">[102]PRESUPUESTO!#REF!</definedName>
    <definedName name="PB" localSheetId="30">[102]PRESUPUESTO!#REF!</definedName>
    <definedName name="PB" localSheetId="31">[102]PRESUPUESTO!#REF!</definedName>
    <definedName name="PB" localSheetId="32">[102]PRESUPUESTO!#REF!</definedName>
    <definedName name="PB" localSheetId="33">[102]PRESUPUESTO!#REF!</definedName>
    <definedName name="PB" localSheetId="34">[102]PRESUPUESTO!#REF!</definedName>
    <definedName name="PB" localSheetId="35">[102]PRESUPUESTO!#REF!</definedName>
    <definedName name="PB" localSheetId="36">[102]PRESUPUESTO!#REF!</definedName>
    <definedName name="PB" localSheetId="37">[102]PRESUPUESTO!#REF!</definedName>
    <definedName name="PB" localSheetId="38">[102]PRESUPUESTO!#REF!</definedName>
    <definedName name="PB" localSheetId="39">[102]PRESUPUESTO!#REF!</definedName>
    <definedName name="PB" localSheetId="40">[102]PRESUPUESTO!#REF!</definedName>
    <definedName name="PB" localSheetId="41">[102]PRESUPUESTO!#REF!</definedName>
    <definedName name="PB" localSheetId="2">[102]PRESUPUESTO!#REF!</definedName>
    <definedName name="Pb" localSheetId="3">#REF!</definedName>
    <definedName name="PB">[102]PRESUPUESTO!#REF!</definedName>
    <definedName name="PC" localSheetId="15">[102]PRESUPUESTO!#REF!</definedName>
    <definedName name="PC" localSheetId="6">[102]PRESUPUESTO!#REF!</definedName>
    <definedName name="PC" localSheetId="7">[102]PRESUPUESTO!#REF!</definedName>
    <definedName name="PC" localSheetId="8">[102]PRESUPUESTO!#REF!</definedName>
    <definedName name="PC" localSheetId="42">[102]PRESUPUESTO!#REF!</definedName>
    <definedName name="PC" localSheetId="43">[102]PRESUPUESTO!#REF!</definedName>
    <definedName name="PC" localSheetId="44">[102]PRESUPUESTO!#REF!</definedName>
    <definedName name="PC" localSheetId="45">[102]PRESUPUESTO!#REF!</definedName>
    <definedName name="PC" localSheetId="46">[102]PRESUPUESTO!#REF!</definedName>
    <definedName name="PC" localSheetId="47">[102]PRESUPUESTO!#REF!</definedName>
    <definedName name="PC" localSheetId="48">[102]PRESUPUESTO!#REF!</definedName>
    <definedName name="PC" localSheetId="49">[102]PRESUPUESTO!#REF!</definedName>
    <definedName name="PC" localSheetId="50">[102]PRESUPUESTO!#REF!</definedName>
    <definedName name="PC" localSheetId="51">[102]PRESUPUESTO!#REF!</definedName>
    <definedName name="PC" localSheetId="52">[102]PRESUPUESTO!#REF!</definedName>
    <definedName name="PC" localSheetId="53">[102]PRESUPUESTO!#REF!</definedName>
    <definedName name="PC" localSheetId="54">[102]PRESUPUESTO!#REF!</definedName>
    <definedName name="PC" localSheetId="55">[102]PRESUPUESTO!#REF!</definedName>
    <definedName name="PC" localSheetId="56">[102]PRESUPUESTO!#REF!</definedName>
    <definedName name="PC" localSheetId="9">[102]PRESUPUESTO!#REF!</definedName>
    <definedName name="PC" localSheetId="10">[102]PRESUPUESTO!#REF!</definedName>
    <definedName name="PC" localSheetId="11">[102]PRESUPUESTO!#REF!</definedName>
    <definedName name="PC" localSheetId="12">[102]PRESUPUESTO!#REF!</definedName>
    <definedName name="PC" localSheetId="13">[102]PRESUPUESTO!#REF!</definedName>
    <definedName name="PC" localSheetId="14">[102]PRESUPUESTO!#REF!</definedName>
    <definedName name="PC" localSheetId="16">[102]PRESUPUESTO!#REF!</definedName>
    <definedName name="PC" localSheetId="17">[102]PRESUPUESTO!#REF!</definedName>
    <definedName name="PC" localSheetId="18">[102]PRESUPUESTO!#REF!</definedName>
    <definedName name="PC" localSheetId="19">[102]PRESUPUESTO!#REF!</definedName>
    <definedName name="PC" localSheetId="22">[102]PRESUPUESTO!#REF!</definedName>
    <definedName name="PC" localSheetId="23">[102]PRESUPUESTO!#REF!</definedName>
    <definedName name="PC" localSheetId="24">[102]PRESUPUESTO!#REF!</definedName>
    <definedName name="PC" localSheetId="25">[102]PRESUPUESTO!#REF!</definedName>
    <definedName name="PC" localSheetId="26">[102]PRESUPUESTO!#REF!</definedName>
    <definedName name="PC" localSheetId="27">[102]PRESUPUESTO!#REF!</definedName>
    <definedName name="PC" localSheetId="28">[102]PRESUPUESTO!#REF!</definedName>
    <definedName name="PC" localSheetId="29">[102]PRESUPUESTO!#REF!</definedName>
    <definedName name="PC" localSheetId="30">[102]PRESUPUESTO!#REF!</definedName>
    <definedName name="PC" localSheetId="31">[102]PRESUPUESTO!#REF!</definedName>
    <definedName name="PC" localSheetId="32">[102]PRESUPUESTO!#REF!</definedName>
    <definedName name="PC" localSheetId="33">[102]PRESUPUESTO!#REF!</definedName>
    <definedName name="PC" localSheetId="34">[102]PRESUPUESTO!#REF!</definedName>
    <definedName name="PC" localSheetId="35">[102]PRESUPUESTO!#REF!</definedName>
    <definedName name="PC" localSheetId="36">[102]PRESUPUESTO!#REF!</definedName>
    <definedName name="PC" localSheetId="37">[102]PRESUPUESTO!#REF!</definedName>
    <definedName name="PC" localSheetId="38">[102]PRESUPUESTO!#REF!</definedName>
    <definedName name="PC" localSheetId="39">[102]PRESUPUESTO!#REF!</definedName>
    <definedName name="PC" localSheetId="40">[102]PRESUPUESTO!#REF!</definedName>
    <definedName name="PC" localSheetId="41">[102]PRESUPUESTO!#REF!</definedName>
    <definedName name="PC" localSheetId="2">[102]PRESUPUESTO!#REF!</definedName>
    <definedName name="Pc" localSheetId="3">#REF!</definedName>
    <definedName name="PC">[102]PRESUPUESTO!#REF!</definedName>
    <definedName name="Pd" localSheetId="6">#REF!</definedName>
    <definedName name="Pd" localSheetId="7">#REF!</definedName>
    <definedName name="Pd" localSheetId="11">#REF!</definedName>
    <definedName name="Pd" localSheetId="19">#REF!</definedName>
    <definedName name="Pd" localSheetId="2">#REF!</definedName>
    <definedName name="Pd" localSheetId="1">#REF!</definedName>
    <definedName name="Pd">#REF!</definedName>
    <definedName name="PE" localSheetId="15">[102]PRESUPUESTO!#REF!</definedName>
    <definedName name="PE" localSheetId="6">[102]PRESUPUESTO!#REF!</definedName>
    <definedName name="PE" localSheetId="7">[102]PRESUPUESTO!#REF!</definedName>
    <definedName name="PE" localSheetId="8">[102]PRESUPUESTO!#REF!</definedName>
    <definedName name="PE" localSheetId="42">[102]PRESUPUESTO!#REF!</definedName>
    <definedName name="PE" localSheetId="43">[102]PRESUPUESTO!#REF!</definedName>
    <definedName name="PE" localSheetId="44">[102]PRESUPUESTO!#REF!</definedName>
    <definedName name="PE" localSheetId="45">[102]PRESUPUESTO!#REF!</definedName>
    <definedName name="PE" localSheetId="46">[102]PRESUPUESTO!#REF!</definedName>
    <definedName name="PE" localSheetId="47">[102]PRESUPUESTO!#REF!</definedName>
    <definedName name="PE" localSheetId="48">[102]PRESUPUESTO!#REF!</definedName>
    <definedName name="PE" localSheetId="49">[102]PRESUPUESTO!#REF!</definedName>
    <definedName name="PE" localSheetId="50">[102]PRESUPUESTO!#REF!</definedName>
    <definedName name="PE" localSheetId="51">[102]PRESUPUESTO!#REF!</definedName>
    <definedName name="PE" localSheetId="52">[102]PRESUPUESTO!#REF!</definedName>
    <definedName name="PE" localSheetId="53">[102]PRESUPUESTO!#REF!</definedName>
    <definedName name="PE" localSheetId="54">[102]PRESUPUESTO!#REF!</definedName>
    <definedName name="PE" localSheetId="55">[102]PRESUPUESTO!#REF!</definedName>
    <definedName name="PE" localSheetId="56">[102]PRESUPUESTO!#REF!</definedName>
    <definedName name="PE" localSheetId="9">[102]PRESUPUESTO!#REF!</definedName>
    <definedName name="PE" localSheetId="10">[102]PRESUPUESTO!#REF!</definedName>
    <definedName name="PE" localSheetId="11">[102]PRESUPUESTO!#REF!</definedName>
    <definedName name="PE" localSheetId="12">[102]PRESUPUESTO!#REF!</definedName>
    <definedName name="PE" localSheetId="13">[102]PRESUPUESTO!#REF!</definedName>
    <definedName name="PE" localSheetId="14">[102]PRESUPUESTO!#REF!</definedName>
    <definedName name="PE" localSheetId="16">[102]PRESUPUESTO!#REF!</definedName>
    <definedName name="PE" localSheetId="17">[102]PRESUPUESTO!#REF!</definedName>
    <definedName name="PE" localSheetId="18">[102]PRESUPUESTO!#REF!</definedName>
    <definedName name="PE" localSheetId="19">[102]PRESUPUESTO!#REF!</definedName>
    <definedName name="PE" localSheetId="22">[102]PRESUPUESTO!#REF!</definedName>
    <definedName name="PE" localSheetId="23">[102]PRESUPUESTO!#REF!</definedName>
    <definedName name="PE" localSheetId="24">[102]PRESUPUESTO!#REF!</definedName>
    <definedName name="PE" localSheetId="25">[102]PRESUPUESTO!#REF!</definedName>
    <definedName name="PE" localSheetId="26">[102]PRESUPUESTO!#REF!</definedName>
    <definedName name="PE" localSheetId="27">[102]PRESUPUESTO!#REF!</definedName>
    <definedName name="PE" localSheetId="28">[102]PRESUPUESTO!#REF!</definedName>
    <definedName name="PE" localSheetId="29">[102]PRESUPUESTO!#REF!</definedName>
    <definedName name="PE" localSheetId="30">[102]PRESUPUESTO!#REF!</definedName>
    <definedName name="PE" localSheetId="31">[102]PRESUPUESTO!#REF!</definedName>
    <definedName name="PE" localSheetId="32">[102]PRESUPUESTO!#REF!</definedName>
    <definedName name="PE" localSheetId="33">[102]PRESUPUESTO!#REF!</definedName>
    <definedName name="PE" localSheetId="34">[102]PRESUPUESTO!#REF!</definedName>
    <definedName name="PE" localSheetId="35">[102]PRESUPUESTO!#REF!</definedName>
    <definedName name="PE" localSheetId="36">[102]PRESUPUESTO!#REF!</definedName>
    <definedName name="PE" localSheetId="37">[102]PRESUPUESTO!#REF!</definedName>
    <definedName name="PE" localSheetId="38">[102]PRESUPUESTO!#REF!</definedName>
    <definedName name="PE" localSheetId="39">[102]PRESUPUESTO!#REF!</definedName>
    <definedName name="PE" localSheetId="40">[102]PRESUPUESTO!#REF!</definedName>
    <definedName name="PE" localSheetId="41">[102]PRESUPUESTO!#REF!</definedName>
    <definedName name="PE" localSheetId="2">[102]PRESUPUESTO!#REF!</definedName>
    <definedName name="Pe" localSheetId="3">#REF!</definedName>
    <definedName name="PE">[102]PRESUPUESTO!#REF!</definedName>
    <definedName name="pedro" localSheetId="6">#REF!</definedName>
    <definedName name="pedro" localSheetId="7">#REF!</definedName>
    <definedName name="pedro" localSheetId="11">#REF!</definedName>
    <definedName name="pedro" localSheetId="19">#REF!</definedName>
    <definedName name="pedro" localSheetId="2">#REF!</definedName>
    <definedName name="pedro" localSheetId="1">#REF!</definedName>
    <definedName name="pedro">#REF!</definedName>
    <definedName name="Pega_plus">'[37]LISTADO '!$F$27</definedName>
    <definedName name="PEGANTE_P.V.C" localSheetId="6">#REF!</definedName>
    <definedName name="PEGANTE_P.V.C" localSheetId="7">#REF!</definedName>
    <definedName name="PEGANTE_P.V.C" localSheetId="11">#REF!</definedName>
    <definedName name="PEGANTE_P.V.C" localSheetId="19">#REF!</definedName>
    <definedName name="PEGANTE_P.V.C" localSheetId="1">#REF!</definedName>
    <definedName name="PEGANTE_P.V.C">#REF!</definedName>
    <definedName name="Pegante_PVC" localSheetId="6">'[53]L. MAT.'!#REF!</definedName>
    <definedName name="Pegante_PVC" localSheetId="7">'[53]L. MAT.'!#REF!</definedName>
    <definedName name="Pegante_PVC" localSheetId="11">'[53]L. MAT.'!#REF!</definedName>
    <definedName name="Pegante_PVC" localSheetId="19">'[53]L. MAT.'!#REF!</definedName>
    <definedName name="Pegante_PVC">'[53]L. MAT.'!#REF!</definedName>
    <definedName name="pelo" localSheetId="15">#REF!</definedName>
    <definedName name="pelo" localSheetId="6">#REF!</definedName>
    <definedName name="pelo" localSheetId="7">#REF!</definedName>
    <definedName name="pelo" localSheetId="8">#REF!</definedName>
    <definedName name="pelo" localSheetId="42">#REF!</definedName>
    <definedName name="pelo" localSheetId="43">#REF!</definedName>
    <definedName name="pelo" localSheetId="44">#REF!</definedName>
    <definedName name="pelo" localSheetId="45">#REF!</definedName>
    <definedName name="pelo" localSheetId="46">#REF!</definedName>
    <definedName name="pelo" localSheetId="47">#REF!</definedName>
    <definedName name="pelo" localSheetId="48">#REF!</definedName>
    <definedName name="pelo" localSheetId="49">#REF!</definedName>
    <definedName name="pelo" localSheetId="50">#REF!</definedName>
    <definedName name="pelo" localSheetId="51">#REF!</definedName>
    <definedName name="pelo" localSheetId="52">#REF!</definedName>
    <definedName name="pelo" localSheetId="53">#REF!</definedName>
    <definedName name="pelo" localSheetId="54">#REF!</definedName>
    <definedName name="pelo" localSheetId="55">#REF!</definedName>
    <definedName name="pelo" localSheetId="56">#REF!</definedName>
    <definedName name="pelo" localSheetId="9">#REF!</definedName>
    <definedName name="pelo" localSheetId="10">#REF!</definedName>
    <definedName name="pelo" localSheetId="11">#REF!</definedName>
    <definedName name="pelo" localSheetId="12">#REF!</definedName>
    <definedName name="pelo" localSheetId="13">#REF!</definedName>
    <definedName name="pelo" localSheetId="14">#REF!</definedName>
    <definedName name="pelo" localSheetId="16">#REF!</definedName>
    <definedName name="pelo" localSheetId="17">#REF!</definedName>
    <definedName name="pelo" localSheetId="18">#REF!</definedName>
    <definedName name="pelo" localSheetId="19">#REF!</definedName>
    <definedName name="pelo" localSheetId="22">#REF!</definedName>
    <definedName name="pelo" localSheetId="23">#REF!</definedName>
    <definedName name="pelo" localSheetId="24">#REF!</definedName>
    <definedName name="pelo" localSheetId="25">#REF!</definedName>
    <definedName name="pelo" localSheetId="26">#REF!</definedName>
    <definedName name="pelo" localSheetId="27">#REF!</definedName>
    <definedName name="pelo" localSheetId="28">#REF!</definedName>
    <definedName name="pelo" localSheetId="29">#REF!</definedName>
    <definedName name="pelo" localSheetId="30">#REF!</definedName>
    <definedName name="pelo" localSheetId="31">#REF!</definedName>
    <definedName name="pelo" localSheetId="32">#REF!</definedName>
    <definedName name="pelo" localSheetId="33">#REF!</definedName>
    <definedName name="pelo" localSheetId="34">#REF!</definedName>
    <definedName name="pelo" localSheetId="35">#REF!</definedName>
    <definedName name="pelo" localSheetId="36">#REF!</definedName>
    <definedName name="pelo" localSheetId="37">#REF!</definedName>
    <definedName name="pelo" localSheetId="38">#REF!</definedName>
    <definedName name="pelo" localSheetId="39">#REF!</definedName>
    <definedName name="pelo" localSheetId="40">#REF!</definedName>
    <definedName name="pelo" localSheetId="41">#REF!</definedName>
    <definedName name="pelo">#REF!</definedName>
    <definedName name="pelos" localSheetId="15">#REF!</definedName>
    <definedName name="pelos" localSheetId="6">#REF!</definedName>
    <definedName name="pelos" localSheetId="7">#REF!</definedName>
    <definedName name="pelos" localSheetId="8">#REF!</definedName>
    <definedName name="pelos" localSheetId="42">#REF!</definedName>
    <definedName name="pelos" localSheetId="43">#REF!</definedName>
    <definedName name="pelos" localSheetId="44">#REF!</definedName>
    <definedName name="pelos" localSheetId="45">#REF!</definedName>
    <definedName name="pelos" localSheetId="46">#REF!</definedName>
    <definedName name="pelos" localSheetId="47">#REF!</definedName>
    <definedName name="pelos" localSheetId="48">#REF!</definedName>
    <definedName name="pelos" localSheetId="49">#REF!</definedName>
    <definedName name="pelos" localSheetId="50">#REF!</definedName>
    <definedName name="pelos" localSheetId="51">#REF!</definedName>
    <definedName name="pelos" localSheetId="52">#REF!</definedName>
    <definedName name="pelos" localSheetId="53">#REF!</definedName>
    <definedName name="pelos" localSheetId="54">#REF!</definedName>
    <definedName name="pelos" localSheetId="55">#REF!</definedName>
    <definedName name="pelos" localSheetId="56">#REF!</definedName>
    <definedName name="pelos" localSheetId="9">#REF!</definedName>
    <definedName name="pelos" localSheetId="10">#REF!</definedName>
    <definedName name="pelos" localSheetId="11">#REF!</definedName>
    <definedName name="pelos" localSheetId="12">#REF!</definedName>
    <definedName name="pelos" localSheetId="13">#REF!</definedName>
    <definedName name="pelos" localSheetId="14">#REF!</definedName>
    <definedName name="pelos" localSheetId="16">#REF!</definedName>
    <definedName name="pelos" localSheetId="17">#REF!</definedName>
    <definedName name="pelos" localSheetId="18">#REF!</definedName>
    <definedName name="pelos" localSheetId="19">#REF!</definedName>
    <definedName name="pelos" localSheetId="22">#REF!</definedName>
    <definedName name="pelos" localSheetId="23">#REF!</definedName>
    <definedName name="pelos" localSheetId="24">#REF!</definedName>
    <definedName name="pelos" localSheetId="25">#REF!</definedName>
    <definedName name="pelos" localSheetId="26">#REF!</definedName>
    <definedName name="pelos" localSheetId="27">#REF!</definedName>
    <definedName name="pelos" localSheetId="28">#REF!</definedName>
    <definedName name="pelos" localSheetId="29">#REF!</definedName>
    <definedName name="pelos" localSheetId="30">#REF!</definedName>
    <definedName name="pelos" localSheetId="31">#REF!</definedName>
    <definedName name="pelos" localSheetId="32">#REF!</definedName>
    <definedName name="pelos" localSheetId="33">#REF!</definedName>
    <definedName name="pelos" localSheetId="34">#REF!</definedName>
    <definedName name="pelos" localSheetId="35">#REF!</definedName>
    <definedName name="pelos" localSheetId="36">#REF!</definedName>
    <definedName name="pelos" localSheetId="37">#REF!</definedName>
    <definedName name="pelos" localSheetId="38">#REF!</definedName>
    <definedName name="pelos" localSheetId="39">#REF!</definedName>
    <definedName name="pelos" localSheetId="40">#REF!</definedName>
    <definedName name="pelos" localSheetId="41">#REF!</definedName>
    <definedName name="pelos">#REF!</definedName>
    <definedName name="pelota" localSheetId="15">#REF!</definedName>
    <definedName name="pelota" localSheetId="6">#REF!</definedName>
    <definedName name="pelota" localSheetId="7">#REF!</definedName>
    <definedName name="pelota" localSheetId="8">#REF!</definedName>
    <definedName name="pelota" localSheetId="42">#REF!</definedName>
    <definedName name="pelota" localSheetId="43">#REF!</definedName>
    <definedName name="pelota" localSheetId="44">#REF!</definedName>
    <definedName name="pelota" localSheetId="45">#REF!</definedName>
    <definedName name="pelota" localSheetId="46">#REF!</definedName>
    <definedName name="pelota" localSheetId="47">#REF!</definedName>
    <definedName name="pelota" localSheetId="48">#REF!</definedName>
    <definedName name="pelota" localSheetId="49">#REF!</definedName>
    <definedName name="pelota" localSheetId="50">#REF!</definedName>
    <definedName name="pelota" localSheetId="51">#REF!</definedName>
    <definedName name="pelota" localSheetId="52">#REF!</definedName>
    <definedName name="pelota" localSheetId="53">#REF!</definedName>
    <definedName name="pelota" localSheetId="54">#REF!</definedName>
    <definedName name="pelota" localSheetId="55">#REF!</definedName>
    <definedName name="pelota" localSheetId="56">#REF!</definedName>
    <definedName name="pelota" localSheetId="9">#REF!</definedName>
    <definedName name="pelota" localSheetId="10">#REF!</definedName>
    <definedName name="pelota" localSheetId="11">#REF!</definedName>
    <definedName name="pelota" localSheetId="12">#REF!</definedName>
    <definedName name="pelota" localSheetId="13">#REF!</definedName>
    <definedName name="pelota" localSheetId="14">#REF!</definedName>
    <definedName name="pelota" localSheetId="16">#REF!</definedName>
    <definedName name="pelota" localSheetId="17">#REF!</definedName>
    <definedName name="pelota" localSheetId="18">#REF!</definedName>
    <definedName name="pelota" localSheetId="19">#REF!</definedName>
    <definedName name="pelota" localSheetId="22">#REF!</definedName>
    <definedName name="pelota" localSheetId="23">#REF!</definedName>
    <definedName name="pelota" localSheetId="24">#REF!</definedName>
    <definedName name="pelota" localSheetId="25">#REF!</definedName>
    <definedName name="pelota" localSheetId="26">#REF!</definedName>
    <definedName name="pelota" localSheetId="27">#REF!</definedName>
    <definedName name="pelota" localSheetId="28">#REF!</definedName>
    <definedName name="pelota" localSheetId="29">#REF!</definedName>
    <definedName name="pelota" localSheetId="30">#REF!</definedName>
    <definedName name="pelota" localSheetId="31">#REF!</definedName>
    <definedName name="pelota" localSheetId="32">#REF!</definedName>
    <definedName name="pelota" localSheetId="33">#REF!</definedName>
    <definedName name="pelota" localSheetId="34">#REF!</definedName>
    <definedName name="pelota" localSheetId="35">#REF!</definedName>
    <definedName name="pelota" localSheetId="36">#REF!</definedName>
    <definedName name="pelota" localSheetId="37">#REF!</definedName>
    <definedName name="pelota" localSheetId="38">#REF!</definedName>
    <definedName name="pelota" localSheetId="39">#REF!</definedName>
    <definedName name="pelota" localSheetId="40">#REF!</definedName>
    <definedName name="pelota" localSheetId="41">#REF!</definedName>
    <definedName name="pelota">#REF!</definedName>
    <definedName name="peluca" localSheetId="6">#REF!</definedName>
    <definedName name="peluca">#REF!</definedName>
    <definedName name="pepa" localSheetId="6">#REF!</definedName>
    <definedName name="pepa">#REF!</definedName>
    <definedName name="pera" localSheetId="6">#REF!</definedName>
    <definedName name="pera">#REF!</definedName>
    <definedName name="perDate">[135]Parameters!$E$9:$E$38</definedName>
    <definedName name="perez" localSheetId="6">#REF!</definedName>
    <definedName name="perez" localSheetId="7">#REF!</definedName>
    <definedName name="perez" localSheetId="11">#REF!</definedName>
    <definedName name="perez" localSheetId="19">#REF!</definedName>
    <definedName name="perez" localSheetId="2">#REF!</definedName>
    <definedName name="perez" localSheetId="1">#REF!</definedName>
    <definedName name="perez">#REF!</definedName>
    <definedName name="Perfil">'[31]LISTADO '!$F$28</definedName>
    <definedName name="Perfil_16_6">'[37]LISTADO '!$F$105</definedName>
    <definedName name="PERFIL_DEL_TRAMO" localSheetId="6">#REF!</definedName>
    <definedName name="PERFIL_DEL_TRAMO" localSheetId="7">#REF!</definedName>
    <definedName name="PERFIL_DEL_TRAMO" localSheetId="11">#REF!</definedName>
    <definedName name="PERFIL_DEL_TRAMO" localSheetId="19">#REF!</definedName>
    <definedName name="PERFIL_DEL_TRAMO" localSheetId="1">#REF!</definedName>
    <definedName name="PERFIL_DEL_TRAMO">#REF!</definedName>
    <definedName name="PeriodInc">[82]Index!$L$57</definedName>
    <definedName name="PERIODO" localSheetId="3">[38]CUMPLIMIENTO!$M$5</definedName>
    <definedName name="PERIODO">[39]CUMPLIMIENTO!$M$5</definedName>
    <definedName name="PeriodoD" localSheetId="6">#REF!</definedName>
    <definedName name="PeriodoD" localSheetId="7">#REF!</definedName>
    <definedName name="PeriodoD" localSheetId="11">#REF!</definedName>
    <definedName name="PeriodoD" localSheetId="19">#REF!</definedName>
    <definedName name="PeriodoD" localSheetId="1">#REF!</definedName>
    <definedName name="PeriodoD">#REF!</definedName>
    <definedName name="perLabel">[135]Parameters!$C$9:$C$38</definedName>
    <definedName name="PERSONALTABLA1.1.1">'[6]CALCULO COSTOS DE OPERACIÓN'!$B$50:$AJ$85</definedName>
    <definedName name="PERSONALTABLA1.2">'[6]INFORMACIÓN REFERENCIA'!$B$477:$F$489</definedName>
    <definedName name="PERSONALTABLA1.3">'[6]INFORMACIÓN REFERENCIA'!$B$494:$F$506</definedName>
    <definedName name="PESO14.2" localSheetId="6">#REF!</definedName>
    <definedName name="PESO14.2" localSheetId="7">#REF!</definedName>
    <definedName name="PESO14.2" localSheetId="11">#REF!</definedName>
    <definedName name="PESO14.2" localSheetId="19">#REF!</definedName>
    <definedName name="PESO14.2" localSheetId="2">#REF!</definedName>
    <definedName name="PESO14.2" localSheetId="1">#REF!</definedName>
    <definedName name="PESO14.2">#REF!</definedName>
    <definedName name="PESO14.3" localSheetId="6">#REF!</definedName>
    <definedName name="PESO14.3" localSheetId="7">#REF!</definedName>
    <definedName name="PESO14.3" localSheetId="11">#REF!</definedName>
    <definedName name="PESO14.3" localSheetId="19">#REF!</definedName>
    <definedName name="PESO14.3" localSheetId="2">#REF!</definedName>
    <definedName name="PESO14.3" localSheetId="1">#REF!</definedName>
    <definedName name="PESO14.3">#REF!</definedName>
    <definedName name="PESO14.4" localSheetId="6">#REF!</definedName>
    <definedName name="PESO14.4" localSheetId="7">#REF!</definedName>
    <definedName name="PESO14.4" localSheetId="11">#REF!</definedName>
    <definedName name="PESO14.4" localSheetId="19">#REF!</definedName>
    <definedName name="PESO14.4" localSheetId="2">#REF!</definedName>
    <definedName name="PESO14.4" localSheetId="1">#REF!</definedName>
    <definedName name="PESO14.4">#REF!</definedName>
    <definedName name="PIA" localSheetId="6" hidden="1">#REF!</definedName>
    <definedName name="PIA" localSheetId="2" hidden="1">#REF!</definedName>
    <definedName name="PIA" localSheetId="1" hidden="1">#REF!</definedName>
    <definedName name="PIA" hidden="1">#REF!</definedName>
    <definedName name="Piedra" localSheetId="6">#REF!</definedName>
    <definedName name="Piedra">#REF!</definedName>
    <definedName name="PILOTE" localSheetId="6">#REF!</definedName>
    <definedName name="PILOTE">#REF!</definedName>
    <definedName name="Pintor">'[31]M.O.'!$F$17</definedName>
    <definedName name="Pintura_exteriores">'[37]LISTADO '!$F$95</definedName>
    <definedName name="pinturavinilo" localSheetId="6">#REF!</definedName>
    <definedName name="pinturavinilo" localSheetId="7">#REF!</definedName>
    <definedName name="pinturavinilo" localSheetId="11">#REF!</definedName>
    <definedName name="pinturavinilo" localSheetId="19">#REF!</definedName>
    <definedName name="pinturavinilo" localSheetId="1">#REF!</definedName>
    <definedName name="pinturavinilo">#REF!</definedName>
    <definedName name="pio" localSheetId="15">#REF!</definedName>
    <definedName name="pio" localSheetId="6">#REF!</definedName>
    <definedName name="pio" localSheetId="7">#REF!</definedName>
    <definedName name="pio" localSheetId="8">#REF!</definedName>
    <definedName name="pio" localSheetId="42">#REF!</definedName>
    <definedName name="pio" localSheetId="43">#REF!</definedName>
    <definedName name="pio" localSheetId="44">#REF!</definedName>
    <definedName name="pio" localSheetId="45">#REF!</definedName>
    <definedName name="pio" localSheetId="46">#REF!</definedName>
    <definedName name="pio" localSheetId="47">#REF!</definedName>
    <definedName name="pio" localSheetId="48">#REF!</definedName>
    <definedName name="pio" localSheetId="49">#REF!</definedName>
    <definedName name="pio" localSheetId="50">#REF!</definedName>
    <definedName name="pio" localSheetId="51">#REF!</definedName>
    <definedName name="pio" localSheetId="52">#REF!</definedName>
    <definedName name="pio" localSheetId="53">#REF!</definedName>
    <definedName name="pio" localSheetId="54">#REF!</definedName>
    <definedName name="pio" localSheetId="55">#REF!</definedName>
    <definedName name="pio" localSheetId="56">#REF!</definedName>
    <definedName name="pio" localSheetId="9">#REF!</definedName>
    <definedName name="pio" localSheetId="10">#REF!</definedName>
    <definedName name="pio" localSheetId="11">#REF!</definedName>
    <definedName name="pio" localSheetId="12">#REF!</definedName>
    <definedName name="pio" localSheetId="13">#REF!</definedName>
    <definedName name="pio" localSheetId="14">#REF!</definedName>
    <definedName name="pio" localSheetId="16">#REF!</definedName>
    <definedName name="pio" localSheetId="17">#REF!</definedName>
    <definedName name="pio" localSheetId="18">#REF!</definedName>
    <definedName name="pio" localSheetId="19">#REF!</definedName>
    <definedName name="pio" localSheetId="22">#REF!</definedName>
    <definedName name="pio" localSheetId="23">#REF!</definedName>
    <definedName name="pio" localSheetId="24">#REF!</definedName>
    <definedName name="pio" localSheetId="25">#REF!</definedName>
    <definedName name="pio" localSheetId="26">#REF!</definedName>
    <definedName name="pio" localSheetId="27">#REF!</definedName>
    <definedName name="pio" localSheetId="28">#REF!</definedName>
    <definedName name="pio" localSheetId="29">#REF!</definedName>
    <definedName name="pio" localSheetId="30">#REF!</definedName>
    <definedName name="pio" localSheetId="31">#REF!</definedName>
    <definedName name="pio" localSheetId="32">#REF!</definedName>
    <definedName name="pio" localSheetId="33">#REF!</definedName>
    <definedName name="pio" localSheetId="34">#REF!</definedName>
    <definedName name="pio" localSheetId="35">#REF!</definedName>
    <definedName name="pio" localSheetId="36">#REF!</definedName>
    <definedName name="pio" localSheetId="37">#REF!</definedName>
    <definedName name="pio" localSheetId="38">#REF!</definedName>
    <definedName name="pio" localSheetId="39">#REF!</definedName>
    <definedName name="pio" localSheetId="40">#REF!</definedName>
    <definedName name="pio" localSheetId="41">#REF!</definedName>
    <definedName name="pio">#REF!</definedName>
    <definedName name="PIPE_1" localSheetId="6">#REF!</definedName>
    <definedName name="PIPE_1">#REF!</definedName>
    <definedName name="PIPE_2" localSheetId="6">#REF!</definedName>
    <definedName name="PIPE_2">#REF!</definedName>
    <definedName name="PIPE_3" localSheetId="6">#REF!</definedName>
    <definedName name="PIPE_3">#REF!</definedName>
    <definedName name="PIPE_4" localSheetId="6">#REF!</definedName>
    <definedName name="PIPE_4">#REF!</definedName>
    <definedName name="PIPE_5" localSheetId="6">#REF!</definedName>
    <definedName name="PIPE_5">#REF!</definedName>
    <definedName name="PIPI" localSheetId="15">#REF!</definedName>
    <definedName name="PIPI" localSheetId="6">#REF!</definedName>
    <definedName name="PIPI" localSheetId="7">#REF!</definedName>
    <definedName name="PIPI" localSheetId="8">#REF!</definedName>
    <definedName name="PIPI" localSheetId="42">#REF!</definedName>
    <definedName name="PIPI" localSheetId="43">#REF!</definedName>
    <definedName name="PIPI" localSheetId="44">#REF!</definedName>
    <definedName name="PIPI" localSheetId="45">#REF!</definedName>
    <definedName name="PIPI" localSheetId="46">#REF!</definedName>
    <definedName name="PIPI" localSheetId="47">#REF!</definedName>
    <definedName name="PIPI" localSheetId="48">#REF!</definedName>
    <definedName name="PIPI" localSheetId="49">#REF!</definedName>
    <definedName name="PIPI" localSheetId="50">#REF!</definedName>
    <definedName name="PIPI" localSheetId="51">#REF!</definedName>
    <definedName name="PIPI" localSheetId="52">#REF!</definedName>
    <definedName name="PIPI" localSheetId="53">#REF!</definedName>
    <definedName name="PIPI" localSheetId="54">#REF!</definedName>
    <definedName name="PIPI" localSheetId="55">#REF!</definedName>
    <definedName name="PIPI" localSheetId="56">#REF!</definedName>
    <definedName name="PIPI" localSheetId="9">#REF!</definedName>
    <definedName name="PIPI" localSheetId="10">#REF!</definedName>
    <definedName name="PIPI" localSheetId="11">#REF!</definedName>
    <definedName name="PIPI" localSheetId="12">#REF!</definedName>
    <definedName name="PIPI" localSheetId="13">#REF!</definedName>
    <definedName name="PIPI" localSheetId="14">#REF!</definedName>
    <definedName name="PIPI" localSheetId="16">#REF!</definedName>
    <definedName name="PIPI" localSheetId="17">#REF!</definedName>
    <definedName name="PIPI" localSheetId="18">#REF!</definedName>
    <definedName name="PIPI" localSheetId="19">#REF!</definedName>
    <definedName name="PIPI" localSheetId="22">#REF!</definedName>
    <definedName name="PIPI" localSheetId="23">#REF!</definedName>
    <definedName name="PIPI" localSheetId="24">#REF!</definedName>
    <definedName name="PIPI" localSheetId="25">#REF!</definedName>
    <definedName name="PIPI" localSheetId="26">#REF!</definedName>
    <definedName name="PIPI" localSheetId="27">#REF!</definedName>
    <definedName name="PIPI" localSheetId="28">#REF!</definedName>
    <definedName name="PIPI" localSheetId="29">#REF!</definedName>
    <definedName name="PIPI" localSheetId="30">#REF!</definedName>
    <definedName name="PIPI" localSheetId="31">#REF!</definedName>
    <definedName name="PIPI" localSheetId="32">#REF!</definedName>
    <definedName name="PIPI" localSheetId="33">#REF!</definedName>
    <definedName name="PIPI" localSheetId="34">#REF!</definedName>
    <definedName name="PIPI" localSheetId="35">#REF!</definedName>
    <definedName name="PIPI" localSheetId="36">#REF!</definedName>
    <definedName name="PIPI" localSheetId="37">#REF!</definedName>
    <definedName name="PIPI" localSheetId="38">#REF!</definedName>
    <definedName name="PIPI" localSheetId="39">#REF!</definedName>
    <definedName name="PIPI" localSheetId="40">#REF!</definedName>
    <definedName name="PIPI" localSheetId="41">#REF!</definedName>
    <definedName name="PIPI">#REF!</definedName>
    <definedName name="pira" localSheetId="15">#REF!</definedName>
    <definedName name="pira" localSheetId="6">#REF!</definedName>
    <definedName name="pira" localSheetId="7">#REF!</definedName>
    <definedName name="pira" localSheetId="8">#REF!</definedName>
    <definedName name="pira" localSheetId="42">#REF!</definedName>
    <definedName name="pira" localSheetId="43">#REF!</definedName>
    <definedName name="pira" localSheetId="44">#REF!</definedName>
    <definedName name="pira" localSheetId="45">#REF!</definedName>
    <definedName name="pira" localSheetId="46">#REF!</definedName>
    <definedName name="pira" localSheetId="47">#REF!</definedName>
    <definedName name="pira" localSheetId="48">#REF!</definedName>
    <definedName name="pira" localSheetId="49">#REF!</definedName>
    <definedName name="pira" localSheetId="50">#REF!</definedName>
    <definedName name="pira" localSheetId="51">#REF!</definedName>
    <definedName name="pira" localSheetId="52">#REF!</definedName>
    <definedName name="pira" localSheetId="53">#REF!</definedName>
    <definedName name="pira" localSheetId="54">#REF!</definedName>
    <definedName name="pira" localSheetId="55">#REF!</definedName>
    <definedName name="pira" localSheetId="56">#REF!</definedName>
    <definedName name="pira" localSheetId="9">#REF!</definedName>
    <definedName name="pira" localSheetId="10">#REF!</definedName>
    <definedName name="pira" localSheetId="11">#REF!</definedName>
    <definedName name="pira" localSheetId="12">#REF!</definedName>
    <definedName name="pira" localSheetId="13">#REF!</definedName>
    <definedName name="pira" localSheetId="14">#REF!</definedName>
    <definedName name="pira" localSheetId="16">#REF!</definedName>
    <definedName name="pira" localSheetId="17">#REF!</definedName>
    <definedName name="pira" localSheetId="18">#REF!</definedName>
    <definedName name="pira" localSheetId="19">#REF!</definedName>
    <definedName name="pira" localSheetId="22">#REF!</definedName>
    <definedName name="pira" localSheetId="23">#REF!</definedName>
    <definedName name="pira" localSheetId="24">#REF!</definedName>
    <definedName name="pira" localSheetId="25">#REF!</definedName>
    <definedName name="pira" localSheetId="26">#REF!</definedName>
    <definedName name="pira" localSheetId="27">#REF!</definedName>
    <definedName name="pira" localSheetId="28">#REF!</definedName>
    <definedName name="pira" localSheetId="29">#REF!</definedName>
    <definedName name="pira" localSheetId="30">#REF!</definedName>
    <definedName name="pira" localSheetId="31">#REF!</definedName>
    <definedName name="pira" localSheetId="32">#REF!</definedName>
    <definedName name="pira" localSheetId="33">#REF!</definedName>
    <definedName name="pira" localSheetId="34">#REF!</definedName>
    <definedName name="pira" localSheetId="35">#REF!</definedName>
    <definedName name="pira" localSheetId="36">#REF!</definedName>
    <definedName name="pira" localSheetId="37">#REF!</definedName>
    <definedName name="pira" localSheetId="38">#REF!</definedName>
    <definedName name="pira" localSheetId="39">#REF!</definedName>
    <definedName name="pira" localSheetId="40">#REF!</definedName>
    <definedName name="pira" localSheetId="41">#REF!</definedName>
    <definedName name="pira">#REF!</definedName>
    <definedName name="pirads" localSheetId="6">#REF!</definedName>
    <definedName name="pirads">#REF!</definedName>
    <definedName name="PIRAMIDE" localSheetId="6">#REF!</definedName>
    <definedName name="PIRAMIDE">#REF!</definedName>
    <definedName name="pita" localSheetId="6">#REF!</definedName>
    <definedName name="pita">#REF!</definedName>
    <definedName name="PL" localSheetId="6">[102]PRESUPUESTO!#REF!</definedName>
    <definedName name="PL" localSheetId="7">[102]PRESUPUESTO!#REF!</definedName>
    <definedName name="PL" localSheetId="8">[102]PRESUPUESTO!#REF!</definedName>
    <definedName name="PL" localSheetId="11">[102]PRESUPUESTO!#REF!</definedName>
    <definedName name="PL" localSheetId="19">[102]PRESUPUESTO!#REF!</definedName>
    <definedName name="PL">[102]PRESUPUESTO!#REF!</definedName>
    <definedName name="Placas_.9x.9_Azul_labrador" localSheetId="6">'[53]L. MAT.'!#REF!</definedName>
    <definedName name="Placas_.9x.9_Azul_labrador" localSheetId="7">'[53]L. MAT.'!#REF!</definedName>
    <definedName name="Placas_.9x.9_Azul_labrador" localSheetId="11">'[53]L. MAT.'!#REF!</definedName>
    <definedName name="Placas_.9x.9_Azul_labrador" localSheetId="19">'[53]L. MAT.'!#REF!</definedName>
    <definedName name="Placas_.9x.9_Azul_labrador">'[53]L. MAT.'!#REF!</definedName>
    <definedName name="plan" localSheetId="6">#REF!</definedName>
    <definedName name="plan" localSheetId="7">#REF!</definedName>
    <definedName name="plan" localSheetId="11">#REF!</definedName>
    <definedName name="plan" localSheetId="19">#REF!</definedName>
    <definedName name="plan" localSheetId="1">#REF!</definedName>
    <definedName name="plan">#REF!</definedName>
    <definedName name="Plan_Vallejo_Sens">'[85]Inputs-SUMMARY'!$H$279:$BR$279</definedName>
    <definedName name="PLANT7" localSheetId="6">#REF!</definedName>
    <definedName name="PLANT7" localSheetId="7">#REF!</definedName>
    <definedName name="PLANT7" localSheetId="11">#REF!</definedName>
    <definedName name="PLANT7" localSheetId="19">#REF!</definedName>
    <definedName name="PLANT7" localSheetId="2">#REF!</definedName>
    <definedName name="PLANT7" localSheetId="1">#REF!</definedName>
    <definedName name="PLANT7">#REF!</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NTASTRATAMIENTOTABLA5.2" localSheetId="6">#REF!</definedName>
    <definedName name="PLANTASTRATAMIENTOTABLA5.2" localSheetId="7">#REF!</definedName>
    <definedName name="PLANTASTRATAMIENTOTABLA5.2" localSheetId="11">#REF!</definedName>
    <definedName name="PLANTASTRATAMIENTOTABLA5.2" localSheetId="19">#REF!</definedName>
    <definedName name="PLANTASTRATAMIENTOTABLA5.2" localSheetId="2">#REF!</definedName>
    <definedName name="PLANTASTRATAMIENTOTABLA5.2" localSheetId="1">#REF!</definedName>
    <definedName name="PLANTASTRATAMIENTOTABLA5.2">#REF!</definedName>
    <definedName name="PlanVallejo" localSheetId="6">#REF!</definedName>
    <definedName name="PlanVallejo" localSheetId="7">#REF!</definedName>
    <definedName name="PlanVallejo" localSheetId="11">#REF!</definedName>
    <definedName name="PlanVallejo" localSheetId="19">#REF!</definedName>
    <definedName name="PlanVallejo" localSheetId="2">#REF!</definedName>
    <definedName name="PlanVallejo" localSheetId="1">#REF!</definedName>
    <definedName name="PlanVallejo">#REF!</definedName>
    <definedName name="plastocrete" localSheetId="6">[47]lisprecios!#REF!</definedName>
    <definedName name="plastocrete" localSheetId="7">[47]lisprecios!#REF!</definedName>
    <definedName name="plastocrete" localSheetId="11">[47]lisprecios!#REF!</definedName>
    <definedName name="plastocrete" localSheetId="19">[47]lisprecios!#REF!</definedName>
    <definedName name="plastocrete" localSheetId="2">[47]lisprecios!#REF!</definedName>
    <definedName name="plastocrete" localSheetId="1">[47]lisprecios!#REF!</definedName>
    <definedName name="plastocrete">[47]lisprecios!#REF!</definedName>
    <definedName name="PLASTROCRETE_DM" localSheetId="6">#REF!</definedName>
    <definedName name="PLASTROCRETE_DM" localSheetId="7">#REF!</definedName>
    <definedName name="PLASTROCRETE_DM" localSheetId="11">#REF!</definedName>
    <definedName name="PLASTROCRETE_DM" localSheetId="19">#REF!</definedName>
    <definedName name="PLASTROCRETE_DM" localSheetId="2">#REF!</definedName>
    <definedName name="PLASTROCRETE_DM" localSheetId="1">#REF!</definedName>
    <definedName name="PLASTROCRETE_DM">#REF!</definedName>
    <definedName name="Plazo" localSheetId="15">#REF!</definedName>
    <definedName name="Plazo" localSheetId="6">#REF!</definedName>
    <definedName name="Plazo" localSheetId="7">#REF!</definedName>
    <definedName name="Plazo" localSheetId="8">#REF!</definedName>
    <definedName name="Plazo" localSheetId="42">#REF!</definedName>
    <definedName name="Plazo" localSheetId="43">#REF!</definedName>
    <definedName name="Plazo" localSheetId="44">#REF!</definedName>
    <definedName name="Plazo" localSheetId="45">#REF!</definedName>
    <definedName name="Plazo" localSheetId="46">#REF!</definedName>
    <definedName name="Plazo" localSheetId="47">#REF!</definedName>
    <definedName name="Plazo" localSheetId="48">#REF!</definedName>
    <definedName name="Plazo" localSheetId="49">#REF!</definedName>
    <definedName name="Plazo" localSheetId="50">#REF!</definedName>
    <definedName name="Plazo" localSheetId="51">#REF!</definedName>
    <definedName name="Plazo" localSheetId="52">#REF!</definedName>
    <definedName name="Plazo" localSheetId="53">#REF!</definedName>
    <definedName name="Plazo" localSheetId="54">#REF!</definedName>
    <definedName name="Plazo" localSheetId="55">#REF!</definedName>
    <definedName name="Plazo" localSheetId="56">#REF!</definedName>
    <definedName name="Plazo" localSheetId="9">#REF!</definedName>
    <definedName name="Plazo" localSheetId="10">#REF!</definedName>
    <definedName name="Plazo" localSheetId="11">#REF!</definedName>
    <definedName name="Plazo" localSheetId="12">#REF!</definedName>
    <definedName name="Plazo" localSheetId="13">#REF!</definedName>
    <definedName name="Plazo" localSheetId="14">#REF!</definedName>
    <definedName name="Plazo" localSheetId="16">#REF!</definedName>
    <definedName name="Plazo" localSheetId="17">#REF!</definedName>
    <definedName name="Plazo" localSheetId="18">#REF!</definedName>
    <definedName name="Plazo" localSheetId="19">#REF!</definedName>
    <definedName name="Plazo" localSheetId="22">#REF!</definedName>
    <definedName name="Plazo" localSheetId="23">#REF!</definedName>
    <definedName name="Plazo" localSheetId="24">#REF!</definedName>
    <definedName name="Plazo" localSheetId="25">#REF!</definedName>
    <definedName name="Plazo" localSheetId="26">#REF!</definedName>
    <definedName name="Plazo" localSheetId="27">#REF!</definedName>
    <definedName name="Plazo" localSheetId="28">#REF!</definedName>
    <definedName name="Plazo" localSheetId="29">#REF!</definedName>
    <definedName name="Plazo" localSheetId="30">#REF!</definedName>
    <definedName name="Plazo" localSheetId="31">#REF!</definedName>
    <definedName name="Plazo" localSheetId="32">#REF!</definedName>
    <definedName name="Plazo" localSheetId="33">#REF!</definedName>
    <definedName name="Plazo" localSheetId="34">#REF!</definedName>
    <definedName name="Plazo" localSheetId="35">#REF!</definedName>
    <definedName name="Plazo" localSheetId="36">#REF!</definedName>
    <definedName name="Plazo" localSheetId="37">#REF!</definedName>
    <definedName name="Plazo" localSheetId="38">#REF!</definedName>
    <definedName name="Plazo" localSheetId="39">#REF!</definedName>
    <definedName name="Plazo" localSheetId="40">#REF!</definedName>
    <definedName name="Plazo" localSheetId="41">#REF!</definedName>
    <definedName name="Plazo">#REF!</definedName>
    <definedName name="PLOMERO">[32]PRECIOS!$B$15</definedName>
    <definedName name="ploter" localSheetId="15">#REF!</definedName>
    <definedName name="ploter" localSheetId="6">#REF!</definedName>
    <definedName name="ploter" localSheetId="7">#REF!</definedName>
    <definedName name="ploter" localSheetId="8">#REF!</definedName>
    <definedName name="ploter" localSheetId="42">#REF!</definedName>
    <definedName name="ploter" localSheetId="43">#REF!</definedName>
    <definedName name="ploter" localSheetId="44">#REF!</definedName>
    <definedName name="ploter" localSheetId="45">#REF!</definedName>
    <definedName name="ploter" localSheetId="46">#REF!</definedName>
    <definedName name="ploter" localSheetId="47">#REF!</definedName>
    <definedName name="ploter" localSheetId="48">#REF!</definedName>
    <definedName name="ploter" localSheetId="49">#REF!</definedName>
    <definedName name="ploter" localSheetId="50">#REF!</definedName>
    <definedName name="ploter" localSheetId="51">#REF!</definedName>
    <definedName name="ploter" localSheetId="52">#REF!</definedName>
    <definedName name="ploter" localSheetId="53">#REF!</definedName>
    <definedName name="ploter" localSheetId="54">#REF!</definedName>
    <definedName name="ploter" localSheetId="55">#REF!</definedName>
    <definedName name="ploter" localSheetId="56">#REF!</definedName>
    <definedName name="ploter" localSheetId="9">#REF!</definedName>
    <definedName name="ploter" localSheetId="10">#REF!</definedName>
    <definedName name="ploter" localSheetId="11">#REF!</definedName>
    <definedName name="ploter" localSheetId="12">#REF!</definedName>
    <definedName name="ploter" localSheetId="13">#REF!</definedName>
    <definedName name="ploter" localSheetId="14">#REF!</definedName>
    <definedName name="ploter" localSheetId="16">#REF!</definedName>
    <definedName name="ploter" localSheetId="17">#REF!</definedName>
    <definedName name="ploter" localSheetId="18">#REF!</definedName>
    <definedName name="ploter" localSheetId="19">#REF!</definedName>
    <definedName name="ploter" localSheetId="22">#REF!</definedName>
    <definedName name="ploter" localSheetId="23">#REF!</definedName>
    <definedName name="ploter" localSheetId="24">#REF!</definedName>
    <definedName name="ploter" localSheetId="25">#REF!</definedName>
    <definedName name="ploter" localSheetId="26">#REF!</definedName>
    <definedName name="ploter" localSheetId="27">#REF!</definedName>
    <definedName name="ploter" localSheetId="28">#REF!</definedName>
    <definedName name="ploter" localSheetId="29">#REF!</definedName>
    <definedName name="ploter" localSheetId="30">#REF!</definedName>
    <definedName name="ploter" localSheetId="31">#REF!</definedName>
    <definedName name="ploter" localSheetId="32">#REF!</definedName>
    <definedName name="ploter" localSheetId="33">#REF!</definedName>
    <definedName name="ploter" localSheetId="34">#REF!</definedName>
    <definedName name="ploter" localSheetId="35">#REF!</definedName>
    <definedName name="ploter" localSheetId="36">#REF!</definedName>
    <definedName name="ploter" localSheetId="37">#REF!</definedName>
    <definedName name="ploter" localSheetId="38">#REF!</definedName>
    <definedName name="ploter" localSheetId="39">#REF!</definedName>
    <definedName name="ploter" localSheetId="40">#REF!</definedName>
    <definedName name="ploter" localSheetId="41">#REF!</definedName>
    <definedName name="ploter">#REF!</definedName>
    <definedName name="PLUG" localSheetId="6" hidden="1">#REF!</definedName>
    <definedName name="PLUG" localSheetId="2" hidden="1">#REF!</definedName>
    <definedName name="PLUG" localSheetId="1" hidden="1">#REF!</definedName>
    <definedName name="PLUG" hidden="1">#REF!</definedName>
    <definedName name="pmjhgfdiet" localSheetId="15">#REF!</definedName>
    <definedName name="pmjhgfdiet" localSheetId="6">#REF!</definedName>
    <definedName name="pmjhgfdiet" localSheetId="7">#REF!</definedName>
    <definedName name="pmjhgfdiet" localSheetId="8">#REF!</definedName>
    <definedName name="pmjhgfdiet" localSheetId="42">#REF!</definedName>
    <definedName name="pmjhgfdiet" localSheetId="43">#REF!</definedName>
    <definedName name="pmjhgfdiet" localSheetId="44">#REF!</definedName>
    <definedName name="pmjhgfdiet" localSheetId="45">#REF!</definedName>
    <definedName name="pmjhgfdiet" localSheetId="46">#REF!</definedName>
    <definedName name="pmjhgfdiet" localSheetId="47">#REF!</definedName>
    <definedName name="pmjhgfdiet" localSheetId="48">#REF!</definedName>
    <definedName name="pmjhgfdiet" localSheetId="49">#REF!</definedName>
    <definedName name="pmjhgfdiet" localSheetId="50">#REF!</definedName>
    <definedName name="pmjhgfdiet" localSheetId="51">#REF!</definedName>
    <definedName name="pmjhgfdiet" localSheetId="52">#REF!</definedName>
    <definedName name="pmjhgfdiet" localSheetId="53">#REF!</definedName>
    <definedName name="pmjhgfdiet" localSheetId="54">#REF!</definedName>
    <definedName name="pmjhgfdiet" localSheetId="55">#REF!</definedName>
    <definedName name="pmjhgfdiet" localSheetId="56">#REF!</definedName>
    <definedName name="pmjhgfdiet" localSheetId="9">#REF!</definedName>
    <definedName name="pmjhgfdiet" localSheetId="10">#REF!</definedName>
    <definedName name="pmjhgfdiet" localSheetId="11">#REF!</definedName>
    <definedName name="pmjhgfdiet" localSheetId="12">#REF!</definedName>
    <definedName name="pmjhgfdiet" localSheetId="13">#REF!</definedName>
    <definedName name="pmjhgfdiet" localSheetId="14">#REF!</definedName>
    <definedName name="pmjhgfdiet" localSheetId="16">#REF!</definedName>
    <definedName name="pmjhgfdiet" localSheetId="17">#REF!</definedName>
    <definedName name="pmjhgfdiet" localSheetId="18">#REF!</definedName>
    <definedName name="pmjhgfdiet" localSheetId="19">#REF!</definedName>
    <definedName name="pmjhgfdiet" localSheetId="22">#REF!</definedName>
    <definedName name="pmjhgfdiet" localSheetId="23">#REF!</definedName>
    <definedName name="pmjhgfdiet" localSheetId="24">#REF!</definedName>
    <definedName name="pmjhgfdiet" localSheetId="25">#REF!</definedName>
    <definedName name="pmjhgfdiet" localSheetId="26">#REF!</definedName>
    <definedName name="pmjhgfdiet" localSheetId="27">#REF!</definedName>
    <definedName name="pmjhgfdiet" localSheetId="28">#REF!</definedName>
    <definedName name="pmjhgfdiet" localSheetId="29">#REF!</definedName>
    <definedName name="pmjhgfdiet" localSheetId="30">#REF!</definedName>
    <definedName name="pmjhgfdiet" localSheetId="31">#REF!</definedName>
    <definedName name="pmjhgfdiet" localSheetId="32">#REF!</definedName>
    <definedName name="pmjhgfdiet" localSheetId="33">#REF!</definedName>
    <definedName name="pmjhgfdiet" localSheetId="34">#REF!</definedName>
    <definedName name="pmjhgfdiet" localSheetId="35">#REF!</definedName>
    <definedName name="pmjhgfdiet" localSheetId="36">#REF!</definedName>
    <definedName name="pmjhgfdiet" localSheetId="37">#REF!</definedName>
    <definedName name="pmjhgfdiet" localSheetId="38">#REF!</definedName>
    <definedName name="pmjhgfdiet" localSheetId="39">#REF!</definedName>
    <definedName name="pmjhgfdiet" localSheetId="40">#REF!</definedName>
    <definedName name="pmjhgfdiet" localSheetId="41">#REF!</definedName>
    <definedName name="pmjhgfdiet">#REF!</definedName>
    <definedName name="pmrt" localSheetId="6">#REF!</definedName>
    <definedName name="pmrt">#REF!</definedName>
    <definedName name="PMT" localSheetId="6">#REF!</definedName>
    <definedName name="PMT">#REF!</definedName>
    <definedName name="pñ" localSheetId="6">#REF!</definedName>
    <definedName name="pñ" localSheetId="3">#REF!</definedName>
    <definedName name="pñ">#REF!</definedName>
    <definedName name="po" localSheetId="6">#REF!</definedName>
    <definedName name="po" localSheetId="3">#REF!</definedName>
    <definedName name="po">#REF!</definedName>
    <definedName name="Poblacion" localSheetId="6">#REF!</definedName>
    <definedName name="Poblacion">#REF!</definedName>
    <definedName name="POG" localSheetId="6">#REF!</definedName>
    <definedName name="POG">#REF!</definedName>
    <definedName name="poi" localSheetId="6">#REF!</definedName>
    <definedName name="poi" localSheetId="3">#REF!</definedName>
    <definedName name="poi">#REF!</definedName>
    <definedName name="POIPOZOS">'[6]CALCULO POI'!$B$118:$I$154</definedName>
    <definedName name="pok" localSheetId="15">[155]PRESUPUESTO!#REF!</definedName>
    <definedName name="pok" localSheetId="6">[155]PRESUPUESTO!#REF!</definedName>
    <definedName name="pok" localSheetId="7">[155]PRESUPUESTO!#REF!</definedName>
    <definedName name="pok" localSheetId="8">[155]PRESUPUESTO!#REF!</definedName>
    <definedName name="pok" localSheetId="42">[155]PRESUPUESTO!#REF!</definedName>
    <definedName name="pok" localSheetId="43">[155]PRESUPUESTO!#REF!</definedName>
    <definedName name="pok" localSheetId="44">[155]PRESUPUESTO!#REF!</definedName>
    <definedName name="pok" localSheetId="45">[155]PRESUPUESTO!#REF!</definedName>
    <definedName name="pok" localSheetId="46">[155]PRESUPUESTO!#REF!</definedName>
    <definedName name="pok" localSheetId="47">[155]PRESUPUESTO!#REF!</definedName>
    <definedName name="pok" localSheetId="48">[155]PRESUPUESTO!#REF!</definedName>
    <definedName name="pok" localSheetId="49">[155]PRESUPUESTO!#REF!</definedName>
    <definedName name="pok" localSheetId="50">[155]PRESUPUESTO!#REF!</definedName>
    <definedName name="pok" localSheetId="51">[155]PRESUPUESTO!#REF!</definedName>
    <definedName name="pok" localSheetId="52">[155]PRESUPUESTO!#REF!</definedName>
    <definedName name="pok" localSheetId="53">[155]PRESUPUESTO!#REF!</definedName>
    <definedName name="pok" localSheetId="54">[155]PRESUPUESTO!#REF!</definedName>
    <definedName name="pok" localSheetId="55">[155]PRESUPUESTO!#REF!</definedName>
    <definedName name="pok" localSheetId="56">[155]PRESUPUESTO!#REF!</definedName>
    <definedName name="pok" localSheetId="9">[155]PRESUPUESTO!#REF!</definedName>
    <definedName name="pok" localSheetId="10">[155]PRESUPUESTO!#REF!</definedName>
    <definedName name="pok" localSheetId="11">[155]PRESUPUESTO!#REF!</definedName>
    <definedName name="pok" localSheetId="12">[155]PRESUPUESTO!#REF!</definedName>
    <definedName name="pok" localSheetId="13">[155]PRESUPUESTO!#REF!</definedName>
    <definedName name="pok" localSheetId="14">[155]PRESUPUESTO!#REF!</definedName>
    <definedName name="pok" localSheetId="16">[155]PRESUPUESTO!#REF!</definedName>
    <definedName name="pok" localSheetId="17">[155]PRESUPUESTO!#REF!</definedName>
    <definedName name="pok" localSheetId="18">[155]PRESUPUESTO!#REF!</definedName>
    <definedName name="pok" localSheetId="19">[155]PRESUPUESTO!#REF!</definedName>
    <definedName name="pok" localSheetId="22">[155]PRESUPUESTO!#REF!</definedName>
    <definedName name="pok" localSheetId="23">[155]PRESUPUESTO!#REF!</definedName>
    <definedName name="pok" localSheetId="24">[155]PRESUPUESTO!#REF!</definedName>
    <definedName name="pok" localSheetId="25">[155]PRESUPUESTO!#REF!</definedName>
    <definedName name="pok" localSheetId="26">[155]PRESUPUESTO!#REF!</definedName>
    <definedName name="pok" localSheetId="27">[155]PRESUPUESTO!#REF!</definedName>
    <definedName name="pok" localSheetId="28">[155]PRESUPUESTO!#REF!</definedName>
    <definedName name="pok" localSheetId="29">[155]PRESUPUESTO!#REF!</definedName>
    <definedName name="pok" localSheetId="30">[155]PRESUPUESTO!#REF!</definedName>
    <definedName name="pok" localSheetId="31">[155]PRESUPUESTO!#REF!</definedName>
    <definedName name="pok" localSheetId="32">[155]PRESUPUESTO!#REF!</definedName>
    <definedName name="pok" localSheetId="33">[155]PRESUPUESTO!#REF!</definedName>
    <definedName name="pok" localSheetId="34">[155]PRESUPUESTO!#REF!</definedName>
    <definedName name="pok" localSheetId="35">[155]PRESUPUESTO!#REF!</definedName>
    <definedName name="pok" localSheetId="36">[155]PRESUPUESTO!#REF!</definedName>
    <definedName name="pok" localSheetId="37">[155]PRESUPUESTO!#REF!</definedName>
    <definedName name="pok" localSheetId="38">[155]PRESUPUESTO!#REF!</definedName>
    <definedName name="pok" localSheetId="39">[155]PRESUPUESTO!#REF!</definedName>
    <definedName name="pok" localSheetId="40">[155]PRESUPUESTO!#REF!</definedName>
    <definedName name="pok" localSheetId="41">[155]PRESUPUESTO!#REF!</definedName>
    <definedName name="pok">[155]PRESUPUESTO!#REF!</definedName>
    <definedName name="pollo" localSheetId="15">#REF!</definedName>
    <definedName name="pollo" localSheetId="6">#REF!</definedName>
    <definedName name="pollo" localSheetId="7">#REF!</definedName>
    <definedName name="pollo" localSheetId="8">#REF!</definedName>
    <definedName name="pollo" localSheetId="42">#REF!</definedName>
    <definedName name="pollo" localSheetId="43">#REF!</definedName>
    <definedName name="pollo" localSheetId="44">#REF!</definedName>
    <definedName name="pollo" localSheetId="45">#REF!</definedName>
    <definedName name="pollo" localSheetId="46">#REF!</definedName>
    <definedName name="pollo" localSheetId="47">#REF!</definedName>
    <definedName name="pollo" localSheetId="48">#REF!</definedName>
    <definedName name="pollo" localSheetId="49">#REF!</definedName>
    <definedName name="pollo" localSheetId="50">#REF!</definedName>
    <definedName name="pollo" localSheetId="51">#REF!</definedName>
    <definedName name="pollo" localSheetId="52">#REF!</definedName>
    <definedName name="pollo" localSheetId="53">#REF!</definedName>
    <definedName name="pollo" localSheetId="54">#REF!</definedName>
    <definedName name="pollo" localSheetId="55">#REF!</definedName>
    <definedName name="pollo" localSheetId="56">#REF!</definedName>
    <definedName name="pollo" localSheetId="9">#REF!</definedName>
    <definedName name="pollo" localSheetId="10">#REF!</definedName>
    <definedName name="pollo" localSheetId="11">#REF!</definedName>
    <definedName name="pollo" localSheetId="12">#REF!</definedName>
    <definedName name="pollo" localSheetId="13">#REF!</definedName>
    <definedName name="pollo" localSheetId="14">#REF!</definedName>
    <definedName name="pollo" localSheetId="16">#REF!</definedName>
    <definedName name="pollo" localSheetId="17">#REF!</definedName>
    <definedName name="pollo" localSheetId="18">#REF!</definedName>
    <definedName name="pollo" localSheetId="19">#REF!</definedName>
    <definedName name="pollo" localSheetId="22">#REF!</definedName>
    <definedName name="pollo" localSheetId="23">#REF!</definedName>
    <definedName name="pollo" localSheetId="24">#REF!</definedName>
    <definedName name="pollo" localSheetId="25">#REF!</definedName>
    <definedName name="pollo" localSheetId="26">#REF!</definedName>
    <definedName name="pollo" localSheetId="27">#REF!</definedName>
    <definedName name="pollo" localSheetId="28">#REF!</definedName>
    <definedName name="pollo" localSheetId="29">#REF!</definedName>
    <definedName name="pollo" localSheetId="30">#REF!</definedName>
    <definedName name="pollo" localSheetId="31">#REF!</definedName>
    <definedName name="pollo" localSheetId="32">#REF!</definedName>
    <definedName name="pollo" localSheetId="33">#REF!</definedName>
    <definedName name="pollo" localSheetId="34">#REF!</definedName>
    <definedName name="pollo" localSheetId="35">#REF!</definedName>
    <definedName name="pollo" localSheetId="36">#REF!</definedName>
    <definedName name="pollo" localSheetId="37">#REF!</definedName>
    <definedName name="pollo" localSheetId="38">#REF!</definedName>
    <definedName name="pollo" localSheetId="39">#REF!</definedName>
    <definedName name="pollo" localSheetId="40">#REF!</definedName>
    <definedName name="pollo" localSheetId="41">#REF!</definedName>
    <definedName name="pollo">#REF!</definedName>
    <definedName name="Polynomial" localSheetId="6">#REF!</definedName>
    <definedName name="Polynomial">#REF!</definedName>
    <definedName name="POO" localSheetId="15">#REF!</definedName>
    <definedName name="POO" localSheetId="6">#REF!</definedName>
    <definedName name="POO" localSheetId="7">#REF!</definedName>
    <definedName name="POO" localSheetId="8">#REF!</definedName>
    <definedName name="POO" localSheetId="42">#REF!</definedName>
    <definedName name="POO" localSheetId="43">#REF!</definedName>
    <definedName name="POO" localSheetId="44">#REF!</definedName>
    <definedName name="POO" localSheetId="45">#REF!</definedName>
    <definedName name="POO" localSheetId="46">#REF!</definedName>
    <definedName name="POO" localSheetId="47">#REF!</definedName>
    <definedName name="POO" localSheetId="48">#REF!</definedName>
    <definedName name="POO" localSheetId="49">#REF!</definedName>
    <definedName name="POO" localSheetId="50">#REF!</definedName>
    <definedName name="POO" localSheetId="51">#REF!</definedName>
    <definedName name="POO" localSheetId="52">#REF!</definedName>
    <definedName name="POO" localSheetId="53">#REF!</definedName>
    <definedName name="POO" localSheetId="54">#REF!</definedName>
    <definedName name="POO" localSheetId="55">#REF!</definedName>
    <definedName name="POO" localSheetId="56">#REF!</definedName>
    <definedName name="POO" localSheetId="9">#REF!</definedName>
    <definedName name="POO" localSheetId="10">#REF!</definedName>
    <definedName name="POO" localSheetId="11">#REF!</definedName>
    <definedName name="POO" localSheetId="12">#REF!</definedName>
    <definedName name="POO" localSheetId="13">#REF!</definedName>
    <definedName name="POO" localSheetId="14">#REF!</definedName>
    <definedName name="POO" localSheetId="16">#REF!</definedName>
    <definedName name="POO" localSheetId="17">#REF!</definedName>
    <definedName name="POO" localSheetId="18">#REF!</definedName>
    <definedName name="POO" localSheetId="19">#REF!</definedName>
    <definedName name="POO" localSheetId="22">#REF!</definedName>
    <definedName name="POO" localSheetId="23">#REF!</definedName>
    <definedName name="POO" localSheetId="24">#REF!</definedName>
    <definedName name="POO" localSheetId="25">#REF!</definedName>
    <definedName name="POO" localSheetId="26">#REF!</definedName>
    <definedName name="POO" localSheetId="27">#REF!</definedName>
    <definedName name="POO" localSheetId="28">#REF!</definedName>
    <definedName name="POO" localSheetId="29">#REF!</definedName>
    <definedName name="POO" localSheetId="30">#REF!</definedName>
    <definedName name="POO" localSheetId="31">#REF!</definedName>
    <definedName name="POO" localSheetId="32">#REF!</definedName>
    <definedName name="POO" localSheetId="33">#REF!</definedName>
    <definedName name="POO" localSheetId="34">#REF!</definedName>
    <definedName name="POO" localSheetId="35">#REF!</definedName>
    <definedName name="POO" localSheetId="36">#REF!</definedName>
    <definedName name="POO" localSheetId="37">#REF!</definedName>
    <definedName name="POO" localSheetId="38">#REF!</definedName>
    <definedName name="POO" localSheetId="39">#REF!</definedName>
    <definedName name="POO" localSheetId="40">#REF!</definedName>
    <definedName name="POO" localSheetId="41">#REF!</definedName>
    <definedName name="POO" localSheetId="3">#REF!</definedName>
    <definedName name="POO">#REF!</definedName>
    <definedName name="PorcAdicCostoLlantasCliente" localSheetId="6">#REF!</definedName>
    <definedName name="PorcAdicCostoLlantasCliente">#REF!</definedName>
    <definedName name="PorcAdicCostoMtto" localSheetId="6">#REF!</definedName>
    <definedName name="PorcAdicCostoMtto">#REF!</definedName>
    <definedName name="PorcCostosOcultos" localSheetId="6">#REF!</definedName>
    <definedName name="PorcCostosOcultos">#REF!</definedName>
    <definedName name="PorContribConduct" localSheetId="6">#REF!</definedName>
    <definedName name="PorContribConduct">#REF!</definedName>
    <definedName name="PorContribImpRod" localSheetId="6">#REF!</definedName>
    <definedName name="PorContribImpRod">#REF!</definedName>
    <definedName name="PorContribLlantas" localSheetId="6">#REF!</definedName>
    <definedName name="PorContribLlantas">#REF!</definedName>
    <definedName name="PorContribMtto" localSheetId="6">#REF!</definedName>
    <definedName name="PorContribMtto">#REF!</definedName>
    <definedName name="PorContribSeguro" localSheetId="6">#REF!</definedName>
    <definedName name="PorContribSeguro">#REF!</definedName>
    <definedName name="PorcPAAG" localSheetId="6">#REF!</definedName>
    <definedName name="PorcPAAG">#REF!</definedName>
    <definedName name="PorcPuntosAdicCredito" localSheetId="6">#REF!</definedName>
    <definedName name="PorcPuntosAdicCredito">#REF!</definedName>
    <definedName name="PorcPuntosAdicLeasing" localSheetId="6">#REF!</definedName>
    <definedName name="PorcPuntosAdicLeasing">#REF!</definedName>
    <definedName name="PorcTasaSeguroCanon" localSheetId="6">#REF!</definedName>
    <definedName name="PorcTasaSeguroCanon">#REF!</definedName>
    <definedName name="PorcTasaSeguroCliente" localSheetId="6">#REF!</definedName>
    <definedName name="PorcTasaSeguroCliente">#REF!</definedName>
    <definedName name="PorDecremImptosRodamto" localSheetId="6">#REF!</definedName>
    <definedName name="PorDecremImptosRodamto">#REF!</definedName>
    <definedName name="porDemerito1" localSheetId="6">#REF!</definedName>
    <definedName name="porDemerito1">#REF!</definedName>
    <definedName name="porDemerito10" localSheetId="6">#REF!</definedName>
    <definedName name="porDemerito10">#REF!</definedName>
    <definedName name="porDemerito11" localSheetId="6">#REF!</definedName>
    <definedName name="porDemerito11">#REF!</definedName>
    <definedName name="porDemerito2" localSheetId="6">#REF!</definedName>
    <definedName name="porDemerito2">#REF!</definedName>
    <definedName name="porDemerito3" localSheetId="6">#REF!</definedName>
    <definedName name="porDemerito3">#REF!</definedName>
    <definedName name="porDemerito4" localSheetId="6">#REF!</definedName>
    <definedName name="porDemerito4">#REF!</definedName>
    <definedName name="porDemerito5" localSheetId="6">#REF!</definedName>
    <definedName name="porDemerito5">#REF!</definedName>
    <definedName name="porDemerito6" localSheetId="6">#REF!</definedName>
    <definedName name="porDemerito6">#REF!</definedName>
    <definedName name="porDemerito7" localSheetId="6">#REF!</definedName>
    <definedName name="porDemerito7">#REF!</definedName>
    <definedName name="porDemerito8" localSheetId="6">#REF!</definedName>
    <definedName name="porDemerito8">#REF!</definedName>
    <definedName name="porDemerito9" localSheetId="6">#REF!</definedName>
    <definedName name="porDemerito9">#REF!</definedName>
    <definedName name="porDemeritoAcces" localSheetId="6">#REF!</definedName>
    <definedName name="porDemeritoAcces">#REF!</definedName>
    <definedName name="PorDesctoTransfdoVehicClien" localSheetId="6">#REF!</definedName>
    <definedName name="PorDesctoTransfdoVehicClien">#REF!</definedName>
    <definedName name="PorDesctoVehicCliente" localSheetId="6">#REF!</definedName>
    <definedName name="PorDesctoVehicCliente">#REF!</definedName>
    <definedName name="PorDesctoVehicSurenting" localSheetId="6">#REF!</definedName>
    <definedName name="PorDesctoVehicSurenting">#REF!</definedName>
    <definedName name="PorDesctoVehícSurenting" localSheetId="6">#REF!</definedName>
    <definedName name="PorDesctoVehícSurenting">#REF!</definedName>
    <definedName name="PorFactorIvaCanon" localSheetId="6">#REF!</definedName>
    <definedName name="PorFactorIvaCanon">#REF!</definedName>
    <definedName name="PorFactPrestacConduct" localSheetId="6">#REF!</definedName>
    <definedName name="PorFactPrestacConduct">#REF!</definedName>
    <definedName name="porImprevistos" localSheetId="6">#REF!</definedName>
    <definedName name="porImprevistos">#REF!</definedName>
    <definedName name="PorImpto2Xmil" localSheetId="6">#REF!</definedName>
    <definedName name="PorImpto2Xmil">#REF!</definedName>
    <definedName name="PorIncremAnualComb" localSheetId="6">#REF!</definedName>
    <definedName name="PorIncremAnualComb">#REF!</definedName>
    <definedName name="PorIncremAnualCostos" localSheetId="6">#REF!</definedName>
    <definedName name="PorIncremAnualCostos">#REF!</definedName>
    <definedName name="PorIncremAnualCostos10" localSheetId="6">#REF!</definedName>
    <definedName name="PorIncremAnualCostos10">#REF!</definedName>
    <definedName name="PorIncremAnualCostos11" localSheetId="6">#REF!</definedName>
    <definedName name="PorIncremAnualCostos11">#REF!</definedName>
    <definedName name="PorIncremAnualCostos2" localSheetId="6">#REF!</definedName>
    <definedName name="PorIncremAnualCostos2">#REF!</definedName>
    <definedName name="PorIncremAnualCostos3" localSheetId="6">#REF!</definedName>
    <definedName name="PorIncremAnualCostos3">#REF!</definedName>
    <definedName name="PorIncremAnualCostos4" localSheetId="6">#REF!</definedName>
    <definedName name="PorIncremAnualCostos4">#REF!</definedName>
    <definedName name="PorIncremAnualCostos5" localSheetId="6">#REF!</definedName>
    <definedName name="PorIncremAnualCostos5">#REF!</definedName>
    <definedName name="PorIncremAnualCostos6" localSheetId="6">#REF!</definedName>
    <definedName name="PorIncremAnualCostos6">#REF!</definedName>
    <definedName name="PorIncremAnualCostos7" localSheetId="6">#REF!</definedName>
    <definedName name="PorIncremAnualCostos7">#REF!</definedName>
    <definedName name="PorIncremAnualCostos8" localSheetId="6">#REF!</definedName>
    <definedName name="PorIncremAnualCostos8">#REF!</definedName>
    <definedName name="PorIncremAnualCostos9" localSheetId="6">#REF!</definedName>
    <definedName name="PorIncremAnualCostos9">#REF!</definedName>
    <definedName name="PorIncremAnualManoObra" localSheetId="6">#REF!</definedName>
    <definedName name="PorIncremAnualManoObra">#REF!</definedName>
    <definedName name="PorIncreSeguro10A" localSheetId="6">#REF!</definedName>
    <definedName name="PorIncreSeguro10A">#REF!</definedName>
    <definedName name="PorIncreSeguro11A" localSheetId="6">#REF!</definedName>
    <definedName name="PorIncreSeguro11A">#REF!</definedName>
    <definedName name="PorIncreSeguro2A" localSheetId="6">#REF!</definedName>
    <definedName name="PorIncreSeguro2A">#REF!</definedName>
    <definedName name="PorIncreSeguro3A" localSheetId="6">#REF!</definedName>
    <definedName name="PorIncreSeguro3A">#REF!</definedName>
    <definedName name="PorIncreSeguro4A" localSheetId="6">#REF!</definedName>
    <definedName name="PorIncreSeguro4A">#REF!</definedName>
    <definedName name="PorIncreSeguro5A" localSheetId="6">#REF!</definedName>
    <definedName name="PorIncreSeguro5A">#REF!</definedName>
    <definedName name="PorIncreSeguro6A" localSheetId="6">#REF!</definedName>
    <definedName name="PorIncreSeguro6A">#REF!</definedName>
    <definedName name="PorIncreSeguro7A" localSheetId="6">#REF!</definedName>
    <definedName name="PorIncreSeguro7A">#REF!</definedName>
    <definedName name="PorIncreSeguro8A" localSheetId="6">#REF!</definedName>
    <definedName name="PorIncreSeguro8A">#REF!</definedName>
    <definedName name="PorIncreSeguro9A" localSheetId="6">#REF!</definedName>
    <definedName name="PorIncreSeguro9A">#REF!</definedName>
    <definedName name="porInsumos" localSheetId="6">#REF!</definedName>
    <definedName name="porInsumos">#REF!</definedName>
    <definedName name="PorIvaVehic" localSheetId="6">#REF!</definedName>
    <definedName name="PorIvaVehic">#REF!</definedName>
    <definedName name="porManoObra" localSheetId="6">#REF!</definedName>
    <definedName name="porManoObra">#REF!</definedName>
    <definedName name="PorMargenFuel" localSheetId="6">#REF!</definedName>
    <definedName name="PorMargenFuel">#REF!</definedName>
    <definedName name="PorMargenGeneral" localSheetId="6">#REF!</definedName>
    <definedName name="PorMargenGeneral">#REF!</definedName>
    <definedName name="PorMargenGPS" localSheetId="6">#REF!</definedName>
    <definedName name="PorMargenGPS">#REF!</definedName>
    <definedName name="porMargenReventa" localSheetId="6">#REF!</definedName>
    <definedName name="porMargenReventa">#REF!</definedName>
    <definedName name="PorMargenStandby" localSheetId="6">#REF!</definedName>
    <definedName name="PorMargenStandby">#REF!</definedName>
    <definedName name="PorPuntosAdicionDTF" localSheetId="6">#REF!</definedName>
    <definedName name="PorPuntosAdicionDTF">#REF!</definedName>
    <definedName name="PorPuntosAdicServicios" localSheetId="6">#REF!</definedName>
    <definedName name="PorPuntosAdicServicios">#REF!</definedName>
    <definedName name="PorPuntosPromTAFondeo" localSheetId="6">#REF!</definedName>
    <definedName name="PorPuntosPromTAFondeo">#REF!</definedName>
    <definedName name="PorRetomaCliente" localSheetId="6">#REF!</definedName>
    <definedName name="PorRetomaCliente">#REF!</definedName>
    <definedName name="PorRetomaLeasing" localSheetId="6">#REF!</definedName>
    <definedName name="PorRetomaLeasing">#REF!</definedName>
    <definedName name="porReventaCliente" localSheetId="6">#REF!</definedName>
    <definedName name="porReventaCliente">#REF!</definedName>
    <definedName name="PorReventaSurenting" localSheetId="6">#REF!</definedName>
    <definedName name="PorReventaSurenting">#REF!</definedName>
    <definedName name="PorRiesgoReventa" localSheetId="6">#REF!</definedName>
    <definedName name="PorRiesgoReventa">#REF!</definedName>
    <definedName name="PorTasaImpoPagoImptoRenta" localSheetId="6">#REF!</definedName>
    <definedName name="PorTasaImpoPagoImptoRenta">#REF!</definedName>
    <definedName name="PorTasaMensualDesctarVPN" localSheetId="6">#REF!</definedName>
    <definedName name="PorTasaMensualDesctarVPN">#REF!</definedName>
    <definedName name="PorTasaSeguro" localSheetId="6">#REF!</definedName>
    <definedName name="PorTasaSeguro">#REF!</definedName>
    <definedName name="PorTasaSgro" localSheetId="6">#REF!</definedName>
    <definedName name="PorTasaSgro">#REF!</definedName>
    <definedName name="PorUtilidadDesctoCompra" localSheetId="6">#REF!</definedName>
    <definedName name="PorUtilidadDesctoCompra">#REF!</definedName>
    <definedName name="PorUtilidadFinanciera" localSheetId="6">#REF!</definedName>
    <definedName name="PorUtilidadFinanciera">#REF!</definedName>
    <definedName name="POZOSACTUAL">'[6]INFORMACIÓN REFERENCIA'!$B$23:$M$34</definedName>
    <definedName name="pozosconduccion">'[6]INFORMACIÓN REFERENCIA'!$B$122:$F$133</definedName>
    <definedName name="pp" localSheetId="15">#REF!</definedName>
    <definedName name="pp" localSheetId="6">#REF!</definedName>
    <definedName name="pp" localSheetId="7">#REF!</definedName>
    <definedName name="pp" localSheetId="8">#REF!</definedName>
    <definedName name="pp" localSheetId="42">#REF!</definedName>
    <definedName name="pp" localSheetId="43">#REF!</definedName>
    <definedName name="pp" localSheetId="44">#REF!</definedName>
    <definedName name="pp" localSheetId="45">#REF!</definedName>
    <definedName name="pp" localSheetId="46">#REF!</definedName>
    <definedName name="pp" localSheetId="47">#REF!</definedName>
    <definedName name="pp" localSheetId="48">#REF!</definedName>
    <definedName name="pp" localSheetId="49">#REF!</definedName>
    <definedName name="pp" localSheetId="50">#REF!</definedName>
    <definedName name="pp" localSheetId="51">#REF!</definedName>
    <definedName name="pp" localSheetId="52">#REF!</definedName>
    <definedName name="pp" localSheetId="53">#REF!</definedName>
    <definedName name="pp" localSheetId="54">#REF!</definedName>
    <definedName name="pp" localSheetId="55">#REF!</definedName>
    <definedName name="pp" localSheetId="56">#REF!</definedName>
    <definedName name="pp" localSheetId="9">#REF!</definedName>
    <definedName name="pp" localSheetId="10">#REF!</definedName>
    <definedName name="pp" localSheetId="11">#REF!</definedName>
    <definedName name="pp" localSheetId="12">#REF!</definedName>
    <definedName name="pp" localSheetId="13">#REF!</definedName>
    <definedName name="pp" localSheetId="14">#REF!</definedName>
    <definedName name="pp" localSheetId="16">#REF!</definedName>
    <definedName name="pp" localSheetId="17">#REF!</definedName>
    <definedName name="pp" localSheetId="18">#REF!</definedName>
    <definedName name="pp" localSheetId="19">#REF!</definedName>
    <definedName name="pp" localSheetId="22">#REF!</definedName>
    <definedName name="pp" localSheetId="23">#REF!</definedName>
    <definedName name="pp" localSheetId="24">#REF!</definedName>
    <definedName name="pp" localSheetId="25">#REF!</definedName>
    <definedName name="pp" localSheetId="26">#REF!</definedName>
    <definedName name="pp" localSheetId="27">#REF!</definedName>
    <definedName name="pp" localSheetId="28">#REF!</definedName>
    <definedName name="pp" localSheetId="29">#REF!</definedName>
    <definedName name="pp" localSheetId="30">#REF!</definedName>
    <definedName name="pp" localSheetId="31">#REF!</definedName>
    <definedName name="pp" localSheetId="32">#REF!</definedName>
    <definedName name="pp" localSheetId="33">#REF!</definedName>
    <definedName name="pp" localSheetId="34">#REF!</definedName>
    <definedName name="pp" localSheetId="35">#REF!</definedName>
    <definedName name="pp" localSheetId="36">#REF!</definedName>
    <definedName name="pp" localSheetId="37">#REF!</definedName>
    <definedName name="pp" localSheetId="38">#REF!</definedName>
    <definedName name="pp" localSheetId="39">#REF!</definedName>
    <definedName name="pp" localSheetId="40">#REF!</definedName>
    <definedName name="pp" localSheetId="41">#REF!</definedName>
    <definedName name="pp" localSheetId="3">#REF!</definedName>
    <definedName name="pp">#REF!</definedName>
    <definedName name="ppl" localSheetId="6">#REF!</definedName>
    <definedName name="ppl">#REF!</definedName>
    <definedName name="pppppppppppp" localSheetId="6">#REF!</definedName>
    <definedName name="pppppppppppp">#REF!</definedName>
    <definedName name="PPPPPPPPPPPPEE" localSheetId="6">#REF!</definedName>
    <definedName name="PPPPPPPPPPPPEE">#REF!</definedName>
    <definedName name="PPTO" localSheetId="6">[190]ANALISIS!#REF!</definedName>
    <definedName name="PPTO" localSheetId="7">[190]ANALISIS!#REF!</definedName>
    <definedName name="PPTO" localSheetId="11">[190]ANALISIS!#REF!</definedName>
    <definedName name="PPTO" localSheetId="19">[190]ANALISIS!#REF!</definedName>
    <definedName name="PPTO">[190]ANALISIS!#REF!</definedName>
    <definedName name="PPtoNorte" localSheetId="6">#REF!</definedName>
    <definedName name="PPtoNorte" localSheetId="7">#REF!</definedName>
    <definedName name="PPtoNorte" localSheetId="11">#REF!</definedName>
    <definedName name="PPtoNorte" localSheetId="19">#REF!</definedName>
    <definedName name="PPtoNorte" localSheetId="2">#REF!</definedName>
    <definedName name="PPtoNorte" localSheetId="1">#REF!</definedName>
    <definedName name="PPtoNorte">#REF!</definedName>
    <definedName name="PRE" localSheetId="6">#REF!</definedName>
    <definedName name="PRE" localSheetId="7">#REF!</definedName>
    <definedName name="PRE" localSheetId="11">#REF!</definedName>
    <definedName name="PRE" localSheetId="19">#REF!</definedName>
    <definedName name="PRE" localSheetId="2">#REF!</definedName>
    <definedName name="PRE" localSheetId="1">#REF!</definedName>
    <definedName name="pre" localSheetId="3">#REF!</definedName>
    <definedName name="PRE">#REF!</definedName>
    <definedName name="PREACTA" localSheetId="6">#REF!</definedName>
    <definedName name="PREACTA">#REF!</definedName>
    <definedName name="PRECIO" localSheetId="2">[191]PRECIOS!$A$5:$M$167</definedName>
    <definedName name="Precio" localSheetId="3">#REF!</definedName>
    <definedName name="PRECIO">[192]PRECIOS!$A$5:$M$167</definedName>
    <definedName name="precio2" localSheetId="6">#REF!</definedName>
    <definedName name="precio2" localSheetId="7">#REF!</definedName>
    <definedName name="precio2" localSheetId="11">#REF!</definedName>
    <definedName name="precio2" localSheetId="19">#REF!</definedName>
    <definedName name="precio2" localSheetId="2">#REF!</definedName>
    <definedName name="precio2" localSheetId="1">#REF!</definedName>
    <definedName name="precio2">#REF!</definedName>
    <definedName name="precios" localSheetId="15">#REF!</definedName>
    <definedName name="precios" localSheetId="6">#REF!</definedName>
    <definedName name="precios" localSheetId="7">#REF!</definedName>
    <definedName name="precios" localSheetId="8">#REF!</definedName>
    <definedName name="precios" localSheetId="42">#REF!</definedName>
    <definedName name="precios" localSheetId="43">#REF!</definedName>
    <definedName name="precios" localSheetId="44">#REF!</definedName>
    <definedName name="precios" localSheetId="45">#REF!</definedName>
    <definedName name="precios" localSheetId="46">#REF!</definedName>
    <definedName name="precios" localSheetId="47">#REF!</definedName>
    <definedName name="precios" localSheetId="48">#REF!</definedName>
    <definedName name="precios" localSheetId="49">#REF!</definedName>
    <definedName name="precios" localSheetId="50">#REF!</definedName>
    <definedName name="precios" localSheetId="51">#REF!</definedName>
    <definedName name="precios" localSheetId="52">#REF!</definedName>
    <definedName name="precios" localSheetId="53">#REF!</definedName>
    <definedName name="precios" localSheetId="54">#REF!</definedName>
    <definedName name="precios" localSheetId="55">#REF!</definedName>
    <definedName name="precios" localSheetId="56">#REF!</definedName>
    <definedName name="precios" localSheetId="9">#REF!</definedName>
    <definedName name="precios" localSheetId="10">#REF!</definedName>
    <definedName name="precios" localSheetId="11">#REF!</definedName>
    <definedName name="precios" localSheetId="12">#REF!</definedName>
    <definedName name="precios" localSheetId="13">#REF!</definedName>
    <definedName name="precios" localSheetId="14">#REF!</definedName>
    <definedName name="precios" localSheetId="16">#REF!</definedName>
    <definedName name="precios" localSheetId="17">#REF!</definedName>
    <definedName name="precios" localSheetId="18">#REF!</definedName>
    <definedName name="precios" localSheetId="19">#REF!</definedName>
    <definedName name="precios" localSheetId="22">#REF!</definedName>
    <definedName name="precios" localSheetId="23">#REF!</definedName>
    <definedName name="precios" localSheetId="24">#REF!</definedName>
    <definedName name="precios" localSheetId="25">#REF!</definedName>
    <definedName name="precios" localSheetId="26">#REF!</definedName>
    <definedName name="precios" localSheetId="27">#REF!</definedName>
    <definedName name="precios" localSheetId="28">#REF!</definedName>
    <definedName name="precios" localSheetId="29">#REF!</definedName>
    <definedName name="precios" localSheetId="30">#REF!</definedName>
    <definedName name="precios" localSheetId="31">#REF!</definedName>
    <definedName name="precios" localSheetId="32">#REF!</definedName>
    <definedName name="precios" localSheetId="33">#REF!</definedName>
    <definedName name="precios" localSheetId="34">#REF!</definedName>
    <definedName name="precios" localSheetId="35">#REF!</definedName>
    <definedName name="precios" localSheetId="36">#REF!</definedName>
    <definedName name="precios" localSheetId="37">#REF!</definedName>
    <definedName name="precios" localSheetId="38">#REF!</definedName>
    <definedName name="precios" localSheetId="39">#REF!</definedName>
    <definedName name="precios" localSheetId="40">#REF!</definedName>
    <definedName name="precios" localSheetId="41">#REF!</definedName>
    <definedName name="precios" localSheetId="3">#REF!</definedName>
    <definedName name="precios">#REF!</definedName>
    <definedName name="PRELIMINARES" localSheetId="6">#REF!</definedName>
    <definedName name="PRELIMINARES">#REF!</definedName>
    <definedName name="PRES" localSheetId="6">#REF!</definedName>
    <definedName name="PRES">#REF!</definedName>
    <definedName name="presentacion" localSheetId="15">#REF!</definedName>
    <definedName name="presentacion" localSheetId="6">#REF!</definedName>
    <definedName name="presentacion" localSheetId="7">#REF!</definedName>
    <definedName name="presentacion" localSheetId="8">#REF!</definedName>
    <definedName name="presentacion" localSheetId="42">#REF!</definedName>
    <definedName name="presentacion" localSheetId="43">#REF!</definedName>
    <definedName name="presentacion" localSheetId="44">#REF!</definedName>
    <definedName name="presentacion" localSheetId="45">#REF!</definedName>
    <definedName name="presentacion" localSheetId="46">#REF!</definedName>
    <definedName name="presentacion" localSheetId="47">#REF!</definedName>
    <definedName name="presentacion" localSheetId="48">#REF!</definedName>
    <definedName name="presentacion" localSheetId="49">#REF!</definedName>
    <definedName name="presentacion" localSheetId="50">#REF!</definedName>
    <definedName name="presentacion" localSheetId="51">#REF!</definedName>
    <definedName name="presentacion" localSheetId="52">#REF!</definedName>
    <definedName name="presentacion" localSheetId="53">#REF!</definedName>
    <definedName name="presentacion" localSheetId="54">#REF!</definedName>
    <definedName name="presentacion" localSheetId="55">#REF!</definedName>
    <definedName name="presentacion" localSheetId="56">#REF!</definedName>
    <definedName name="presentacion" localSheetId="9">#REF!</definedName>
    <definedName name="presentacion" localSheetId="10">#REF!</definedName>
    <definedName name="presentacion" localSheetId="11">#REF!</definedName>
    <definedName name="presentacion" localSheetId="12">#REF!</definedName>
    <definedName name="presentacion" localSheetId="13">#REF!</definedName>
    <definedName name="presentacion" localSheetId="14">#REF!</definedName>
    <definedName name="presentacion" localSheetId="16">#REF!</definedName>
    <definedName name="presentacion" localSheetId="17">#REF!</definedName>
    <definedName name="presentacion" localSheetId="18">#REF!</definedName>
    <definedName name="presentacion" localSheetId="19">#REF!</definedName>
    <definedName name="presentacion" localSheetId="22">#REF!</definedName>
    <definedName name="presentacion" localSheetId="23">#REF!</definedName>
    <definedName name="presentacion" localSheetId="24">#REF!</definedName>
    <definedName name="presentacion" localSheetId="25">#REF!</definedName>
    <definedName name="presentacion" localSheetId="26">#REF!</definedName>
    <definedName name="presentacion" localSheetId="27">#REF!</definedName>
    <definedName name="presentacion" localSheetId="28">#REF!</definedName>
    <definedName name="presentacion" localSheetId="29">#REF!</definedName>
    <definedName name="presentacion" localSheetId="30">#REF!</definedName>
    <definedName name="presentacion" localSheetId="31">#REF!</definedName>
    <definedName name="presentacion" localSheetId="32">#REF!</definedName>
    <definedName name="presentacion" localSheetId="33">#REF!</definedName>
    <definedName name="presentacion" localSheetId="34">#REF!</definedName>
    <definedName name="presentacion" localSheetId="35">#REF!</definedName>
    <definedName name="presentacion" localSheetId="36">#REF!</definedName>
    <definedName name="presentacion" localSheetId="37">#REF!</definedName>
    <definedName name="presentacion" localSheetId="38">#REF!</definedName>
    <definedName name="presentacion" localSheetId="39">#REF!</definedName>
    <definedName name="presentacion" localSheetId="40">#REF!</definedName>
    <definedName name="presentacion" localSheetId="41">#REF!</definedName>
    <definedName name="presentacion">#REF!</definedName>
    <definedName name="prestaciones" localSheetId="3">[79]DATOS!$B$14</definedName>
    <definedName name="prestaciones">[42]DATOS!$B$14</definedName>
    <definedName name="Prestaciones_sociales">'[53]P.S.'!$C$33</definedName>
    <definedName name="Presu" localSheetId="2">'[6]CALCULO POI'!#REF!</definedName>
    <definedName name="Presu">'[6]CALCULO POI'!#REF!</definedName>
    <definedName name="PRESUP" localSheetId="6">#REF!</definedName>
    <definedName name="PRESUP" localSheetId="7">#REF!</definedName>
    <definedName name="PRESUP" localSheetId="11">#REF!</definedName>
    <definedName name="PRESUP" localSheetId="19">#REF!</definedName>
    <definedName name="PRESUP" localSheetId="2">#REF!</definedName>
    <definedName name="PRESUP" localSheetId="1">#REF!</definedName>
    <definedName name="PRESUP">#REF!</definedName>
    <definedName name="Presupuest" localSheetId="6">#REF!</definedName>
    <definedName name="Presupuest" localSheetId="7">#REF!</definedName>
    <definedName name="Presupuest" localSheetId="11">#REF!</definedName>
    <definedName name="Presupuest" localSheetId="19">#REF!</definedName>
    <definedName name="Presupuest" localSheetId="2">#REF!</definedName>
    <definedName name="Presupuest" localSheetId="1">#REF!</definedName>
    <definedName name="Presupuest">#REF!</definedName>
    <definedName name="PRESUPUESTO" localSheetId="6">#REF!</definedName>
    <definedName name="PRESUPUESTO" localSheetId="7">#REF!</definedName>
    <definedName name="PRESUPUESTO" localSheetId="11">#REF!</definedName>
    <definedName name="PRESUPUESTO" localSheetId="19">#REF!</definedName>
    <definedName name="PRESUPUESTO" localSheetId="2">#REF!</definedName>
    <definedName name="PRESUPUESTO" localSheetId="1">#REF!</definedName>
    <definedName name="PRESUPUESTO">#REF!</definedName>
    <definedName name="PResupuestos">'[193]CtaGeneral-A'!$F$12:$AH$131</definedName>
    <definedName name="PrevFleet" localSheetId="6">#REF!</definedName>
    <definedName name="PrevFleet" localSheetId="7">#REF!</definedName>
    <definedName name="PrevFleet" localSheetId="11">#REF!</definedName>
    <definedName name="PrevFleet" localSheetId="19">#REF!</definedName>
    <definedName name="PrevFleet" localSheetId="2">#REF!</definedName>
    <definedName name="PrevFleet" localSheetId="1">#REF!</definedName>
    <definedName name="PrevFleet">#REF!</definedName>
    <definedName name="PRICES_FIRM" localSheetId="6">#REF!</definedName>
    <definedName name="PRICES_FIRM" localSheetId="7">#REF!</definedName>
    <definedName name="PRICES_FIRM" localSheetId="11">#REF!</definedName>
    <definedName name="PRICES_FIRM" localSheetId="19">#REF!</definedName>
    <definedName name="PRICES_FIRM" localSheetId="2">#REF!</definedName>
    <definedName name="PRICES_FIRM" localSheetId="1">#REF!</definedName>
    <definedName name="PRICES_FIRM">#REF!</definedName>
    <definedName name="primer" localSheetId="15">'[35]ESTADO RED'!#REF!</definedName>
    <definedName name="primer" localSheetId="6">'[35]ESTADO RED'!#REF!</definedName>
    <definedName name="primer" localSheetId="7">'[35]ESTADO RED'!#REF!</definedName>
    <definedName name="primer" localSheetId="8">'[35]ESTADO RED'!#REF!</definedName>
    <definedName name="primer" localSheetId="42">'[35]ESTADO RED'!#REF!</definedName>
    <definedName name="primer" localSheetId="43">'[35]ESTADO RED'!#REF!</definedName>
    <definedName name="primer" localSheetId="44">'[35]ESTADO RED'!#REF!</definedName>
    <definedName name="primer" localSheetId="45">'[35]ESTADO RED'!#REF!</definedName>
    <definedName name="primer" localSheetId="46">'[35]ESTADO RED'!#REF!</definedName>
    <definedName name="primer" localSheetId="47">'[35]ESTADO RED'!#REF!</definedName>
    <definedName name="primer" localSheetId="48">'[35]ESTADO RED'!#REF!</definedName>
    <definedName name="primer" localSheetId="49">'[35]ESTADO RED'!#REF!</definedName>
    <definedName name="primer" localSheetId="50">'[35]ESTADO RED'!#REF!</definedName>
    <definedName name="primer" localSheetId="51">'[35]ESTADO RED'!#REF!</definedName>
    <definedName name="primer" localSheetId="52">'[35]ESTADO RED'!#REF!</definedName>
    <definedName name="primer" localSheetId="53">'[35]ESTADO RED'!#REF!</definedName>
    <definedName name="primer" localSheetId="54">'[35]ESTADO RED'!#REF!</definedName>
    <definedName name="primer" localSheetId="55">'[35]ESTADO RED'!#REF!</definedName>
    <definedName name="primer" localSheetId="56">'[35]ESTADO RED'!#REF!</definedName>
    <definedName name="primer" localSheetId="9">'[35]ESTADO RED'!#REF!</definedName>
    <definedName name="primer" localSheetId="10">'[35]ESTADO RED'!#REF!</definedName>
    <definedName name="primer" localSheetId="11">'[35]ESTADO RED'!#REF!</definedName>
    <definedName name="primer" localSheetId="12">'[35]ESTADO RED'!#REF!</definedName>
    <definedName name="primer" localSheetId="13">'[35]ESTADO RED'!#REF!</definedName>
    <definedName name="primer" localSheetId="14">'[35]ESTADO RED'!#REF!</definedName>
    <definedName name="primer" localSheetId="16">'[35]ESTADO RED'!#REF!</definedName>
    <definedName name="primer" localSheetId="17">'[35]ESTADO RED'!#REF!</definedName>
    <definedName name="primer" localSheetId="18">'[35]ESTADO RED'!#REF!</definedName>
    <definedName name="primer" localSheetId="19">'[35]ESTADO RED'!#REF!</definedName>
    <definedName name="primer" localSheetId="22">'[35]ESTADO RED'!#REF!</definedName>
    <definedName name="primer" localSheetId="23">'[35]ESTADO RED'!#REF!</definedName>
    <definedName name="primer" localSheetId="24">'[35]ESTADO RED'!#REF!</definedName>
    <definedName name="primer" localSheetId="25">'[35]ESTADO RED'!#REF!</definedName>
    <definedName name="primer" localSheetId="26">'[35]ESTADO RED'!#REF!</definedName>
    <definedName name="primer" localSheetId="27">'[35]ESTADO RED'!#REF!</definedName>
    <definedName name="primer" localSheetId="28">'[35]ESTADO RED'!#REF!</definedName>
    <definedName name="primer" localSheetId="29">'[35]ESTADO RED'!#REF!</definedName>
    <definedName name="primer" localSheetId="30">'[35]ESTADO RED'!#REF!</definedName>
    <definedName name="primer" localSheetId="31">'[35]ESTADO RED'!#REF!</definedName>
    <definedName name="primer" localSheetId="32">'[35]ESTADO RED'!#REF!</definedName>
    <definedName name="primer" localSheetId="33">'[35]ESTADO RED'!#REF!</definedName>
    <definedName name="primer" localSheetId="34">'[35]ESTADO RED'!#REF!</definedName>
    <definedName name="primer" localSheetId="35">'[35]ESTADO RED'!#REF!</definedName>
    <definedName name="primer" localSheetId="36">'[35]ESTADO RED'!#REF!</definedName>
    <definedName name="primer" localSheetId="37">'[35]ESTADO RED'!#REF!</definedName>
    <definedName name="primer" localSheetId="38">'[35]ESTADO RED'!#REF!</definedName>
    <definedName name="primer" localSheetId="39">'[35]ESTADO RED'!#REF!</definedName>
    <definedName name="primer" localSheetId="40">'[35]ESTADO RED'!#REF!</definedName>
    <definedName name="primer" localSheetId="41">'[35]ESTADO RED'!#REF!</definedName>
    <definedName name="primer" localSheetId="3">'[36]ESTADO RED'!#REF!</definedName>
    <definedName name="primer">'[35]ESTADO RED'!#REF!</definedName>
    <definedName name="Princ" localSheetId="15">#REF!</definedName>
    <definedName name="Princ" localSheetId="6">#REF!</definedName>
    <definedName name="Princ" localSheetId="7">#REF!</definedName>
    <definedName name="Princ" localSheetId="8">#REF!</definedName>
    <definedName name="Princ" localSheetId="42">#REF!</definedName>
    <definedName name="Princ" localSheetId="43">#REF!</definedName>
    <definedName name="Princ" localSheetId="44">#REF!</definedName>
    <definedName name="Princ" localSheetId="45">#REF!</definedName>
    <definedName name="Princ" localSheetId="46">#REF!</definedName>
    <definedName name="Princ" localSheetId="47">#REF!</definedName>
    <definedName name="Princ" localSheetId="48">#REF!</definedName>
    <definedName name="Princ" localSheetId="49">#REF!</definedName>
    <definedName name="Princ" localSheetId="50">#REF!</definedName>
    <definedName name="Princ" localSheetId="51">#REF!</definedName>
    <definedName name="Princ" localSheetId="52">#REF!</definedName>
    <definedName name="Princ" localSheetId="53">#REF!</definedName>
    <definedName name="Princ" localSheetId="54">#REF!</definedName>
    <definedName name="Princ" localSheetId="55">#REF!</definedName>
    <definedName name="Princ" localSheetId="56">#REF!</definedName>
    <definedName name="Princ" localSheetId="9">#REF!</definedName>
    <definedName name="Princ" localSheetId="10">#REF!</definedName>
    <definedName name="Princ" localSheetId="11">#REF!</definedName>
    <definedName name="Princ" localSheetId="12">#REF!</definedName>
    <definedName name="Princ" localSheetId="13">#REF!</definedName>
    <definedName name="Princ" localSheetId="14">#REF!</definedName>
    <definedName name="Princ" localSheetId="16">#REF!</definedName>
    <definedName name="Princ" localSheetId="17">#REF!</definedName>
    <definedName name="Princ" localSheetId="18">#REF!</definedName>
    <definedName name="Princ" localSheetId="19">#REF!</definedName>
    <definedName name="Princ" localSheetId="22">#REF!</definedName>
    <definedName name="Princ" localSheetId="23">#REF!</definedName>
    <definedName name="Princ" localSheetId="24">#REF!</definedName>
    <definedName name="Princ" localSheetId="25">#REF!</definedName>
    <definedName name="Princ" localSheetId="26">#REF!</definedName>
    <definedName name="Princ" localSheetId="27">#REF!</definedName>
    <definedName name="Princ" localSheetId="28">#REF!</definedName>
    <definedName name="Princ" localSheetId="29">#REF!</definedName>
    <definedName name="Princ" localSheetId="30">#REF!</definedName>
    <definedName name="Princ" localSheetId="31">#REF!</definedName>
    <definedName name="Princ" localSheetId="32">#REF!</definedName>
    <definedName name="Princ" localSheetId="33">#REF!</definedName>
    <definedName name="Princ" localSheetId="34">#REF!</definedName>
    <definedName name="Princ" localSheetId="35">#REF!</definedName>
    <definedName name="Princ" localSheetId="36">#REF!</definedName>
    <definedName name="Princ" localSheetId="37">#REF!</definedName>
    <definedName name="Princ" localSheetId="38">#REF!</definedName>
    <definedName name="Princ" localSheetId="39">#REF!</definedName>
    <definedName name="Princ" localSheetId="40">#REF!</definedName>
    <definedName name="Princ" localSheetId="41">#REF!</definedName>
    <definedName name="Princ" localSheetId="3">#REF!</definedName>
    <definedName name="Princ">#REF!</definedName>
    <definedName name="PRINT_AREA">#N/A</definedName>
    <definedName name="Print_Area_MI" localSheetId="15">#REF!</definedName>
    <definedName name="Print_Area_MI" localSheetId="6">#REF!</definedName>
    <definedName name="Print_Area_MI" localSheetId="7">#REF!</definedName>
    <definedName name="Print_Area_MI" localSheetId="8">#REF!</definedName>
    <definedName name="Print_Area_MI" localSheetId="42">#REF!</definedName>
    <definedName name="Print_Area_MI" localSheetId="43">#REF!</definedName>
    <definedName name="Print_Area_MI" localSheetId="44">#REF!</definedName>
    <definedName name="Print_Area_MI" localSheetId="45">#REF!</definedName>
    <definedName name="Print_Area_MI" localSheetId="46">#REF!</definedName>
    <definedName name="Print_Area_MI" localSheetId="47">#REF!</definedName>
    <definedName name="Print_Area_MI" localSheetId="48">#REF!</definedName>
    <definedName name="Print_Area_MI" localSheetId="49">#REF!</definedName>
    <definedName name="Print_Area_MI" localSheetId="50">#REF!</definedName>
    <definedName name="Print_Area_MI" localSheetId="51">#REF!</definedName>
    <definedName name="Print_Area_MI" localSheetId="52">#REF!</definedName>
    <definedName name="Print_Area_MI" localSheetId="53">#REF!</definedName>
    <definedName name="Print_Area_MI" localSheetId="54">#REF!</definedName>
    <definedName name="Print_Area_MI" localSheetId="55">#REF!</definedName>
    <definedName name="Print_Area_MI" localSheetId="56">#REF!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3">#REF!</definedName>
    <definedName name="Print_Area_MI">#REF!</definedName>
    <definedName name="Print_Area_Reset" localSheetId="15">OFFSET(' 3,5'!Full_Print,0,0,' 3,5'!Last_Row)</definedName>
    <definedName name="Print_Area_Reset" localSheetId="6">OFFSET('1,1'!Full_Print,0,0,'1,1'!Last_Row)</definedName>
    <definedName name="Print_Area_Reset" localSheetId="7">OFFSET('1,2 '!Full_Print,0,0,'1,2 '!Last_Row)</definedName>
    <definedName name="Print_Area_Reset" localSheetId="8">OFFSET('1,3'!Full_Print,0,0,'1,3'!Last_Row)</definedName>
    <definedName name="Print_Area_Reset" localSheetId="42">OFFSET('10,1'!Full_Print,0,0,'10,1'!Last_Row)</definedName>
    <definedName name="Print_Area_Reset" localSheetId="43">OFFSET('10,2'!Full_Print,0,0,'10,2'!Last_Row)</definedName>
    <definedName name="Print_Area_Reset" localSheetId="44">OFFSET('10,3'!Full_Print,0,0,'10,3'!Last_Row)</definedName>
    <definedName name="Print_Area_Reset" localSheetId="45">OFFSET('10,4'!Full_Print,0,0,'10,4'!Last_Row)</definedName>
    <definedName name="Print_Area_Reset" localSheetId="46">OFFSET('10,5'!Full_Print,0,0,'10,5'!Last_Row)</definedName>
    <definedName name="Print_Area_Reset" localSheetId="47">OFFSET('10,6'!Full_Print,0,0,'10,6'!Last_Row)</definedName>
    <definedName name="Print_Area_Reset" localSheetId="48">OFFSET('10,7'!Full_Print,0,0,'10,7'!Last_Row)</definedName>
    <definedName name="Print_Area_Reset" localSheetId="49">OFFSET('10,8'!Full_Print,0,0,'10,8'!Last_Row)</definedName>
    <definedName name="Print_Area_Reset" localSheetId="50">OFFSET('10,9'!Full_Print,0,0,'10,9'!Last_Row)</definedName>
    <definedName name="Print_Area_Reset" localSheetId="51">OFFSET('11,1'!Full_Print,0,0,'11,1'!Last_Row)</definedName>
    <definedName name="Print_Area_Reset" localSheetId="52">OFFSET('11,2'!Full_Print,0,0,'11,2'!Last_Row)</definedName>
    <definedName name="Print_Area_Reset" localSheetId="53">OFFSET('11,3'!Full_Print,0,0,'11,3'!Last_Row)</definedName>
    <definedName name="Print_Area_Reset" localSheetId="54">OFFSET('11,4'!Full_Print,0,0,'11,4'!Last_Row)</definedName>
    <definedName name="Print_Area_Reset" localSheetId="55">OFFSET('11,5'!Full_Print,0,0,'11,5'!Last_Row)</definedName>
    <definedName name="Print_Area_Reset" localSheetId="56">OFFSET('11,6'!Full_Print,0,0,'11,6'!Last_Row)</definedName>
    <definedName name="Print_Area_Reset" localSheetId="9">OFFSET('2,1'!Full_Print,0,0,'2,1'!Last_Row)</definedName>
    <definedName name="Print_Area_Reset" localSheetId="10">OFFSET('2,2'!Full_Print,0,0,'2,2'!Last_Row)</definedName>
    <definedName name="Print_Area_Reset" localSheetId="11">OFFSET('3,1 '!Full_Print,0,0,'3,1 '!Last_Row)</definedName>
    <definedName name="Print_Area_Reset" localSheetId="12">OFFSET('3,2'!Full_Print,0,0,'3,2'!Last_Row)</definedName>
    <definedName name="Print_Area_Reset" localSheetId="13">OFFSET('3,3 '!Full_Print,0,0,'3,3 '!Last_Row)</definedName>
    <definedName name="Print_Area_Reset" localSheetId="14">OFFSET('3,4 '!Full_Print,0,0,'3,4 '!Last_Row)</definedName>
    <definedName name="Print_Area_Reset" localSheetId="16">OFFSET('3,6'!Full_Print,0,0,'3,6'!Last_Row)</definedName>
    <definedName name="Print_Area_Reset" localSheetId="17">OFFSET('3,7'!Full_Print,0,0,'3,7'!Last_Row)</definedName>
    <definedName name="Print_Area_Reset" localSheetId="18">OFFSET('4,1'!Full_Print,0,0,'4,1'!Last_Row)</definedName>
    <definedName name="Print_Area_Reset" localSheetId="19">OFFSET('4,2'!Full_Print,0,0,'4,2'!Last_Row)</definedName>
    <definedName name="Print_Area_Reset" localSheetId="20">OFFSET(Full_Print,0,0,'5,1'!Last_Row)</definedName>
    <definedName name="Print_Area_Reset" localSheetId="21">OFFSET(Full_Print,0,0,'5,2 '!Last_Row)</definedName>
    <definedName name="Print_Area_Reset" localSheetId="22">OFFSET('6,1 '!Full_Print,0,0,'6,1 '!Last_Row)</definedName>
    <definedName name="Print_Area_Reset" localSheetId="23">OFFSET('6,2 '!Full_Print,0,0,'6,2 '!Last_Row)</definedName>
    <definedName name="Print_Area_Reset" localSheetId="24">OFFSET('6,3 '!Full_Print,0,0,'6,3 '!Last_Row)</definedName>
    <definedName name="Print_Area_Reset" localSheetId="25">OFFSET('6,4 '!Full_Print,0,0,'6,4 '!Last_Row)</definedName>
    <definedName name="Print_Area_Reset" localSheetId="26">OFFSET('6,5 '!Full_Print,0,0,'6,5 '!Last_Row)</definedName>
    <definedName name="Print_Area_Reset" localSheetId="27">OFFSET('6,6 '!Full_Print,0,0,'6,6 '!Last_Row)</definedName>
    <definedName name="Print_Area_Reset" localSheetId="28">OFFSET('6,7 '!Full_Print,0,0,'6,7 '!Last_Row)</definedName>
    <definedName name="Print_Area_Reset" localSheetId="29">OFFSET('7,1 '!Full_Print,0,0,'7,1 '!Last_Row)</definedName>
    <definedName name="Print_Area_Reset" localSheetId="30">OFFSET('7,2 '!Full_Print,0,0,'7,2 '!Last_Row)</definedName>
    <definedName name="Print_Area_Reset" localSheetId="31">OFFSET('7,3 '!Full_Print,0,0,'7,3 '!Last_Row)</definedName>
    <definedName name="Print_Area_Reset" localSheetId="32">OFFSET('7,4 '!Full_Print,0,0,'7,4 '!Last_Row)</definedName>
    <definedName name="Print_Area_Reset" localSheetId="33">OFFSET('8,1 '!Full_Print,0,0,'8,1 '!Last_Row)</definedName>
    <definedName name="Print_Area_Reset" localSheetId="34">OFFSET('8,2 '!Full_Print,0,0,'8,2 '!Last_Row)</definedName>
    <definedName name="Print_Area_Reset" localSheetId="35">OFFSET('8,3 '!Full_Print,0,0,'8,3 '!Last_Row)</definedName>
    <definedName name="Print_Area_Reset" localSheetId="36">OFFSET('8,4 '!Full_Print,0,0,'8,4 '!Last_Row)</definedName>
    <definedName name="Print_Area_Reset" localSheetId="37">OFFSET('8,5 '!Full_Print,0,0,'8,5 '!Last_Row)</definedName>
    <definedName name="Print_Area_Reset" localSheetId="38">OFFSET('9,1'!Full_Print,0,0,'9,1'!Last_Row)</definedName>
    <definedName name="Print_Area_Reset" localSheetId="39">OFFSET('9,2 '!Full_Print,0,0,'9,2 '!Last_Row)</definedName>
    <definedName name="Print_Area_Reset" localSheetId="40">OFFSET('9,3'!Full_Print,0,0,'9,3'!Last_Row)</definedName>
    <definedName name="Print_Area_Reset" localSheetId="41">OFFSET('9,4'!Full_Print,0,0,'9,4'!Last_Row)</definedName>
    <definedName name="Print_Area_Reset" localSheetId="2">OFFSET(Full_Print,0,0,AIU!Last_Row)</definedName>
    <definedName name="Print_Area_Reset" localSheetId="1">OFFSET(Full_Print,0,0,MemoriaDeCant!Last_Row)</definedName>
    <definedName name="Print_Area_Reset" localSheetId="3">OFFSET('PROGRAMACION F F'!Full_Print,0,0,'PROGRAMACION F F'!Last_Row)</definedName>
    <definedName name="Print_Area_Reset">OFFSET(Full_Print,0,0,Last_Row)</definedName>
    <definedName name="Print_Area_Reset_1">#N/A</definedName>
    <definedName name="Print_Area_Reset_2">#N/A</definedName>
    <definedName name="PRINT_TITLES">#N/A</definedName>
    <definedName name="Print_Titles_MI" localSheetId="15">#REF!</definedName>
    <definedName name="Print_Titles_MI" localSheetId="6">#REF!</definedName>
    <definedName name="Print_Titles_MI" localSheetId="7">#REF!</definedName>
    <definedName name="Print_Titles_MI" localSheetId="8">#REF!</definedName>
    <definedName name="Print_Titles_MI" localSheetId="42">#REF!</definedName>
    <definedName name="Print_Titles_MI" localSheetId="43">#REF!</definedName>
    <definedName name="Print_Titles_MI" localSheetId="44">#REF!</definedName>
    <definedName name="Print_Titles_MI" localSheetId="45">#REF!</definedName>
    <definedName name="Print_Titles_MI" localSheetId="46">#REF!</definedName>
    <definedName name="Print_Titles_MI" localSheetId="47">#REF!</definedName>
    <definedName name="Print_Titles_MI" localSheetId="48">#REF!</definedName>
    <definedName name="Print_Titles_MI" localSheetId="49">#REF!</definedName>
    <definedName name="Print_Titles_MI" localSheetId="50">#REF!</definedName>
    <definedName name="Print_Titles_MI" localSheetId="51">#REF!</definedName>
    <definedName name="Print_Titles_MI" localSheetId="52">#REF!</definedName>
    <definedName name="Print_Titles_MI" localSheetId="53">#REF!</definedName>
    <definedName name="Print_Titles_MI" localSheetId="54">#REF!</definedName>
    <definedName name="Print_Titles_MI" localSheetId="55">#REF!</definedName>
    <definedName name="Print_Titles_MI" localSheetId="56">#REF!</definedName>
    <definedName name="Print_Titles_MI" localSheetId="9">#REF!</definedName>
    <definedName name="Print_Titles_MI" localSheetId="10">#REF!</definedName>
    <definedName name="Print_Titles_MI" localSheetId="11">#REF!</definedName>
    <definedName name="Print_Titles_MI" localSheetId="12">#REF!</definedName>
    <definedName name="Print_Titles_MI" localSheetId="13">#REF!</definedName>
    <definedName name="Print_Titles_MI" localSheetId="14">#REF!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0">#REF!</definedName>
    <definedName name="Print_Titles_MI" localSheetId="21">#REF!</definedName>
    <definedName name="Print_Titles_MI" localSheetId="22">#REF!</definedName>
    <definedName name="Print_Titles_MI" localSheetId="23">#REF!</definedName>
    <definedName name="Print_Titles_MI" localSheetId="24">#REF!</definedName>
    <definedName name="Print_Titles_MI" localSheetId="25">#REF!</definedName>
    <definedName name="Print_Titles_MI" localSheetId="26">#REF!</definedName>
    <definedName name="Print_Titles_MI" localSheetId="27">#REF!</definedName>
    <definedName name="Print_Titles_MI" localSheetId="28">#REF!</definedName>
    <definedName name="Print_Titles_MI" localSheetId="29">#REF!</definedName>
    <definedName name="Print_Titles_MI" localSheetId="30">#REF!</definedName>
    <definedName name="Print_Titles_MI" localSheetId="31">#REF!</definedName>
    <definedName name="Print_Titles_MI" localSheetId="32">#REF!</definedName>
    <definedName name="Print_Titles_MI" localSheetId="33">#REF!</definedName>
    <definedName name="Print_Titles_MI" localSheetId="34">#REF!</definedName>
    <definedName name="Print_Titles_MI" localSheetId="35">#REF!</definedName>
    <definedName name="Print_Titles_MI" localSheetId="36">#REF!</definedName>
    <definedName name="Print_Titles_MI" localSheetId="37">#REF!</definedName>
    <definedName name="Print_Titles_MI" localSheetId="38">#REF!</definedName>
    <definedName name="Print_Titles_MI" localSheetId="39">#REF!</definedName>
    <definedName name="Print_Titles_MI" localSheetId="40">#REF!</definedName>
    <definedName name="Print_Titles_MI" localSheetId="41">#REF!</definedName>
    <definedName name="Print_Titles_MI" localSheetId="2">#REF!</definedName>
    <definedName name="PRINT_TITLES_MI" localSheetId="3">#N/A</definedName>
    <definedName name="Print_Titles_MI">#REF!</definedName>
    <definedName name="PRINT2" localSheetId="6">[194]Report!#REF!</definedName>
    <definedName name="PRINT2" localSheetId="7">[194]Report!#REF!</definedName>
    <definedName name="PRINT2" localSheetId="11">[194]Report!#REF!</definedName>
    <definedName name="PRINT2" localSheetId="19">[194]Report!#REF!</definedName>
    <definedName name="PRINT2" localSheetId="2">[194]Report!#REF!</definedName>
    <definedName name="PRINT2">[194]Report!#REF!</definedName>
    <definedName name="PrintEnd" localSheetId="6" hidden="1">#REF!</definedName>
    <definedName name="PrintEnd" localSheetId="7" hidden="1">#REF!</definedName>
    <definedName name="PrintEnd" localSheetId="11" hidden="1">#REF!</definedName>
    <definedName name="PrintEnd" localSheetId="19" hidden="1">#REF!</definedName>
    <definedName name="PrintEnd" localSheetId="2" hidden="1">#REF!</definedName>
    <definedName name="PrintEnd" localSheetId="1" hidden="1">#REF!</definedName>
    <definedName name="PrintEnd" hidden="1">#REF!</definedName>
    <definedName name="PrintStart" localSheetId="6" hidden="1">#REF!</definedName>
    <definedName name="PrintStart" localSheetId="11" hidden="1">#REF!</definedName>
    <definedName name="PrintStart" localSheetId="19" hidden="1">#REF!</definedName>
    <definedName name="PrintStart" localSheetId="2" hidden="1">#REF!</definedName>
    <definedName name="PrintStart" localSheetId="1" hidden="1">#REF!</definedName>
    <definedName name="PrintStart" hidden="1">#REF!</definedName>
    <definedName name="PrintTitle" localSheetId="6">#REF!</definedName>
    <definedName name="PrintTitle" localSheetId="11">#REF!</definedName>
    <definedName name="PrintTitle" localSheetId="19">#REF!</definedName>
    <definedName name="PrintTitle" localSheetId="1">#REF!</definedName>
    <definedName name="PrintTitle">#REF!</definedName>
    <definedName name="Prioridad">[195]Sheet1!$D$2:$D$4</definedName>
    <definedName name="prod" localSheetId="2">[15]Gastos!#REF!</definedName>
    <definedName name="prod">[15]Gastos!#REF!</definedName>
    <definedName name="prod1" localSheetId="2">[15]Gastos!#REF!</definedName>
    <definedName name="prod1">[15]Gastos!#REF!</definedName>
    <definedName name="prod98" localSheetId="2">[15]Gastos!#REF!</definedName>
    <definedName name="prod98">[15]Gastos!#REF!</definedName>
    <definedName name="prodcal" localSheetId="2">[15]Gastos!#REF!</definedName>
    <definedName name="prodcal">[15]Gastos!#REF!</definedName>
    <definedName name="prodeco">[196]LISTAS!#REF!</definedName>
    <definedName name="prodhati">[15]Gastos!#REF!</definedName>
    <definedName name="PRODUCCIONACTUAL">'[6]INFORMACIÓN REFERENCIA'!$B$8:$C$19</definedName>
    <definedName name="PRODUCTCARB" localSheetId="6">#REF!</definedName>
    <definedName name="PRODUCTCARB" localSheetId="7">#REF!</definedName>
    <definedName name="PRODUCTCARB" localSheetId="11">#REF!</definedName>
    <definedName name="PRODUCTCARB" localSheetId="19">#REF!</definedName>
    <definedName name="PRODUCTCARB" localSheetId="2">#REF!</definedName>
    <definedName name="PRODUCTCARB" localSheetId="1">#REF!</definedName>
    <definedName name="PRODUCTCARB">#REF!</definedName>
    <definedName name="PRODUCTEST" localSheetId="6">#REF!</definedName>
    <definedName name="PRODUCTEST" localSheetId="7">#REF!</definedName>
    <definedName name="PRODUCTEST" localSheetId="11">#REF!</definedName>
    <definedName name="PRODUCTEST" localSheetId="19">#REF!</definedName>
    <definedName name="PRODUCTEST" localSheetId="2">#REF!</definedName>
    <definedName name="PRODUCTEST" localSheetId="1">#REF!</definedName>
    <definedName name="PRODUCTEST">#REF!</definedName>
    <definedName name="Producto1" localSheetId="15">#REF!</definedName>
    <definedName name="Producto1" localSheetId="6">#REF!</definedName>
    <definedName name="Producto1" localSheetId="7">#REF!</definedName>
    <definedName name="Producto1" localSheetId="8">#REF!</definedName>
    <definedName name="Producto1" localSheetId="42">#REF!</definedName>
    <definedName name="Producto1" localSheetId="43">#REF!</definedName>
    <definedName name="Producto1" localSheetId="44">#REF!</definedName>
    <definedName name="Producto1" localSheetId="45">#REF!</definedName>
    <definedName name="Producto1" localSheetId="46">#REF!</definedName>
    <definedName name="Producto1" localSheetId="47">#REF!</definedName>
    <definedName name="Producto1" localSheetId="48">#REF!</definedName>
    <definedName name="Producto1" localSheetId="49">#REF!</definedName>
    <definedName name="Producto1" localSheetId="50">#REF!</definedName>
    <definedName name="Producto1" localSheetId="51">#REF!</definedName>
    <definedName name="Producto1" localSheetId="52">#REF!</definedName>
    <definedName name="Producto1" localSheetId="53">#REF!</definedName>
    <definedName name="Producto1" localSheetId="54">#REF!</definedName>
    <definedName name="Producto1" localSheetId="55">#REF!</definedName>
    <definedName name="Producto1" localSheetId="56">#REF!</definedName>
    <definedName name="Producto1" localSheetId="9">#REF!</definedName>
    <definedName name="Producto1" localSheetId="10">#REF!</definedName>
    <definedName name="Producto1" localSheetId="11">#REF!</definedName>
    <definedName name="Producto1" localSheetId="12">#REF!</definedName>
    <definedName name="Producto1" localSheetId="13">#REF!</definedName>
    <definedName name="Producto1" localSheetId="14">#REF!</definedName>
    <definedName name="Producto1" localSheetId="16">#REF!</definedName>
    <definedName name="Producto1" localSheetId="17">#REF!</definedName>
    <definedName name="Producto1" localSheetId="18">#REF!</definedName>
    <definedName name="Producto1" localSheetId="19">#REF!</definedName>
    <definedName name="Producto1" localSheetId="22">#REF!</definedName>
    <definedName name="Producto1" localSheetId="23">#REF!</definedName>
    <definedName name="Producto1" localSheetId="24">#REF!</definedName>
    <definedName name="Producto1" localSheetId="25">#REF!</definedName>
    <definedName name="Producto1" localSheetId="26">#REF!</definedName>
    <definedName name="Producto1" localSheetId="27">#REF!</definedName>
    <definedName name="Producto1" localSheetId="28">#REF!</definedName>
    <definedName name="Producto1" localSheetId="29">#REF!</definedName>
    <definedName name="Producto1" localSheetId="30">#REF!</definedName>
    <definedName name="Producto1" localSheetId="31">#REF!</definedName>
    <definedName name="Producto1" localSheetId="32">#REF!</definedName>
    <definedName name="Producto1" localSheetId="33">#REF!</definedName>
    <definedName name="Producto1" localSheetId="34">#REF!</definedName>
    <definedName name="Producto1" localSheetId="35">#REF!</definedName>
    <definedName name="Producto1" localSheetId="36">#REF!</definedName>
    <definedName name="Producto1" localSheetId="37">#REF!</definedName>
    <definedName name="Producto1" localSheetId="38">#REF!</definedName>
    <definedName name="Producto1" localSheetId="39">#REF!</definedName>
    <definedName name="Producto1" localSheetId="40">#REF!</definedName>
    <definedName name="Producto1" localSheetId="41">#REF!</definedName>
    <definedName name="Producto1">#REF!</definedName>
    <definedName name="producto801" localSheetId="15">#REF!</definedName>
    <definedName name="producto801" localSheetId="6">#REF!</definedName>
    <definedName name="producto801" localSheetId="7">#REF!</definedName>
    <definedName name="producto801" localSheetId="8">#REF!</definedName>
    <definedName name="producto801" localSheetId="42">#REF!</definedName>
    <definedName name="producto801" localSheetId="43">#REF!</definedName>
    <definedName name="producto801" localSheetId="44">#REF!</definedName>
    <definedName name="producto801" localSheetId="45">#REF!</definedName>
    <definedName name="producto801" localSheetId="46">#REF!</definedName>
    <definedName name="producto801" localSheetId="47">#REF!</definedName>
    <definedName name="producto801" localSheetId="48">#REF!</definedName>
    <definedName name="producto801" localSheetId="49">#REF!</definedName>
    <definedName name="producto801" localSheetId="50">#REF!</definedName>
    <definedName name="producto801" localSheetId="51">#REF!</definedName>
    <definedName name="producto801" localSheetId="52">#REF!</definedName>
    <definedName name="producto801" localSheetId="53">#REF!</definedName>
    <definedName name="producto801" localSheetId="54">#REF!</definedName>
    <definedName name="producto801" localSheetId="55">#REF!</definedName>
    <definedName name="producto801" localSheetId="56">#REF!</definedName>
    <definedName name="producto801" localSheetId="9">#REF!</definedName>
    <definedName name="producto801" localSheetId="10">#REF!</definedName>
    <definedName name="producto801" localSheetId="11">#REF!</definedName>
    <definedName name="producto801" localSheetId="12">#REF!</definedName>
    <definedName name="producto801" localSheetId="13">#REF!</definedName>
    <definedName name="producto801" localSheetId="14">#REF!</definedName>
    <definedName name="producto801" localSheetId="16">#REF!</definedName>
    <definedName name="producto801" localSheetId="17">#REF!</definedName>
    <definedName name="producto801" localSheetId="18">#REF!</definedName>
    <definedName name="producto801" localSheetId="19">#REF!</definedName>
    <definedName name="producto801" localSheetId="22">#REF!</definedName>
    <definedName name="producto801" localSheetId="23">#REF!</definedName>
    <definedName name="producto801" localSheetId="24">#REF!</definedName>
    <definedName name="producto801" localSheetId="25">#REF!</definedName>
    <definedName name="producto801" localSheetId="26">#REF!</definedName>
    <definedName name="producto801" localSheetId="27">#REF!</definedName>
    <definedName name="producto801" localSheetId="28">#REF!</definedName>
    <definedName name="producto801" localSheetId="29">#REF!</definedName>
    <definedName name="producto801" localSheetId="30">#REF!</definedName>
    <definedName name="producto801" localSheetId="31">#REF!</definedName>
    <definedName name="producto801" localSheetId="32">#REF!</definedName>
    <definedName name="producto801" localSheetId="33">#REF!</definedName>
    <definedName name="producto801" localSheetId="34">#REF!</definedName>
    <definedName name="producto801" localSheetId="35">#REF!</definedName>
    <definedName name="producto801" localSheetId="36">#REF!</definedName>
    <definedName name="producto801" localSheetId="37">#REF!</definedName>
    <definedName name="producto801" localSheetId="38">#REF!</definedName>
    <definedName name="producto801" localSheetId="39">#REF!</definedName>
    <definedName name="producto801" localSheetId="40">#REF!</definedName>
    <definedName name="producto801" localSheetId="41">#REF!</definedName>
    <definedName name="producto801">#REF!</definedName>
    <definedName name="PROF" localSheetId="6">#REF!</definedName>
    <definedName name="PROF">#REF!</definedName>
    <definedName name="profit_margin" localSheetId="6">#REF!</definedName>
    <definedName name="profit_margin">#REF!</definedName>
    <definedName name="Profundidad" localSheetId="6">#REF!</definedName>
    <definedName name="Profundidad">#REF!</definedName>
    <definedName name="PROGRAMACION" localSheetId="15">#N/A</definedName>
    <definedName name="PROGRAMACION" localSheetId="6">#N/A</definedName>
    <definedName name="PROGRAMACION" localSheetId="7">#N/A</definedName>
    <definedName name="PROGRAMACION" localSheetId="8">#N/A</definedName>
    <definedName name="PROGRAMACION" localSheetId="42">#N/A</definedName>
    <definedName name="PROGRAMACION" localSheetId="43">#N/A</definedName>
    <definedName name="PROGRAMACION" localSheetId="44">#N/A</definedName>
    <definedName name="PROGRAMACION" localSheetId="45">#N/A</definedName>
    <definedName name="PROGRAMACION" localSheetId="46">#N/A</definedName>
    <definedName name="PROGRAMACION" localSheetId="47">#N/A</definedName>
    <definedName name="PROGRAMACION" localSheetId="48">#N/A</definedName>
    <definedName name="PROGRAMACION" localSheetId="49">#N/A</definedName>
    <definedName name="PROGRAMACION" localSheetId="50">#N/A</definedName>
    <definedName name="PROGRAMACION" localSheetId="51">#N/A</definedName>
    <definedName name="PROGRAMACION" localSheetId="52">#N/A</definedName>
    <definedName name="PROGRAMACION" localSheetId="53">#N/A</definedName>
    <definedName name="PROGRAMACION" localSheetId="54">#N/A</definedName>
    <definedName name="PROGRAMACION" localSheetId="55">#N/A</definedName>
    <definedName name="PROGRAMACION" localSheetId="56">#N/A</definedName>
    <definedName name="PROGRAMACION" localSheetId="11">#N/A</definedName>
    <definedName name="PROGRAMACION" localSheetId="17">#N/A</definedName>
    <definedName name="PROGRAMACION" localSheetId="19">#N/A</definedName>
    <definedName name="PROGRAMACION" localSheetId="22">#N/A</definedName>
    <definedName name="PROGRAMACION" localSheetId="23">#N/A</definedName>
    <definedName name="PROGRAMACION" localSheetId="24">#N/A</definedName>
    <definedName name="PROGRAMACION" localSheetId="25">#N/A</definedName>
    <definedName name="PROGRAMACION" localSheetId="26">#N/A</definedName>
    <definedName name="PROGRAMACION" localSheetId="27">#N/A</definedName>
    <definedName name="PROGRAMACION" localSheetId="28">#N/A</definedName>
    <definedName name="PROGRAMACION" localSheetId="29">#N/A</definedName>
    <definedName name="PROGRAMACION" localSheetId="30">#N/A</definedName>
    <definedName name="PROGRAMACION" localSheetId="31">#N/A</definedName>
    <definedName name="PROGRAMACION" localSheetId="32">#N/A</definedName>
    <definedName name="PROGRAMACION" localSheetId="33">#N/A</definedName>
    <definedName name="PROGRAMACION" localSheetId="34">#N/A</definedName>
    <definedName name="PROGRAMACION" localSheetId="35">#N/A</definedName>
    <definedName name="PROGRAMACION" localSheetId="36">#N/A</definedName>
    <definedName name="PROGRAMACION" localSheetId="37">#N/A</definedName>
    <definedName name="PROGRAMACION" localSheetId="38">#N/A</definedName>
    <definedName name="PROGRAMACION" localSheetId="39">#N/A</definedName>
    <definedName name="PROGRAMACION" localSheetId="40">#N/A</definedName>
    <definedName name="PROGRAMACION" localSheetId="41">#N/A</definedName>
    <definedName name="PROGRAMACION" localSheetId="2">#N/A</definedName>
    <definedName name="PROGRAMACION" localSheetId="1">#N/A</definedName>
    <definedName name="PROGRAMACION">DATE(YEAR('PROGRAMACION F F'!Loan_Start),MONTH('PROGRAMACION F F'!Loan_Start)+Payment_Number,DAY('PROGRAMACION F F'!Loan_Start))</definedName>
    <definedName name="programainv" localSheetId="15">[3]!ERR</definedName>
    <definedName name="programainv" localSheetId="6">[3]!ERR</definedName>
    <definedName name="programainv" localSheetId="7">[3]!ERR</definedName>
    <definedName name="programainv" localSheetId="8">[3]!ERR</definedName>
    <definedName name="programainv" localSheetId="42">[3]!ERR</definedName>
    <definedName name="programainv" localSheetId="43">[3]!ERR</definedName>
    <definedName name="programainv" localSheetId="44">[3]!ERR</definedName>
    <definedName name="programainv" localSheetId="45">[3]!ERR</definedName>
    <definedName name="programainv" localSheetId="46">[3]!ERR</definedName>
    <definedName name="programainv" localSheetId="47">[3]!ERR</definedName>
    <definedName name="programainv" localSheetId="48">[3]!ERR</definedName>
    <definedName name="programainv" localSheetId="49">[3]!ERR</definedName>
    <definedName name="programainv" localSheetId="50">[3]!ERR</definedName>
    <definedName name="programainv" localSheetId="51">[3]!ERR</definedName>
    <definedName name="programainv" localSheetId="52">[3]!ERR</definedName>
    <definedName name="programainv" localSheetId="53">[3]!ERR</definedName>
    <definedName name="programainv" localSheetId="54">[3]!ERR</definedName>
    <definedName name="programainv" localSheetId="55">[3]!ERR</definedName>
    <definedName name="programainv" localSheetId="56">[3]!ERR</definedName>
    <definedName name="programainv" localSheetId="9">[3]!ERR</definedName>
    <definedName name="programainv" localSheetId="10">[3]!ERR</definedName>
    <definedName name="programainv" localSheetId="11">[3]!ERR</definedName>
    <definedName name="programainv" localSheetId="12">[3]!ERR</definedName>
    <definedName name="programainv" localSheetId="13">[3]!ERR</definedName>
    <definedName name="programainv" localSheetId="14">[3]!ERR</definedName>
    <definedName name="programainv" localSheetId="16">[3]!ERR</definedName>
    <definedName name="programainv" localSheetId="17">[3]!ERR</definedName>
    <definedName name="programainv" localSheetId="22">[3]!ERR</definedName>
    <definedName name="programainv" localSheetId="23">[3]!ERR</definedName>
    <definedName name="programainv" localSheetId="24">[3]!ERR</definedName>
    <definedName name="programainv" localSheetId="25">[3]!ERR</definedName>
    <definedName name="programainv" localSheetId="26">[3]!ERR</definedName>
    <definedName name="programainv" localSheetId="27">[3]!ERR</definedName>
    <definedName name="programainv" localSheetId="28">[3]!ERR</definedName>
    <definedName name="programainv" localSheetId="29">[3]!ERR</definedName>
    <definedName name="programainv" localSheetId="30">[3]!ERR</definedName>
    <definedName name="programainv" localSheetId="31">[3]!ERR</definedName>
    <definedName name="programainv" localSheetId="32">[3]!ERR</definedName>
    <definedName name="programainv" localSheetId="33">[3]!ERR</definedName>
    <definedName name="programainv" localSheetId="34">[3]!ERR</definedName>
    <definedName name="programainv" localSheetId="35">[3]!ERR</definedName>
    <definedName name="programainv" localSheetId="36">[3]!ERR</definedName>
    <definedName name="programainv" localSheetId="37">[3]!ERR</definedName>
    <definedName name="programainv" localSheetId="38">[3]!ERR</definedName>
    <definedName name="programainv" localSheetId="39">[3]!ERR</definedName>
    <definedName name="programainv" localSheetId="40">[3]!ERR</definedName>
    <definedName name="programainv" localSheetId="41">[3]!ERR</definedName>
    <definedName name="programainv">[3]!ERR</definedName>
    <definedName name="Project" localSheetId="6">#REF!</definedName>
    <definedName name="Project" localSheetId="7">#REF!</definedName>
    <definedName name="Project" localSheetId="11">#REF!</definedName>
    <definedName name="Project" localSheetId="19">#REF!</definedName>
    <definedName name="Project">#REF!</definedName>
    <definedName name="PROJECT_CURRENCY" localSheetId="6">#REF!</definedName>
    <definedName name="PROJECT_CURRENCY" localSheetId="7">#REF!</definedName>
    <definedName name="PROJECT_CURRENCY" localSheetId="11">#REF!</definedName>
    <definedName name="PROJECT_CURRENCY" localSheetId="19">#REF!</definedName>
    <definedName name="PROJECT_CURRENCY">#REF!</definedName>
    <definedName name="Project_Name" localSheetId="6">#REF!</definedName>
    <definedName name="Project_Name" localSheetId="7">#REF!</definedName>
    <definedName name="Project_Name" localSheetId="11">#REF!</definedName>
    <definedName name="Project_Name" localSheetId="19">#REF!</definedName>
    <definedName name="Project_Name">#REF!</definedName>
    <definedName name="Project_name_1" localSheetId="6">#REF!</definedName>
    <definedName name="Project_name_1">#REF!</definedName>
    <definedName name="Project_name_2" localSheetId="6">#REF!</definedName>
    <definedName name="Project_name_2">#REF!</definedName>
    <definedName name="PROYECCION" localSheetId="6">#REF!</definedName>
    <definedName name="PROYECCION">#REF!</definedName>
    <definedName name="PROYECCIONDEMANDATABLA1">[6]DEMANDABASEAND!$B$7:$F$19</definedName>
    <definedName name="PROYECTO">[91]PROGRAMACIÓN!$D$3</definedName>
    <definedName name="PROYECTOS">[6]REFERENCIAS!$A$3:$F$25</definedName>
    <definedName name="prueba" localSheetId="15">#REF!</definedName>
    <definedName name="prueba" localSheetId="6">#REF!</definedName>
    <definedName name="prueba" localSheetId="7">#REF!</definedName>
    <definedName name="prueba" localSheetId="8">#REF!</definedName>
    <definedName name="prueba" localSheetId="42">#REF!</definedName>
    <definedName name="prueba" localSheetId="43">#REF!</definedName>
    <definedName name="prueba" localSheetId="44">#REF!</definedName>
    <definedName name="prueba" localSheetId="45">#REF!</definedName>
    <definedName name="prueba" localSheetId="46">#REF!</definedName>
    <definedName name="prueba" localSheetId="47">#REF!</definedName>
    <definedName name="prueba" localSheetId="48">#REF!</definedName>
    <definedName name="prueba" localSheetId="49">#REF!</definedName>
    <definedName name="prueba" localSheetId="50">#REF!</definedName>
    <definedName name="prueba" localSheetId="51">#REF!</definedName>
    <definedName name="prueba" localSheetId="52">#REF!</definedName>
    <definedName name="prueba" localSheetId="53">#REF!</definedName>
    <definedName name="prueba" localSheetId="54">#REF!</definedName>
    <definedName name="prueba" localSheetId="55">#REF!</definedName>
    <definedName name="prueba" localSheetId="56">#REF!</definedName>
    <definedName name="prueba" localSheetId="9">#REF!</definedName>
    <definedName name="prueba" localSheetId="10">#REF!</definedName>
    <definedName name="prueba" localSheetId="11">#REF!</definedName>
    <definedName name="prueba" localSheetId="12">#REF!</definedName>
    <definedName name="prueba" localSheetId="13">#REF!</definedName>
    <definedName name="prueba" localSheetId="14">#REF!</definedName>
    <definedName name="prueba" localSheetId="16">#REF!</definedName>
    <definedName name="prueba" localSheetId="17">#REF!</definedName>
    <definedName name="prueba" localSheetId="18">#REF!</definedName>
    <definedName name="prueba" localSheetId="19">#REF!</definedName>
    <definedName name="prueba" localSheetId="22">#REF!</definedName>
    <definedName name="prueba" localSheetId="23">#REF!</definedName>
    <definedName name="prueba" localSheetId="24">#REF!</definedName>
    <definedName name="prueba" localSheetId="25">#REF!</definedName>
    <definedName name="prueba" localSheetId="26">#REF!</definedName>
    <definedName name="prueba" localSheetId="27">#REF!</definedName>
    <definedName name="prueba" localSheetId="28">#REF!</definedName>
    <definedName name="prueba" localSheetId="29">#REF!</definedName>
    <definedName name="prueba" localSheetId="30">#REF!</definedName>
    <definedName name="prueba" localSheetId="31">#REF!</definedName>
    <definedName name="prueba" localSheetId="32">#REF!</definedName>
    <definedName name="prueba" localSheetId="33">#REF!</definedName>
    <definedName name="prueba" localSheetId="34">#REF!</definedName>
    <definedName name="prueba" localSheetId="35">#REF!</definedName>
    <definedName name="prueba" localSheetId="36">#REF!</definedName>
    <definedName name="prueba" localSheetId="37">#REF!</definedName>
    <definedName name="prueba" localSheetId="38">#REF!</definedName>
    <definedName name="prueba" localSheetId="39">#REF!</definedName>
    <definedName name="prueba" localSheetId="40">#REF!</definedName>
    <definedName name="prueba" localSheetId="41">#REF!</definedName>
    <definedName name="prueba">#REF!</definedName>
    <definedName name="PRUEBA2" localSheetId="15">#REF!</definedName>
    <definedName name="PRUEBA2" localSheetId="6">#REF!</definedName>
    <definedName name="PRUEBA2" localSheetId="7">#REF!</definedName>
    <definedName name="PRUEBA2" localSheetId="8">#REF!</definedName>
    <definedName name="PRUEBA2" localSheetId="42">#REF!</definedName>
    <definedName name="PRUEBA2" localSheetId="43">#REF!</definedName>
    <definedName name="PRUEBA2" localSheetId="44">#REF!</definedName>
    <definedName name="PRUEBA2" localSheetId="45">#REF!</definedName>
    <definedName name="PRUEBA2" localSheetId="46">#REF!</definedName>
    <definedName name="PRUEBA2" localSheetId="47">#REF!</definedName>
    <definedName name="PRUEBA2" localSheetId="48">#REF!</definedName>
    <definedName name="PRUEBA2" localSheetId="49">#REF!</definedName>
    <definedName name="PRUEBA2" localSheetId="50">#REF!</definedName>
    <definedName name="PRUEBA2" localSheetId="51">#REF!</definedName>
    <definedName name="PRUEBA2" localSheetId="52">#REF!</definedName>
    <definedName name="PRUEBA2" localSheetId="53">#REF!</definedName>
    <definedName name="PRUEBA2" localSheetId="54">#REF!</definedName>
    <definedName name="PRUEBA2" localSheetId="55">#REF!</definedName>
    <definedName name="PRUEBA2" localSheetId="56">#REF!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6">#REF!</definedName>
    <definedName name="PRUEBA2" localSheetId="17">#REF!</definedName>
    <definedName name="PRUEBA2" localSheetId="18">#REF!</definedName>
    <definedName name="PRUEBA2" localSheetId="19">#REF!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#REF!</definedName>
    <definedName name="PST" localSheetId="15">#REF!</definedName>
    <definedName name="PST" localSheetId="6">#REF!</definedName>
    <definedName name="PST" localSheetId="7">#REF!</definedName>
    <definedName name="PST" localSheetId="8">#REF!</definedName>
    <definedName name="PST" localSheetId="42">#REF!</definedName>
    <definedName name="PST" localSheetId="43">#REF!</definedName>
    <definedName name="PST" localSheetId="44">#REF!</definedName>
    <definedName name="PST" localSheetId="45">#REF!</definedName>
    <definedName name="PST" localSheetId="46">#REF!</definedName>
    <definedName name="PST" localSheetId="47">#REF!</definedName>
    <definedName name="PST" localSheetId="48">#REF!</definedName>
    <definedName name="PST" localSheetId="49">#REF!</definedName>
    <definedName name="PST" localSheetId="50">#REF!</definedName>
    <definedName name="PST" localSheetId="51">#REF!</definedName>
    <definedName name="PST" localSheetId="52">#REF!</definedName>
    <definedName name="PST" localSheetId="53">#REF!</definedName>
    <definedName name="PST" localSheetId="54">#REF!</definedName>
    <definedName name="PST" localSheetId="55">#REF!</definedName>
    <definedName name="PST" localSheetId="56">#REF!</definedName>
    <definedName name="PST" localSheetId="9">#REF!</definedName>
    <definedName name="PST" localSheetId="10">#REF!</definedName>
    <definedName name="PST" localSheetId="11">#REF!</definedName>
    <definedName name="PST" localSheetId="12">#REF!</definedName>
    <definedName name="PST" localSheetId="13">#REF!</definedName>
    <definedName name="PST" localSheetId="14">#REF!</definedName>
    <definedName name="PST" localSheetId="16">#REF!</definedName>
    <definedName name="PST" localSheetId="17">#REF!</definedName>
    <definedName name="PST" localSheetId="18">#REF!</definedName>
    <definedName name="PST" localSheetId="19">#REF!</definedName>
    <definedName name="PST" localSheetId="22">#REF!</definedName>
    <definedName name="PST" localSheetId="23">#REF!</definedName>
    <definedName name="PST" localSheetId="24">#REF!</definedName>
    <definedName name="PST" localSheetId="25">#REF!</definedName>
    <definedName name="PST" localSheetId="26">#REF!</definedName>
    <definedName name="PST" localSheetId="27">#REF!</definedName>
    <definedName name="PST" localSheetId="28">#REF!</definedName>
    <definedName name="PST" localSheetId="29">#REF!</definedName>
    <definedName name="PST" localSheetId="30">#REF!</definedName>
    <definedName name="PST" localSheetId="31">#REF!</definedName>
    <definedName name="PST" localSheetId="32">#REF!</definedName>
    <definedName name="PST" localSheetId="33">#REF!</definedName>
    <definedName name="PST" localSheetId="34">#REF!</definedName>
    <definedName name="PST" localSheetId="35">#REF!</definedName>
    <definedName name="PST" localSheetId="36">#REF!</definedName>
    <definedName name="PST" localSheetId="37">#REF!</definedName>
    <definedName name="PST" localSheetId="38">#REF!</definedName>
    <definedName name="PST" localSheetId="39">#REF!</definedName>
    <definedName name="PST" localSheetId="40">#REF!</definedName>
    <definedName name="PST" localSheetId="41">#REF!</definedName>
    <definedName name="PST">#REF!</definedName>
    <definedName name="puerca" localSheetId="15">[172]Gastos!#REF!</definedName>
    <definedName name="puerca" localSheetId="6">[172]Gastos!#REF!</definedName>
    <definedName name="puerca" localSheetId="7">[172]Gastos!#REF!</definedName>
    <definedName name="puerca" localSheetId="8">[172]Gastos!#REF!</definedName>
    <definedName name="puerca" localSheetId="42">[172]Gastos!#REF!</definedName>
    <definedName name="puerca" localSheetId="43">[172]Gastos!#REF!</definedName>
    <definedName name="puerca" localSheetId="44">[172]Gastos!#REF!</definedName>
    <definedName name="puerca" localSheetId="45">[172]Gastos!#REF!</definedName>
    <definedName name="puerca" localSheetId="46">[172]Gastos!#REF!</definedName>
    <definedName name="puerca" localSheetId="47">[172]Gastos!#REF!</definedName>
    <definedName name="puerca" localSheetId="48">[172]Gastos!#REF!</definedName>
    <definedName name="puerca" localSheetId="49">[172]Gastos!#REF!</definedName>
    <definedName name="puerca" localSheetId="50">[172]Gastos!#REF!</definedName>
    <definedName name="puerca" localSheetId="51">[172]Gastos!#REF!</definedName>
    <definedName name="puerca" localSheetId="52">[172]Gastos!#REF!</definedName>
    <definedName name="puerca" localSheetId="53">[172]Gastos!#REF!</definedName>
    <definedName name="puerca" localSheetId="54">[172]Gastos!#REF!</definedName>
    <definedName name="puerca" localSheetId="55">[172]Gastos!#REF!</definedName>
    <definedName name="puerca" localSheetId="56">[172]Gastos!#REF!</definedName>
    <definedName name="puerca" localSheetId="9">[172]Gastos!#REF!</definedName>
    <definedName name="puerca" localSheetId="10">[172]Gastos!#REF!</definedName>
    <definedName name="puerca" localSheetId="11">[172]Gastos!#REF!</definedName>
    <definedName name="puerca" localSheetId="12">[172]Gastos!#REF!</definedName>
    <definedName name="puerca" localSheetId="13">[172]Gastos!#REF!</definedName>
    <definedName name="puerca" localSheetId="14">[172]Gastos!#REF!</definedName>
    <definedName name="puerca" localSheetId="16">[172]Gastos!#REF!</definedName>
    <definedName name="puerca" localSheetId="17">[172]Gastos!#REF!</definedName>
    <definedName name="puerca" localSheetId="18">[172]Gastos!#REF!</definedName>
    <definedName name="puerca" localSheetId="19">[172]Gastos!#REF!</definedName>
    <definedName name="puerca" localSheetId="22">[172]Gastos!#REF!</definedName>
    <definedName name="puerca" localSheetId="23">[172]Gastos!#REF!</definedName>
    <definedName name="puerca" localSheetId="24">[172]Gastos!#REF!</definedName>
    <definedName name="puerca" localSheetId="25">[172]Gastos!#REF!</definedName>
    <definedName name="puerca" localSheetId="26">[172]Gastos!#REF!</definedName>
    <definedName name="puerca" localSheetId="27">[172]Gastos!#REF!</definedName>
    <definedName name="puerca" localSheetId="28">[172]Gastos!#REF!</definedName>
    <definedName name="puerca" localSheetId="29">[172]Gastos!#REF!</definedName>
    <definedName name="puerca" localSheetId="30">[172]Gastos!#REF!</definedName>
    <definedName name="puerca" localSheetId="31">[172]Gastos!#REF!</definedName>
    <definedName name="puerca" localSheetId="32">[172]Gastos!#REF!</definedName>
    <definedName name="puerca" localSheetId="33">[172]Gastos!#REF!</definedName>
    <definedName name="puerca" localSheetId="34">[172]Gastos!#REF!</definedName>
    <definedName name="puerca" localSheetId="35">[172]Gastos!#REF!</definedName>
    <definedName name="puerca" localSheetId="36">[172]Gastos!#REF!</definedName>
    <definedName name="puerca" localSheetId="37">[172]Gastos!#REF!</definedName>
    <definedName name="puerca" localSheetId="38">[172]Gastos!#REF!</definedName>
    <definedName name="puerca" localSheetId="39">[172]Gastos!#REF!</definedName>
    <definedName name="puerca" localSheetId="40">[172]Gastos!#REF!</definedName>
    <definedName name="puerca" localSheetId="41">[172]Gastos!#REF!</definedName>
    <definedName name="puerca">[172]Gastos!#REF!</definedName>
    <definedName name="Pulidora">'[53]L. MAT.'!#REF!</definedName>
    <definedName name="PUNTILLA" localSheetId="6">#REF!</definedName>
    <definedName name="PUNTILLA" localSheetId="7">#REF!</definedName>
    <definedName name="PUNTILLA" localSheetId="11">#REF!</definedName>
    <definedName name="PUNTILLA" localSheetId="19">#REF!</definedName>
    <definedName name="PUNTILLA" localSheetId="1">#REF!</definedName>
    <definedName name="PUNTILLA">#REF!</definedName>
    <definedName name="Punto" localSheetId="6">#REF!</definedName>
    <definedName name="Punto" localSheetId="7">#REF!</definedName>
    <definedName name="Punto" localSheetId="11">#REF!</definedName>
    <definedName name="Punto" localSheetId="19">#REF!</definedName>
    <definedName name="Punto" localSheetId="1">#REF!</definedName>
    <definedName name="Punto">#REF!</definedName>
    <definedName name="PuntosRentabilidad" localSheetId="6">#REF!</definedName>
    <definedName name="PuntosRentabilidad" localSheetId="7">#REF!</definedName>
    <definedName name="PuntosRentabilidad" localSheetId="11">#REF!</definedName>
    <definedName name="PuntosRentabilidad" localSheetId="19">#REF!</definedName>
    <definedName name="PuntosRentabilidad" localSheetId="1">#REF!</definedName>
    <definedName name="PuntosRentabilidad">#REF!</definedName>
    <definedName name="Purchase" localSheetId="6">#REF!</definedName>
    <definedName name="Purchase">#REF!</definedName>
    <definedName name="PUTA" localSheetId="15">#REF!</definedName>
    <definedName name="PUTA" localSheetId="6">#REF!</definedName>
    <definedName name="PUTA" localSheetId="7">#REF!</definedName>
    <definedName name="PUTA" localSheetId="8">#REF!</definedName>
    <definedName name="PUTA" localSheetId="42">#REF!</definedName>
    <definedName name="PUTA" localSheetId="43">#REF!</definedName>
    <definedName name="PUTA" localSheetId="44">#REF!</definedName>
    <definedName name="PUTA" localSheetId="45">#REF!</definedName>
    <definedName name="PUTA" localSheetId="46">#REF!</definedName>
    <definedName name="PUTA" localSheetId="47">#REF!</definedName>
    <definedName name="PUTA" localSheetId="48">#REF!</definedName>
    <definedName name="PUTA" localSheetId="49">#REF!</definedName>
    <definedName name="PUTA" localSheetId="50">#REF!</definedName>
    <definedName name="PUTA" localSheetId="51">#REF!</definedName>
    <definedName name="PUTA" localSheetId="52">#REF!</definedName>
    <definedName name="PUTA" localSheetId="53">#REF!</definedName>
    <definedName name="PUTA" localSheetId="54">#REF!</definedName>
    <definedName name="PUTA" localSheetId="55">#REF!</definedName>
    <definedName name="PUTA" localSheetId="56">#REF!</definedName>
    <definedName name="PUTA" localSheetId="9">#REF!</definedName>
    <definedName name="PUTA" localSheetId="10">#REF!</definedName>
    <definedName name="PUTA" localSheetId="11">#REF!</definedName>
    <definedName name="PUTA" localSheetId="12">#REF!</definedName>
    <definedName name="PUTA" localSheetId="13">#REF!</definedName>
    <definedName name="PUTA" localSheetId="14">#REF!</definedName>
    <definedName name="PUTA" localSheetId="16">#REF!</definedName>
    <definedName name="PUTA" localSheetId="17">#REF!</definedName>
    <definedName name="PUTA" localSheetId="18">#REF!</definedName>
    <definedName name="PUTA" localSheetId="19">#REF!</definedName>
    <definedName name="PUTA" localSheetId="22">#REF!</definedName>
    <definedName name="PUTA" localSheetId="23">#REF!</definedName>
    <definedName name="PUTA" localSheetId="24">#REF!</definedName>
    <definedName name="PUTA" localSheetId="25">#REF!</definedName>
    <definedName name="PUTA" localSheetId="26">#REF!</definedName>
    <definedName name="PUTA" localSheetId="27">#REF!</definedName>
    <definedName name="PUTA" localSheetId="28">#REF!</definedName>
    <definedName name="PUTA" localSheetId="29">#REF!</definedName>
    <definedName name="PUTA" localSheetId="30">#REF!</definedName>
    <definedName name="PUTA" localSheetId="31">#REF!</definedName>
    <definedName name="PUTA" localSheetId="32">#REF!</definedName>
    <definedName name="PUTA" localSheetId="33">#REF!</definedName>
    <definedName name="PUTA" localSheetId="34">#REF!</definedName>
    <definedName name="PUTA" localSheetId="35">#REF!</definedName>
    <definedName name="PUTA" localSheetId="36">#REF!</definedName>
    <definedName name="PUTA" localSheetId="37">#REF!</definedName>
    <definedName name="PUTA" localSheetId="38">#REF!</definedName>
    <definedName name="PUTA" localSheetId="39">#REF!</definedName>
    <definedName name="PUTA" localSheetId="40">#REF!</definedName>
    <definedName name="PUTA" localSheetId="41">#REF!</definedName>
    <definedName name="PUTA">#REF!</definedName>
    <definedName name="Q" localSheetId="15">#REF!</definedName>
    <definedName name="Q" localSheetId="6">#REF!</definedName>
    <definedName name="Q" localSheetId="7">#REF!</definedName>
    <definedName name="Q" localSheetId="8">#REF!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 localSheetId="56">#REF!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6">#REF!</definedName>
    <definedName name="Q" localSheetId="17">#REF!</definedName>
    <definedName name="Q" localSheetId="18">#REF!</definedName>
    <definedName name="Q" localSheetId="19">#REF!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3">#REF!</definedName>
    <definedName name="Q">#REF!</definedName>
    <definedName name="QE" localSheetId="6">[123]TARIF2002!#REF!</definedName>
    <definedName name="QE" localSheetId="7">[123]TARIF2002!#REF!</definedName>
    <definedName name="QE" localSheetId="11">[123]TARIF2002!#REF!</definedName>
    <definedName name="QE" localSheetId="19">[123]TARIF2002!#REF!</definedName>
    <definedName name="QE">[123]TARIF2002!#REF!</definedName>
    <definedName name="QE_TE" localSheetId="6">[123]TARIF2002!#REF!</definedName>
    <definedName name="QE_TE" localSheetId="7">[123]TARIF2002!#REF!</definedName>
    <definedName name="QE_TE" localSheetId="11">[123]TARIF2002!#REF!</definedName>
    <definedName name="QE_TE" localSheetId="19">[123]TARIF2002!#REF!</definedName>
    <definedName name="QE_TE">[123]TARIF2002!#REF!</definedName>
    <definedName name="QI" localSheetId="6">[123]TARIF2002!#REF!</definedName>
    <definedName name="QI" localSheetId="7">[123]TARIF2002!#REF!</definedName>
    <definedName name="QI" localSheetId="11">[123]TARIF2002!#REF!</definedName>
    <definedName name="QI" localSheetId="19">[123]TARIF2002!#REF!</definedName>
    <definedName name="QI">[123]TARIF2002!#REF!</definedName>
    <definedName name="QI_TI" localSheetId="6">[123]TARIF2002!#REF!</definedName>
    <definedName name="QI_TI" localSheetId="7">[123]TARIF2002!#REF!</definedName>
    <definedName name="QI_TI" localSheetId="11">[123]TARIF2002!#REF!</definedName>
    <definedName name="QI_TI" localSheetId="19">[123]TARIF2002!#REF!</definedName>
    <definedName name="QI_TI">[123]TARIF2002!#REF!</definedName>
    <definedName name="qm" localSheetId="6">#REF!</definedName>
    <definedName name="qm" localSheetId="7">#REF!</definedName>
    <definedName name="qm" localSheetId="11">#REF!</definedName>
    <definedName name="qm" localSheetId="19">#REF!</definedName>
    <definedName name="qm" localSheetId="2">#REF!</definedName>
    <definedName name="qm" localSheetId="1">#REF!</definedName>
    <definedName name="qm">#REF!</definedName>
    <definedName name="QMAXDIARIO">'[6]CALCULO POI'!$B$118:$C$154</definedName>
    <definedName name="QN" localSheetId="2">[123]TARIF2002!#REF!</definedName>
    <definedName name="QN">[123]TARIF2002!#REF!</definedName>
    <definedName name="QN_QI" localSheetId="2">[123]TARIF2002!#REF!</definedName>
    <definedName name="QN_QI">[123]TARIF2002!#REF!</definedName>
    <definedName name="QNS" localSheetId="2">[197]TARIF2002!#REF!</definedName>
    <definedName name="QNS">[197]TARIF2002!#REF!</definedName>
    <definedName name="QPROM">[6]TARIFAS!$C$570</definedName>
    <definedName name="qq" localSheetId="15">#REF!</definedName>
    <definedName name="qq" localSheetId="6">#REF!</definedName>
    <definedName name="qq" localSheetId="7">#REF!</definedName>
    <definedName name="qq" localSheetId="8">#REF!</definedName>
    <definedName name="qq" localSheetId="42">#REF!</definedName>
    <definedName name="qq" localSheetId="43">#REF!</definedName>
    <definedName name="qq" localSheetId="44">#REF!</definedName>
    <definedName name="qq" localSheetId="45">#REF!</definedName>
    <definedName name="qq" localSheetId="46">#REF!</definedName>
    <definedName name="qq" localSheetId="47">#REF!</definedName>
    <definedName name="qq" localSheetId="48">#REF!</definedName>
    <definedName name="qq" localSheetId="49">#REF!</definedName>
    <definedName name="qq" localSheetId="50">#REF!</definedName>
    <definedName name="qq" localSheetId="51">#REF!</definedName>
    <definedName name="qq" localSheetId="52">#REF!</definedName>
    <definedName name="qq" localSheetId="53">#REF!</definedName>
    <definedName name="qq" localSheetId="54">#REF!</definedName>
    <definedName name="qq" localSheetId="55">#REF!</definedName>
    <definedName name="qq" localSheetId="56">#REF!</definedName>
    <definedName name="qq" localSheetId="9">#REF!</definedName>
    <definedName name="qq" localSheetId="10">#REF!</definedName>
    <definedName name="qq" localSheetId="11">#REF!</definedName>
    <definedName name="qq" localSheetId="12">#REF!</definedName>
    <definedName name="qq" localSheetId="13">#REF!</definedName>
    <definedName name="qq" localSheetId="14">#REF!</definedName>
    <definedName name="qq" localSheetId="16">#REF!</definedName>
    <definedName name="qq" localSheetId="17">#REF!</definedName>
    <definedName name="qq" localSheetId="18">#REF!</definedName>
    <definedName name="qq" localSheetId="19">#REF!</definedName>
    <definedName name="qq" localSheetId="22">#REF!</definedName>
    <definedName name="qq" localSheetId="23">#REF!</definedName>
    <definedName name="qq" localSheetId="24">#REF!</definedName>
    <definedName name="qq" localSheetId="25">#REF!</definedName>
    <definedName name="qq" localSheetId="26">#REF!</definedName>
    <definedName name="qq" localSheetId="27">#REF!</definedName>
    <definedName name="qq" localSheetId="28">#REF!</definedName>
    <definedName name="qq" localSheetId="29">#REF!</definedName>
    <definedName name="qq" localSheetId="30">#REF!</definedName>
    <definedName name="qq" localSheetId="31">#REF!</definedName>
    <definedName name="qq" localSheetId="32">#REF!</definedName>
    <definedName name="qq" localSheetId="33">#REF!</definedName>
    <definedName name="qq" localSheetId="34">#REF!</definedName>
    <definedName name="qq" localSheetId="35">#REF!</definedName>
    <definedName name="qq" localSheetId="36">#REF!</definedName>
    <definedName name="qq" localSheetId="37">#REF!</definedName>
    <definedName name="qq" localSheetId="38">#REF!</definedName>
    <definedName name="qq" localSheetId="39">#REF!</definedName>
    <definedName name="qq" localSheetId="40">#REF!</definedName>
    <definedName name="qq" localSheetId="41">#REF!</definedName>
    <definedName name="qq" localSheetId="3">#REF!</definedName>
    <definedName name="qq">#REF!</definedName>
    <definedName name="qqq" localSheetId="6">#REF!</definedName>
    <definedName name="qqq" localSheetId="3">#REF!</definedName>
    <definedName name="qqq">#REF!</definedName>
    <definedName name="qqqq" localSheetId="6">#REF!</definedName>
    <definedName name="qqqq">#REF!</definedName>
    <definedName name="qqqqq" localSheetId="6">#REF!</definedName>
    <definedName name="qqqqq">#REF!</definedName>
    <definedName name="qqqqqq" localSheetId="6">#REF!</definedName>
    <definedName name="qqqqqq">#REF!</definedName>
    <definedName name="qqqqqqq" localSheetId="6">#REF!</definedName>
    <definedName name="qqqqqqq">#REF!</definedName>
    <definedName name="qqqqqqqqq" localSheetId="6">#REF!</definedName>
    <definedName name="qqqqqqqqq">#REF!</definedName>
    <definedName name="qqqqqqqqqqqqqqqq" localSheetId="6">#REF!</definedName>
    <definedName name="qqqqqqqqqqqqqqqq">#REF!</definedName>
    <definedName name="QRS" localSheetId="6">#REF!</definedName>
    <definedName name="QRS">#REF!</definedName>
    <definedName name="qsqw" localSheetId="6">#REF!</definedName>
    <definedName name="qsqw">#REF!</definedName>
    <definedName name="Quality_PvT" localSheetId="6">#REF!</definedName>
    <definedName name="Quality_PvT">#REF!</definedName>
    <definedName name="QualityF" localSheetId="6">#REF!</definedName>
    <definedName name="QualityF">#REF!</definedName>
    <definedName name="quantity" localSheetId="6">#REF!</definedName>
    <definedName name="quantity">#REF!</definedName>
    <definedName name="QUIMICOSTABLA1.3.1">'[6]CALCULO COSTOS DE OPERACIÓN'!$B$176:$J$211</definedName>
    <definedName name="Quincenas" localSheetId="15">{"";"diez";"once";"doce";"trece";"catorce";"quince"}&amp;" "</definedName>
    <definedName name="Quincenas" localSheetId="6">{"";"diez";"once";"doce";"trece";"catorce";"quince"}&amp;" "</definedName>
    <definedName name="Quincenas" localSheetId="7">{"";"diez";"once";"doce";"trece";"catorce";"quince"}&amp;" "</definedName>
    <definedName name="Quincenas" localSheetId="8">{"";"diez";"once";"doce";"trece";"catorce";"quince"}&amp;" "</definedName>
    <definedName name="Quincenas" localSheetId="42">{"";"diez";"once";"doce";"trece";"catorce";"quince"}&amp;" "</definedName>
    <definedName name="Quincenas" localSheetId="43">{"";"diez";"once";"doce";"trece";"catorce";"quince"}&amp;" "</definedName>
    <definedName name="Quincenas" localSheetId="44">{"";"diez";"once";"doce";"trece";"catorce";"quince"}&amp;" "</definedName>
    <definedName name="Quincenas" localSheetId="45">{"";"diez";"once";"doce";"trece";"catorce";"quince"}&amp;" "</definedName>
    <definedName name="Quincenas" localSheetId="46">{"";"diez";"once";"doce";"trece";"catorce";"quince"}&amp;" "</definedName>
    <definedName name="Quincenas" localSheetId="47">{"";"diez";"once";"doce";"trece";"catorce";"quince"}&amp;" "</definedName>
    <definedName name="Quincenas" localSheetId="48">{"";"diez";"once";"doce";"trece";"catorce";"quince"}&amp;" "</definedName>
    <definedName name="Quincenas" localSheetId="49">{"";"diez";"once";"doce";"trece";"catorce";"quince"}&amp;" "</definedName>
    <definedName name="Quincenas" localSheetId="50">{"";"diez";"once";"doce";"trece";"catorce";"quince"}&amp;" "</definedName>
    <definedName name="Quincenas" localSheetId="51">{"";"diez";"once";"doce";"trece";"catorce";"quince"}&amp;" "</definedName>
    <definedName name="Quincenas" localSheetId="52">{"";"diez";"once";"doce";"trece";"catorce";"quince"}&amp;" "</definedName>
    <definedName name="Quincenas" localSheetId="53">{"";"diez";"once";"doce";"trece";"catorce";"quince"}&amp;" "</definedName>
    <definedName name="Quincenas" localSheetId="54">{"";"diez";"once";"doce";"trece";"catorce";"quince"}&amp;" "</definedName>
    <definedName name="Quincenas" localSheetId="55">{"";"diez";"once";"doce";"trece";"catorce";"quince"}&amp;" "</definedName>
    <definedName name="Quincenas" localSheetId="56">{"";"diez";"once";"doce";"trece";"catorce";"quince"}&amp;" "</definedName>
    <definedName name="Quincenas" localSheetId="9">{"";"diez";"once";"doce";"trece";"catorce";"quince"}&amp;" "</definedName>
    <definedName name="Quincenas" localSheetId="10">{"";"diez";"once";"doce";"trece";"catorce";"quince"}&amp;" "</definedName>
    <definedName name="Quincenas" localSheetId="11">{"";"diez";"once";"doce";"trece";"catorce";"quince"}&amp;" "</definedName>
    <definedName name="Quincenas" localSheetId="12">{"";"diez";"once";"doce";"trece";"catorce";"quince"}&amp;" "</definedName>
    <definedName name="Quincenas" localSheetId="13">{"";"diez";"once";"doce";"trece";"catorce";"quince"}&amp;" "</definedName>
    <definedName name="Quincenas" localSheetId="14">{"";"diez";"once";"doce";"trece";"catorce";"quince"}&amp;" "</definedName>
    <definedName name="Quincenas" localSheetId="16">{"";"diez";"once";"doce";"trece";"catorce";"quince"}&amp;" "</definedName>
    <definedName name="Quincenas" localSheetId="17">{"";"diez";"once";"doce";"trece";"catorce";"quince"}&amp;" "</definedName>
    <definedName name="Quincenas" localSheetId="18">{"";"diez";"once";"doce";"trece";"catorce";"quince"}&amp;" "</definedName>
    <definedName name="Quincenas" localSheetId="19">{"";"diez";"once";"doce";"trece";"catorce";"quince"}&amp;" "</definedName>
    <definedName name="Quincenas" localSheetId="20">{"";"diez";"once";"doce";"trece";"catorce";"quince"}&amp;" "</definedName>
    <definedName name="Quincenas" localSheetId="21">{"";"diez";"once";"doce";"trece";"catorce";"quince"}&amp;" "</definedName>
    <definedName name="Quincenas" localSheetId="22">{"";"diez";"once";"doce";"trece";"catorce";"quince"}&amp;" "</definedName>
    <definedName name="Quincenas" localSheetId="23">{"";"diez";"once";"doce";"trece";"catorce";"quince"}&amp;" "</definedName>
    <definedName name="Quincenas" localSheetId="24">{"";"diez";"once";"doce";"trece";"catorce";"quince"}&amp;" "</definedName>
    <definedName name="Quincenas" localSheetId="25">{"";"diez";"once";"doce";"trece";"catorce";"quince"}&amp;" "</definedName>
    <definedName name="Quincenas" localSheetId="26">{"";"diez";"once";"doce";"trece";"catorce";"quince"}&amp;" "</definedName>
    <definedName name="Quincenas" localSheetId="27">{"";"diez";"once";"doce";"trece";"catorce";"quince"}&amp;" "</definedName>
    <definedName name="Quincenas" localSheetId="28">{"";"diez";"once";"doce";"trece";"catorce";"quince"}&amp;" "</definedName>
    <definedName name="Quincenas" localSheetId="29">{"";"diez";"once";"doce";"trece";"catorce";"quince"}&amp;" "</definedName>
    <definedName name="Quincenas" localSheetId="30">{"";"diez";"once";"doce";"trece";"catorce";"quince"}&amp;" "</definedName>
    <definedName name="Quincenas" localSheetId="31">{"";"diez";"once";"doce";"trece";"catorce";"quince"}&amp;" "</definedName>
    <definedName name="Quincenas" localSheetId="32">{"";"diez";"once";"doce";"trece";"catorce";"quince"}&amp;" "</definedName>
    <definedName name="Quincenas" localSheetId="33">{"";"diez";"once";"doce";"trece";"catorce";"quince"}&amp;" "</definedName>
    <definedName name="Quincenas" localSheetId="34">{"";"diez";"once";"doce";"trece";"catorce";"quince"}&amp;" "</definedName>
    <definedName name="Quincenas" localSheetId="35">{"";"diez";"once";"doce";"trece";"catorce";"quince"}&amp;" "</definedName>
    <definedName name="Quincenas" localSheetId="36">{"";"diez";"once";"doce";"trece";"catorce";"quince"}&amp;" "</definedName>
    <definedName name="Quincenas" localSheetId="37">{"";"diez";"once";"doce";"trece";"catorce";"quince"}&amp;" "</definedName>
    <definedName name="Quincenas" localSheetId="38">{"";"diez";"once";"doce";"trece";"catorce";"quince"}&amp;" "</definedName>
    <definedName name="Quincenas" localSheetId="39">{"";"diez";"once";"doce";"trece";"catorce";"quince"}&amp;" "</definedName>
    <definedName name="Quincenas" localSheetId="40">{"";"diez";"once";"doce";"trece";"catorce";"quince"}&amp;" "</definedName>
    <definedName name="Quincenas" localSheetId="41">{"";"diez";"once";"doce";"trece";"catorce";"quince"}&amp;" "</definedName>
    <definedName name="Quincenas" localSheetId="2">{"";"diez";"once";"doce";"trece";"catorce";"quince"}&amp;" "</definedName>
    <definedName name="Quincenas" localSheetId="1">{"";"diez";"once";"doce";"trece";"catorce";"quince"}&amp;" "</definedName>
    <definedName name="Quincenas">{"";"diez";"once";"doce";"trece";"catorce";"quince"}&amp;" "</definedName>
    <definedName name="qulo" localSheetId="15">#REF!</definedName>
    <definedName name="qulo" localSheetId="6">#REF!</definedName>
    <definedName name="qulo" localSheetId="7">#REF!</definedName>
    <definedName name="qulo" localSheetId="8">#REF!</definedName>
    <definedName name="qulo" localSheetId="42">#REF!</definedName>
    <definedName name="qulo" localSheetId="43">#REF!</definedName>
    <definedName name="qulo" localSheetId="44">#REF!</definedName>
    <definedName name="qulo" localSheetId="45">#REF!</definedName>
    <definedName name="qulo" localSheetId="46">#REF!</definedName>
    <definedName name="qulo" localSheetId="47">#REF!</definedName>
    <definedName name="qulo" localSheetId="48">#REF!</definedName>
    <definedName name="qulo" localSheetId="49">#REF!</definedName>
    <definedName name="qulo" localSheetId="50">#REF!</definedName>
    <definedName name="qulo" localSheetId="51">#REF!</definedName>
    <definedName name="qulo" localSheetId="52">#REF!</definedName>
    <definedName name="qulo" localSheetId="53">#REF!</definedName>
    <definedName name="qulo" localSheetId="54">#REF!</definedName>
    <definedName name="qulo" localSheetId="55">#REF!</definedName>
    <definedName name="qulo" localSheetId="56">#REF!</definedName>
    <definedName name="qulo" localSheetId="9">#REF!</definedName>
    <definedName name="qulo" localSheetId="10">#REF!</definedName>
    <definedName name="qulo" localSheetId="11">#REF!</definedName>
    <definedName name="qulo" localSheetId="12">#REF!</definedName>
    <definedName name="qulo" localSheetId="13">#REF!</definedName>
    <definedName name="qulo" localSheetId="14">#REF!</definedName>
    <definedName name="qulo" localSheetId="16">#REF!</definedName>
    <definedName name="qulo" localSheetId="17">#REF!</definedName>
    <definedName name="qulo" localSheetId="18">#REF!</definedName>
    <definedName name="qulo" localSheetId="19">#REF!</definedName>
    <definedName name="qulo" localSheetId="22">#REF!</definedName>
    <definedName name="qulo" localSheetId="23">#REF!</definedName>
    <definedName name="qulo" localSheetId="24">#REF!</definedName>
    <definedName name="qulo" localSheetId="25">#REF!</definedName>
    <definedName name="qulo" localSheetId="26">#REF!</definedName>
    <definedName name="qulo" localSheetId="27">#REF!</definedName>
    <definedName name="qulo" localSheetId="28">#REF!</definedName>
    <definedName name="qulo" localSheetId="29">#REF!</definedName>
    <definedName name="qulo" localSheetId="30">#REF!</definedName>
    <definedName name="qulo" localSheetId="31">#REF!</definedName>
    <definedName name="qulo" localSheetId="32">#REF!</definedName>
    <definedName name="qulo" localSheetId="33">#REF!</definedName>
    <definedName name="qulo" localSheetId="34">#REF!</definedName>
    <definedName name="qulo" localSheetId="35">#REF!</definedName>
    <definedName name="qulo" localSheetId="36">#REF!</definedName>
    <definedName name="qulo" localSheetId="37">#REF!</definedName>
    <definedName name="qulo" localSheetId="38">#REF!</definedName>
    <definedName name="qulo" localSheetId="39">#REF!</definedName>
    <definedName name="qulo" localSheetId="40">#REF!</definedName>
    <definedName name="qulo" localSheetId="41">#REF!</definedName>
    <definedName name="qulo">#REF!</definedName>
    <definedName name="qw" localSheetId="15">#REF!</definedName>
    <definedName name="qw" localSheetId="6">#REF!</definedName>
    <definedName name="qw" localSheetId="7">#REF!</definedName>
    <definedName name="qw" localSheetId="8">#REF!</definedName>
    <definedName name="qw" localSheetId="42">#REF!</definedName>
    <definedName name="qw" localSheetId="43">#REF!</definedName>
    <definedName name="qw" localSheetId="44">#REF!</definedName>
    <definedName name="qw" localSheetId="45">#REF!</definedName>
    <definedName name="qw" localSheetId="46">#REF!</definedName>
    <definedName name="qw" localSheetId="47">#REF!</definedName>
    <definedName name="qw" localSheetId="48">#REF!</definedName>
    <definedName name="qw" localSheetId="49">#REF!</definedName>
    <definedName name="qw" localSheetId="50">#REF!</definedName>
    <definedName name="qw" localSheetId="51">#REF!</definedName>
    <definedName name="qw" localSheetId="52">#REF!</definedName>
    <definedName name="qw" localSheetId="53">#REF!</definedName>
    <definedName name="qw" localSheetId="54">#REF!</definedName>
    <definedName name="qw" localSheetId="55">#REF!</definedName>
    <definedName name="qw" localSheetId="56">#REF!</definedName>
    <definedName name="qw" localSheetId="9">#REF!</definedName>
    <definedName name="qw" localSheetId="10">#REF!</definedName>
    <definedName name="qw" localSheetId="11">#REF!</definedName>
    <definedName name="qw" localSheetId="12">#REF!</definedName>
    <definedName name="qw" localSheetId="13">#REF!</definedName>
    <definedName name="qw" localSheetId="14">#REF!</definedName>
    <definedName name="qw" localSheetId="16">#REF!</definedName>
    <definedName name="qw" localSheetId="17">#REF!</definedName>
    <definedName name="qw" localSheetId="18">#REF!</definedName>
    <definedName name="qw" localSheetId="19">#REF!</definedName>
    <definedName name="qw" localSheetId="22">#REF!</definedName>
    <definedName name="qw" localSheetId="23">#REF!</definedName>
    <definedName name="qw" localSheetId="24">#REF!</definedName>
    <definedName name="qw" localSheetId="25">#REF!</definedName>
    <definedName name="qw" localSheetId="26">#REF!</definedName>
    <definedName name="qw" localSheetId="27">#REF!</definedName>
    <definedName name="qw" localSheetId="28">#REF!</definedName>
    <definedName name="qw" localSheetId="29">#REF!</definedName>
    <definedName name="qw" localSheetId="30">#REF!</definedName>
    <definedName name="qw" localSheetId="31">#REF!</definedName>
    <definedName name="qw" localSheetId="32">#REF!</definedName>
    <definedName name="qw" localSheetId="33">#REF!</definedName>
    <definedName name="qw" localSheetId="34">#REF!</definedName>
    <definedName name="qw" localSheetId="35">#REF!</definedName>
    <definedName name="qw" localSheetId="36">#REF!</definedName>
    <definedName name="qw" localSheetId="37">#REF!</definedName>
    <definedName name="qw" localSheetId="38">#REF!</definedName>
    <definedName name="qw" localSheetId="39">#REF!</definedName>
    <definedName name="qw" localSheetId="40">#REF!</definedName>
    <definedName name="qw" localSheetId="41">#REF!</definedName>
    <definedName name="qw" localSheetId="3">#REF!</definedName>
    <definedName name="qw">#REF!</definedName>
    <definedName name="qwqw" localSheetId="6">#REF!</definedName>
    <definedName name="qwqw">#REF!</definedName>
    <definedName name="qwqwas" localSheetId="6">#REF!</definedName>
    <definedName name="qwqwas">#REF!</definedName>
    <definedName name="R.1" localSheetId="6">#REF!</definedName>
    <definedName name="R.1">#REF!</definedName>
    <definedName name="R.10" localSheetId="6">#REF!</definedName>
    <definedName name="R.10">#REF!</definedName>
    <definedName name="R.11" localSheetId="6">#REF!</definedName>
    <definedName name="R.11">#REF!</definedName>
    <definedName name="R.12" localSheetId="6">#REF!</definedName>
    <definedName name="R.12">#REF!</definedName>
    <definedName name="R.13" localSheetId="6">#REF!</definedName>
    <definedName name="R.13">#REF!</definedName>
    <definedName name="R.14" localSheetId="6">#REF!</definedName>
    <definedName name="R.14">#REF!</definedName>
    <definedName name="R.15" localSheetId="6">#REF!</definedName>
    <definedName name="R.15">#REF!</definedName>
    <definedName name="R.16" localSheetId="6">#REF!</definedName>
    <definedName name="R.16">#REF!</definedName>
    <definedName name="R.17" localSheetId="6">#REF!</definedName>
    <definedName name="R.17">#REF!</definedName>
    <definedName name="R.18" localSheetId="6">#REF!</definedName>
    <definedName name="R.18">#REF!</definedName>
    <definedName name="R.19" localSheetId="6">#REF!</definedName>
    <definedName name="R.19">#REF!</definedName>
    <definedName name="R.2" localSheetId="6">#REF!</definedName>
    <definedName name="R.2">#REF!</definedName>
    <definedName name="R.3" localSheetId="6">#REF!</definedName>
    <definedName name="R.3">#REF!</definedName>
    <definedName name="R.4" localSheetId="6">#REF!</definedName>
    <definedName name="R.4">#REF!</definedName>
    <definedName name="R.5" localSheetId="6">#REF!</definedName>
    <definedName name="R.5">#REF!</definedName>
    <definedName name="R.6" localSheetId="6">#REF!</definedName>
    <definedName name="R.6">#REF!</definedName>
    <definedName name="R.7" localSheetId="6">#REF!</definedName>
    <definedName name="R.7">#REF!</definedName>
    <definedName name="R.8" localSheetId="6">#REF!</definedName>
    <definedName name="R.8">#REF!</definedName>
    <definedName name="R.9" localSheetId="6">#REF!</definedName>
    <definedName name="R.9">#REF!</definedName>
    <definedName name="r.CashFlow" localSheetId="6" hidden="1">#REF!</definedName>
    <definedName name="r.CashFlow" localSheetId="2" hidden="1">#REF!</definedName>
    <definedName name="r.CashFlow" localSheetId="1" hidden="1">#REF!</definedName>
    <definedName name="r.CashFlow" hidden="1">#REF!</definedName>
    <definedName name="r.Leverage" localSheetId="6" hidden="1">#REF!</definedName>
    <definedName name="r.Leverage" localSheetId="2" hidden="1">#REF!</definedName>
    <definedName name="r.Leverage" localSheetId="1" hidden="1">#REF!</definedName>
    <definedName name="r.Leverage" hidden="1">#REF!</definedName>
    <definedName name="r.Liquidity" localSheetId="6" hidden="1">#REF!</definedName>
    <definedName name="r.Liquidity" localSheetId="2" hidden="1">#REF!</definedName>
    <definedName name="r.Liquidity" localSheetId="1" hidden="1">#REF!</definedName>
    <definedName name="r.Liquidity" hidden="1">#REF!</definedName>
    <definedName name="r.Market" localSheetId="6" hidden="1">#REF!</definedName>
    <definedName name="r.Market" localSheetId="2" hidden="1">#REF!</definedName>
    <definedName name="r.Market" localSheetId="1" hidden="1">#REF!</definedName>
    <definedName name="r.Market" hidden="1">#REF!</definedName>
    <definedName name="r.Profitability" localSheetId="6" hidden="1">#REF!</definedName>
    <definedName name="r.Profitability" localSheetId="2" hidden="1">#REF!</definedName>
    <definedName name="r.Profitability" localSheetId="1" hidden="1">#REF!</definedName>
    <definedName name="r.Profitability" hidden="1">#REF!</definedName>
    <definedName name="r.Summary" localSheetId="6" hidden="1">#REF!</definedName>
    <definedName name="r.Summary" localSheetId="2" hidden="1">#REF!</definedName>
    <definedName name="r.Summary" localSheetId="1" hidden="1">#REF!</definedName>
    <definedName name="r.Summary" hidden="1">#REF!</definedName>
    <definedName name="Ra" localSheetId="6">#REF!</definedName>
    <definedName name="Ra">#REF!</definedName>
    <definedName name="rango" localSheetId="3">#REF!</definedName>
    <definedName name="rango">[29]GP06!$B$46,[29]GP06!$B$46:$J$46,[29]GP06!$D$47:$J$47,[29]GP06!$D$48,[29]GP06!$F$48:$H$48,[29]GP06!$J$48:$M$48,[29]GP06!$D$49:$J$49,[29]GP06!$D$50,[29]GP06!$F$50:$H$50,[29]GP06!$J$50:$M$50,[29]GP06!$B$51:$J$51,[29]GP06!$E$52:$G$55,[29]GP06!$I$52:$M$55</definedName>
    <definedName name="rasta" localSheetId="15">#REF!</definedName>
    <definedName name="rasta" localSheetId="6">#REF!</definedName>
    <definedName name="rasta" localSheetId="7">#REF!</definedName>
    <definedName name="rasta" localSheetId="8">#REF!</definedName>
    <definedName name="rasta" localSheetId="42">#REF!</definedName>
    <definedName name="rasta" localSheetId="43">#REF!</definedName>
    <definedName name="rasta" localSheetId="44">#REF!</definedName>
    <definedName name="rasta" localSheetId="45">#REF!</definedName>
    <definedName name="rasta" localSheetId="46">#REF!</definedName>
    <definedName name="rasta" localSheetId="47">#REF!</definedName>
    <definedName name="rasta" localSheetId="48">#REF!</definedName>
    <definedName name="rasta" localSheetId="49">#REF!</definedName>
    <definedName name="rasta" localSheetId="50">#REF!</definedName>
    <definedName name="rasta" localSheetId="51">#REF!</definedName>
    <definedName name="rasta" localSheetId="52">#REF!</definedName>
    <definedName name="rasta" localSheetId="53">#REF!</definedName>
    <definedName name="rasta" localSheetId="54">#REF!</definedName>
    <definedName name="rasta" localSheetId="55">#REF!</definedName>
    <definedName name="rasta" localSheetId="56">#REF!</definedName>
    <definedName name="rasta" localSheetId="9">#REF!</definedName>
    <definedName name="rasta" localSheetId="10">#REF!</definedName>
    <definedName name="rasta" localSheetId="11">#REF!</definedName>
    <definedName name="rasta" localSheetId="12">#REF!</definedName>
    <definedName name="rasta" localSheetId="13">#REF!</definedName>
    <definedName name="rasta" localSheetId="14">#REF!</definedName>
    <definedName name="rasta" localSheetId="16">#REF!</definedName>
    <definedName name="rasta" localSheetId="17">#REF!</definedName>
    <definedName name="rasta" localSheetId="18">#REF!</definedName>
    <definedName name="rasta" localSheetId="19">#REF!</definedName>
    <definedName name="rasta" localSheetId="22">#REF!</definedName>
    <definedName name="rasta" localSheetId="23">#REF!</definedName>
    <definedName name="rasta" localSheetId="24">#REF!</definedName>
    <definedName name="rasta" localSheetId="25">#REF!</definedName>
    <definedName name="rasta" localSheetId="26">#REF!</definedName>
    <definedName name="rasta" localSheetId="27">#REF!</definedName>
    <definedName name="rasta" localSheetId="28">#REF!</definedName>
    <definedName name="rasta" localSheetId="29">#REF!</definedName>
    <definedName name="rasta" localSheetId="30">#REF!</definedName>
    <definedName name="rasta" localSheetId="31">#REF!</definedName>
    <definedName name="rasta" localSheetId="32">#REF!</definedName>
    <definedName name="rasta" localSheetId="33">#REF!</definedName>
    <definedName name="rasta" localSheetId="34">#REF!</definedName>
    <definedName name="rasta" localSheetId="35">#REF!</definedName>
    <definedName name="rasta" localSheetId="36">#REF!</definedName>
    <definedName name="rasta" localSheetId="37">#REF!</definedName>
    <definedName name="rasta" localSheetId="38">#REF!</definedName>
    <definedName name="rasta" localSheetId="39">#REF!</definedName>
    <definedName name="rasta" localSheetId="40">#REF!</definedName>
    <definedName name="rasta" localSheetId="41">#REF!</definedName>
    <definedName name="rasta">#REF!</definedName>
    <definedName name="rata" localSheetId="15">#REF!</definedName>
    <definedName name="rata" localSheetId="6">#REF!</definedName>
    <definedName name="rata" localSheetId="7">#REF!</definedName>
    <definedName name="rata" localSheetId="8">#REF!</definedName>
    <definedName name="rata" localSheetId="42">#REF!</definedName>
    <definedName name="rata" localSheetId="43">#REF!</definedName>
    <definedName name="rata" localSheetId="44">#REF!</definedName>
    <definedName name="rata" localSheetId="45">#REF!</definedName>
    <definedName name="rata" localSheetId="46">#REF!</definedName>
    <definedName name="rata" localSheetId="47">#REF!</definedName>
    <definedName name="rata" localSheetId="48">#REF!</definedName>
    <definedName name="rata" localSheetId="49">#REF!</definedName>
    <definedName name="rata" localSheetId="50">#REF!</definedName>
    <definedName name="rata" localSheetId="51">#REF!</definedName>
    <definedName name="rata" localSheetId="52">#REF!</definedName>
    <definedName name="rata" localSheetId="53">#REF!</definedName>
    <definedName name="rata" localSheetId="54">#REF!</definedName>
    <definedName name="rata" localSheetId="55">#REF!</definedName>
    <definedName name="rata" localSheetId="56">#REF!</definedName>
    <definedName name="rata" localSheetId="9">#REF!</definedName>
    <definedName name="rata" localSheetId="10">#REF!</definedName>
    <definedName name="rata" localSheetId="11">#REF!</definedName>
    <definedName name="rata" localSheetId="12">#REF!</definedName>
    <definedName name="rata" localSheetId="13">#REF!</definedName>
    <definedName name="rata" localSheetId="14">#REF!</definedName>
    <definedName name="rata" localSheetId="16">#REF!</definedName>
    <definedName name="rata" localSheetId="17">#REF!</definedName>
    <definedName name="rata" localSheetId="18">#REF!</definedName>
    <definedName name="rata" localSheetId="19">#REF!</definedName>
    <definedName name="rata" localSheetId="22">#REF!</definedName>
    <definedName name="rata" localSheetId="23">#REF!</definedName>
    <definedName name="rata" localSheetId="24">#REF!</definedName>
    <definedName name="rata" localSheetId="25">#REF!</definedName>
    <definedName name="rata" localSheetId="26">#REF!</definedName>
    <definedName name="rata" localSheetId="27">#REF!</definedName>
    <definedName name="rata" localSheetId="28">#REF!</definedName>
    <definedName name="rata" localSheetId="29">#REF!</definedName>
    <definedName name="rata" localSheetId="30">#REF!</definedName>
    <definedName name="rata" localSheetId="31">#REF!</definedName>
    <definedName name="rata" localSheetId="32">#REF!</definedName>
    <definedName name="rata" localSheetId="33">#REF!</definedName>
    <definedName name="rata" localSheetId="34">#REF!</definedName>
    <definedName name="rata" localSheetId="35">#REF!</definedName>
    <definedName name="rata" localSheetId="36">#REF!</definedName>
    <definedName name="rata" localSheetId="37">#REF!</definedName>
    <definedName name="rata" localSheetId="38">#REF!</definedName>
    <definedName name="rata" localSheetId="39">#REF!</definedName>
    <definedName name="rata" localSheetId="40">#REF!</definedName>
    <definedName name="rata" localSheetId="41">#REF!</definedName>
    <definedName name="rata" localSheetId="3">#REF!</definedName>
    <definedName name="rata">#REF!</definedName>
    <definedName name="Rate1">[198]Summary!$D$6</definedName>
    <definedName name="rate2">[198]Summary!$D$7</definedName>
    <definedName name="ratio" localSheetId="6">#REF!</definedName>
    <definedName name="ratio" localSheetId="7">#REF!</definedName>
    <definedName name="ratio" localSheetId="11">#REF!</definedName>
    <definedName name="ratio" localSheetId="19">#REF!</definedName>
    <definedName name="ratio" localSheetId="2">#REF!</definedName>
    <definedName name="ratio" localSheetId="1">#REF!</definedName>
    <definedName name="ratio">#REF!</definedName>
    <definedName name="RATON" localSheetId="15">#REF!</definedName>
    <definedName name="RATON" localSheetId="6">#REF!</definedName>
    <definedName name="RATON" localSheetId="7">#REF!</definedName>
    <definedName name="RATON" localSheetId="8">#REF!</definedName>
    <definedName name="RATON" localSheetId="42">#REF!</definedName>
    <definedName name="RATON" localSheetId="43">#REF!</definedName>
    <definedName name="RATON" localSheetId="44">#REF!</definedName>
    <definedName name="RATON" localSheetId="45">#REF!</definedName>
    <definedName name="RATON" localSheetId="46">#REF!</definedName>
    <definedName name="RATON" localSheetId="47">#REF!</definedName>
    <definedName name="RATON" localSheetId="48">#REF!</definedName>
    <definedName name="RATON" localSheetId="49">#REF!</definedName>
    <definedName name="RATON" localSheetId="50">#REF!</definedName>
    <definedName name="RATON" localSheetId="51">#REF!</definedName>
    <definedName name="RATON" localSheetId="52">#REF!</definedName>
    <definedName name="RATON" localSheetId="53">#REF!</definedName>
    <definedName name="RATON" localSheetId="54">#REF!</definedName>
    <definedName name="RATON" localSheetId="55">#REF!</definedName>
    <definedName name="RATON" localSheetId="56">#REF!</definedName>
    <definedName name="RATON" localSheetId="9">#REF!</definedName>
    <definedName name="RATON" localSheetId="10">#REF!</definedName>
    <definedName name="RATON" localSheetId="11">#REF!</definedName>
    <definedName name="RATON" localSheetId="12">#REF!</definedName>
    <definedName name="RATON" localSheetId="13">#REF!</definedName>
    <definedName name="RATON" localSheetId="14">#REF!</definedName>
    <definedName name="RATON" localSheetId="16">#REF!</definedName>
    <definedName name="RATON" localSheetId="17">#REF!</definedName>
    <definedName name="RATON" localSheetId="18">#REF!</definedName>
    <definedName name="RATON" localSheetId="19">#REF!</definedName>
    <definedName name="RATON" localSheetId="22">#REF!</definedName>
    <definedName name="RATON" localSheetId="23">#REF!</definedName>
    <definedName name="RATON" localSheetId="24">#REF!</definedName>
    <definedName name="RATON" localSheetId="25">#REF!</definedName>
    <definedName name="RATON" localSheetId="26">#REF!</definedName>
    <definedName name="RATON" localSheetId="27">#REF!</definedName>
    <definedName name="RATON" localSheetId="28">#REF!</definedName>
    <definedName name="RATON" localSheetId="29">#REF!</definedName>
    <definedName name="RATON" localSheetId="30">#REF!</definedName>
    <definedName name="RATON" localSheetId="31">#REF!</definedName>
    <definedName name="RATON" localSheetId="32">#REF!</definedName>
    <definedName name="RATON" localSheetId="33">#REF!</definedName>
    <definedName name="RATON" localSheetId="34">#REF!</definedName>
    <definedName name="RATON" localSheetId="35">#REF!</definedName>
    <definedName name="RATON" localSheetId="36">#REF!</definedName>
    <definedName name="RATON" localSheetId="37">#REF!</definedName>
    <definedName name="RATON" localSheetId="38">#REF!</definedName>
    <definedName name="RATON" localSheetId="39">#REF!</definedName>
    <definedName name="RATON" localSheetId="40">#REF!</definedName>
    <definedName name="RATON" localSheetId="41">#REF!</definedName>
    <definedName name="RATON">#REF!</definedName>
    <definedName name="Rb" localSheetId="6">#REF!</definedName>
    <definedName name="Rb">#REF!</definedName>
    <definedName name="Rd" localSheetId="6">#REF!</definedName>
    <definedName name="Rd">#REF!</definedName>
    <definedName name="RD_CP" localSheetId="6">'[199]Working Cap Movemts'!#REF!</definedName>
    <definedName name="RD_CP" localSheetId="7">'[199]Working Cap Movemts'!#REF!</definedName>
    <definedName name="RD_CP" localSheetId="11">'[199]Working Cap Movemts'!#REF!</definedName>
    <definedName name="RD_CP" localSheetId="19">'[199]Working Cap Movemts'!#REF!</definedName>
    <definedName name="RD_CP">'[199]Working Cap Movemts'!#REF!</definedName>
    <definedName name="RD_CP_VL" localSheetId="6">'[199]Working Cap Movemts'!#REF!</definedName>
    <definedName name="RD_CP_VL" localSheetId="7">'[199]Working Cap Movemts'!#REF!</definedName>
    <definedName name="RD_CP_VL" localSheetId="11">'[199]Working Cap Movemts'!#REF!</definedName>
    <definedName name="RD_CP_VL" localSheetId="19">'[199]Working Cap Movemts'!#REF!</definedName>
    <definedName name="RD_CP_VL">'[199]Working Cap Movemts'!#REF!</definedName>
    <definedName name="RDJ" localSheetId="6">#REF!</definedName>
    <definedName name="RDJ" localSheetId="7">#REF!</definedName>
    <definedName name="RDJ" localSheetId="11">#REF!</definedName>
    <definedName name="RDJ" localSheetId="19">#REF!</definedName>
    <definedName name="RDJ" localSheetId="2">#REF!</definedName>
    <definedName name="RDJ" localSheetId="1">#REF!</definedName>
    <definedName name="RDJ">#REF!</definedName>
    <definedName name="RDN">[62]Hoja1!$G$7</definedName>
    <definedName name="rds" localSheetId="15">#REF!</definedName>
    <definedName name="rds" localSheetId="6">#REF!</definedName>
    <definedName name="rds" localSheetId="7">#REF!</definedName>
    <definedName name="rds" localSheetId="8">#REF!</definedName>
    <definedName name="rds" localSheetId="42">#REF!</definedName>
    <definedName name="rds" localSheetId="43">#REF!</definedName>
    <definedName name="rds" localSheetId="44">#REF!</definedName>
    <definedName name="rds" localSheetId="45">#REF!</definedName>
    <definedName name="rds" localSheetId="46">#REF!</definedName>
    <definedName name="rds" localSheetId="47">#REF!</definedName>
    <definedName name="rds" localSheetId="48">#REF!</definedName>
    <definedName name="rds" localSheetId="49">#REF!</definedName>
    <definedName name="rds" localSheetId="50">#REF!</definedName>
    <definedName name="rds" localSheetId="51">#REF!</definedName>
    <definedName name="rds" localSheetId="52">#REF!</definedName>
    <definedName name="rds" localSheetId="53">#REF!</definedName>
    <definedName name="rds" localSheetId="54">#REF!</definedName>
    <definedName name="rds" localSheetId="55">#REF!</definedName>
    <definedName name="rds" localSheetId="56">#REF!</definedName>
    <definedName name="rds" localSheetId="9">#REF!</definedName>
    <definedName name="rds" localSheetId="10">#REF!</definedName>
    <definedName name="rds" localSheetId="11">#REF!</definedName>
    <definedName name="rds" localSheetId="12">#REF!</definedName>
    <definedName name="rds" localSheetId="13">#REF!</definedName>
    <definedName name="rds" localSheetId="14">#REF!</definedName>
    <definedName name="rds" localSheetId="16">#REF!</definedName>
    <definedName name="rds" localSheetId="17">#REF!</definedName>
    <definedName name="rds" localSheetId="18">#REF!</definedName>
    <definedName name="rds" localSheetId="19">#REF!</definedName>
    <definedName name="rds" localSheetId="22">#REF!</definedName>
    <definedName name="rds" localSheetId="23">#REF!</definedName>
    <definedName name="rds" localSheetId="24">#REF!</definedName>
    <definedName name="rds" localSheetId="25">#REF!</definedName>
    <definedName name="rds" localSheetId="26">#REF!</definedName>
    <definedName name="rds" localSheetId="27">#REF!</definedName>
    <definedName name="rds" localSheetId="28">#REF!</definedName>
    <definedName name="rds" localSheetId="29">#REF!</definedName>
    <definedName name="rds" localSheetId="30">#REF!</definedName>
    <definedName name="rds" localSheetId="31">#REF!</definedName>
    <definedName name="rds" localSheetId="32">#REF!</definedName>
    <definedName name="rds" localSheetId="33">#REF!</definedName>
    <definedName name="rds" localSheetId="34">#REF!</definedName>
    <definedName name="rds" localSheetId="35">#REF!</definedName>
    <definedName name="rds" localSheetId="36">#REF!</definedName>
    <definedName name="rds" localSheetId="37">#REF!</definedName>
    <definedName name="rds" localSheetId="38">#REF!</definedName>
    <definedName name="rds" localSheetId="39">#REF!</definedName>
    <definedName name="rds" localSheetId="40">#REF!</definedName>
    <definedName name="rds" localSheetId="41">#REF!</definedName>
    <definedName name="rds" localSheetId="3">#REF!</definedName>
    <definedName name="rds">#REF!</definedName>
    <definedName name="re" localSheetId="15">#REF!</definedName>
    <definedName name="re" localSheetId="6">#REF!</definedName>
    <definedName name="re" localSheetId="7">#REF!</definedName>
    <definedName name="re" localSheetId="8">#REF!</definedName>
    <definedName name="re" localSheetId="42">#REF!</definedName>
    <definedName name="re" localSheetId="43">#REF!</definedName>
    <definedName name="re" localSheetId="44">#REF!</definedName>
    <definedName name="re" localSheetId="45">#REF!</definedName>
    <definedName name="re" localSheetId="46">#REF!</definedName>
    <definedName name="re" localSheetId="47">#REF!</definedName>
    <definedName name="re" localSheetId="48">#REF!</definedName>
    <definedName name="re" localSheetId="49">#REF!</definedName>
    <definedName name="re" localSheetId="50">#REF!</definedName>
    <definedName name="re" localSheetId="51">#REF!</definedName>
    <definedName name="re" localSheetId="52">#REF!</definedName>
    <definedName name="re" localSheetId="53">#REF!</definedName>
    <definedName name="re" localSheetId="54">#REF!</definedName>
    <definedName name="re" localSheetId="55">#REF!</definedName>
    <definedName name="re" localSheetId="56">#REF!</definedName>
    <definedName name="re" localSheetId="9">#REF!</definedName>
    <definedName name="re" localSheetId="10">#REF!</definedName>
    <definedName name="re" localSheetId="11">#REF!</definedName>
    <definedName name="re" localSheetId="12">#REF!</definedName>
    <definedName name="re" localSheetId="13">#REF!</definedName>
    <definedName name="re" localSheetId="14">#REF!</definedName>
    <definedName name="re" localSheetId="16">#REF!</definedName>
    <definedName name="re" localSheetId="17">#REF!</definedName>
    <definedName name="re" localSheetId="18">#REF!</definedName>
    <definedName name="re" localSheetId="19">#REF!</definedName>
    <definedName name="re" localSheetId="22">#REF!</definedName>
    <definedName name="re" localSheetId="23">#REF!</definedName>
    <definedName name="re" localSheetId="24">#REF!</definedName>
    <definedName name="re" localSheetId="25">#REF!</definedName>
    <definedName name="re" localSheetId="26">#REF!</definedName>
    <definedName name="re" localSheetId="27">#REF!</definedName>
    <definedName name="re" localSheetId="28">#REF!</definedName>
    <definedName name="re" localSheetId="29">#REF!</definedName>
    <definedName name="re" localSheetId="30">#REF!</definedName>
    <definedName name="re" localSheetId="31">#REF!</definedName>
    <definedName name="re" localSheetId="32">#REF!</definedName>
    <definedName name="re" localSheetId="33">#REF!</definedName>
    <definedName name="re" localSheetId="34">#REF!</definedName>
    <definedName name="re" localSheetId="35">#REF!</definedName>
    <definedName name="re" localSheetId="36">#REF!</definedName>
    <definedName name="re" localSheetId="37">#REF!</definedName>
    <definedName name="re" localSheetId="38">#REF!</definedName>
    <definedName name="re" localSheetId="39">#REF!</definedName>
    <definedName name="re" localSheetId="40">#REF!</definedName>
    <definedName name="re" localSheetId="41">#REF!</definedName>
    <definedName name="Re" localSheetId="3">#REF!</definedName>
    <definedName name="re">#REF!</definedName>
    <definedName name="RE_1" localSheetId="15">#NAME?+Extra_Payment</definedName>
    <definedName name="RE_1" localSheetId="6">#NAME?+Extra_Payment</definedName>
    <definedName name="RE_1" localSheetId="7">#NAME?+Extra_Payment</definedName>
    <definedName name="RE_1" localSheetId="8">#NAME?+Extra_Payment</definedName>
    <definedName name="RE_1" localSheetId="42">#NAME?+Extra_Payment</definedName>
    <definedName name="RE_1" localSheetId="43">#NAME?+Extra_Payment</definedName>
    <definedName name="RE_1" localSheetId="44">#NAME?+Extra_Payment</definedName>
    <definedName name="RE_1" localSheetId="45">#NAME?+Extra_Payment</definedName>
    <definedName name="RE_1" localSheetId="46">#NAME?+Extra_Payment</definedName>
    <definedName name="RE_1" localSheetId="47">#NAME?+Extra_Payment</definedName>
    <definedName name="RE_1" localSheetId="48">#NAME?+Extra_Payment</definedName>
    <definedName name="RE_1" localSheetId="49">#NAME?+Extra_Payment</definedName>
    <definedName name="RE_1" localSheetId="50">#NAME?+Extra_Payment</definedName>
    <definedName name="RE_1" localSheetId="51">#NAME?+Extra_Payment</definedName>
    <definedName name="RE_1" localSheetId="52">#NAME?+Extra_Payment</definedName>
    <definedName name="RE_1" localSheetId="53">#NAME?+Extra_Payment</definedName>
    <definedName name="RE_1" localSheetId="54">#NAME?+Extra_Payment</definedName>
    <definedName name="RE_1" localSheetId="55">#NAME?+Extra_Payment</definedName>
    <definedName name="RE_1" localSheetId="56">#NAME?+Extra_Payment</definedName>
    <definedName name="RE_1" localSheetId="9">#NAME?+Extra_Payment</definedName>
    <definedName name="RE_1" localSheetId="10">#NAME?+Extra_Payment</definedName>
    <definedName name="RE_1" localSheetId="11">#NAME?+Extra_Payment</definedName>
    <definedName name="RE_1" localSheetId="12">#NAME?+Extra_Payment</definedName>
    <definedName name="RE_1" localSheetId="13">#NAME?+Extra_Payment</definedName>
    <definedName name="RE_1" localSheetId="14">#NAME?+Extra_Payment</definedName>
    <definedName name="RE_1" localSheetId="16">#NAME?+Extra_Payment</definedName>
    <definedName name="RE_1" localSheetId="17">#NAME?+Extra_Payment</definedName>
    <definedName name="RE_1" localSheetId="18">#NAME?+Extra_Payment</definedName>
    <definedName name="RE_1" localSheetId="19">#NAME?+Extra_Payment</definedName>
    <definedName name="RE_1" localSheetId="20">#NAME?+Extra_Payment</definedName>
    <definedName name="RE_1" localSheetId="21">#NAME?+Extra_Payment</definedName>
    <definedName name="RE_1" localSheetId="22">#NAME?+Extra_Payment</definedName>
    <definedName name="RE_1" localSheetId="23">#NAME?+Extra_Payment</definedName>
    <definedName name="RE_1" localSheetId="24">#NAME?+Extra_Payment</definedName>
    <definedName name="RE_1" localSheetId="25">#NAME?+Extra_Payment</definedName>
    <definedName name="RE_1" localSheetId="26">#NAME?+Extra_Payment</definedName>
    <definedName name="RE_1" localSheetId="27">#NAME?+Extra_Payment</definedName>
    <definedName name="RE_1" localSheetId="28">#NAME?+Extra_Payment</definedName>
    <definedName name="RE_1" localSheetId="29">#NAME?+Extra_Payment</definedName>
    <definedName name="RE_1" localSheetId="30">#NAME?+Extra_Payment</definedName>
    <definedName name="RE_1" localSheetId="31">#NAME?+Extra_Payment</definedName>
    <definedName name="RE_1" localSheetId="32">#NAME?+Extra_Payment</definedName>
    <definedName name="RE_1" localSheetId="33">#NAME?+Extra_Payment</definedName>
    <definedName name="RE_1" localSheetId="34">#NAME?+Extra_Payment</definedName>
    <definedName name="RE_1" localSheetId="35">#NAME?+Extra_Payment</definedName>
    <definedName name="RE_1" localSheetId="36">#NAME?+Extra_Payment</definedName>
    <definedName name="RE_1" localSheetId="37">#NAME?+Extra_Payment</definedName>
    <definedName name="RE_1" localSheetId="38">#NAME?+Extra_Payment</definedName>
    <definedName name="RE_1" localSheetId="39">#NAME?+Extra_Payment</definedName>
    <definedName name="RE_1" localSheetId="40">#NAME?+Extra_Payment</definedName>
    <definedName name="RE_1" localSheetId="41">#NAME?+Extra_Payment</definedName>
    <definedName name="RE_1" localSheetId="2">#NAME?+Extra_Payment</definedName>
    <definedName name="RE_1" localSheetId="1">#NAME?+Extra_Payment</definedName>
    <definedName name="RE_1">#NAME?+Extra_Payment</definedName>
    <definedName name="RE_2" localSheetId="15">#NAME?+Extra_Payment</definedName>
    <definedName name="RE_2" localSheetId="6">#NAME?+Extra_Payment</definedName>
    <definedName name="RE_2" localSheetId="7">#NAME?+Extra_Payment</definedName>
    <definedName name="RE_2" localSheetId="8">#NAME?+Extra_Payment</definedName>
    <definedName name="RE_2" localSheetId="42">#NAME?+Extra_Payment</definedName>
    <definedName name="RE_2" localSheetId="43">#NAME?+Extra_Payment</definedName>
    <definedName name="RE_2" localSheetId="44">#NAME?+Extra_Payment</definedName>
    <definedName name="RE_2" localSheetId="45">#NAME?+Extra_Payment</definedName>
    <definedName name="RE_2" localSheetId="46">#NAME?+Extra_Payment</definedName>
    <definedName name="RE_2" localSheetId="47">#NAME?+Extra_Payment</definedName>
    <definedName name="RE_2" localSheetId="48">#NAME?+Extra_Payment</definedName>
    <definedName name="RE_2" localSheetId="49">#NAME?+Extra_Payment</definedName>
    <definedName name="RE_2" localSheetId="50">#NAME?+Extra_Payment</definedName>
    <definedName name="RE_2" localSheetId="51">#NAME?+Extra_Payment</definedName>
    <definedName name="RE_2" localSheetId="52">#NAME?+Extra_Payment</definedName>
    <definedName name="RE_2" localSheetId="53">#NAME?+Extra_Payment</definedName>
    <definedName name="RE_2" localSheetId="54">#NAME?+Extra_Payment</definedName>
    <definedName name="RE_2" localSheetId="55">#NAME?+Extra_Payment</definedName>
    <definedName name="RE_2" localSheetId="56">#NAME?+Extra_Payment</definedName>
    <definedName name="RE_2" localSheetId="9">#NAME?+Extra_Payment</definedName>
    <definedName name="RE_2" localSheetId="10">#NAME?+Extra_Payment</definedName>
    <definedName name="RE_2" localSheetId="11">#NAME?+Extra_Payment</definedName>
    <definedName name="RE_2" localSheetId="12">#NAME?+Extra_Payment</definedName>
    <definedName name="RE_2" localSheetId="13">#NAME?+Extra_Payment</definedName>
    <definedName name="RE_2" localSheetId="14">#NAME?+Extra_Payment</definedName>
    <definedName name="RE_2" localSheetId="16">#NAME?+Extra_Payment</definedName>
    <definedName name="RE_2" localSheetId="17">#NAME?+Extra_Payment</definedName>
    <definedName name="RE_2" localSheetId="18">#NAME?+Extra_Payment</definedName>
    <definedName name="RE_2" localSheetId="19">#NAME?+Extra_Payment</definedName>
    <definedName name="RE_2" localSheetId="20">#NAME?+Extra_Payment</definedName>
    <definedName name="RE_2" localSheetId="21">#NAME?+Extra_Payment</definedName>
    <definedName name="RE_2" localSheetId="22">#NAME?+Extra_Payment</definedName>
    <definedName name="RE_2" localSheetId="23">#NAME?+Extra_Payment</definedName>
    <definedName name="RE_2" localSheetId="24">#NAME?+Extra_Payment</definedName>
    <definedName name="RE_2" localSheetId="25">#NAME?+Extra_Payment</definedName>
    <definedName name="RE_2" localSheetId="26">#NAME?+Extra_Payment</definedName>
    <definedName name="RE_2" localSheetId="27">#NAME?+Extra_Payment</definedName>
    <definedName name="RE_2" localSheetId="28">#NAME?+Extra_Payment</definedName>
    <definedName name="RE_2" localSheetId="29">#NAME?+Extra_Payment</definedName>
    <definedName name="RE_2" localSheetId="30">#NAME?+Extra_Payment</definedName>
    <definedName name="RE_2" localSheetId="31">#NAME?+Extra_Payment</definedName>
    <definedName name="RE_2" localSheetId="32">#NAME?+Extra_Payment</definedName>
    <definedName name="RE_2" localSheetId="33">#NAME?+Extra_Payment</definedName>
    <definedName name="RE_2" localSheetId="34">#NAME?+Extra_Payment</definedName>
    <definedName name="RE_2" localSheetId="35">#NAME?+Extra_Payment</definedName>
    <definedName name="RE_2" localSheetId="36">#NAME?+Extra_Payment</definedName>
    <definedName name="RE_2" localSheetId="37">#NAME?+Extra_Payment</definedName>
    <definedName name="RE_2" localSheetId="38">#NAME?+Extra_Payment</definedName>
    <definedName name="RE_2" localSheetId="39">#NAME?+Extra_Payment</definedName>
    <definedName name="RE_2" localSheetId="40">#NAME?+Extra_Payment</definedName>
    <definedName name="RE_2" localSheetId="41">#NAME?+Extra_Payment</definedName>
    <definedName name="RE_2" localSheetId="2">#NAME?+Extra_Payment</definedName>
    <definedName name="RE_2" localSheetId="1">#NAME?+Extra_Payment</definedName>
    <definedName name="RE_2">#NAME?+Extra_Payment</definedName>
    <definedName name="RE4NTA">[67]EQUIPOS!$D$8</definedName>
    <definedName name="REAJUSTE" localSheetId="15">#REF!</definedName>
    <definedName name="REAJUSTE" localSheetId="6">#REF!</definedName>
    <definedName name="REAJUSTE" localSheetId="7">#REF!</definedName>
    <definedName name="REAJUSTE" localSheetId="8">#REF!</definedName>
    <definedName name="REAJUSTE" localSheetId="42">#REF!</definedName>
    <definedName name="REAJUSTE" localSheetId="43">#REF!</definedName>
    <definedName name="REAJUSTE" localSheetId="44">#REF!</definedName>
    <definedName name="REAJUSTE" localSheetId="45">#REF!</definedName>
    <definedName name="REAJUSTE" localSheetId="46">#REF!</definedName>
    <definedName name="REAJUSTE" localSheetId="47">#REF!</definedName>
    <definedName name="REAJUSTE" localSheetId="48">#REF!</definedName>
    <definedName name="REAJUSTE" localSheetId="49">#REF!</definedName>
    <definedName name="REAJUSTE" localSheetId="50">#REF!</definedName>
    <definedName name="REAJUSTE" localSheetId="51">#REF!</definedName>
    <definedName name="REAJUSTE" localSheetId="52">#REF!</definedName>
    <definedName name="REAJUSTE" localSheetId="53">#REF!</definedName>
    <definedName name="REAJUSTE" localSheetId="54">#REF!</definedName>
    <definedName name="REAJUSTE" localSheetId="55">#REF!</definedName>
    <definedName name="REAJUSTE" localSheetId="56">#REF!</definedName>
    <definedName name="REAJUSTE" localSheetId="9">#REF!</definedName>
    <definedName name="REAJUSTE" localSheetId="10">#REF!</definedName>
    <definedName name="REAJUSTE" localSheetId="11">#REF!</definedName>
    <definedName name="REAJUSTE" localSheetId="12">#REF!</definedName>
    <definedName name="REAJUSTE" localSheetId="13">#REF!</definedName>
    <definedName name="REAJUSTE" localSheetId="14">#REF!</definedName>
    <definedName name="REAJUSTE" localSheetId="16">#REF!</definedName>
    <definedName name="REAJUSTE" localSheetId="17">#REF!</definedName>
    <definedName name="REAJUSTE" localSheetId="18">#REF!</definedName>
    <definedName name="REAJUSTE" localSheetId="19">#REF!</definedName>
    <definedName name="REAJUSTE" localSheetId="20">#REF!</definedName>
    <definedName name="REAJUSTE" localSheetId="21">#REF!</definedName>
    <definedName name="REAJUSTE" localSheetId="22">#REF!</definedName>
    <definedName name="REAJUSTE" localSheetId="23">#REF!</definedName>
    <definedName name="REAJUSTE" localSheetId="24">#REF!</definedName>
    <definedName name="REAJUSTE" localSheetId="25">#REF!</definedName>
    <definedName name="REAJUSTE" localSheetId="26">#REF!</definedName>
    <definedName name="REAJUSTE" localSheetId="27">#REF!</definedName>
    <definedName name="REAJUSTE" localSheetId="28">#REF!</definedName>
    <definedName name="REAJUSTE" localSheetId="29">#REF!</definedName>
    <definedName name="REAJUSTE" localSheetId="30">#REF!</definedName>
    <definedName name="REAJUSTE" localSheetId="31">#REF!</definedName>
    <definedName name="REAJUSTE" localSheetId="32">#REF!</definedName>
    <definedName name="REAJUSTE" localSheetId="33">#REF!</definedName>
    <definedName name="REAJUSTE" localSheetId="34">#REF!</definedName>
    <definedName name="REAJUSTE" localSheetId="35">#REF!</definedName>
    <definedName name="REAJUSTE" localSheetId="36">#REF!</definedName>
    <definedName name="REAJUSTE" localSheetId="37">#REF!</definedName>
    <definedName name="REAJUSTE" localSheetId="38">#REF!</definedName>
    <definedName name="REAJUSTE" localSheetId="39">#REF!</definedName>
    <definedName name="REAJUSTE" localSheetId="40">#REF!</definedName>
    <definedName name="REAJUSTE" localSheetId="41">#REF!</definedName>
    <definedName name="REAJUSTE">#REF!</definedName>
    <definedName name="REAJUSTES" localSheetId="15">#REF!</definedName>
    <definedName name="REAJUSTES" localSheetId="6">#REF!</definedName>
    <definedName name="REAJUSTES" localSheetId="7">#REF!</definedName>
    <definedName name="REAJUSTES" localSheetId="8">#REF!</definedName>
    <definedName name="REAJUSTES" localSheetId="42">#REF!</definedName>
    <definedName name="REAJUSTES" localSheetId="43">#REF!</definedName>
    <definedName name="REAJUSTES" localSheetId="44">#REF!</definedName>
    <definedName name="REAJUSTES" localSheetId="45">#REF!</definedName>
    <definedName name="REAJUSTES" localSheetId="46">#REF!</definedName>
    <definedName name="REAJUSTES" localSheetId="47">#REF!</definedName>
    <definedName name="REAJUSTES" localSheetId="48">#REF!</definedName>
    <definedName name="REAJUSTES" localSheetId="49">#REF!</definedName>
    <definedName name="REAJUSTES" localSheetId="50">#REF!</definedName>
    <definedName name="REAJUSTES" localSheetId="51">#REF!</definedName>
    <definedName name="REAJUSTES" localSheetId="52">#REF!</definedName>
    <definedName name="REAJUSTES" localSheetId="53">#REF!</definedName>
    <definedName name="REAJUSTES" localSheetId="54">#REF!</definedName>
    <definedName name="REAJUSTES" localSheetId="55">#REF!</definedName>
    <definedName name="REAJUSTES" localSheetId="56">#REF!</definedName>
    <definedName name="REAJUSTES" localSheetId="9">#REF!</definedName>
    <definedName name="REAJUSTES" localSheetId="10">#REF!</definedName>
    <definedName name="REAJUSTES" localSheetId="11">#REF!</definedName>
    <definedName name="REAJUSTES" localSheetId="12">#REF!</definedName>
    <definedName name="REAJUSTES" localSheetId="13">#REF!</definedName>
    <definedName name="REAJUSTES" localSheetId="14">#REF!</definedName>
    <definedName name="REAJUSTES" localSheetId="16">#REF!</definedName>
    <definedName name="REAJUSTES" localSheetId="17">#REF!</definedName>
    <definedName name="REAJUSTES" localSheetId="18">#REF!</definedName>
    <definedName name="REAJUSTES" localSheetId="19">#REF!</definedName>
    <definedName name="REAJUSTES" localSheetId="20">#REF!</definedName>
    <definedName name="REAJUSTES" localSheetId="21">#REF!</definedName>
    <definedName name="REAJUSTES" localSheetId="22">#REF!</definedName>
    <definedName name="REAJUSTES" localSheetId="23">#REF!</definedName>
    <definedName name="REAJUSTES" localSheetId="24">#REF!</definedName>
    <definedName name="REAJUSTES" localSheetId="25">#REF!</definedName>
    <definedName name="REAJUSTES" localSheetId="26">#REF!</definedName>
    <definedName name="REAJUSTES" localSheetId="27">#REF!</definedName>
    <definedName name="REAJUSTES" localSheetId="28">#REF!</definedName>
    <definedName name="REAJUSTES" localSheetId="29">#REF!</definedName>
    <definedName name="REAJUSTES" localSheetId="30">#REF!</definedName>
    <definedName name="REAJUSTES" localSheetId="31">#REF!</definedName>
    <definedName name="REAJUSTES" localSheetId="32">#REF!</definedName>
    <definedName name="REAJUSTES" localSheetId="33">#REF!</definedName>
    <definedName name="REAJUSTES" localSheetId="34">#REF!</definedName>
    <definedName name="REAJUSTES" localSheetId="35">#REF!</definedName>
    <definedName name="REAJUSTES" localSheetId="36">#REF!</definedName>
    <definedName name="REAJUSTES" localSheetId="37">#REF!</definedName>
    <definedName name="REAJUSTES" localSheetId="38">#REF!</definedName>
    <definedName name="REAJUSTES" localSheetId="39">#REF!</definedName>
    <definedName name="REAJUSTES" localSheetId="40">#REF!</definedName>
    <definedName name="REAJUSTES" localSheetId="41">#REF!</definedName>
    <definedName name="REAJUSTES">#REF!</definedName>
    <definedName name="rec" localSheetId="6">[200]Propuesta!#REF!</definedName>
    <definedName name="rec" localSheetId="7">[200]Propuesta!#REF!</definedName>
    <definedName name="rec" localSheetId="11">[200]Propuesta!#REF!</definedName>
    <definedName name="rec" localSheetId="19">[200]Propuesta!#REF!</definedName>
    <definedName name="rec">[200]Propuesta!#REF!</definedName>
    <definedName name="recta" localSheetId="15">#REF!</definedName>
    <definedName name="recta" localSheetId="6">#REF!</definedName>
    <definedName name="recta" localSheetId="7">#REF!</definedName>
    <definedName name="recta" localSheetId="8">#REF!</definedName>
    <definedName name="recta" localSheetId="42">#REF!</definedName>
    <definedName name="recta" localSheetId="43">#REF!</definedName>
    <definedName name="recta" localSheetId="44">#REF!</definedName>
    <definedName name="recta" localSheetId="45">#REF!</definedName>
    <definedName name="recta" localSheetId="46">#REF!</definedName>
    <definedName name="recta" localSheetId="47">#REF!</definedName>
    <definedName name="recta" localSheetId="48">#REF!</definedName>
    <definedName name="recta" localSheetId="49">#REF!</definedName>
    <definedName name="recta" localSheetId="50">#REF!</definedName>
    <definedName name="recta" localSheetId="51">#REF!</definedName>
    <definedName name="recta" localSheetId="52">#REF!</definedName>
    <definedName name="recta" localSheetId="53">#REF!</definedName>
    <definedName name="recta" localSheetId="54">#REF!</definedName>
    <definedName name="recta" localSheetId="55">#REF!</definedName>
    <definedName name="recta" localSheetId="56">#REF!</definedName>
    <definedName name="recta" localSheetId="9">#REF!</definedName>
    <definedName name="recta" localSheetId="10">#REF!</definedName>
    <definedName name="recta" localSheetId="11">#REF!</definedName>
    <definedName name="recta" localSheetId="12">#REF!</definedName>
    <definedName name="recta" localSheetId="13">#REF!</definedName>
    <definedName name="recta" localSheetId="14">#REF!</definedName>
    <definedName name="recta" localSheetId="16">#REF!</definedName>
    <definedName name="recta" localSheetId="17">#REF!</definedName>
    <definedName name="recta" localSheetId="18">#REF!</definedName>
    <definedName name="recta" localSheetId="19">#REF!</definedName>
    <definedName name="recta" localSheetId="22">#REF!</definedName>
    <definedName name="recta" localSheetId="23">#REF!</definedName>
    <definedName name="recta" localSheetId="24">#REF!</definedName>
    <definedName name="recta" localSheetId="25">#REF!</definedName>
    <definedName name="recta" localSheetId="26">#REF!</definedName>
    <definedName name="recta" localSheetId="27">#REF!</definedName>
    <definedName name="recta" localSheetId="28">#REF!</definedName>
    <definedName name="recta" localSheetId="29">#REF!</definedName>
    <definedName name="recta" localSheetId="30">#REF!</definedName>
    <definedName name="recta" localSheetId="31">#REF!</definedName>
    <definedName name="recta" localSheetId="32">#REF!</definedName>
    <definedName name="recta" localSheetId="33">#REF!</definedName>
    <definedName name="recta" localSheetId="34">#REF!</definedName>
    <definedName name="recta" localSheetId="35">#REF!</definedName>
    <definedName name="recta" localSheetId="36">#REF!</definedName>
    <definedName name="recta" localSheetId="37">#REF!</definedName>
    <definedName name="recta" localSheetId="38">#REF!</definedName>
    <definedName name="recta" localSheetId="39">#REF!</definedName>
    <definedName name="recta" localSheetId="40">#REF!</definedName>
    <definedName name="recta" localSheetId="41">#REF!</definedName>
    <definedName name="recta">#REF!</definedName>
    <definedName name="Recurso">[195]Sheet1!$B$2:$B$3</definedName>
    <definedName name="REDESALCANTARILLADOTABLA1.2">'[6]INFORMACIÓN REFERENCIA'!$B$330:$F$341</definedName>
    <definedName name="REDESALCANTARILLADOTABLA1.4">'[6]INFORMACIÓN REFERENCIA'!$B$352:$F$364</definedName>
    <definedName name="REDESALCANTARILLADOTABLA1.5" localSheetId="6">#REF!</definedName>
    <definedName name="REDESALCANTARILLADOTABLA1.5" localSheetId="7">#REF!</definedName>
    <definedName name="REDESALCANTARILLADOTABLA1.5" localSheetId="11">#REF!</definedName>
    <definedName name="REDESALCANTARILLADOTABLA1.5" localSheetId="19">#REF!</definedName>
    <definedName name="REDESALCANTARILLADOTABLA1.5" localSheetId="2">#REF!</definedName>
    <definedName name="REDESALCANTARILLADOTABLA1.5" localSheetId="1">#REF!</definedName>
    <definedName name="REDESALCANTARILLADOTABLA1.5">#REF!</definedName>
    <definedName name="REDESTABLA6.1">'[6]INFORMACIÓN REFERENCIA'!$B$245:$E$256</definedName>
    <definedName name="REDESTABLA6.2">'[6]INFORMACIÓN REFERENCIA'!$B$260:$K$272</definedName>
    <definedName name="REDESTABLA6.3">'[6]INFORMACIÓN REFERENCIA'!$B$276:$C$287</definedName>
    <definedName name="REDUCCION_3__x_2" localSheetId="6">#REF!</definedName>
    <definedName name="REDUCCION_3__x_2" localSheetId="7">#REF!</definedName>
    <definedName name="REDUCCION_3__x_2" localSheetId="11">#REF!</definedName>
    <definedName name="REDUCCION_3__x_2" localSheetId="19">#REF!</definedName>
    <definedName name="REDUCCION_3__x_2" localSheetId="2">#REF!</definedName>
    <definedName name="REDUCCION_3__x_2" localSheetId="1">#REF!</definedName>
    <definedName name="REDUCCION_3__x_2">#REF!</definedName>
    <definedName name="REDUCCION_4__x_3" localSheetId="6">#REF!</definedName>
    <definedName name="REDUCCION_4__x_3" localSheetId="7">#REF!</definedName>
    <definedName name="REDUCCION_4__x_3" localSheetId="11">#REF!</definedName>
    <definedName name="REDUCCION_4__x_3" localSheetId="19">#REF!</definedName>
    <definedName name="REDUCCION_4__x_3" localSheetId="2">#REF!</definedName>
    <definedName name="REDUCCION_4__x_3" localSheetId="1">#REF!</definedName>
    <definedName name="REDUCCION_4__x_3">#REF!</definedName>
    <definedName name="REF" localSheetId="6">#REF!</definedName>
    <definedName name="REF" localSheetId="7">#REF!</definedName>
    <definedName name="REF" localSheetId="11">#REF!</definedName>
    <definedName name="REF" localSheetId="19">#REF!</definedName>
    <definedName name="REF" localSheetId="2">#REF!</definedName>
    <definedName name="REF" localSheetId="1">#REF!</definedName>
    <definedName name="REF">#REF!</definedName>
    <definedName name="REFERENCIAPROYECTOS">[6]REFERENCIAS!$A$3:$F$24</definedName>
    <definedName name="RefHiper">[70]DATOS!$A$2:$D$7</definedName>
    <definedName name="REFMAR" localSheetId="6">#REF!</definedName>
    <definedName name="REFMAR" localSheetId="7">#REF!</definedName>
    <definedName name="REFMAR" localSheetId="11">#REF!</definedName>
    <definedName name="REFMAR" localSheetId="19">#REF!</definedName>
    <definedName name="REFMAR" localSheetId="2">#REF!</definedName>
    <definedName name="REFMAR" localSheetId="1">#REF!</definedName>
    <definedName name="REFMAR">#REF!</definedName>
    <definedName name="REG" localSheetId="3">#REF!</definedName>
    <definedName name="REG">'[168]Estado Resumen'!XFC1&gt;2.5</definedName>
    <definedName name="REGBT">#N/A</definedName>
    <definedName name="regional" localSheetId="3">[72]CARRETERAS!$A$2</definedName>
    <definedName name="regional">[73]CARRETERAS!$A$2</definedName>
    <definedName name="REGULAR" localSheetId="3">#REF!</definedName>
    <definedName name="REGULAR">'[169]ESTADO VÍA-CRIT.TECNICO'!XFC1&gt;2.5</definedName>
    <definedName name="REGULAR4006" localSheetId="15">#REF!</definedName>
    <definedName name="REGULAR4006" localSheetId="6">#REF!</definedName>
    <definedName name="REGULAR4006" localSheetId="7">#REF!</definedName>
    <definedName name="REGULAR4006" localSheetId="8">#REF!</definedName>
    <definedName name="REGULAR4006" localSheetId="42">#REF!</definedName>
    <definedName name="REGULAR4006" localSheetId="43">#REF!</definedName>
    <definedName name="REGULAR4006" localSheetId="44">#REF!</definedName>
    <definedName name="REGULAR4006" localSheetId="45">#REF!</definedName>
    <definedName name="REGULAR4006" localSheetId="46">#REF!</definedName>
    <definedName name="REGULAR4006" localSheetId="47">#REF!</definedName>
    <definedName name="REGULAR4006" localSheetId="48">#REF!</definedName>
    <definedName name="REGULAR4006" localSheetId="49">#REF!</definedName>
    <definedName name="REGULAR4006" localSheetId="50">#REF!</definedName>
    <definedName name="REGULAR4006" localSheetId="51">#REF!</definedName>
    <definedName name="REGULAR4006" localSheetId="52">#REF!</definedName>
    <definedName name="REGULAR4006" localSheetId="53">#REF!</definedName>
    <definedName name="REGULAR4006" localSheetId="54">#REF!</definedName>
    <definedName name="REGULAR4006" localSheetId="55">#REF!</definedName>
    <definedName name="REGULAR4006" localSheetId="56">#REF!</definedName>
    <definedName name="REGULAR4006" localSheetId="9">#REF!</definedName>
    <definedName name="REGULAR4006" localSheetId="10">#REF!</definedName>
    <definedName name="REGULAR4006" localSheetId="11">#REF!</definedName>
    <definedName name="REGULAR4006" localSheetId="12">#REF!</definedName>
    <definedName name="REGULAR4006" localSheetId="13">#REF!</definedName>
    <definedName name="REGULAR4006" localSheetId="14">#REF!</definedName>
    <definedName name="REGULAR4006" localSheetId="16">#REF!</definedName>
    <definedName name="REGULAR4006" localSheetId="17">#REF!</definedName>
    <definedName name="REGULAR4006" localSheetId="18">#REF!</definedName>
    <definedName name="REGULAR4006" localSheetId="19">#REF!</definedName>
    <definedName name="REGULAR4006" localSheetId="22">#REF!</definedName>
    <definedName name="REGULAR4006" localSheetId="23">#REF!</definedName>
    <definedName name="REGULAR4006" localSheetId="24">#REF!</definedName>
    <definedName name="REGULAR4006" localSheetId="25">#REF!</definedName>
    <definedName name="REGULAR4006" localSheetId="26">#REF!</definedName>
    <definedName name="REGULAR4006" localSheetId="27">#REF!</definedName>
    <definedName name="REGULAR4006" localSheetId="28">#REF!</definedName>
    <definedName name="REGULAR4006" localSheetId="29">#REF!</definedName>
    <definedName name="REGULAR4006" localSheetId="30">#REF!</definedName>
    <definedName name="REGULAR4006" localSheetId="31">#REF!</definedName>
    <definedName name="REGULAR4006" localSheetId="32">#REF!</definedName>
    <definedName name="REGULAR4006" localSheetId="33">#REF!</definedName>
    <definedName name="REGULAR4006" localSheetId="34">#REF!</definedName>
    <definedName name="REGULAR4006" localSheetId="35">#REF!</definedName>
    <definedName name="REGULAR4006" localSheetId="36">#REF!</definedName>
    <definedName name="REGULAR4006" localSheetId="37">#REF!</definedName>
    <definedName name="REGULAR4006" localSheetId="38">#REF!</definedName>
    <definedName name="REGULAR4006" localSheetId="39">#REF!</definedName>
    <definedName name="REGULAR4006" localSheetId="40">#REF!</definedName>
    <definedName name="REGULAR4006" localSheetId="41">#REF!</definedName>
    <definedName name="REGULAR4006" localSheetId="3">#REF!</definedName>
    <definedName name="REGULAR4006">#REF!</definedName>
    <definedName name="REGULAR4006A" localSheetId="15">#REF!</definedName>
    <definedName name="REGULAR4006A" localSheetId="6">#REF!</definedName>
    <definedName name="REGULAR4006A" localSheetId="7">#REF!</definedName>
    <definedName name="REGULAR4006A" localSheetId="8">#REF!</definedName>
    <definedName name="REGULAR4006A" localSheetId="42">#REF!</definedName>
    <definedName name="REGULAR4006A" localSheetId="43">#REF!</definedName>
    <definedName name="REGULAR4006A" localSheetId="44">#REF!</definedName>
    <definedName name="REGULAR4006A" localSheetId="45">#REF!</definedName>
    <definedName name="REGULAR4006A" localSheetId="46">#REF!</definedName>
    <definedName name="REGULAR4006A" localSheetId="47">#REF!</definedName>
    <definedName name="REGULAR4006A" localSheetId="48">#REF!</definedName>
    <definedName name="REGULAR4006A" localSheetId="49">#REF!</definedName>
    <definedName name="REGULAR4006A" localSheetId="50">#REF!</definedName>
    <definedName name="REGULAR4006A" localSheetId="51">#REF!</definedName>
    <definedName name="REGULAR4006A" localSheetId="52">#REF!</definedName>
    <definedName name="REGULAR4006A" localSheetId="53">#REF!</definedName>
    <definedName name="REGULAR4006A" localSheetId="54">#REF!</definedName>
    <definedName name="REGULAR4006A" localSheetId="55">#REF!</definedName>
    <definedName name="REGULAR4006A" localSheetId="56">#REF!</definedName>
    <definedName name="REGULAR4006A" localSheetId="9">#REF!</definedName>
    <definedName name="REGULAR4006A" localSheetId="10">#REF!</definedName>
    <definedName name="REGULAR4006A" localSheetId="11">#REF!</definedName>
    <definedName name="REGULAR4006A" localSheetId="12">#REF!</definedName>
    <definedName name="REGULAR4006A" localSheetId="13">#REF!</definedName>
    <definedName name="REGULAR4006A" localSheetId="14">#REF!</definedName>
    <definedName name="REGULAR4006A" localSheetId="16">#REF!</definedName>
    <definedName name="REGULAR4006A" localSheetId="17">#REF!</definedName>
    <definedName name="REGULAR4006A" localSheetId="18">#REF!</definedName>
    <definedName name="REGULAR4006A" localSheetId="19">#REF!</definedName>
    <definedName name="REGULAR4006A" localSheetId="22">#REF!</definedName>
    <definedName name="REGULAR4006A" localSheetId="23">#REF!</definedName>
    <definedName name="REGULAR4006A" localSheetId="24">#REF!</definedName>
    <definedName name="REGULAR4006A" localSheetId="25">#REF!</definedName>
    <definedName name="REGULAR4006A" localSheetId="26">#REF!</definedName>
    <definedName name="REGULAR4006A" localSheetId="27">#REF!</definedName>
    <definedName name="REGULAR4006A" localSheetId="28">#REF!</definedName>
    <definedName name="REGULAR4006A" localSheetId="29">#REF!</definedName>
    <definedName name="REGULAR4006A" localSheetId="30">#REF!</definedName>
    <definedName name="REGULAR4006A" localSheetId="31">#REF!</definedName>
    <definedName name="REGULAR4006A" localSheetId="32">#REF!</definedName>
    <definedName name="REGULAR4006A" localSheetId="33">#REF!</definedName>
    <definedName name="REGULAR4006A" localSheetId="34">#REF!</definedName>
    <definedName name="REGULAR4006A" localSheetId="35">#REF!</definedName>
    <definedName name="REGULAR4006A" localSheetId="36">#REF!</definedName>
    <definedName name="REGULAR4006A" localSheetId="37">#REF!</definedName>
    <definedName name="REGULAR4006A" localSheetId="38">#REF!</definedName>
    <definedName name="REGULAR4006A" localSheetId="39">#REF!</definedName>
    <definedName name="REGULAR4006A" localSheetId="40">#REF!</definedName>
    <definedName name="REGULAR4006A" localSheetId="41">#REF!</definedName>
    <definedName name="REGULAR4006A" localSheetId="3">#REF!</definedName>
    <definedName name="REGULAR4006A">#REF!</definedName>
    <definedName name="REGULAR40CN01" localSheetId="15">#REF!</definedName>
    <definedName name="REGULAR40CN01" localSheetId="6">#REF!</definedName>
    <definedName name="REGULAR40CN01" localSheetId="7">#REF!</definedName>
    <definedName name="REGULAR40CN01" localSheetId="8">#REF!</definedName>
    <definedName name="REGULAR40CN01" localSheetId="42">#REF!</definedName>
    <definedName name="REGULAR40CN01" localSheetId="43">#REF!</definedName>
    <definedName name="REGULAR40CN01" localSheetId="44">#REF!</definedName>
    <definedName name="REGULAR40CN01" localSheetId="45">#REF!</definedName>
    <definedName name="REGULAR40CN01" localSheetId="46">#REF!</definedName>
    <definedName name="REGULAR40CN01" localSheetId="47">#REF!</definedName>
    <definedName name="REGULAR40CN01" localSheetId="48">#REF!</definedName>
    <definedName name="REGULAR40CN01" localSheetId="49">#REF!</definedName>
    <definedName name="REGULAR40CN01" localSheetId="50">#REF!</definedName>
    <definedName name="REGULAR40CN01" localSheetId="51">#REF!</definedName>
    <definedName name="REGULAR40CN01" localSheetId="52">#REF!</definedName>
    <definedName name="REGULAR40CN01" localSheetId="53">#REF!</definedName>
    <definedName name="REGULAR40CN01" localSheetId="54">#REF!</definedName>
    <definedName name="REGULAR40CN01" localSheetId="55">#REF!</definedName>
    <definedName name="REGULAR40CN01" localSheetId="56">#REF!</definedName>
    <definedName name="REGULAR40CN01" localSheetId="9">#REF!</definedName>
    <definedName name="REGULAR40CN01" localSheetId="10">#REF!</definedName>
    <definedName name="REGULAR40CN01" localSheetId="11">#REF!</definedName>
    <definedName name="REGULAR40CN01" localSheetId="12">#REF!</definedName>
    <definedName name="REGULAR40CN01" localSheetId="13">#REF!</definedName>
    <definedName name="REGULAR40CN01" localSheetId="14">#REF!</definedName>
    <definedName name="REGULAR40CN01" localSheetId="16">#REF!</definedName>
    <definedName name="REGULAR40CN01" localSheetId="17">#REF!</definedName>
    <definedName name="REGULAR40CN01" localSheetId="18">#REF!</definedName>
    <definedName name="REGULAR40CN01" localSheetId="19">#REF!</definedName>
    <definedName name="REGULAR40CN01" localSheetId="22">#REF!</definedName>
    <definedName name="REGULAR40CN01" localSheetId="23">#REF!</definedName>
    <definedName name="REGULAR40CN01" localSheetId="24">#REF!</definedName>
    <definedName name="REGULAR40CN01" localSheetId="25">#REF!</definedName>
    <definedName name="REGULAR40CN01" localSheetId="26">#REF!</definedName>
    <definedName name="REGULAR40CN01" localSheetId="27">#REF!</definedName>
    <definedName name="REGULAR40CN01" localSheetId="28">#REF!</definedName>
    <definedName name="REGULAR40CN01" localSheetId="29">#REF!</definedName>
    <definedName name="REGULAR40CN01" localSheetId="30">#REF!</definedName>
    <definedName name="REGULAR40CN01" localSheetId="31">#REF!</definedName>
    <definedName name="REGULAR40CN01" localSheetId="32">#REF!</definedName>
    <definedName name="REGULAR40CN01" localSheetId="33">#REF!</definedName>
    <definedName name="REGULAR40CN01" localSheetId="34">#REF!</definedName>
    <definedName name="REGULAR40CN01" localSheetId="35">#REF!</definedName>
    <definedName name="REGULAR40CN01" localSheetId="36">#REF!</definedName>
    <definedName name="REGULAR40CN01" localSheetId="37">#REF!</definedName>
    <definedName name="REGULAR40CN01" localSheetId="38">#REF!</definedName>
    <definedName name="REGULAR40CN01" localSheetId="39">#REF!</definedName>
    <definedName name="REGULAR40CN01" localSheetId="40">#REF!</definedName>
    <definedName name="REGULAR40CN01" localSheetId="41">#REF!</definedName>
    <definedName name="REGULAR40CN01" localSheetId="3">#REF!</definedName>
    <definedName name="REGULAR40CN01">#REF!</definedName>
    <definedName name="REGULAR40CNA" localSheetId="6">#REF!</definedName>
    <definedName name="REGULAR40CNA" localSheetId="3">#REF!</definedName>
    <definedName name="REGULAR40CNA">#REF!</definedName>
    <definedName name="REGULAR40CNB" localSheetId="6">#REF!</definedName>
    <definedName name="REGULAR40CNB" localSheetId="3">#REF!</definedName>
    <definedName name="REGULAR40CNB">#REF!</definedName>
    <definedName name="REGULAR55CN01" localSheetId="6">#REF!</definedName>
    <definedName name="REGULAR55CN01" localSheetId="3">#REF!</definedName>
    <definedName name="REGULAR55CN01">#REF!</definedName>
    <definedName name="REGULAR55CN03" localSheetId="6">#REF!</definedName>
    <definedName name="REGULAR55CN03" localSheetId="3">#REF!</definedName>
    <definedName name="REGULAR55CN03">#REF!</definedName>
    <definedName name="REGULAR5607" localSheetId="6">#REF!</definedName>
    <definedName name="REGULAR5607" localSheetId="3">#REF!</definedName>
    <definedName name="REGULAR5607">#REF!</definedName>
    <definedName name="REGULARAFIR5607" localSheetId="6">#REF!</definedName>
    <definedName name="REGULARAFIR5607" localSheetId="3">#REF!</definedName>
    <definedName name="REGULARAFIR5607">#REF!</definedName>
    <definedName name="REICIO" localSheetId="15">[3]!ERR</definedName>
    <definedName name="REICIO" localSheetId="6">[3]!ERR</definedName>
    <definedName name="REICIO" localSheetId="7">[3]!ERR</definedName>
    <definedName name="REICIO" localSheetId="8">[3]!ERR</definedName>
    <definedName name="REICIO" localSheetId="42">[3]!ERR</definedName>
    <definedName name="REICIO" localSheetId="43">[3]!ERR</definedName>
    <definedName name="REICIO" localSheetId="44">[3]!ERR</definedName>
    <definedName name="REICIO" localSheetId="45">[3]!ERR</definedName>
    <definedName name="REICIO" localSheetId="46">[3]!ERR</definedName>
    <definedName name="REICIO" localSheetId="47">[3]!ERR</definedName>
    <definedName name="REICIO" localSheetId="48">[3]!ERR</definedName>
    <definedName name="REICIO" localSheetId="49">[3]!ERR</definedName>
    <definedName name="REICIO" localSheetId="50">[3]!ERR</definedName>
    <definedName name="REICIO" localSheetId="51">[3]!ERR</definedName>
    <definedName name="REICIO" localSheetId="52">[3]!ERR</definedName>
    <definedName name="REICIO" localSheetId="53">[3]!ERR</definedName>
    <definedName name="REICIO" localSheetId="54">[3]!ERR</definedName>
    <definedName name="REICIO" localSheetId="55">[3]!ERR</definedName>
    <definedName name="REICIO" localSheetId="56">[3]!ERR</definedName>
    <definedName name="REICIO" localSheetId="9">[3]!ERR</definedName>
    <definedName name="REICIO" localSheetId="10">[3]!ERR</definedName>
    <definedName name="REICIO" localSheetId="11">[3]!ERR</definedName>
    <definedName name="REICIO" localSheetId="12">[3]!ERR</definedName>
    <definedName name="REICIO" localSheetId="13">[3]!ERR</definedName>
    <definedName name="REICIO" localSheetId="14">[3]!ERR</definedName>
    <definedName name="REICIO" localSheetId="16">[3]!ERR</definedName>
    <definedName name="REICIO" localSheetId="17">[3]!ERR</definedName>
    <definedName name="REICIO" localSheetId="22">[3]!ERR</definedName>
    <definedName name="REICIO" localSheetId="23">[3]!ERR</definedName>
    <definedName name="REICIO" localSheetId="24">[3]!ERR</definedName>
    <definedName name="REICIO" localSheetId="25">[3]!ERR</definedName>
    <definedName name="REICIO" localSheetId="26">[3]!ERR</definedName>
    <definedName name="REICIO" localSheetId="27">[3]!ERR</definedName>
    <definedName name="REICIO" localSheetId="28">[3]!ERR</definedName>
    <definedName name="REICIO" localSheetId="29">[3]!ERR</definedName>
    <definedName name="REICIO" localSheetId="30">[3]!ERR</definedName>
    <definedName name="REICIO" localSheetId="31">[3]!ERR</definedName>
    <definedName name="REICIO" localSheetId="32">[3]!ERR</definedName>
    <definedName name="REICIO" localSheetId="33">[3]!ERR</definedName>
    <definedName name="REICIO" localSheetId="34">[3]!ERR</definedName>
    <definedName name="REICIO" localSheetId="35">[3]!ERR</definedName>
    <definedName name="REICIO" localSheetId="36">[3]!ERR</definedName>
    <definedName name="REICIO" localSheetId="37">[3]!ERR</definedName>
    <definedName name="REICIO" localSheetId="38">[3]!ERR</definedName>
    <definedName name="REICIO" localSheetId="39">[3]!ERR</definedName>
    <definedName name="REICIO" localSheetId="40">[3]!ERR</definedName>
    <definedName name="REICIO" localSheetId="41">[3]!ERR</definedName>
    <definedName name="REICIO">[3]!ERR</definedName>
    <definedName name="Reimbursement">"Reembolso"</definedName>
    <definedName name="reinicio" localSheetId="15">[3]!ERR</definedName>
    <definedName name="reinicio" localSheetId="6">[3]!ERR</definedName>
    <definedName name="reinicio" localSheetId="7">[3]!ERR</definedName>
    <definedName name="reinicio" localSheetId="8">[3]!ERR</definedName>
    <definedName name="reinicio" localSheetId="42">[3]!ERR</definedName>
    <definedName name="reinicio" localSheetId="43">[3]!ERR</definedName>
    <definedName name="reinicio" localSheetId="44">[3]!ERR</definedName>
    <definedName name="reinicio" localSheetId="45">[3]!ERR</definedName>
    <definedName name="reinicio" localSheetId="46">[3]!ERR</definedName>
    <definedName name="reinicio" localSheetId="47">[3]!ERR</definedName>
    <definedName name="reinicio" localSheetId="48">[3]!ERR</definedName>
    <definedName name="reinicio" localSheetId="49">[3]!ERR</definedName>
    <definedName name="reinicio" localSheetId="50">[3]!ERR</definedName>
    <definedName name="reinicio" localSheetId="51">[3]!ERR</definedName>
    <definedName name="reinicio" localSheetId="52">[3]!ERR</definedName>
    <definedName name="reinicio" localSheetId="53">[3]!ERR</definedName>
    <definedName name="reinicio" localSheetId="54">[3]!ERR</definedName>
    <definedName name="reinicio" localSheetId="55">[3]!ERR</definedName>
    <definedName name="reinicio" localSheetId="56">[3]!ERR</definedName>
    <definedName name="reinicio" localSheetId="9">[3]!ERR</definedName>
    <definedName name="reinicio" localSheetId="10">[3]!ERR</definedName>
    <definedName name="reinicio" localSheetId="11">[3]!ERR</definedName>
    <definedName name="reinicio" localSheetId="12">[3]!ERR</definedName>
    <definedName name="reinicio" localSheetId="13">[3]!ERR</definedName>
    <definedName name="reinicio" localSheetId="14">[3]!ERR</definedName>
    <definedName name="reinicio" localSheetId="16">[3]!ERR</definedName>
    <definedName name="reinicio" localSheetId="17">[3]!ERR</definedName>
    <definedName name="reinicio" localSheetId="22">[3]!ERR</definedName>
    <definedName name="reinicio" localSheetId="23">[3]!ERR</definedName>
    <definedName name="reinicio" localSheetId="24">[3]!ERR</definedName>
    <definedName name="reinicio" localSheetId="25">[3]!ERR</definedName>
    <definedName name="reinicio" localSheetId="26">[3]!ERR</definedName>
    <definedName name="reinicio" localSheetId="27">[3]!ERR</definedName>
    <definedName name="reinicio" localSheetId="28">[3]!ERR</definedName>
    <definedName name="reinicio" localSheetId="29">[3]!ERR</definedName>
    <definedName name="reinicio" localSheetId="30">[3]!ERR</definedName>
    <definedName name="reinicio" localSheetId="31">[3]!ERR</definedName>
    <definedName name="reinicio" localSheetId="32">[3]!ERR</definedName>
    <definedName name="reinicio" localSheetId="33">[3]!ERR</definedName>
    <definedName name="reinicio" localSheetId="34">[3]!ERR</definedName>
    <definedName name="reinicio" localSheetId="35">[3]!ERR</definedName>
    <definedName name="reinicio" localSheetId="36">[3]!ERR</definedName>
    <definedName name="reinicio" localSheetId="37">[3]!ERR</definedName>
    <definedName name="reinicio" localSheetId="38">[3]!ERR</definedName>
    <definedName name="reinicio" localSheetId="39">[3]!ERR</definedName>
    <definedName name="reinicio" localSheetId="40">[3]!ERR</definedName>
    <definedName name="reinicio" localSheetId="41">[3]!ERR</definedName>
    <definedName name="reinicio">[3]!ERR</definedName>
    <definedName name="rell" localSheetId="15">#REF!</definedName>
    <definedName name="rell" localSheetId="6">#REF!</definedName>
    <definedName name="rell" localSheetId="7">#REF!</definedName>
    <definedName name="rell" localSheetId="8">#REF!</definedName>
    <definedName name="rell" localSheetId="42">#REF!</definedName>
    <definedName name="rell" localSheetId="43">#REF!</definedName>
    <definedName name="rell" localSheetId="44">#REF!</definedName>
    <definedName name="rell" localSheetId="45">#REF!</definedName>
    <definedName name="rell" localSheetId="46">#REF!</definedName>
    <definedName name="rell" localSheetId="47">#REF!</definedName>
    <definedName name="rell" localSheetId="48">#REF!</definedName>
    <definedName name="rell" localSheetId="49">#REF!</definedName>
    <definedName name="rell" localSheetId="50">#REF!</definedName>
    <definedName name="rell" localSheetId="51">#REF!</definedName>
    <definedName name="rell" localSheetId="52">#REF!</definedName>
    <definedName name="rell" localSheetId="53">#REF!</definedName>
    <definedName name="rell" localSheetId="54">#REF!</definedName>
    <definedName name="rell" localSheetId="55">#REF!</definedName>
    <definedName name="rell" localSheetId="56">#REF!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6">#REF!</definedName>
    <definedName name="rell" localSheetId="17">#REF!</definedName>
    <definedName name="rell" localSheetId="18">#REF!</definedName>
    <definedName name="rell" localSheetId="19">#REF!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 localSheetId="3">#REF!</definedName>
    <definedName name="rell">#REF!</definedName>
    <definedName name="relle" localSheetId="6">#REF!</definedName>
    <definedName name="relle">#REF!</definedName>
    <definedName name="relleno" localSheetId="6">#REF!</definedName>
    <definedName name="relleno">#REF!</definedName>
    <definedName name="RELLG" localSheetId="15">#REF!</definedName>
    <definedName name="RELLG" localSheetId="6">#REF!</definedName>
    <definedName name="RELLG" localSheetId="7">#REF!</definedName>
    <definedName name="RELLG" localSheetId="8">#REF!</definedName>
    <definedName name="RELLG" localSheetId="42">#REF!</definedName>
    <definedName name="RELLG" localSheetId="43">#REF!</definedName>
    <definedName name="RELLG" localSheetId="44">#REF!</definedName>
    <definedName name="RELLG" localSheetId="45">#REF!</definedName>
    <definedName name="RELLG" localSheetId="46">#REF!</definedName>
    <definedName name="RELLG" localSheetId="47">#REF!</definedName>
    <definedName name="RELLG" localSheetId="48">#REF!</definedName>
    <definedName name="RELLG" localSheetId="49">#REF!</definedName>
    <definedName name="RELLG" localSheetId="50">#REF!</definedName>
    <definedName name="RELLG" localSheetId="51">#REF!</definedName>
    <definedName name="RELLG" localSheetId="52">#REF!</definedName>
    <definedName name="RELLG" localSheetId="53">#REF!</definedName>
    <definedName name="RELLG" localSheetId="54">#REF!</definedName>
    <definedName name="RELLG" localSheetId="55">#REF!</definedName>
    <definedName name="RELLG" localSheetId="56">#REF!</definedName>
    <definedName name="RELLG" localSheetId="9">#REF!</definedName>
    <definedName name="RELLG" localSheetId="10">#REF!</definedName>
    <definedName name="RELLG" localSheetId="11">#REF!</definedName>
    <definedName name="RELLG" localSheetId="12">#REF!</definedName>
    <definedName name="RELLG" localSheetId="13">#REF!</definedName>
    <definedName name="RELLG" localSheetId="14">#REF!</definedName>
    <definedName name="RELLG" localSheetId="16">#REF!</definedName>
    <definedName name="RELLG" localSheetId="17">#REF!</definedName>
    <definedName name="RELLG" localSheetId="18">#REF!</definedName>
    <definedName name="RELLG" localSheetId="19">#REF!</definedName>
    <definedName name="RELLG" localSheetId="22">#REF!</definedName>
    <definedName name="RELLG" localSheetId="23">#REF!</definedName>
    <definedName name="RELLG" localSheetId="24">#REF!</definedName>
    <definedName name="RELLG" localSheetId="25">#REF!</definedName>
    <definedName name="RELLG" localSheetId="26">#REF!</definedName>
    <definedName name="RELLG" localSheetId="27">#REF!</definedName>
    <definedName name="RELLG" localSheetId="28">#REF!</definedName>
    <definedName name="RELLG" localSheetId="29">#REF!</definedName>
    <definedName name="RELLG" localSheetId="30">#REF!</definedName>
    <definedName name="RELLG" localSheetId="31">#REF!</definedName>
    <definedName name="RELLG" localSheetId="32">#REF!</definedName>
    <definedName name="RELLG" localSheetId="33">#REF!</definedName>
    <definedName name="RELLG" localSheetId="34">#REF!</definedName>
    <definedName name="RELLG" localSheetId="35">#REF!</definedName>
    <definedName name="RELLG" localSheetId="36">#REF!</definedName>
    <definedName name="RELLG" localSheetId="37">#REF!</definedName>
    <definedName name="RELLG" localSheetId="38">#REF!</definedName>
    <definedName name="RELLG" localSheetId="39">#REF!</definedName>
    <definedName name="RELLG" localSheetId="40">#REF!</definedName>
    <definedName name="RELLG" localSheetId="41">#REF!</definedName>
    <definedName name="RELLG">#REF!</definedName>
    <definedName name="rendimiento" localSheetId="6">#REF!</definedName>
    <definedName name="rendimiento">#REF!</definedName>
    <definedName name="reparacion4" localSheetId="6">'[47]PRESTACIONES SOCIALES'!#REF!</definedName>
    <definedName name="reparacion4" localSheetId="7">'[47]PRESTACIONES SOCIALES'!#REF!</definedName>
    <definedName name="reparacion4" localSheetId="11">'[47]PRESTACIONES SOCIALES'!#REF!</definedName>
    <definedName name="reparacion4" localSheetId="19">'[47]PRESTACIONES SOCIALES'!#REF!</definedName>
    <definedName name="reparacion4">'[47]PRESTACIONES SOCIALES'!#REF!</definedName>
    <definedName name="repello" localSheetId="6">#REF!</definedName>
    <definedName name="repello" localSheetId="7">#REF!</definedName>
    <definedName name="repello" localSheetId="11">#REF!</definedName>
    <definedName name="repello" localSheetId="19">#REF!</definedName>
    <definedName name="repello" localSheetId="2">#REF!</definedName>
    <definedName name="repello" localSheetId="1">#REF!</definedName>
    <definedName name="repello">#REF!</definedName>
    <definedName name="replanteo" localSheetId="6">#REF!</definedName>
    <definedName name="replanteo" localSheetId="7">#REF!</definedName>
    <definedName name="replanteo" localSheetId="11">#REF!</definedName>
    <definedName name="replanteo" localSheetId="19">#REF!</definedName>
    <definedName name="replanteo" localSheetId="2">#REF!</definedName>
    <definedName name="replanteo" localSheetId="1">#REF!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PRESENTANTE" localSheetId="15">#REF!</definedName>
    <definedName name="REPRESENTANTE" localSheetId="6">#REF!</definedName>
    <definedName name="REPRESENTANTE" localSheetId="7">#REF!</definedName>
    <definedName name="REPRESENTANTE" localSheetId="8">#REF!</definedName>
    <definedName name="REPRESENTANTE" localSheetId="42">#REF!</definedName>
    <definedName name="REPRESENTANTE" localSheetId="43">#REF!</definedName>
    <definedName name="REPRESENTANTE" localSheetId="44">#REF!</definedName>
    <definedName name="REPRESENTANTE" localSheetId="45">#REF!</definedName>
    <definedName name="REPRESENTANTE" localSheetId="46">#REF!</definedName>
    <definedName name="REPRESENTANTE" localSheetId="47">#REF!</definedName>
    <definedName name="REPRESENTANTE" localSheetId="48">#REF!</definedName>
    <definedName name="REPRESENTANTE" localSheetId="49">#REF!</definedName>
    <definedName name="REPRESENTANTE" localSheetId="50">#REF!</definedName>
    <definedName name="REPRESENTANTE" localSheetId="51">#REF!</definedName>
    <definedName name="REPRESENTANTE" localSheetId="52">#REF!</definedName>
    <definedName name="REPRESENTANTE" localSheetId="53">#REF!</definedName>
    <definedName name="REPRESENTANTE" localSheetId="54">#REF!</definedName>
    <definedName name="REPRESENTANTE" localSheetId="55">#REF!</definedName>
    <definedName name="REPRESENTANTE" localSheetId="56">#REF!</definedName>
    <definedName name="REPRESENTANTE" localSheetId="9">#REF!</definedName>
    <definedName name="REPRESENTANTE" localSheetId="10">#REF!</definedName>
    <definedName name="REPRESENTANTE" localSheetId="11">#REF!</definedName>
    <definedName name="REPRESENTANTE" localSheetId="12">#REF!</definedName>
    <definedName name="REPRESENTANTE" localSheetId="13">#REF!</definedName>
    <definedName name="REPRESENTANTE" localSheetId="14">#REF!</definedName>
    <definedName name="REPRESENTANTE" localSheetId="16">#REF!</definedName>
    <definedName name="REPRESENTANTE" localSheetId="17">#REF!</definedName>
    <definedName name="REPRESENTANTE" localSheetId="18">#REF!</definedName>
    <definedName name="REPRESENTANTE" localSheetId="19">#REF!</definedName>
    <definedName name="REPRESENTANTE" localSheetId="22">#REF!</definedName>
    <definedName name="REPRESENTANTE" localSheetId="23">#REF!</definedName>
    <definedName name="REPRESENTANTE" localSheetId="24">#REF!</definedName>
    <definedName name="REPRESENTANTE" localSheetId="25">#REF!</definedName>
    <definedName name="REPRESENTANTE" localSheetId="26">#REF!</definedName>
    <definedName name="REPRESENTANTE" localSheetId="27">#REF!</definedName>
    <definedName name="REPRESENTANTE" localSheetId="28">#REF!</definedName>
    <definedName name="REPRESENTANTE" localSheetId="29">#REF!</definedName>
    <definedName name="REPRESENTANTE" localSheetId="30">#REF!</definedName>
    <definedName name="REPRESENTANTE" localSheetId="31">#REF!</definedName>
    <definedName name="REPRESENTANTE" localSheetId="32">#REF!</definedName>
    <definedName name="REPRESENTANTE" localSheetId="33">#REF!</definedName>
    <definedName name="REPRESENTANTE" localSheetId="34">#REF!</definedName>
    <definedName name="REPRESENTANTE" localSheetId="35">#REF!</definedName>
    <definedName name="REPRESENTANTE" localSheetId="36">#REF!</definedName>
    <definedName name="REPRESENTANTE" localSheetId="37">#REF!</definedName>
    <definedName name="REPRESENTANTE" localSheetId="38">#REF!</definedName>
    <definedName name="REPRESENTANTE" localSheetId="39">#REF!</definedName>
    <definedName name="REPRESENTANTE" localSheetId="40">#REF!</definedName>
    <definedName name="REPRESENTANTE" localSheetId="41">#REF!</definedName>
    <definedName name="REPRESENTANTE">#REF!</definedName>
    <definedName name="REPRESENTANTE_1" localSheetId="6">#REF!</definedName>
    <definedName name="REPRESENTANTE_1">#REF!</definedName>
    <definedName name="REPRESENTANTE_2" localSheetId="6">#REF!</definedName>
    <definedName name="REPRESENTANTE_2">#REF!</definedName>
    <definedName name="req" localSheetId="6">#REF!</definedName>
    <definedName name="req">#REF!</definedName>
    <definedName name="Required_Delivery" localSheetId="6">#REF!</definedName>
    <definedName name="Required_Delivery">#REF!</definedName>
    <definedName name="REQUISITOS" localSheetId="6">#REF!</definedName>
    <definedName name="REQUISITOS">#REF!</definedName>
    <definedName name="REQUISITOS_1" localSheetId="6">#REF!</definedName>
    <definedName name="REQUISITOS_1">#REF!</definedName>
    <definedName name="REQUISITOS_2" localSheetId="6">#REF!</definedName>
    <definedName name="REQUISITOS_2">#REF!</definedName>
    <definedName name="Reserva" localSheetId="6">[15]Gastos!#REF!</definedName>
    <definedName name="Reserva" localSheetId="7">[15]Gastos!#REF!</definedName>
    <definedName name="Reserva" localSheetId="11">[15]Gastos!#REF!</definedName>
    <definedName name="Reserva" localSheetId="19">[15]Gastos!#REF!</definedName>
    <definedName name="Reserva">[15]Gastos!#REF!</definedName>
    <definedName name="residente" localSheetId="3">'[72]GENERALIDADES '!$E$9</definedName>
    <definedName name="residente">'[73]GENERALIDADES '!$E$9</definedName>
    <definedName name="Responsible">'[45]2009 Jagua'!$G$2:$G$27</definedName>
    <definedName name="RESU" localSheetId="6">#REF!</definedName>
    <definedName name="RESU" localSheetId="7">#REF!</definedName>
    <definedName name="RESU" localSheetId="11">#REF!</definedName>
    <definedName name="RESU" localSheetId="19">#REF!</definedName>
    <definedName name="RESU" localSheetId="1">#REF!</definedName>
    <definedName name="RESU">#REF!</definedName>
    <definedName name="resumen" localSheetId="6">#REF!</definedName>
    <definedName name="resumen" localSheetId="7">#REF!</definedName>
    <definedName name="resumen" localSheetId="11">#REF!</definedName>
    <definedName name="resumen" localSheetId="19">#REF!</definedName>
    <definedName name="resumen" localSheetId="1">#REF!</definedName>
    <definedName name="resumen">#REF!</definedName>
    <definedName name="RESUMENALCANTARILLADO" localSheetId="6">#REF!</definedName>
    <definedName name="RESUMENALCANTARILLADO" localSheetId="7">#REF!</definedName>
    <definedName name="RESUMENALCANTARILLADO" localSheetId="11">#REF!</definedName>
    <definedName name="RESUMENALCANTARILLADO" localSheetId="19">#REF!</definedName>
    <definedName name="RESUMENALCANTARILLADO" localSheetId="1">#REF!</definedName>
    <definedName name="RESUMENALCANTARILLADO">#REF!</definedName>
    <definedName name="ResumenAPU">[125]ResumenMaterial!$A$12:$AB$169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MODELODEMANDA" localSheetId="6">#REF!</definedName>
    <definedName name="RESUMENMODELODEMANDA" localSheetId="7">#REF!</definedName>
    <definedName name="RESUMENMODELODEMANDA" localSheetId="11">#REF!</definedName>
    <definedName name="RESUMENMODELODEMANDA" localSheetId="19">#REF!</definedName>
    <definedName name="RESUMENMODELODEMANDA" localSheetId="2">#REF!</definedName>
    <definedName name="RESUMENMODELODEMANDA" localSheetId="1">#REF!</definedName>
    <definedName name="RESUMENMODELODEMANDA">#REF!</definedName>
    <definedName name="RESUMENOPTIMIZACIONACU">'[6]CALCULO POI'!$A$46:$L$81</definedName>
    <definedName name="RESUMENOPTIMIZACIONALC">'[6]CALCULO POI'!$A$242:$I$277</definedName>
    <definedName name="RET" localSheetId="6">#REF!</definedName>
    <definedName name="RET" localSheetId="7">#REF!</definedName>
    <definedName name="RET" localSheetId="11">#REF!</definedName>
    <definedName name="RET" localSheetId="19">#REF!</definedName>
    <definedName name="RET" localSheetId="2">#REF!</definedName>
    <definedName name="RET" localSheetId="1">#REF!</definedName>
    <definedName name="RET">#REF!</definedName>
    <definedName name="reten" localSheetId="6">[15]Gastos!#REF!</definedName>
    <definedName name="reten" localSheetId="7">[15]Gastos!#REF!</definedName>
    <definedName name="reten" localSheetId="11">[15]Gastos!#REF!</definedName>
    <definedName name="reten" localSheetId="19">[15]Gastos!#REF!</definedName>
    <definedName name="reten">[15]Gastos!#REF!</definedName>
    <definedName name="retiroarbol" localSheetId="6">#REF!</definedName>
    <definedName name="retiroarbol" localSheetId="7">#REF!</definedName>
    <definedName name="retiroarbol" localSheetId="11">#REF!</definedName>
    <definedName name="retiroarbol" localSheetId="19">#REF!</definedName>
    <definedName name="retiroarbol">#REF!</definedName>
    <definedName name="retirocorte" localSheetId="6">#REF!</definedName>
    <definedName name="retirocorte" localSheetId="7">#REF!</definedName>
    <definedName name="retirocorte" localSheetId="11">#REF!</definedName>
    <definedName name="retirocorte" localSheetId="19">#REF!</definedName>
    <definedName name="retirocorte">#REF!</definedName>
    <definedName name="retr" localSheetId="6">#REF!</definedName>
    <definedName name="retr" localSheetId="7">#REF!</definedName>
    <definedName name="retr" localSheetId="11">#REF!</definedName>
    <definedName name="retr" localSheetId="19">#REF!</definedName>
    <definedName name="retr">#REF!</definedName>
    <definedName name="rey" localSheetId="15">#REF!</definedName>
    <definedName name="rey" localSheetId="6">#REF!</definedName>
    <definedName name="rey" localSheetId="7">#REF!</definedName>
    <definedName name="rey" localSheetId="8">#REF!</definedName>
    <definedName name="rey" localSheetId="42">#REF!</definedName>
    <definedName name="rey" localSheetId="43">#REF!</definedName>
    <definedName name="rey" localSheetId="44">#REF!</definedName>
    <definedName name="rey" localSheetId="45">#REF!</definedName>
    <definedName name="rey" localSheetId="46">#REF!</definedName>
    <definedName name="rey" localSheetId="47">#REF!</definedName>
    <definedName name="rey" localSheetId="48">#REF!</definedName>
    <definedName name="rey" localSheetId="49">#REF!</definedName>
    <definedName name="rey" localSheetId="50">#REF!</definedName>
    <definedName name="rey" localSheetId="51">#REF!</definedName>
    <definedName name="rey" localSheetId="52">#REF!</definedName>
    <definedName name="rey" localSheetId="53">#REF!</definedName>
    <definedName name="rey" localSheetId="54">#REF!</definedName>
    <definedName name="rey" localSheetId="55">#REF!</definedName>
    <definedName name="rey" localSheetId="56">#REF!</definedName>
    <definedName name="rey" localSheetId="9">#REF!</definedName>
    <definedName name="rey" localSheetId="10">#REF!</definedName>
    <definedName name="rey" localSheetId="11">#REF!</definedName>
    <definedName name="rey" localSheetId="12">#REF!</definedName>
    <definedName name="rey" localSheetId="13">#REF!</definedName>
    <definedName name="rey" localSheetId="14">#REF!</definedName>
    <definedName name="rey" localSheetId="16">#REF!</definedName>
    <definedName name="rey" localSheetId="17">#REF!</definedName>
    <definedName name="rey" localSheetId="18">#REF!</definedName>
    <definedName name="rey" localSheetId="19">#REF!</definedName>
    <definedName name="rey" localSheetId="22">#REF!</definedName>
    <definedName name="rey" localSheetId="23">#REF!</definedName>
    <definedName name="rey" localSheetId="24">#REF!</definedName>
    <definedName name="rey" localSheetId="25">#REF!</definedName>
    <definedName name="rey" localSheetId="26">#REF!</definedName>
    <definedName name="rey" localSheetId="27">#REF!</definedName>
    <definedName name="rey" localSheetId="28">#REF!</definedName>
    <definedName name="rey" localSheetId="29">#REF!</definedName>
    <definedName name="rey" localSheetId="30">#REF!</definedName>
    <definedName name="rey" localSheetId="31">#REF!</definedName>
    <definedName name="rey" localSheetId="32">#REF!</definedName>
    <definedName name="rey" localSheetId="33">#REF!</definedName>
    <definedName name="rey" localSheetId="34">#REF!</definedName>
    <definedName name="rey" localSheetId="35">#REF!</definedName>
    <definedName name="rey" localSheetId="36">#REF!</definedName>
    <definedName name="rey" localSheetId="37">#REF!</definedName>
    <definedName name="rey" localSheetId="38">#REF!</definedName>
    <definedName name="rey" localSheetId="39">#REF!</definedName>
    <definedName name="rey" localSheetId="40">#REF!</definedName>
    <definedName name="rey" localSheetId="41">#REF!</definedName>
    <definedName name="rey">#REF!</definedName>
    <definedName name="Rf" localSheetId="6">#REF!</definedName>
    <definedName name="Rf">#REF!</definedName>
    <definedName name="rfref" localSheetId="15">#REF!</definedName>
    <definedName name="rfref" localSheetId="6">#REF!</definedName>
    <definedName name="rfref" localSheetId="7">#REF!</definedName>
    <definedName name="rfref" localSheetId="8">#REF!</definedName>
    <definedName name="rfref" localSheetId="42">#REF!</definedName>
    <definedName name="rfref" localSheetId="43">#REF!</definedName>
    <definedName name="rfref" localSheetId="44">#REF!</definedName>
    <definedName name="rfref" localSheetId="45">#REF!</definedName>
    <definedName name="rfref" localSheetId="46">#REF!</definedName>
    <definedName name="rfref" localSheetId="47">#REF!</definedName>
    <definedName name="rfref" localSheetId="48">#REF!</definedName>
    <definedName name="rfref" localSheetId="49">#REF!</definedName>
    <definedName name="rfref" localSheetId="50">#REF!</definedName>
    <definedName name="rfref" localSheetId="51">#REF!</definedName>
    <definedName name="rfref" localSheetId="52">#REF!</definedName>
    <definedName name="rfref" localSheetId="53">#REF!</definedName>
    <definedName name="rfref" localSheetId="54">#REF!</definedName>
    <definedName name="rfref" localSheetId="55">#REF!</definedName>
    <definedName name="rfref" localSheetId="56">#REF!</definedName>
    <definedName name="rfref" localSheetId="9">#REF!</definedName>
    <definedName name="rfref" localSheetId="10">#REF!</definedName>
    <definedName name="rfref" localSheetId="11">#REF!</definedName>
    <definedName name="rfref" localSheetId="12">#REF!</definedName>
    <definedName name="rfref" localSheetId="13">#REF!</definedName>
    <definedName name="rfref" localSheetId="14">#REF!</definedName>
    <definedName name="rfref" localSheetId="16">#REF!</definedName>
    <definedName name="rfref" localSheetId="17">#REF!</definedName>
    <definedName name="rfref" localSheetId="18">#REF!</definedName>
    <definedName name="rfref" localSheetId="19">#REF!</definedName>
    <definedName name="rfref" localSheetId="22">#REF!</definedName>
    <definedName name="rfref" localSheetId="23">#REF!</definedName>
    <definedName name="rfref" localSheetId="24">#REF!</definedName>
    <definedName name="rfref" localSheetId="25">#REF!</definedName>
    <definedName name="rfref" localSheetId="26">#REF!</definedName>
    <definedName name="rfref" localSheetId="27">#REF!</definedName>
    <definedName name="rfref" localSheetId="28">#REF!</definedName>
    <definedName name="rfref" localSheetId="29">#REF!</definedName>
    <definedName name="rfref" localSheetId="30">#REF!</definedName>
    <definedName name="rfref" localSheetId="31">#REF!</definedName>
    <definedName name="rfref" localSheetId="32">#REF!</definedName>
    <definedName name="rfref" localSheetId="33">#REF!</definedName>
    <definedName name="rfref" localSheetId="34">#REF!</definedName>
    <definedName name="rfref" localSheetId="35">#REF!</definedName>
    <definedName name="rfref" localSheetId="36">#REF!</definedName>
    <definedName name="rfref" localSheetId="37">#REF!</definedName>
    <definedName name="rfref" localSheetId="38">#REF!</definedName>
    <definedName name="rfref" localSheetId="39">#REF!</definedName>
    <definedName name="rfref" localSheetId="40">#REF!</definedName>
    <definedName name="rfref" localSheetId="41">#REF!</definedName>
    <definedName name="rfref">#REF!</definedName>
    <definedName name="Rg" localSheetId="6">#REF!</definedName>
    <definedName name="Rg">#REF!</definedName>
    <definedName name="Rh" localSheetId="6">#REF!</definedName>
    <definedName name="Rh">#REF!</definedName>
    <definedName name="Ri" localSheetId="6">#REF!</definedName>
    <definedName name="Ri">#REF!</definedName>
    <definedName name="RICO" localSheetId="15">IF([0]!Loan_Amount*' 3,5'!Interest_Rate*[0]!Loan_Years*[0]!Loan_Start&gt;0,1,0)</definedName>
    <definedName name="RICO" localSheetId="6">IF('1,1'!Loan_Amount*'1,1'!Interest_Rate*'1,1'!Loan_Years*'1,1'!Loan_Start&gt;0,1,0)</definedName>
    <definedName name="RICO" localSheetId="7">IF(Loan_Amount*'1,2 '!Interest_Rate*Loan_Years*Loan_Start&gt;0,1,0)</definedName>
    <definedName name="RICO" localSheetId="8">IF([0]!Loan_Amount*'1,3'!Interest_Rate*[0]!Loan_Years*[0]!Loan_Start&gt;0,1,0)</definedName>
    <definedName name="RICO" localSheetId="42">IF([0]!Loan_Amount*'10,1'!Interest_Rate*[0]!Loan_Years*[0]!Loan_Start&gt;0,1,0)</definedName>
    <definedName name="RICO" localSheetId="43">IF([0]!Loan_Amount*'10,2'!Interest_Rate*[0]!Loan_Years*[0]!Loan_Start&gt;0,1,0)</definedName>
    <definedName name="RICO" localSheetId="44">IF([0]!Loan_Amount*'10,3'!Interest_Rate*[0]!Loan_Years*[0]!Loan_Start&gt;0,1,0)</definedName>
    <definedName name="RICO" localSheetId="45">IF([0]!Loan_Amount*'10,4'!Interest_Rate*[0]!Loan_Years*[0]!Loan_Start&gt;0,1,0)</definedName>
    <definedName name="RICO" localSheetId="46">IF([0]!Loan_Amount*'10,5'!Interest_Rate*[0]!Loan_Years*[0]!Loan_Start&gt;0,1,0)</definedName>
    <definedName name="RICO" localSheetId="47">IF([0]!Loan_Amount*'10,6'!Interest_Rate*[0]!Loan_Years*[0]!Loan_Start&gt;0,1,0)</definedName>
    <definedName name="RICO" localSheetId="48">IF([0]!Loan_Amount*'10,7'!Interest_Rate*[0]!Loan_Years*[0]!Loan_Start&gt;0,1,0)</definedName>
    <definedName name="RICO" localSheetId="49">IF([0]!Loan_Amount*'10,8'!Interest_Rate*[0]!Loan_Years*[0]!Loan_Start&gt;0,1,0)</definedName>
    <definedName name="RICO" localSheetId="50">IF([0]!Loan_Amount*'10,9'!Interest_Rate*[0]!Loan_Years*[0]!Loan_Start&gt;0,1,0)</definedName>
    <definedName name="RICO" localSheetId="51">IF([0]!Loan_Amount*'11,1'!Interest_Rate*[0]!Loan_Years*[0]!Loan_Start&gt;0,1,0)</definedName>
    <definedName name="RICO" localSheetId="52">IF([0]!Loan_Amount*'11,2'!Interest_Rate*[0]!Loan_Years*[0]!Loan_Start&gt;0,1,0)</definedName>
    <definedName name="RICO" localSheetId="53">IF([0]!Loan_Amount*'11,3'!Interest_Rate*[0]!Loan_Years*[0]!Loan_Start&gt;0,1,0)</definedName>
    <definedName name="RICO" localSheetId="54">IF([0]!Loan_Amount*'11,4'!Interest_Rate*[0]!Loan_Years*[0]!Loan_Start&gt;0,1,0)</definedName>
    <definedName name="RICO" localSheetId="55">IF([0]!Loan_Amount*'11,5'!Interest_Rate*[0]!Loan_Years*[0]!Loan_Start&gt;0,1,0)</definedName>
    <definedName name="RICO" localSheetId="56">IF([0]!Loan_Amount*'11,6'!Interest_Rate*[0]!Loan_Years*[0]!Loan_Start&gt;0,1,0)</definedName>
    <definedName name="RICO" localSheetId="9">IF([0]!Loan_Amount*'2,1'!Interest_Rate*[0]!Loan_Years*[0]!Loan_Start&gt;0,1,0)</definedName>
    <definedName name="RICO" localSheetId="10">IF([0]!Loan_Amount*'2,2'!Interest_Rate*[0]!Loan_Years*[0]!Loan_Start&gt;0,1,0)</definedName>
    <definedName name="RICO" localSheetId="11">IF([0]!Loan_Amount*'3,1 '!Interest_Rate*[0]!Loan_Years*[0]!Loan_Start&gt;0,1,0)</definedName>
    <definedName name="RICO" localSheetId="12">IF([0]!Loan_Amount*'3,2'!Interest_Rate*[0]!Loan_Years*[0]!Loan_Start&gt;0,1,0)</definedName>
    <definedName name="RICO" localSheetId="13">IF([0]!Loan_Amount*'3,3 '!Interest_Rate*[0]!Loan_Years*[0]!Loan_Start&gt;0,1,0)</definedName>
    <definedName name="RICO" localSheetId="14">IF([0]!Loan_Amount*'3,4 '!Interest_Rate*[0]!Loan_Years*[0]!Loan_Start&gt;0,1,0)</definedName>
    <definedName name="RICO" localSheetId="16">IF([0]!Loan_Amount*'3,6'!Interest_Rate*[0]!Loan_Years*[0]!Loan_Start&gt;0,1,0)</definedName>
    <definedName name="RICO" localSheetId="17">IF([0]!Loan_Amount*'3,7'!Interest_Rate*[0]!Loan_Years*[0]!Loan_Start&gt;0,1,0)</definedName>
    <definedName name="RICO" localSheetId="18">IF(Loan_Amount*'4,1'!Interest_Rate*Loan_Years*Loan_Start&gt;0,1,0)</definedName>
    <definedName name="RICO" localSheetId="19">IF(Loan_Amount*'4,2'!Interest_Rate*Loan_Years*Loan_Start&gt;0,1,0)</definedName>
    <definedName name="RICO" localSheetId="20">IF(Loan_Amount*Interest_Rate*Loan_Years*Loan_Start&gt;0,1,0)</definedName>
    <definedName name="RICO" localSheetId="21">IF(Loan_Amount*Interest_Rate*Loan_Years*Loan_Start&gt;0,1,0)</definedName>
    <definedName name="RICO" localSheetId="22">IF([0]!Loan_Amount*'6,1 '!Interest_Rate*[0]!Loan_Years*[0]!Loan_Start&gt;0,1,0)</definedName>
    <definedName name="RICO" localSheetId="23">IF([0]!Loan_Amount*'6,2 '!Interest_Rate*[0]!Loan_Years*[0]!Loan_Start&gt;0,1,0)</definedName>
    <definedName name="RICO" localSheetId="24">IF([0]!Loan_Amount*'6,3 '!Interest_Rate*[0]!Loan_Years*[0]!Loan_Start&gt;0,1,0)</definedName>
    <definedName name="RICO" localSheetId="25">IF([0]!Loan_Amount*'6,4 '!Interest_Rate*[0]!Loan_Years*[0]!Loan_Start&gt;0,1,0)</definedName>
    <definedName name="RICO" localSheetId="26">IF([0]!Loan_Amount*'6,5 '!Interest_Rate*[0]!Loan_Years*[0]!Loan_Start&gt;0,1,0)</definedName>
    <definedName name="RICO" localSheetId="27">IF([0]!Loan_Amount*'6,6 '!Interest_Rate*[0]!Loan_Years*[0]!Loan_Start&gt;0,1,0)</definedName>
    <definedName name="RICO" localSheetId="28">IF([0]!Loan_Amount*'6,7 '!Interest_Rate*[0]!Loan_Years*[0]!Loan_Start&gt;0,1,0)</definedName>
    <definedName name="RICO" localSheetId="29">IF([0]!Loan_Amount*'7,1 '!Interest_Rate*[0]!Loan_Years*[0]!Loan_Start&gt;0,1,0)</definedName>
    <definedName name="RICO" localSheetId="30">IF([0]!Loan_Amount*'7,2 '!Interest_Rate*[0]!Loan_Years*[0]!Loan_Start&gt;0,1,0)</definedName>
    <definedName name="RICO" localSheetId="31">IF([0]!Loan_Amount*'7,3 '!Interest_Rate*[0]!Loan_Years*[0]!Loan_Start&gt;0,1,0)</definedName>
    <definedName name="RICO" localSheetId="32">IF([0]!Loan_Amount*'7,4 '!Interest_Rate*[0]!Loan_Years*[0]!Loan_Start&gt;0,1,0)</definedName>
    <definedName name="RICO" localSheetId="33">IF([0]!Loan_Amount*'8,1 '!Interest_Rate*[0]!Loan_Years*[0]!Loan_Start&gt;0,1,0)</definedName>
    <definedName name="RICO" localSheetId="34">IF([0]!Loan_Amount*'8,2 '!Interest_Rate*[0]!Loan_Years*[0]!Loan_Start&gt;0,1,0)</definedName>
    <definedName name="RICO" localSheetId="35">IF([0]!Loan_Amount*'8,3 '!Interest_Rate*[0]!Loan_Years*[0]!Loan_Start&gt;0,1,0)</definedName>
    <definedName name="RICO" localSheetId="36">IF([0]!Loan_Amount*'8,4 '!Interest_Rate*[0]!Loan_Years*[0]!Loan_Start&gt;0,1,0)</definedName>
    <definedName name="RICO" localSheetId="37">IF([0]!Loan_Amount*'8,5 '!Interest_Rate*[0]!Loan_Years*[0]!Loan_Start&gt;0,1,0)</definedName>
    <definedName name="RICO" localSheetId="38">IF([0]!Loan_Amount*'9,1'!Interest_Rate*[0]!Loan_Years*[0]!Loan_Start&gt;0,1,0)</definedName>
    <definedName name="RICO" localSheetId="39">IF([0]!Loan_Amount*'9,2 '!Interest_Rate*[0]!Loan_Years*[0]!Loan_Start&gt;0,1,0)</definedName>
    <definedName name="RICO" localSheetId="40">IF([0]!Loan_Amount*'9,3'!Interest_Rate*[0]!Loan_Years*[0]!Loan_Start&gt;0,1,0)</definedName>
    <definedName name="RICO" localSheetId="41">IF([0]!Loan_Amount*'9,4'!Interest_Rate*[0]!Loan_Years*[0]!Loan_Start&gt;0,1,0)</definedName>
    <definedName name="RICO" localSheetId="2">IF(Loan_Amount*Interest_Rate*Loan_Years*Loan_Start&gt;0,1,0)</definedName>
    <definedName name="RICO" localSheetId="1">IF(Loan_Amount*Interest_Rate*Loan_Years*Loan_Start&gt;0,1,0)</definedName>
    <definedName name="RICO" localSheetId="3">#N/A</definedName>
    <definedName name="RICO">IF(Loan_Amount*Interest_Rate*Loan_Years*Loan_Start&gt;0,1,0)</definedName>
    <definedName name="Ripio" localSheetId="6">#REF!</definedName>
    <definedName name="Ripio" localSheetId="7">#REF!</definedName>
    <definedName name="Ripio" localSheetId="11">#REF!</definedName>
    <definedName name="Ripio" localSheetId="19">#REF!</definedName>
    <definedName name="Ripio" localSheetId="1">#REF!</definedName>
    <definedName name="Ripio">#REF!</definedName>
    <definedName name="RiskInd">[201]RefTables!$K$2:$K$26</definedName>
    <definedName name="RiskRanking">[201]RefTables!$L$2:$L$26</definedName>
    <definedName name="Rk" localSheetId="6">#REF!</definedName>
    <definedName name="Rk" localSheetId="7">#REF!</definedName>
    <definedName name="Rk" localSheetId="11">#REF!</definedName>
    <definedName name="Rk" localSheetId="19">#REF!</definedName>
    <definedName name="Rk" localSheetId="2">#REF!</definedName>
    <definedName name="Rk" localSheetId="1">#REF!</definedName>
    <definedName name="Rk">#REF!</definedName>
    <definedName name="rl" localSheetId="15">#REF!</definedName>
    <definedName name="rl" localSheetId="6">#REF!</definedName>
    <definedName name="rl" localSheetId="7">#REF!</definedName>
    <definedName name="rl" localSheetId="8">#REF!</definedName>
    <definedName name="rl" localSheetId="42">#REF!</definedName>
    <definedName name="rl" localSheetId="43">#REF!</definedName>
    <definedName name="rl" localSheetId="44">#REF!</definedName>
    <definedName name="rl" localSheetId="45">#REF!</definedName>
    <definedName name="rl" localSheetId="46">#REF!</definedName>
    <definedName name="rl" localSheetId="47">#REF!</definedName>
    <definedName name="rl" localSheetId="48">#REF!</definedName>
    <definedName name="rl" localSheetId="49">#REF!</definedName>
    <definedName name="rl" localSheetId="50">#REF!</definedName>
    <definedName name="rl" localSheetId="51">#REF!</definedName>
    <definedName name="rl" localSheetId="52">#REF!</definedName>
    <definedName name="rl" localSheetId="53">#REF!</definedName>
    <definedName name="rl" localSheetId="54">#REF!</definedName>
    <definedName name="rl" localSheetId="55">#REF!</definedName>
    <definedName name="rl" localSheetId="56">#REF!</definedName>
    <definedName name="rl" localSheetId="9">#REF!</definedName>
    <definedName name="rl" localSheetId="10">#REF!</definedName>
    <definedName name="rl" localSheetId="11">#REF!</definedName>
    <definedName name="rl" localSheetId="12">#REF!</definedName>
    <definedName name="rl" localSheetId="13">#REF!</definedName>
    <definedName name="rl" localSheetId="14">#REF!</definedName>
    <definedName name="rl" localSheetId="16">#REF!</definedName>
    <definedName name="rl" localSheetId="17">#REF!</definedName>
    <definedName name="rl" localSheetId="18">#REF!</definedName>
    <definedName name="rl" localSheetId="19">#REF!</definedName>
    <definedName name="rl" localSheetId="20">#REF!</definedName>
    <definedName name="rl" localSheetId="21">#REF!</definedName>
    <definedName name="rl" localSheetId="22">#REF!</definedName>
    <definedName name="rl" localSheetId="23">#REF!</definedName>
    <definedName name="rl" localSheetId="24">#REF!</definedName>
    <definedName name="rl" localSheetId="25">#REF!</definedName>
    <definedName name="rl" localSheetId="26">#REF!</definedName>
    <definedName name="rl" localSheetId="27">#REF!</definedName>
    <definedName name="rl" localSheetId="28">#REF!</definedName>
    <definedName name="rl" localSheetId="29">#REF!</definedName>
    <definedName name="rl" localSheetId="30">#REF!</definedName>
    <definedName name="rl" localSheetId="31">#REF!</definedName>
    <definedName name="rl" localSheetId="32">#REF!</definedName>
    <definedName name="rl" localSheetId="33">#REF!</definedName>
    <definedName name="rl" localSheetId="34">#REF!</definedName>
    <definedName name="rl" localSheetId="35">#REF!</definedName>
    <definedName name="rl" localSheetId="36">#REF!</definedName>
    <definedName name="rl" localSheetId="37">#REF!</definedName>
    <definedName name="rl" localSheetId="38">#REF!</definedName>
    <definedName name="rl" localSheetId="39">#REF!</definedName>
    <definedName name="rl" localSheetId="40">#REF!</definedName>
    <definedName name="rl" localSheetId="41">#REF!</definedName>
    <definedName name="rl" localSheetId="3">#REF!</definedName>
    <definedName name="rl">#REF!</definedName>
    <definedName name="rlo" localSheetId="15">#REF!</definedName>
    <definedName name="rlo" localSheetId="6">#REF!</definedName>
    <definedName name="rlo" localSheetId="7">#REF!</definedName>
    <definedName name="rlo" localSheetId="8">#REF!</definedName>
    <definedName name="rlo" localSheetId="42">#REF!</definedName>
    <definedName name="rlo" localSheetId="43">#REF!</definedName>
    <definedName name="rlo" localSheetId="44">#REF!</definedName>
    <definedName name="rlo" localSheetId="45">#REF!</definedName>
    <definedName name="rlo" localSheetId="46">#REF!</definedName>
    <definedName name="rlo" localSheetId="47">#REF!</definedName>
    <definedName name="rlo" localSheetId="48">#REF!</definedName>
    <definedName name="rlo" localSheetId="49">#REF!</definedName>
    <definedName name="rlo" localSheetId="50">#REF!</definedName>
    <definedName name="rlo" localSheetId="51">#REF!</definedName>
    <definedName name="rlo" localSheetId="52">#REF!</definedName>
    <definedName name="rlo" localSheetId="53">#REF!</definedName>
    <definedName name="rlo" localSheetId="54">#REF!</definedName>
    <definedName name="rlo" localSheetId="55">#REF!</definedName>
    <definedName name="rlo" localSheetId="56">#REF!</definedName>
    <definedName name="rlo" localSheetId="9">#REF!</definedName>
    <definedName name="rlo" localSheetId="10">#REF!</definedName>
    <definedName name="rlo" localSheetId="11">#REF!</definedName>
    <definedName name="rlo" localSheetId="12">#REF!</definedName>
    <definedName name="rlo" localSheetId="13">#REF!</definedName>
    <definedName name="rlo" localSheetId="14">#REF!</definedName>
    <definedName name="rlo" localSheetId="16">#REF!</definedName>
    <definedName name="rlo" localSheetId="17">#REF!</definedName>
    <definedName name="rlo" localSheetId="18">#REF!</definedName>
    <definedName name="rlo" localSheetId="19">#REF!</definedName>
    <definedName name="rlo" localSheetId="20">#REF!</definedName>
    <definedName name="rlo" localSheetId="21">#REF!</definedName>
    <definedName name="rlo" localSheetId="22">#REF!</definedName>
    <definedName name="rlo" localSheetId="23">#REF!</definedName>
    <definedName name="rlo" localSheetId="24">#REF!</definedName>
    <definedName name="rlo" localSheetId="25">#REF!</definedName>
    <definedName name="rlo" localSheetId="26">#REF!</definedName>
    <definedName name="rlo" localSheetId="27">#REF!</definedName>
    <definedName name="rlo" localSheetId="28">#REF!</definedName>
    <definedName name="rlo" localSheetId="29">#REF!</definedName>
    <definedName name="rlo" localSheetId="30">#REF!</definedName>
    <definedName name="rlo" localSheetId="31">#REF!</definedName>
    <definedName name="rlo" localSheetId="32">#REF!</definedName>
    <definedName name="rlo" localSheetId="33">#REF!</definedName>
    <definedName name="rlo" localSheetId="34">#REF!</definedName>
    <definedName name="rlo" localSheetId="35">#REF!</definedName>
    <definedName name="rlo" localSheetId="36">#REF!</definedName>
    <definedName name="rlo" localSheetId="37">#REF!</definedName>
    <definedName name="rlo" localSheetId="38">#REF!</definedName>
    <definedName name="rlo" localSheetId="39">#REF!</definedName>
    <definedName name="rlo" localSheetId="40">#REF!</definedName>
    <definedName name="rlo" localSheetId="41">#REF!</definedName>
    <definedName name="rlo" localSheetId="3">#REF!</definedName>
    <definedName name="rlo">#REF!</definedName>
    <definedName name="rm" localSheetId="15">#REF!</definedName>
    <definedName name="rm" localSheetId="6">#REF!</definedName>
    <definedName name="rm" localSheetId="7">#REF!</definedName>
    <definedName name="rm" localSheetId="8">#REF!</definedName>
    <definedName name="rm" localSheetId="42">#REF!</definedName>
    <definedName name="rm" localSheetId="43">#REF!</definedName>
    <definedName name="rm" localSheetId="44">#REF!</definedName>
    <definedName name="rm" localSheetId="45">#REF!</definedName>
    <definedName name="rm" localSheetId="46">#REF!</definedName>
    <definedName name="rm" localSheetId="47">#REF!</definedName>
    <definedName name="rm" localSheetId="48">#REF!</definedName>
    <definedName name="rm" localSheetId="49">#REF!</definedName>
    <definedName name="rm" localSheetId="50">#REF!</definedName>
    <definedName name="rm" localSheetId="51">#REF!</definedName>
    <definedName name="rm" localSheetId="52">#REF!</definedName>
    <definedName name="rm" localSheetId="53">#REF!</definedName>
    <definedName name="rm" localSheetId="54">#REF!</definedName>
    <definedName name="rm" localSheetId="55">#REF!</definedName>
    <definedName name="rm" localSheetId="56">#REF!</definedName>
    <definedName name="rm" localSheetId="9">#REF!</definedName>
    <definedName name="rm" localSheetId="10">#REF!</definedName>
    <definedName name="rm" localSheetId="11">#REF!</definedName>
    <definedName name="rm" localSheetId="12">#REF!</definedName>
    <definedName name="rm" localSheetId="13">#REF!</definedName>
    <definedName name="rm" localSheetId="14">#REF!</definedName>
    <definedName name="rm" localSheetId="16">#REF!</definedName>
    <definedName name="rm" localSheetId="17">#REF!</definedName>
    <definedName name="rm" localSheetId="18">#REF!</definedName>
    <definedName name="rm" localSheetId="19">#REF!</definedName>
    <definedName name="rm" localSheetId="20">#REF!</definedName>
    <definedName name="rm" localSheetId="21">#REF!</definedName>
    <definedName name="rm" localSheetId="22">#REF!</definedName>
    <definedName name="rm" localSheetId="23">#REF!</definedName>
    <definedName name="rm" localSheetId="24">#REF!</definedName>
    <definedName name="rm" localSheetId="25">#REF!</definedName>
    <definedName name="rm" localSheetId="26">#REF!</definedName>
    <definedName name="rm" localSheetId="27">#REF!</definedName>
    <definedName name="rm" localSheetId="28">#REF!</definedName>
    <definedName name="rm" localSheetId="29">#REF!</definedName>
    <definedName name="rm" localSheetId="30">#REF!</definedName>
    <definedName name="rm" localSheetId="31">#REF!</definedName>
    <definedName name="rm" localSheetId="32">#REF!</definedName>
    <definedName name="rm" localSheetId="33">#REF!</definedName>
    <definedName name="rm" localSheetId="34">#REF!</definedName>
    <definedName name="rm" localSheetId="35">#REF!</definedName>
    <definedName name="rm" localSheetId="36">#REF!</definedName>
    <definedName name="rm" localSheetId="37">#REF!</definedName>
    <definedName name="rm" localSheetId="38">#REF!</definedName>
    <definedName name="rm" localSheetId="39">#REF!</definedName>
    <definedName name="rm" localSheetId="40">#REF!</definedName>
    <definedName name="rm" localSheetId="41">#REF!</definedName>
    <definedName name="Rm" localSheetId="3">#REF!</definedName>
    <definedName name="rm">#REF!</definedName>
    <definedName name="RMCostOutput" localSheetId="6">#REF!</definedName>
    <definedName name="RMCostOutput">#REF!</definedName>
    <definedName name="Rmm" localSheetId="6">#REF!</definedName>
    <definedName name="Rmm">#REF!</definedName>
    <definedName name="Rn" localSheetId="6">#REF!</definedName>
    <definedName name="Rn">#REF!</definedName>
    <definedName name="rñ" localSheetId="6">#REF!</definedName>
    <definedName name="Rñ" localSheetId="3">#REF!</definedName>
    <definedName name="rñ">#REF!</definedName>
    <definedName name="Ro" localSheetId="6">#REF!</definedName>
    <definedName name="Ro">#REF!</definedName>
    <definedName name="RoA_N" localSheetId="6">[90]ASSUMPTIONS!#REF!</definedName>
    <definedName name="RoA_N" localSheetId="7">[90]ASSUMPTIONS!#REF!</definedName>
    <definedName name="RoA_N" localSheetId="11">[90]ASSUMPTIONS!#REF!</definedName>
    <definedName name="RoA_N" localSheetId="19">[90]ASSUMPTIONS!#REF!</definedName>
    <definedName name="RoA_N">[90]ASSUMPTIONS!#REF!</definedName>
    <definedName name="ROCIO" localSheetId="6">#REF!</definedName>
    <definedName name="ROCIO" localSheetId="7">#REF!</definedName>
    <definedName name="ROCIO" localSheetId="11">#REF!</definedName>
    <definedName name="ROCIO" localSheetId="19">#REF!</definedName>
    <definedName name="ROCIO" localSheetId="2">#REF!</definedName>
    <definedName name="ROCIO" localSheetId="1">#REF!</definedName>
    <definedName name="ROCIO">#REF!</definedName>
    <definedName name="rodaje" localSheetId="6">[47]lisprecios!#REF!</definedName>
    <definedName name="rodaje" localSheetId="7">[47]lisprecios!#REF!</definedName>
    <definedName name="rodaje" localSheetId="11">[47]lisprecios!#REF!</definedName>
    <definedName name="rodaje" localSheetId="19">[47]lisprecios!#REF!</definedName>
    <definedName name="rodaje">[47]lisprecios!#REF!</definedName>
    <definedName name="rolando" localSheetId="6">#REF!</definedName>
    <definedName name="rolando" localSheetId="7">#REF!</definedName>
    <definedName name="rolando" localSheetId="11">#REF!</definedName>
    <definedName name="rolando" localSheetId="19">#REF!</definedName>
    <definedName name="rolando" localSheetId="1">#REF!</definedName>
    <definedName name="rolando">#REF!</definedName>
    <definedName name="rollo" localSheetId="6">#REF!</definedName>
    <definedName name="rollo" localSheetId="7">#REF!</definedName>
    <definedName name="rollo" localSheetId="11">#REF!</definedName>
    <definedName name="rollo" localSheetId="19">#REF!</definedName>
    <definedName name="rollo" localSheetId="1">#REF!</definedName>
    <definedName name="rollo">#REF!</definedName>
    <definedName name="Roster1">[66]Parameters!$O$30</definedName>
    <definedName name="Roster2">[66]Parameters!$P$30</definedName>
    <definedName name="Roster3">[66]Parameters!$Q$30</definedName>
    <definedName name="Roster4">[66]Parameters!$R$30</definedName>
    <definedName name="Rosters">[66]Parameters!$O$26:$R$29</definedName>
    <definedName name="Rows2Unhide" localSheetId="6" hidden="1">#REF!</definedName>
    <definedName name="Rows2Unhide" localSheetId="7" hidden="1">#REF!</definedName>
    <definedName name="Rows2Unhide" localSheetId="11" hidden="1">#REF!</definedName>
    <definedName name="Rows2Unhide" localSheetId="19" hidden="1">#REF!</definedName>
    <definedName name="Rows2Unhide" localSheetId="2" hidden="1">#REF!</definedName>
    <definedName name="Rows2Unhide" localSheetId="1" hidden="1">#REF!</definedName>
    <definedName name="Rows2Unhide" hidden="1">#REF!</definedName>
    <definedName name="Roy_price_sens">'[85]Inputs-SUMMARY'!$H$266:$BR$266</definedName>
    <definedName name="Royal_Col_Nom">[90]W_OPEX!$H$220:$AP$220</definedName>
    <definedName name="royalphalumi">[202]datosluminariasRoyAlPHa!$A$1:$A$65536</definedName>
    <definedName name="Royalty_CDC_LLC" localSheetId="2">[82]Royalties!#REF!</definedName>
    <definedName name="Royalty_CDC_LLC">[82]Royalties!#REF!</definedName>
    <definedName name="Royalty_CZN_SA" localSheetId="2">[82]Royalties!#REF!</definedName>
    <definedName name="Royalty_CZN_SA">[82]Royalties!#REF!</definedName>
    <definedName name="Royalty_total" localSheetId="2">[82]Royalties!#REF!</definedName>
    <definedName name="Royalty_total">[82]Royalties!#REF!</definedName>
    <definedName name="Rp" localSheetId="6">#REF!</definedName>
    <definedName name="Rp" localSheetId="7">#REF!</definedName>
    <definedName name="Rp" localSheetId="11">#REF!</definedName>
    <definedName name="Rp" localSheetId="19">#REF!</definedName>
    <definedName name="Rp" localSheetId="2">#REF!</definedName>
    <definedName name="Rp" localSheetId="1">#REF!</definedName>
    <definedName name="Rp">#REF!</definedName>
    <definedName name="Rq" localSheetId="6">#REF!</definedName>
    <definedName name="Rq" localSheetId="7">#REF!</definedName>
    <definedName name="Rq" localSheetId="11">#REF!</definedName>
    <definedName name="Rq" localSheetId="19">#REF!</definedName>
    <definedName name="Rq" localSheetId="2">#REF!</definedName>
    <definedName name="Rq" localSheetId="1">#REF!</definedName>
    <definedName name="Rq">#REF!</definedName>
    <definedName name="rr" localSheetId="15">[3]!ERR</definedName>
    <definedName name="rr" localSheetId="6">[3]!ERR</definedName>
    <definedName name="rr" localSheetId="7">[3]!ERR</definedName>
    <definedName name="rr" localSheetId="8">[3]!ERR</definedName>
    <definedName name="rr" localSheetId="42">[3]!ERR</definedName>
    <definedName name="rr" localSheetId="43">[3]!ERR</definedName>
    <definedName name="rr" localSheetId="44">[3]!ERR</definedName>
    <definedName name="rr" localSheetId="45">[3]!ERR</definedName>
    <definedName name="rr" localSheetId="46">[3]!ERR</definedName>
    <definedName name="rr" localSheetId="47">[3]!ERR</definedName>
    <definedName name="rr" localSheetId="48">[3]!ERR</definedName>
    <definedName name="rr" localSheetId="49">[3]!ERR</definedName>
    <definedName name="rr" localSheetId="50">[3]!ERR</definedName>
    <definedName name="rr" localSheetId="51">[3]!ERR</definedName>
    <definedName name="rr" localSheetId="52">[3]!ERR</definedName>
    <definedName name="rr" localSheetId="53">[3]!ERR</definedName>
    <definedName name="rr" localSheetId="54">[3]!ERR</definedName>
    <definedName name="rr" localSheetId="55">[3]!ERR</definedName>
    <definedName name="rr" localSheetId="56">[3]!ERR</definedName>
    <definedName name="rr" localSheetId="9">[3]!ERR</definedName>
    <definedName name="rr" localSheetId="10">[3]!ERR</definedName>
    <definedName name="rr" localSheetId="11">[3]!ERR</definedName>
    <definedName name="rr" localSheetId="12">[3]!ERR</definedName>
    <definedName name="rr" localSheetId="13">[3]!ERR</definedName>
    <definedName name="rr" localSheetId="14">[3]!ERR</definedName>
    <definedName name="rr" localSheetId="16">[3]!ERR</definedName>
    <definedName name="rr" localSheetId="17">[3]!ERR</definedName>
    <definedName name="rr" localSheetId="22">[3]!ERR</definedName>
    <definedName name="rr" localSheetId="23">[3]!ERR</definedName>
    <definedName name="rr" localSheetId="24">[3]!ERR</definedName>
    <definedName name="rr" localSheetId="25">[3]!ERR</definedName>
    <definedName name="rr" localSheetId="26">[3]!ERR</definedName>
    <definedName name="rr" localSheetId="27">[3]!ERR</definedName>
    <definedName name="rr" localSheetId="28">[3]!ERR</definedName>
    <definedName name="rr" localSheetId="29">[3]!ERR</definedName>
    <definedName name="rr" localSheetId="30">[3]!ERR</definedName>
    <definedName name="rr" localSheetId="31">[3]!ERR</definedName>
    <definedName name="rr" localSheetId="32">[3]!ERR</definedName>
    <definedName name="rr" localSheetId="33">[3]!ERR</definedName>
    <definedName name="rr" localSheetId="34">[3]!ERR</definedName>
    <definedName name="rr" localSheetId="35">[3]!ERR</definedName>
    <definedName name="rr" localSheetId="36">[3]!ERR</definedName>
    <definedName name="rr" localSheetId="37">[3]!ERR</definedName>
    <definedName name="rr" localSheetId="38">[3]!ERR</definedName>
    <definedName name="rr" localSheetId="39">[3]!ERR</definedName>
    <definedName name="rr" localSheetId="40">[3]!ERR</definedName>
    <definedName name="rr" localSheetId="41">[3]!ERR</definedName>
    <definedName name="rr" localSheetId="3">#REF!</definedName>
    <definedName name="rr">[3]!ERR</definedName>
    <definedName name="rrrrrrrr" localSheetId="6">#REF!</definedName>
    <definedName name="rrrrrrrr" localSheetId="7">#REF!</definedName>
    <definedName name="rrrrrrrr" localSheetId="11">#REF!</definedName>
    <definedName name="rrrrrrrr" localSheetId="19">#REF!</definedName>
    <definedName name="rrrrrrrr">#REF!</definedName>
    <definedName name="rrrrrrrrrr" localSheetId="15">#REF!</definedName>
    <definedName name="rrrrrrrrrr" localSheetId="6">#REF!</definedName>
    <definedName name="rrrrrrrrrr" localSheetId="7">#REF!</definedName>
    <definedName name="rrrrrrrrrr" localSheetId="8">#REF!</definedName>
    <definedName name="rrrrrrrrrr" localSheetId="42">#REF!</definedName>
    <definedName name="rrrrrrrrrr" localSheetId="43">#REF!</definedName>
    <definedName name="rrrrrrrrrr" localSheetId="44">#REF!</definedName>
    <definedName name="rrrrrrrrrr" localSheetId="45">#REF!</definedName>
    <definedName name="rrrrrrrrrr" localSheetId="46">#REF!</definedName>
    <definedName name="rrrrrrrrrr" localSheetId="47">#REF!</definedName>
    <definedName name="rrrrrrrrrr" localSheetId="48">#REF!</definedName>
    <definedName name="rrrrrrrrrr" localSheetId="49">#REF!</definedName>
    <definedName name="rrrrrrrrrr" localSheetId="50">#REF!</definedName>
    <definedName name="rrrrrrrrrr" localSheetId="51">#REF!</definedName>
    <definedName name="rrrrrrrrrr" localSheetId="52">#REF!</definedName>
    <definedName name="rrrrrrrrrr" localSheetId="53">#REF!</definedName>
    <definedName name="rrrrrrrrrr" localSheetId="54">#REF!</definedName>
    <definedName name="rrrrrrrrrr" localSheetId="55">#REF!</definedName>
    <definedName name="rrrrrrrrrr" localSheetId="56">#REF!</definedName>
    <definedName name="rrrrrrrrrr" localSheetId="9">#REF!</definedName>
    <definedName name="rrrrrrrrrr" localSheetId="10">#REF!</definedName>
    <definedName name="rrrrrrrrrr" localSheetId="11">#REF!</definedName>
    <definedName name="rrrrrrrrrr" localSheetId="12">#REF!</definedName>
    <definedName name="rrrrrrrrrr" localSheetId="13">#REF!</definedName>
    <definedName name="rrrrrrrrrr" localSheetId="14">#REF!</definedName>
    <definedName name="rrrrrrrrrr" localSheetId="16">#REF!</definedName>
    <definedName name="rrrrrrrrrr" localSheetId="17">#REF!</definedName>
    <definedName name="rrrrrrrrrr" localSheetId="18">#REF!</definedName>
    <definedName name="rrrrrrrrrr" localSheetId="19">#REF!</definedName>
    <definedName name="rrrrrrrrrr" localSheetId="22">#REF!</definedName>
    <definedName name="rrrrrrrrrr" localSheetId="23">#REF!</definedName>
    <definedName name="rrrrrrrrrr" localSheetId="24">#REF!</definedName>
    <definedName name="rrrrrrrrrr" localSheetId="25">#REF!</definedName>
    <definedName name="rrrrrrrrrr" localSheetId="26">#REF!</definedName>
    <definedName name="rrrrrrrrrr" localSheetId="27">#REF!</definedName>
    <definedName name="rrrrrrrrrr" localSheetId="28">#REF!</definedName>
    <definedName name="rrrrrrrrrr" localSheetId="29">#REF!</definedName>
    <definedName name="rrrrrrrrrr" localSheetId="30">#REF!</definedName>
    <definedName name="rrrrrrrrrr" localSheetId="31">#REF!</definedName>
    <definedName name="rrrrrrrrrr" localSheetId="32">#REF!</definedName>
    <definedName name="rrrrrrrrrr" localSheetId="33">#REF!</definedName>
    <definedName name="rrrrrrrrrr" localSheetId="34">#REF!</definedName>
    <definedName name="rrrrrrrrrr" localSheetId="35">#REF!</definedName>
    <definedName name="rrrrrrrrrr" localSheetId="36">#REF!</definedName>
    <definedName name="rrrrrrrrrr" localSheetId="37">#REF!</definedName>
    <definedName name="rrrrrrrrrr" localSheetId="38">#REF!</definedName>
    <definedName name="rrrrrrrrrr" localSheetId="39">#REF!</definedName>
    <definedName name="rrrrrrrrrr" localSheetId="40">#REF!</definedName>
    <definedName name="rrrrrrrrrr" localSheetId="41">#REF!</definedName>
    <definedName name="rrrrrrrrrr">#REF!</definedName>
    <definedName name="rrrrrrrrrrrrrr" localSheetId="15">#REF!</definedName>
    <definedName name="rrrrrrrrrrrrrr" localSheetId="6">#REF!</definedName>
    <definedName name="rrrrrrrrrrrrrr" localSheetId="7">#REF!</definedName>
    <definedName name="rrrrrrrrrrrrrr" localSheetId="8">#REF!</definedName>
    <definedName name="rrrrrrrrrrrrrr" localSheetId="42">#REF!</definedName>
    <definedName name="rrrrrrrrrrrrrr" localSheetId="43">#REF!</definedName>
    <definedName name="rrrrrrrrrrrrrr" localSheetId="44">#REF!</definedName>
    <definedName name="rrrrrrrrrrrrrr" localSheetId="45">#REF!</definedName>
    <definedName name="rrrrrrrrrrrrrr" localSheetId="46">#REF!</definedName>
    <definedName name="rrrrrrrrrrrrrr" localSheetId="47">#REF!</definedName>
    <definedName name="rrrrrrrrrrrrrr" localSheetId="48">#REF!</definedName>
    <definedName name="rrrrrrrrrrrrrr" localSheetId="49">#REF!</definedName>
    <definedName name="rrrrrrrrrrrrrr" localSheetId="50">#REF!</definedName>
    <definedName name="rrrrrrrrrrrrrr" localSheetId="51">#REF!</definedName>
    <definedName name="rrrrrrrrrrrrrr" localSheetId="52">#REF!</definedName>
    <definedName name="rrrrrrrrrrrrrr" localSheetId="53">#REF!</definedName>
    <definedName name="rrrrrrrrrrrrrr" localSheetId="54">#REF!</definedName>
    <definedName name="rrrrrrrrrrrrrr" localSheetId="55">#REF!</definedName>
    <definedName name="rrrrrrrrrrrrrr" localSheetId="56">#REF!</definedName>
    <definedName name="rrrrrrrrrrrrrr" localSheetId="9">#REF!</definedName>
    <definedName name="rrrrrrrrrrrrrr" localSheetId="10">#REF!</definedName>
    <definedName name="rrrrrrrrrrrrrr" localSheetId="11">#REF!</definedName>
    <definedName name="rrrrrrrrrrrrrr" localSheetId="12">#REF!</definedName>
    <definedName name="rrrrrrrrrrrrrr" localSheetId="13">#REF!</definedName>
    <definedName name="rrrrrrrrrrrrrr" localSheetId="14">#REF!</definedName>
    <definedName name="rrrrrrrrrrrrrr" localSheetId="16">#REF!</definedName>
    <definedName name="rrrrrrrrrrrrrr" localSheetId="17">#REF!</definedName>
    <definedName name="rrrrrrrrrrrrrr" localSheetId="18">#REF!</definedName>
    <definedName name="rrrrrrrrrrrrrr" localSheetId="19">#REF!</definedName>
    <definedName name="rrrrrrrrrrrrrr" localSheetId="22">#REF!</definedName>
    <definedName name="rrrrrrrrrrrrrr" localSheetId="23">#REF!</definedName>
    <definedName name="rrrrrrrrrrrrrr" localSheetId="24">#REF!</definedName>
    <definedName name="rrrrrrrrrrrrrr" localSheetId="25">#REF!</definedName>
    <definedName name="rrrrrrrrrrrrrr" localSheetId="26">#REF!</definedName>
    <definedName name="rrrrrrrrrrrrrr" localSheetId="27">#REF!</definedName>
    <definedName name="rrrrrrrrrrrrrr" localSheetId="28">#REF!</definedName>
    <definedName name="rrrrrrrrrrrrrr" localSheetId="29">#REF!</definedName>
    <definedName name="rrrrrrrrrrrrrr" localSheetId="30">#REF!</definedName>
    <definedName name="rrrrrrrrrrrrrr" localSheetId="31">#REF!</definedName>
    <definedName name="rrrrrrrrrrrrrr" localSheetId="32">#REF!</definedName>
    <definedName name="rrrrrrrrrrrrrr" localSheetId="33">#REF!</definedName>
    <definedName name="rrrrrrrrrrrrrr" localSheetId="34">#REF!</definedName>
    <definedName name="rrrrrrrrrrrrrr" localSheetId="35">#REF!</definedName>
    <definedName name="rrrrrrrrrrrrrr" localSheetId="36">#REF!</definedName>
    <definedName name="rrrrrrrrrrrrrr" localSheetId="37">#REF!</definedName>
    <definedName name="rrrrrrrrrrrrrr" localSheetId="38">#REF!</definedName>
    <definedName name="rrrrrrrrrrrrrr" localSheetId="39">#REF!</definedName>
    <definedName name="rrrrrrrrrrrrrr" localSheetId="40">#REF!</definedName>
    <definedName name="rrrrrrrrrrrrrr" localSheetId="41">#REF!</definedName>
    <definedName name="rrrrrrrrrrrrrr">#REF!</definedName>
    <definedName name="Rs" localSheetId="6">#REF!</definedName>
    <definedName name="Rs">#REF!</definedName>
    <definedName name="rt" localSheetId="15">#REF!</definedName>
    <definedName name="rt" localSheetId="6">#REF!</definedName>
    <definedName name="rt" localSheetId="7">#REF!</definedName>
    <definedName name="rt" localSheetId="8">#REF!</definedName>
    <definedName name="rt" localSheetId="42">#REF!</definedName>
    <definedName name="rt" localSheetId="43">#REF!</definedName>
    <definedName name="rt" localSheetId="44">#REF!</definedName>
    <definedName name="rt" localSheetId="45">#REF!</definedName>
    <definedName name="rt" localSheetId="46">#REF!</definedName>
    <definedName name="rt" localSheetId="47">#REF!</definedName>
    <definedName name="rt" localSheetId="48">#REF!</definedName>
    <definedName name="rt" localSheetId="49">#REF!</definedName>
    <definedName name="rt" localSheetId="50">#REF!</definedName>
    <definedName name="rt" localSheetId="51">#REF!</definedName>
    <definedName name="rt" localSheetId="52">#REF!</definedName>
    <definedName name="rt" localSheetId="53">#REF!</definedName>
    <definedName name="rt" localSheetId="54">#REF!</definedName>
    <definedName name="rt" localSheetId="55">#REF!</definedName>
    <definedName name="rt" localSheetId="56">#REF!</definedName>
    <definedName name="rt" localSheetId="9">#REF!</definedName>
    <definedName name="rt" localSheetId="10">#REF!</definedName>
    <definedName name="rt" localSheetId="11">#REF!</definedName>
    <definedName name="rt" localSheetId="12">#REF!</definedName>
    <definedName name="rt" localSheetId="13">#REF!</definedName>
    <definedName name="rt" localSheetId="14">#REF!</definedName>
    <definedName name="rt" localSheetId="16">#REF!</definedName>
    <definedName name="rt" localSheetId="17">#REF!</definedName>
    <definedName name="rt" localSheetId="18">#REF!</definedName>
    <definedName name="rt" localSheetId="19">#REF!</definedName>
    <definedName name="rt" localSheetId="22">#REF!</definedName>
    <definedName name="rt" localSheetId="23">#REF!</definedName>
    <definedName name="rt" localSheetId="24">#REF!</definedName>
    <definedName name="rt" localSheetId="25">#REF!</definedName>
    <definedName name="rt" localSheetId="26">#REF!</definedName>
    <definedName name="rt" localSheetId="27">#REF!</definedName>
    <definedName name="rt" localSheetId="28">#REF!</definedName>
    <definedName name="rt" localSheetId="29">#REF!</definedName>
    <definedName name="rt" localSheetId="30">#REF!</definedName>
    <definedName name="rt" localSheetId="31">#REF!</definedName>
    <definedName name="rt" localSheetId="32">#REF!</definedName>
    <definedName name="rt" localSheetId="33">#REF!</definedName>
    <definedName name="rt" localSheetId="34">#REF!</definedName>
    <definedName name="rt" localSheetId="35">#REF!</definedName>
    <definedName name="rt" localSheetId="36">#REF!</definedName>
    <definedName name="rt" localSheetId="37">#REF!</definedName>
    <definedName name="rt" localSheetId="38">#REF!</definedName>
    <definedName name="rt" localSheetId="39">#REF!</definedName>
    <definedName name="rt" localSheetId="40">#REF!</definedName>
    <definedName name="rt" localSheetId="41">#REF!</definedName>
    <definedName name="Rt" localSheetId="3">#REF!</definedName>
    <definedName name="rt">#REF!</definedName>
    <definedName name="rte" localSheetId="6">#REF!</definedName>
    <definedName name="rte" localSheetId="3">#REF!</definedName>
    <definedName name="rte">#REF!</definedName>
    <definedName name="RTRR">IF('[156]APU 8,1'!Loan_Amount*'[156]APU 8,1'!Interest_Rate*'[156]APU 8,1'!Loan_Years*'[156]APU 8,1'!Loan_Start&gt;0,1,0)</definedName>
    <definedName name="rty" localSheetId="15">#REF!</definedName>
    <definedName name="rty" localSheetId="6">#REF!</definedName>
    <definedName name="rty" localSheetId="7">#REF!</definedName>
    <definedName name="rty" localSheetId="8">#REF!</definedName>
    <definedName name="rty" localSheetId="42">#REF!</definedName>
    <definedName name="rty" localSheetId="43">#REF!</definedName>
    <definedName name="rty" localSheetId="44">#REF!</definedName>
    <definedName name="rty" localSheetId="45">#REF!</definedName>
    <definedName name="rty" localSheetId="46">#REF!</definedName>
    <definedName name="rty" localSheetId="47">#REF!</definedName>
    <definedName name="rty" localSheetId="48">#REF!</definedName>
    <definedName name="rty" localSheetId="49">#REF!</definedName>
    <definedName name="rty" localSheetId="50">#REF!</definedName>
    <definedName name="rty" localSheetId="51">#REF!</definedName>
    <definedName name="rty" localSheetId="52">#REF!</definedName>
    <definedName name="rty" localSheetId="53">#REF!</definedName>
    <definedName name="rty" localSheetId="54">#REF!</definedName>
    <definedName name="rty" localSheetId="55">#REF!</definedName>
    <definedName name="rty" localSheetId="56">#REF!</definedName>
    <definedName name="rty" localSheetId="9">#REF!</definedName>
    <definedName name="rty" localSheetId="10">#REF!</definedName>
    <definedName name="rty" localSheetId="11">#REF!</definedName>
    <definedName name="rty" localSheetId="12">#REF!</definedName>
    <definedName name="rty" localSheetId="13">#REF!</definedName>
    <definedName name="rty" localSheetId="14">#REF!</definedName>
    <definedName name="rty" localSheetId="16">#REF!</definedName>
    <definedName name="rty" localSheetId="17">#REF!</definedName>
    <definedName name="rty" localSheetId="18">#REF!</definedName>
    <definedName name="rty" localSheetId="19">#REF!</definedName>
    <definedName name="rty" localSheetId="22">#REF!</definedName>
    <definedName name="rty" localSheetId="23">#REF!</definedName>
    <definedName name="rty" localSheetId="24">#REF!</definedName>
    <definedName name="rty" localSheetId="25">#REF!</definedName>
    <definedName name="rty" localSheetId="26">#REF!</definedName>
    <definedName name="rty" localSheetId="27">#REF!</definedName>
    <definedName name="rty" localSheetId="28">#REF!</definedName>
    <definedName name="rty" localSheetId="29">#REF!</definedName>
    <definedName name="rty" localSheetId="30">#REF!</definedName>
    <definedName name="rty" localSheetId="31">#REF!</definedName>
    <definedName name="rty" localSheetId="32">#REF!</definedName>
    <definedName name="rty" localSheetId="33">#REF!</definedName>
    <definedName name="rty" localSheetId="34">#REF!</definedName>
    <definedName name="rty" localSheetId="35">#REF!</definedName>
    <definedName name="rty" localSheetId="36">#REF!</definedName>
    <definedName name="rty" localSheetId="37">#REF!</definedName>
    <definedName name="rty" localSheetId="38">#REF!</definedName>
    <definedName name="rty" localSheetId="39">#REF!</definedName>
    <definedName name="rty" localSheetId="40">#REF!</definedName>
    <definedName name="rty" localSheetId="41">#REF!</definedName>
    <definedName name="rty" localSheetId="3">#REF!</definedName>
    <definedName name="rty">#REF!</definedName>
    <definedName name="RTYHJHERTH" localSheetId="15">#REF!</definedName>
    <definedName name="RTYHJHERTH" localSheetId="6">#REF!</definedName>
    <definedName name="RTYHJHERTH" localSheetId="7">#REF!</definedName>
    <definedName name="RTYHJHERTH" localSheetId="8">#REF!</definedName>
    <definedName name="RTYHJHERTH" localSheetId="42">#REF!</definedName>
    <definedName name="RTYHJHERTH" localSheetId="43">#REF!</definedName>
    <definedName name="RTYHJHERTH" localSheetId="44">#REF!</definedName>
    <definedName name="RTYHJHERTH" localSheetId="45">#REF!</definedName>
    <definedName name="RTYHJHERTH" localSheetId="46">#REF!</definedName>
    <definedName name="RTYHJHERTH" localSheetId="47">#REF!</definedName>
    <definedName name="RTYHJHERTH" localSheetId="48">#REF!</definedName>
    <definedName name="RTYHJHERTH" localSheetId="49">#REF!</definedName>
    <definedName name="RTYHJHERTH" localSheetId="50">#REF!</definedName>
    <definedName name="RTYHJHERTH" localSheetId="51">#REF!</definedName>
    <definedName name="RTYHJHERTH" localSheetId="52">#REF!</definedName>
    <definedName name="RTYHJHERTH" localSheetId="53">#REF!</definedName>
    <definedName name="RTYHJHERTH" localSheetId="54">#REF!</definedName>
    <definedName name="RTYHJHERTH" localSheetId="55">#REF!</definedName>
    <definedName name="RTYHJHERTH" localSheetId="56">#REF!</definedName>
    <definedName name="RTYHJHERTH" localSheetId="9">#REF!</definedName>
    <definedName name="RTYHJHERTH" localSheetId="10">#REF!</definedName>
    <definedName name="RTYHJHERTH" localSheetId="11">#REF!</definedName>
    <definedName name="RTYHJHERTH" localSheetId="12">#REF!</definedName>
    <definedName name="RTYHJHERTH" localSheetId="13">#REF!</definedName>
    <definedName name="RTYHJHERTH" localSheetId="14">#REF!</definedName>
    <definedName name="RTYHJHERTH" localSheetId="16">#REF!</definedName>
    <definedName name="RTYHJHERTH" localSheetId="17">#REF!</definedName>
    <definedName name="RTYHJHERTH" localSheetId="18">#REF!</definedName>
    <definedName name="RTYHJHERTH" localSheetId="19">#REF!</definedName>
    <definedName name="RTYHJHERTH" localSheetId="22">#REF!</definedName>
    <definedName name="RTYHJHERTH" localSheetId="23">#REF!</definedName>
    <definedName name="RTYHJHERTH" localSheetId="24">#REF!</definedName>
    <definedName name="RTYHJHERTH" localSheetId="25">#REF!</definedName>
    <definedName name="RTYHJHERTH" localSheetId="26">#REF!</definedName>
    <definedName name="RTYHJHERTH" localSheetId="27">#REF!</definedName>
    <definedName name="RTYHJHERTH" localSheetId="28">#REF!</definedName>
    <definedName name="RTYHJHERTH" localSheetId="29">#REF!</definedName>
    <definedName name="RTYHJHERTH" localSheetId="30">#REF!</definedName>
    <definedName name="RTYHJHERTH" localSheetId="31">#REF!</definedName>
    <definedName name="RTYHJHERTH" localSheetId="32">#REF!</definedName>
    <definedName name="RTYHJHERTH" localSheetId="33">#REF!</definedName>
    <definedName name="RTYHJHERTH" localSheetId="34">#REF!</definedName>
    <definedName name="RTYHJHERTH" localSheetId="35">#REF!</definedName>
    <definedName name="RTYHJHERTH" localSheetId="36">#REF!</definedName>
    <definedName name="RTYHJHERTH" localSheetId="37">#REF!</definedName>
    <definedName name="RTYHJHERTH" localSheetId="38">#REF!</definedName>
    <definedName name="RTYHJHERTH" localSheetId="39">#REF!</definedName>
    <definedName name="RTYHJHERTH" localSheetId="40">#REF!</definedName>
    <definedName name="RTYHJHERTH" localSheetId="41">#REF!</definedName>
    <definedName name="RTYHJHERTH">#REF!</definedName>
    <definedName name="rueda" localSheetId="15">#REF!</definedName>
    <definedName name="rueda" localSheetId="6">#REF!</definedName>
    <definedName name="rueda" localSheetId="7">#REF!</definedName>
    <definedName name="rueda" localSheetId="8">#REF!</definedName>
    <definedName name="rueda" localSheetId="42">#REF!</definedName>
    <definedName name="rueda" localSheetId="43">#REF!</definedName>
    <definedName name="rueda" localSheetId="44">#REF!</definedName>
    <definedName name="rueda" localSheetId="45">#REF!</definedName>
    <definedName name="rueda" localSheetId="46">#REF!</definedName>
    <definedName name="rueda" localSheetId="47">#REF!</definedName>
    <definedName name="rueda" localSheetId="48">#REF!</definedName>
    <definedName name="rueda" localSheetId="49">#REF!</definedName>
    <definedName name="rueda" localSheetId="50">#REF!</definedName>
    <definedName name="rueda" localSheetId="51">#REF!</definedName>
    <definedName name="rueda" localSheetId="52">#REF!</definedName>
    <definedName name="rueda" localSheetId="53">#REF!</definedName>
    <definedName name="rueda" localSheetId="54">#REF!</definedName>
    <definedName name="rueda" localSheetId="55">#REF!</definedName>
    <definedName name="rueda" localSheetId="56">#REF!</definedName>
    <definedName name="rueda" localSheetId="9">#REF!</definedName>
    <definedName name="rueda" localSheetId="10">#REF!</definedName>
    <definedName name="rueda" localSheetId="11">#REF!</definedName>
    <definedName name="rueda" localSheetId="12">#REF!</definedName>
    <definedName name="rueda" localSheetId="13">#REF!</definedName>
    <definedName name="rueda" localSheetId="14">#REF!</definedName>
    <definedName name="rueda" localSheetId="16">#REF!</definedName>
    <definedName name="rueda" localSheetId="17">#REF!</definedName>
    <definedName name="rueda" localSheetId="18">#REF!</definedName>
    <definedName name="rueda" localSheetId="19">#REF!</definedName>
    <definedName name="rueda" localSheetId="22">#REF!</definedName>
    <definedName name="rueda" localSheetId="23">#REF!</definedName>
    <definedName name="rueda" localSheetId="24">#REF!</definedName>
    <definedName name="rueda" localSheetId="25">#REF!</definedName>
    <definedName name="rueda" localSheetId="26">#REF!</definedName>
    <definedName name="rueda" localSheetId="27">#REF!</definedName>
    <definedName name="rueda" localSheetId="28">#REF!</definedName>
    <definedName name="rueda" localSheetId="29">#REF!</definedName>
    <definedName name="rueda" localSheetId="30">#REF!</definedName>
    <definedName name="rueda" localSheetId="31">#REF!</definedName>
    <definedName name="rueda" localSheetId="32">#REF!</definedName>
    <definedName name="rueda" localSheetId="33">#REF!</definedName>
    <definedName name="rueda" localSheetId="34">#REF!</definedName>
    <definedName name="rueda" localSheetId="35">#REF!</definedName>
    <definedName name="rueda" localSheetId="36">#REF!</definedName>
    <definedName name="rueda" localSheetId="37">#REF!</definedName>
    <definedName name="rueda" localSheetId="38">#REF!</definedName>
    <definedName name="rueda" localSheetId="39">#REF!</definedName>
    <definedName name="rueda" localSheetId="40">#REF!</definedName>
    <definedName name="rueda" localSheetId="41">#REF!</definedName>
    <definedName name="rueda" localSheetId="2">#REF!</definedName>
    <definedName name="rueda" localSheetId="1">#REF!</definedName>
    <definedName name="rueda" localSheetId="3">[47]lisprecios!#REF!</definedName>
    <definedName name="rueda">#REF!</definedName>
    <definedName name="RUTA" localSheetId="15">DATE(YEAR([0]!Loan_Start),MONTH([0]!Loan_Start)+Payment_Number,DAY([0]!Loan_Start))</definedName>
    <definedName name="RUTA" localSheetId="6">DATE(YEAR('1,1'!Loan_Start),MONTH('1,1'!Loan_Start)+Payment_Number,DAY('1,1'!Loan_Start))</definedName>
    <definedName name="RUTA" localSheetId="7">DATE(YEAR([0]!Loan_Start),MONTH([0]!Loan_Start)+Payment_Number,DAY([0]!Loan_Start))</definedName>
    <definedName name="RUTA" localSheetId="8">DATE(YEAR([0]!Loan_Start),MONTH([0]!Loan_Start)+Payment_Number,DAY([0]!Loan_Start))</definedName>
    <definedName name="RUTA" localSheetId="42">DATE(YEAR([0]!Loan_Start),MONTH([0]!Loan_Start)+Payment_Number,DAY([0]!Loan_Start))</definedName>
    <definedName name="RUTA" localSheetId="43">DATE(YEAR([0]!Loan_Start),MONTH([0]!Loan_Start)+Payment_Number,DAY([0]!Loan_Start))</definedName>
    <definedName name="RUTA" localSheetId="44">DATE(YEAR([0]!Loan_Start),MONTH([0]!Loan_Start)+Payment_Number,DAY([0]!Loan_Start))</definedName>
    <definedName name="RUTA" localSheetId="45">DATE(YEAR([0]!Loan_Start),MONTH([0]!Loan_Start)+Payment_Number,DAY([0]!Loan_Start))</definedName>
    <definedName name="RUTA" localSheetId="46">DATE(YEAR([0]!Loan_Start),MONTH([0]!Loan_Start)+Payment_Number,DAY([0]!Loan_Start))</definedName>
    <definedName name="RUTA" localSheetId="47">DATE(YEAR([0]!Loan_Start),MONTH([0]!Loan_Start)+Payment_Number,DAY([0]!Loan_Start))</definedName>
    <definedName name="RUTA" localSheetId="48">DATE(YEAR([0]!Loan_Start),MONTH([0]!Loan_Start)+Payment_Number,DAY([0]!Loan_Start))</definedName>
    <definedName name="RUTA" localSheetId="49">DATE(YEAR([0]!Loan_Start),MONTH([0]!Loan_Start)+Payment_Number,DAY([0]!Loan_Start))</definedName>
    <definedName name="RUTA" localSheetId="50">DATE(YEAR([0]!Loan_Start),MONTH([0]!Loan_Start)+Payment_Number,DAY([0]!Loan_Start))</definedName>
    <definedName name="RUTA" localSheetId="51">DATE(YEAR([0]!Loan_Start),MONTH([0]!Loan_Start)+Payment_Number,DAY([0]!Loan_Start))</definedName>
    <definedName name="RUTA" localSheetId="52">DATE(YEAR([0]!Loan_Start),MONTH([0]!Loan_Start)+Payment_Number,DAY([0]!Loan_Start))</definedName>
    <definedName name="RUTA" localSheetId="53">DATE(YEAR([0]!Loan_Start),MONTH([0]!Loan_Start)+Payment_Number,DAY([0]!Loan_Start))</definedName>
    <definedName name="RUTA" localSheetId="54">DATE(YEAR([0]!Loan_Start),MONTH([0]!Loan_Start)+Payment_Number,DAY([0]!Loan_Start))</definedName>
    <definedName name="RUTA" localSheetId="55">DATE(YEAR([0]!Loan_Start),MONTH([0]!Loan_Start)+Payment_Number,DAY([0]!Loan_Start))</definedName>
    <definedName name="RUTA" localSheetId="56">DATE(YEAR([0]!Loan_Start),MONTH([0]!Loan_Start)+Payment_Number,DAY([0]!Loan_Start))</definedName>
    <definedName name="RUTA" localSheetId="9">DATE(YEAR([0]!Loan_Start),MONTH([0]!Loan_Start)+Payment_Number,DAY([0]!Loan_Start))</definedName>
    <definedName name="RUTA" localSheetId="10">DATE(YEAR([0]!Loan_Start),MONTH([0]!Loan_Start)+Payment_Number,DAY([0]!Loan_Start))</definedName>
    <definedName name="RUTA" localSheetId="11">DATE(YEAR([0]!Loan_Start),MONTH([0]!Loan_Start)+Payment_Number,DAY([0]!Loan_Start))</definedName>
    <definedName name="RUTA" localSheetId="12">DATE(YEAR([0]!Loan_Start),MONTH([0]!Loan_Start)+Payment_Number,DAY([0]!Loan_Start))</definedName>
    <definedName name="RUTA" localSheetId="13">DATE(YEAR([0]!Loan_Start),MONTH([0]!Loan_Start)+Payment_Number,DAY([0]!Loan_Start))</definedName>
    <definedName name="RUTA" localSheetId="14">DATE(YEAR([0]!Loan_Start),MONTH([0]!Loan_Start)+Payment_Number,DAY([0]!Loan_Start))</definedName>
    <definedName name="RUTA" localSheetId="16">DATE(YEAR([0]!Loan_Start),MONTH([0]!Loan_Start)+Payment_Number,DAY([0]!Loan_Start))</definedName>
    <definedName name="RUTA" localSheetId="17">DATE(YEAR([0]!Loan_Start),MONTH([0]!Loan_Start)+Payment_Number,DAY([0]!Loan_Start))</definedName>
    <definedName name="RUTA" localSheetId="18">DATE(YEAR([0]!Loan_Start),MONTH([0]!Loan_Start)+Payment_Number,DAY([0]!Loan_Start))</definedName>
    <definedName name="RUTA" localSheetId="19">DATE(YEAR([0]!Loan_Start),MONTH([0]!Loan_Start)+Payment_Number,DAY([0]!Loan_Start))</definedName>
    <definedName name="RUTA" localSheetId="20">DATE(YEAR([0]!Loan_Start),MONTH([0]!Loan_Start)+Payment_Number,DAY([0]!Loan_Start))</definedName>
    <definedName name="RUTA" localSheetId="21">DATE(YEAR([0]!Loan_Start),MONTH([0]!Loan_Start)+Payment_Number,DAY([0]!Loan_Start))</definedName>
    <definedName name="RUTA" localSheetId="22">DATE(YEAR([0]!Loan_Start),MONTH([0]!Loan_Start)+Payment_Number,DAY([0]!Loan_Start))</definedName>
    <definedName name="RUTA" localSheetId="23">DATE(YEAR([0]!Loan_Start),MONTH([0]!Loan_Start)+Payment_Number,DAY([0]!Loan_Start))</definedName>
    <definedName name="RUTA" localSheetId="24">DATE(YEAR([0]!Loan_Start),MONTH([0]!Loan_Start)+Payment_Number,DAY([0]!Loan_Start))</definedName>
    <definedName name="RUTA" localSheetId="25">DATE(YEAR([0]!Loan_Start),MONTH([0]!Loan_Start)+Payment_Number,DAY([0]!Loan_Start))</definedName>
    <definedName name="RUTA" localSheetId="26">DATE(YEAR([0]!Loan_Start),MONTH([0]!Loan_Start)+Payment_Number,DAY([0]!Loan_Start))</definedName>
    <definedName name="RUTA" localSheetId="27">DATE(YEAR([0]!Loan_Start),MONTH([0]!Loan_Start)+Payment_Number,DAY([0]!Loan_Start))</definedName>
    <definedName name="RUTA" localSheetId="28">DATE(YEAR([0]!Loan_Start),MONTH([0]!Loan_Start)+Payment_Number,DAY([0]!Loan_Start))</definedName>
    <definedName name="RUTA" localSheetId="29">DATE(YEAR([0]!Loan_Start),MONTH([0]!Loan_Start)+Payment_Number,DAY([0]!Loan_Start))</definedName>
    <definedName name="RUTA" localSheetId="30">DATE(YEAR([0]!Loan_Start),MONTH([0]!Loan_Start)+Payment_Number,DAY([0]!Loan_Start))</definedName>
    <definedName name="RUTA" localSheetId="31">DATE(YEAR([0]!Loan_Start),MONTH([0]!Loan_Start)+Payment_Number,DAY([0]!Loan_Start))</definedName>
    <definedName name="RUTA" localSheetId="32">DATE(YEAR([0]!Loan_Start),MONTH([0]!Loan_Start)+Payment_Number,DAY([0]!Loan_Start))</definedName>
    <definedName name="RUTA" localSheetId="33">DATE(YEAR([0]!Loan_Start),MONTH([0]!Loan_Start)+Payment_Number,DAY([0]!Loan_Start))</definedName>
    <definedName name="RUTA" localSheetId="34">DATE(YEAR([0]!Loan_Start),MONTH([0]!Loan_Start)+Payment_Number,DAY([0]!Loan_Start))</definedName>
    <definedName name="RUTA" localSheetId="35">DATE(YEAR([0]!Loan_Start),MONTH([0]!Loan_Start)+Payment_Number,DAY([0]!Loan_Start))</definedName>
    <definedName name="RUTA" localSheetId="36">DATE(YEAR([0]!Loan_Start),MONTH([0]!Loan_Start)+Payment_Number,DAY([0]!Loan_Start))</definedName>
    <definedName name="RUTA" localSheetId="37">DATE(YEAR([0]!Loan_Start),MONTH([0]!Loan_Start)+Payment_Number,DAY([0]!Loan_Start))</definedName>
    <definedName name="RUTA" localSheetId="38">DATE(YEAR([0]!Loan_Start),MONTH([0]!Loan_Start)+Payment_Number,DAY([0]!Loan_Start))</definedName>
    <definedName name="RUTA" localSheetId="39">DATE(YEAR([0]!Loan_Start),MONTH([0]!Loan_Start)+Payment_Number,DAY([0]!Loan_Start))</definedName>
    <definedName name="RUTA" localSheetId="40">DATE(YEAR([0]!Loan_Start),MONTH([0]!Loan_Start)+Payment_Number,DAY([0]!Loan_Start))</definedName>
    <definedName name="RUTA" localSheetId="41">DATE(YEAR([0]!Loan_Start),MONTH([0]!Loan_Start)+Payment_Number,DAY([0]!Loan_Start))</definedName>
    <definedName name="RUTA" localSheetId="2">DATE(YEAR([0]!Loan_Start),MONTH([0]!Loan_Start)+Payment_Number,DAY([0]!Loan_Start))</definedName>
    <definedName name="RUTA" localSheetId="1">DATE(YEAR([0]!Loan_Start),MONTH([0]!Loan_Start)+Payment_Number,DAY([0]!Loan_Start))</definedName>
    <definedName name="RUTA" localSheetId="3">DATE(YEAR('PROGRAMACION F F'!Loan_Start),MONTH('PROGRAMACION F F'!Loan_Start)+Payment_Number,DAY('PROGRAMACION F F'!Loan_Start))</definedName>
    <definedName name="RUTA">DATE(YEAR([0]!Loan_Start),MONTH([0]!Loan_Start)+Payment_Number,DAY([0]!Loan_Start))</definedName>
    <definedName name="Rv" localSheetId="6">#REF!</definedName>
    <definedName name="Rv" localSheetId="7">#REF!</definedName>
    <definedName name="Rv" localSheetId="11">#REF!</definedName>
    <definedName name="Rv" localSheetId="19">#REF!</definedName>
    <definedName name="Rv" localSheetId="1">#REF!</definedName>
    <definedName name="Rv">#REF!</definedName>
    <definedName name="Rw" localSheetId="3">#REF!</definedName>
    <definedName name="RW">[203]items!$C$4:$J$248</definedName>
    <definedName name="Rx" localSheetId="6">#REF!</definedName>
    <definedName name="Rx" localSheetId="7">#REF!</definedName>
    <definedName name="Rx" localSheetId="11">#REF!</definedName>
    <definedName name="Rx" localSheetId="19">#REF!</definedName>
    <definedName name="Rx" localSheetId="2">#REF!</definedName>
    <definedName name="Rx" localSheetId="1">#REF!</definedName>
    <definedName name="Rx">#REF!</definedName>
    <definedName name="ry" localSheetId="15">#REF!</definedName>
    <definedName name="ry" localSheetId="6">#REF!</definedName>
    <definedName name="ry" localSheetId="7">#REF!</definedName>
    <definedName name="ry" localSheetId="8">#REF!</definedName>
    <definedName name="ry" localSheetId="42">#REF!</definedName>
    <definedName name="ry" localSheetId="43">#REF!</definedName>
    <definedName name="ry" localSheetId="44">#REF!</definedName>
    <definedName name="ry" localSheetId="45">#REF!</definedName>
    <definedName name="ry" localSheetId="46">#REF!</definedName>
    <definedName name="ry" localSheetId="47">#REF!</definedName>
    <definedName name="ry" localSheetId="48">#REF!</definedName>
    <definedName name="ry" localSheetId="49">#REF!</definedName>
    <definedName name="ry" localSheetId="50">#REF!</definedName>
    <definedName name="ry" localSheetId="51">#REF!</definedName>
    <definedName name="ry" localSheetId="52">#REF!</definedName>
    <definedName name="ry" localSheetId="53">#REF!</definedName>
    <definedName name="ry" localSheetId="54">#REF!</definedName>
    <definedName name="ry" localSheetId="55">#REF!</definedName>
    <definedName name="ry" localSheetId="56">#REF!</definedName>
    <definedName name="ry" localSheetId="9">#REF!</definedName>
    <definedName name="ry" localSheetId="10">#REF!</definedName>
    <definedName name="ry" localSheetId="11">#REF!</definedName>
    <definedName name="ry" localSheetId="12">#REF!</definedName>
    <definedName name="ry" localSheetId="13">#REF!</definedName>
    <definedName name="ry" localSheetId="14">#REF!</definedName>
    <definedName name="ry" localSheetId="16">#REF!</definedName>
    <definedName name="ry" localSheetId="17">#REF!</definedName>
    <definedName name="ry" localSheetId="18">#REF!</definedName>
    <definedName name="ry" localSheetId="19">#REF!</definedName>
    <definedName name="ry" localSheetId="22">#REF!</definedName>
    <definedName name="ry" localSheetId="23">#REF!</definedName>
    <definedName name="ry" localSheetId="24">#REF!</definedName>
    <definedName name="ry" localSheetId="25">#REF!</definedName>
    <definedName name="ry" localSheetId="26">#REF!</definedName>
    <definedName name="ry" localSheetId="27">#REF!</definedName>
    <definedName name="ry" localSheetId="28">#REF!</definedName>
    <definedName name="ry" localSheetId="29">#REF!</definedName>
    <definedName name="ry" localSheetId="30">#REF!</definedName>
    <definedName name="ry" localSheetId="31">#REF!</definedName>
    <definedName name="ry" localSheetId="32">#REF!</definedName>
    <definedName name="ry" localSheetId="33">#REF!</definedName>
    <definedName name="ry" localSheetId="34">#REF!</definedName>
    <definedName name="ry" localSheetId="35">#REF!</definedName>
    <definedName name="ry" localSheetId="36">#REF!</definedName>
    <definedName name="ry" localSheetId="37">#REF!</definedName>
    <definedName name="ry" localSheetId="38">#REF!</definedName>
    <definedName name="ry" localSheetId="39">#REF!</definedName>
    <definedName name="ry" localSheetId="40">#REF!</definedName>
    <definedName name="ry" localSheetId="41">#REF!</definedName>
    <definedName name="Ry" localSheetId="3">#REF!</definedName>
    <definedName name="ry">#REF!</definedName>
    <definedName name="RYUKEDKYSTJR" localSheetId="15">#REF!</definedName>
    <definedName name="RYUKEDKYSTJR" localSheetId="6">#REF!</definedName>
    <definedName name="RYUKEDKYSTJR" localSheetId="7">#REF!</definedName>
    <definedName name="RYUKEDKYSTJR" localSheetId="8">#REF!</definedName>
    <definedName name="RYUKEDKYSTJR" localSheetId="42">#REF!</definedName>
    <definedName name="RYUKEDKYSTJR" localSheetId="43">#REF!</definedName>
    <definedName name="RYUKEDKYSTJR" localSheetId="44">#REF!</definedName>
    <definedName name="RYUKEDKYSTJR" localSheetId="45">#REF!</definedName>
    <definedName name="RYUKEDKYSTJR" localSheetId="46">#REF!</definedName>
    <definedName name="RYUKEDKYSTJR" localSheetId="47">#REF!</definedName>
    <definedName name="RYUKEDKYSTJR" localSheetId="48">#REF!</definedName>
    <definedName name="RYUKEDKYSTJR" localSheetId="49">#REF!</definedName>
    <definedName name="RYUKEDKYSTJR" localSheetId="50">#REF!</definedName>
    <definedName name="RYUKEDKYSTJR" localSheetId="51">#REF!</definedName>
    <definedName name="RYUKEDKYSTJR" localSheetId="52">#REF!</definedName>
    <definedName name="RYUKEDKYSTJR" localSheetId="53">#REF!</definedName>
    <definedName name="RYUKEDKYSTJR" localSheetId="54">#REF!</definedName>
    <definedName name="RYUKEDKYSTJR" localSheetId="55">#REF!</definedName>
    <definedName name="RYUKEDKYSTJR" localSheetId="56">#REF!</definedName>
    <definedName name="RYUKEDKYSTJR" localSheetId="9">#REF!</definedName>
    <definedName name="RYUKEDKYSTJR" localSheetId="10">#REF!</definedName>
    <definedName name="RYUKEDKYSTJR" localSheetId="11">#REF!</definedName>
    <definedName name="RYUKEDKYSTJR" localSheetId="12">#REF!</definedName>
    <definedName name="RYUKEDKYSTJR" localSheetId="13">#REF!</definedName>
    <definedName name="RYUKEDKYSTJR" localSheetId="14">#REF!</definedName>
    <definedName name="RYUKEDKYSTJR" localSheetId="16">#REF!</definedName>
    <definedName name="RYUKEDKYSTJR" localSheetId="17">#REF!</definedName>
    <definedName name="RYUKEDKYSTJR" localSheetId="18">#REF!</definedName>
    <definedName name="RYUKEDKYSTJR" localSheetId="19">#REF!</definedName>
    <definedName name="RYUKEDKYSTJR" localSheetId="22">#REF!</definedName>
    <definedName name="RYUKEDKYSTJR" localSheetId="23">#REF!</definedName>
    <definedName name="RYUKEDKYSTJR" localSheetId="24">#REF!</definedName>
    <definedName name="RYUKEDKYSTJR" localSheetId="25">#REF!</definedName>
    <definedName name="RYUKEDKYSTJR" localSheetId="26">#REF!</definedName>
    <definedName name="RYUKEDKYSTJR" localSheetId="27">#REF!</definedName>
    <definedName name="RYUKEDKYSTJR" localSheetId="28">#REF!</definedName>
    <definedName name="RYUKEDKYSTJR" localSheetId="29">#REF!</definedName>
    <definedName name="RYUKEDKYSTJR" localSheetId="30">#REF!</definedName>
    <definedName name="RYUKEDKYSTJR" localSheetId="31">#REF!</definedName>
    <definedName name="RYUKEDKYSTJR" localSheetId="32">#REF!</definedName>
    <definedName name="RYUKEDKYSTJR" localSheetId="33">#REF!</definedName>
    <definedName name="RYUKEDKYSTJR" localSheetId="34">#REF!</definedName>
    <definedName name="RYUKEDKYSTJR" localSheetId="35">#REF!</definedName>
    <definedName name="RYUKEDKYSTJR" localSheetId="36">#REF!</definedName>
    <definedName name="RYUKEDKYSTJR" localSheetId="37">#REF!</definedName>
    <definedName name="RYUKEDKYSTJR" localSheetId="38">#REF!</definedName>
    <definedName name="RYUKEDKYSTJR" localSheetId="39">#REF!</definedName>
    <definedName name="RYUKEDKYSTJR" localSheetId="40">#REF!</definedName>
    <definedName name="RYUKEDKYSTJR" localSheetId="41">#REF!</definedName>
    <definedName name="RYUKEDKYSTJR">#REF!</definedName>
    <definedName name="RYUKIRETYKIRTYU" localSheetId="15">#REF!</definedName>
    <definedName name="RYUKIRETYKIRTYU" localSheetId="6">#REF!</definedName>
    <definedName name="RYUKIRETYKIRTYU" localSheetId="7">#REF!</definedName>
    <definedName name="RYUKIRETYKIRTYU" localSheetId="8">#REF!</definedName>
    <definedName name="RYUKIRETYKIRTYU" localSheetId="42">#REF!</definedName>
    <definedName name="RYUKIRETYKIRTYU" localSheetId="43">#REF!</definedName>
    <definedName name="RYUKIRETYKIRTYU" localSheetId="44">#REF!</definedName>
    <definedName name="RYUKIRETYKIRTYU" localSheetId="45">#REF!</definedName>
    <definedName name="RYUKIRETYKIRTYU" localSheetId="46">#REF!</definedName>
    <definedName name="RYUKIRETYKIRTYU" localSheetId="47">#REF!</definedName>
    <definedName name="RYUKIRETYKIRTYU" localSheetId="48">#REF!</definedName>
    <definedName name="RYUKIRETYKIRTYU" localSheetId="49">#REF!</definedName>
    <definedName name="RYUKIRETYKIRTYU" localSheetId="50">#REF!</definedName>
    <definedName name="RYUKIRETYKIRTYU" localSheetId="51">#REF!</definedName>
    <definedName name="RYUKIRETYKIRTYU" localSheetId="52">#REF!</definedName>
    <definedName name="RYUKIRETYKIRTYU" localSheetId="53">#REF!</definedName>
    <definedName name="RYUKIRETYKIRTYU" localSheetId="54">#REF!</definedName>
    <definedName name="RYUKIRETYKIRTYU" localSheetId="55">#REF!</definedName>
    <definedName name="RYUKIRETYKIRTYU" localSheetId="56">#REF!</definedName>
    <definedName name="RYUKIRETYKIRTYU" localSheetId="9">#REF!</definedName>
    <definedName name="RYUKIRETYKIRTYU" localSheetId="10">#REF!</definedName>
    <definedName name="RYUKIRETYKIRTYU" localSheetId="11">#REF!</definedName>
    <definedName name="RYUKIRETYKIRTYU" localSheetId="12">#REF!</definedName>
    <definedName name="RYUKIRETYKIRTYU" localSheetId="13">#REF!</definedName>
    <definedName name="RYUKIRETYKIRTYU" localSheetId="14">#REF!</definedName>
    <definedName name="RYUKIRETYKIRTYU" localSheetId="16">#REF!</definedName>
    <definedName name="RYUKIRETYKIRTYU" localSheetId="17">#REF!</definedName>
    <definedName name="RYUKIRETYKIRTYU" localSheetId="18">#REF!</definedName>
    <definedName name="RYUKIRETYKIRTYU" localSheetId="19">#REF!</definedName>
    <definedName name="RYUKIRETYKIRTYU" localSheetId="22">#REF!</definedName>
    <definedName name="RYUKIRETYKIRTYU" localSheetId="23">#REF!</definedName>
    <definedName name="RYUKIRETYKIRTYU" localSheetId="24">#REF!</definedName>
    <definedName name="RYUKIRETYKIRTYU" localSheetId="25">#REF!</definedName>
    <definedName name="RYUKIRETYKIRTYU" localSheetId="26">#REF!</definedName>
    <definedName name="RYUKIRETYKIRTYU" localSheetId="27">#REF!</definedName>
    <definedName name="RYUKIRETYKIRTYU" localSheetId="28">#REF!</definedName>
    <definedName name="RYUKIRETYKIRTYU" localSheetId="29">#REF!</definedName>
    <definedName name="RYUKIRETYKIRTYU" localSheetId="30">#REF!</definedName>
    <definedName name="RYUKIRETYKIRTYU" localSheetId="31">#REF!</definedName>
    <definedName name="RYUKIRETYKIRTYU" localSheetId="32">#REF!</definedName>
    <definedName name="RYUKIRETYKIRTYU" localSheetId="33">#REF!</definedName>
    <definedName name="RYUKIRETYKIRTYU" localSheetId="34">#REF!</definedName>
    <definedName name="RYUKIRETYKIRTYU" localSheetId="35">#REF!</definedName>
    <definedName name="RYUKIRETYKIRTYU" localSheetId="36">#REF!</definedName>
    <definedName name="RYUKIRETYKIRTYU" localSheetId="37">#REF!</definedName>
    <definedName name="RYUKIRETYKIRTYU" localSheetId="38">#REF!</definedName>
    <definedName name="RYUKIRETYKIRTYU" localSheetId="39">#REF!</definedName>
    <definedName name="RYUKIRETYKIRTYU" localSheetId="40">#REF!</definedName>
    <definedName name="RYUKIRETYKIRTYU" localSheetId="41">#REF!</definedName>
    <definedName name="RYUKIRETYKIRTYU">#REF!</definedName>
    <definedName name="Rz" localSheetId="6">#REF!</definedName>
    <definedName name="Rz">#REF!</definedName>
    <definedName name="S" localSheetId="6">#REF!</definedName>
    <definedName name="S">#REF!</definedName>
    <definedName name="SA" localSheetId="6">[102]PRESUPUESTO!#REF!</definedName>
    <definedName name="SA" localSheetId="7">[102]PRESUPUESTO!#REF!</definedName>
    <definedName name="SA" localSheetId="8">[102]PRESUPUESTO!#REF!</definedName>
    <definedName name="SA" localSheetId="11">[102]PRESUPUESTO!#REF!</definedName>
    <definedName name="SA" localSheetId="19">[102]PRESUPUESTO!#REF!</definedName>
    <definedName name="SA" localSheetId="2">[102]PRESUPUESTO!#REF!</definedName>
    <definedName name="Sa" localSheetId="3">#REF!</definedName>
    <definedName name="SA">[102]PRESUPUESTO!#REF!</definedName>
    <definedName name="SADASDFSDF" localSheetId="6">#REF!</definedName>
    <definedName name="SADASDFSDF" localSheetId="7">#REF!</definedName>
    <definedName name="SADASDFSDF" localSheetId="11">#REF!</definedName>
    <definedName name="SADASDFSDF" localSheetId="19">#REF!</definedName>
    <definedName name="SADASDFSDF" localSheetId="2">#REF!</definedName>
    <definedName name="SADASDFSDF" localSheetId="1">#REF!</definedName>
    <definedName name="SADASDFSDF">#REF!</definedName>
    <definedName name="Salarios">[163]Salarios!$A$8:$P$17</definedName>
    <definedName name="Saldo_Capital" localSheetId="6">#REF!</definedName>
    <definedName name="Saldo_Capital" localSheetId="7">#REF!</definedName>
    <definedName name="Saldo_Capital" localSheetId="11">#REF!</definedName>
    <definedName name="Saldo_Capital" localSheetId="19">#REF!</definedName>
    <definedName name="Saldo_Capital" localSheetId="2">#REF!</definedName>
    <definedName name="Saldo_Capital" localSheetId="1">#REF!</definedName>
    <definedName name="Saldo_Capital">#REF!</definedName>
    <definedName name="SALID1" localSheetId="15">#REF!</definedName>
    <definedName name="SALID1" localSheetId="6">#REF!</definedName>
    <definedName name="SALID1" localSheetId="7">#REF!</definedName>
    <definedName name="SALID1" localSheetId="8">#REF!</definedName>
    <definedName name="SALID1" localSheetId="42">#REF!</definedName>
    <definedName name="SALID1" localSheetId="43">#REF!</definedName>
    <definedName name="SALID1" localSheetId="44">#REF!</definedName>
    <definedName name="SALID1" localSheetId="45">#REF!</definedName>
    <definedName name="SALID1" localSheetId="46">#REF!</definedName>
    <definedName name="SALID1" localSheetId="47">#REF!</definedName>
    <definedName name="SALID1" localSheetId="48">#REF!</definedName>
    <definedName name="SALID1" localSheetId="49">#REF!</definedName>
    <definedName name="SALID1" localSheetId="50">#REF!</definedName>
    <definedName name="SALID1" localSheetId="51">#REF!</definedName>
    <definedName name="SALID1" localSheetId="52">#REF!</definedName>
    <definedName name="SALID1" localSheetId="53">#REF!</definedName>
    <definedName name="SALID1" localSheetId="54">#REF!</definedName>
    <definedName name="SALID1" localSheetId="55">#REF!</definedName>
    <definedName name="SALID1" localSheetId="56">#REF!</definedName>
    <definedName name="SALID1" localSheetId="9">#REF!</definedName>
    <definedName name="SALID1" localSheetId="10">#REF!</definedName>
    <definedName name="SALID1" localSheetId="11">#REF!</definedName>
    <definedName name="SALID1" localSheetId="12">#REF!</definedName>
    <definedName name="SALID1" localSheetId="13">#REF!</definedName>
    <definedName name="SALID1" localSheetId="14">#REF!</definedName>
    <definedName name="SALID1" localSheetId="16">#REF!</definedName>
    <definedName name="SALID1" localSheetId="17">#REF!</definedName>
    <definedName name="SALID1" localSheetId="18">#REF!</definedName>
    <definedName name="SALID1" localSheetId="19">#REF!</definedName>
    <definedName name="SALID1" localSheetId="22">#REF!</definedName>
    <definedName name="SALID1" localSheetId="23">#REF!</definedName>
    <definedName name="SALID1" localSheetId="24">#REF!</definedName>
    <definedName name="SALID1" localSheetId="25">#REF!</definedName>
    <definedName name="SALID1" localSheetId="26">#REF!</definedName>
    <definedName name="SALID1" localSheetId="27">#REF!</definedName>
    <definedName name="SALID1" localSheetId="28">#REF!</definedName>
    <definedName name="SALID1" localSheetId="29">#REF!</definedName>
    <definedName name="SALID1" localSheetId="30">#REF!</definedName>
    <definedName name="SALID1" localSheetId="31">#REF!</definedName>
    <definedName name="SALID1" localSheetId="32">#REF!</definedName>
    <definedName name="SALID1" localSheetId="33">#REF!</definedName>
    <definedName name="SALID1" localSheetId="34">#REF!</definedName>
    <definedName name="SALID1" localSheetId="35">#REF!</definedName>
    <definedName name="SALID1" localSheetId="36">#REF!</definedName>
    <definedName name="SALID1" localSheetId="37">#REF!</definedName>
    <definedName name="SALID1" localSheetId="38">#REF!</definedName>
    <definedName name="SALID1" localSheetId="39">#REF!</definedName>
    <definedName name="SALID1" localSheetId="40">#REF!</definedName>
    <definedName name="SALID1" localSheetId="41">#REF!</definedName>
    <definedName name="SALID1">#REF!</definedName>
    <definedName name="sanitario">[101]lisprecios!$D$35</definedName>
    <definedName name="sapa" localSheetId="15">#REF!</definedName>
    <definedName name="sapa" localSheetId="6">#REF!</definedName>
    <definedName name="sapa" localSheetId="7">#REF!</definedName>
    <definedName name="sapa" localSheetId="8">#REF!</definedName>
    <definedName name="sapa" localSheetId="42">#REF!</definedName>
    <definedName name="sapa" localSheetId="43">#REF!</definedName>
    <definedName name="sapa" localSheetId="44">#REF!</definedName>
    <definedName name="sapa" localSheetId="45">#REF!</definedName>
    <definedName name="sapa" localSheetId="46">#REF!</definedName>
    <definedName name="sapa" localSheetId="47">#REF!</definedName>
    <definedName name="sapa" localSheetId="48">#REF!</definedName>
    <definedName name="sapa" localSheetId="49">#REF!</definedName>
    <definedName name="sapa" localSheetId="50">#REF!</definedName>
    <definedName name="sapa" localSheetId="51">#REF!</definedName>
    <definedName name="sapa" localSheetId="52">#REF!</definedName>
    <definedName name="sapa" localSheetId="53">#REF!</definedName>
    <definedName name="sapa" localSheetId="54">#REF!</definedName>
    <definedName name="sapa" localSheetId="55">#REF!</definedName>
    <definedName name="sapa" localSheetId="56">#REF!</definedName>
    <definedName name="sapa" localSheetId="9">#REF!</definedName>
    <definedName name="sapa" localSheetId="10">#REF!</definedName>
    <definedName name="sapa" localSheetId="11">#REF!</definedName>
    <definedName name="sapa" localSheetId="12">#REF!</definedName>
    <definedName name="sapa" localSheetId="13">#REF!</definedName>
    <definedName name="sapa" localSheetId="14">#REF!</definedName>
    <definedName name="sapa" localSheetId="16">#REF!</definedName>
    <definedName name="sapa" localSheetId="17">#REF!</definedName>
    <definedName name="sapa" localSheetId="18">#REF!</definedName>
    <definedName name="sapa" localSheetId="19">#REF!</definedName>
    <definedName name="sapa" localSheetId="22">#REF!</definedName>
    <definedName name="sapa" localSheetId="23">#REF!</definedName>
    <definedName name="sapa" localSheetId="24">#REF!</definedName>
    <definedName name="sapa" localSheetId="25">#REF!</definedName>
    <definedName name="sapa" localSheetId="26">#REF!</definedName>
    <definedName name="sapa" localSheetId="27">#REF!</definedName>
    <definedName name="sapa" localSheetId="28">#REF!</definedName>
    <definedName name="sapa" localSheetId="29">#REF!</definedName>
    <definedName name="sapa" localSheetId="30">#REF!</definedName>
    <definedName name="sapa" localSheetId="31">#REF!</definedName>
    <definedName name="sapa" localSheetId="32">#REF!</definedName>
    <definedName name="sapa" localSheetId="33">#REF!</definedName>
    <definedName name="sapa" localSheetId="34">#REF!</definedName>
    <definedName name="sapa" localSheetId="35">#REF!</definedName>
    <definedName name="sapa" localSheetId="36">#REF!</definedName>
    <definedName name="sapa" localSheetId="37">#REF!</definedName>
    <definedName name="sapa" localSheetId="38">#REF!</definedName>
    <definedName name="sapa" localSheetId="39">#REF!</definedName>
    <definedName name="sapa" localSheetId="40">#REF!</definedName>
    <definedName name="sapa" localSheetId="41">#REF!</definedName>
    <definedName name="sapa">#REF!</definedName>
    <definedName name="sasa" localSheetId="6">'[6]CALCULO POI'!#REF!</definedName>
    <definedName name="sasa" localSheetId="7">'[6]CALCULO POI'!#REF!</definedName>
    <definedName name="sasa" localSheetId="11">'[6]CALCULO POI'!#REF!</definedName>
    <definedName name="sasa" localSheetId="19">'[6]CALCULO POI'!#REF!</definedName>
    <definedName name="sasa">'[6]CALCULO POI'!#REF!</definedName>
    <definedName name="SB" localSheetId="15">[102]PRESUPUESTO!#REF!</definedName>
    <definedName name="SB" localSheetId="6">[102]PRESUPUESTO!#REF!</definedName>
    <definedName name="SB" localSheetId="7">[102]PRESUPUESTO!#REF!</definedName>
    <definedName name="SB" localSheetId="8">[102]PRESUPUESTO!#REF!</definedName>
    <definedName name="SB" localSheetId="42">[102]PRESUPUESTO!#REF!</definedName>
    <definedName name="SB" localSheetId="43">[102]PRESUPUESTO!#REF!</definedName>
    <definedName name="SB" localSheetId="44">[102]PRESUPUESTO!#REF!</definedName>
    <definedName name="SB" localSheetId="45">[102]PRESUPUESTO!#REF!</definedName>
    <definedName name="SB" localSheetId="46">[102]PRESUPUESTO!#REF!</definedName>
    <definedName name="SB" localSheetId="47">[102]PRESUPUESTO!#REF!</definedName>
    <definedName name="SB" localSheetId="48">[102]PRESUPUESTO!#REF!</definedName>
    <definedName name="SB" localSheetId="49">[102]PRESUPUESTO!#REF!</definedName>
    <definedName name="SB" localSheetId="50">[102]PRESUPUESTO!#REF!</definedName>
    <definedName name="SB" localSheetId="51">[102]PRESUPUESTO!#REF!</definedName>
    <definedName name="SB" localSheetId="52">[102]PRESUPUESTO!#REF!</definedName>
    <definedName name="SB" localSheetId="53">[102]PRESUPUESTO!#REF!</definedName>
    <definedName name="SB" localSheetId="54">[102]PRESUPUESTO!#REF!</definedName>
    <definedName name="SB" localSheetId="55">[102]PRESUPUESTO!#REF!</definedName>
    <definedName name="SB" localSheetId="56">[102]PRESUPUESTO!#REF!</definedName>
    <definedName name="SB" localSheetId="9">[102]PRESUPUESTO!#REF!</definedName>
    <definedName name="SB" localSheetId="10">[102]PRESUPUESTO!#REF!</definedName>
    <definedName name="SB" localSheetId="11">[102]PRESUPUESTO!#REF!</definedName>
    <definedName name="SB" localSheetId="12">[102]PRESUPUESTO!#REF!</definedName>
    <definedName name="SB" localSheetId="13">[102]PRESUPUESTO!#REF!</definedName>
    <definedName name="SB" localSheetId="14">[102]PRESUPUESTO!#REF!</definedName>
    <definedName name="SB" localSheetId="16">[102]PRESUPUESTO!#REF!</definedName>
    <definedName name="SB" localSheetId="17">[102]PRESUPUESTO!#REF!</definedName>
    <definedName name="SB" localSheetId="18">[102]PRESUPUESTO!#REF!</definedName>
    <definedName name="SB" localSheetId="19">[102]PRESUPUESTO!#REF!</definedName>
    <definedName name="SB" localSheetId="22">[102]PRESUPUESTO!#REF!</definedName>
    <definedName name="SB" localSheetId="23">[102]PRESUPUESTO!#REF!</definedName>
    <definedName name="SB" localSheetId="24">[102]PRESUPUESTO!#REF!</definedName>
    <definedName name="SB" localSheetId="25">[102]PRESUPUESTO!#REF!</definedName>
    <definedName name="SB" localSheetId="26">[102]PRESUPUESTO!#REF!</definedName>
    <definedName name="SB" localSheetId="27">[102]PRESUPUESTO!#REF!</definedName>
    <definedName name="SB" localSheetId="28">[102]PRESUPUESTO!#REF!</definedName>
    <definedName name="SB" localSheetId="29">[102]PRESUPUESTO!#REF!</definedName>
    <definedName name="SB" localSheetId="30">[102]PRESUPUESTO!#REF!</definedName>
    <definedName name="SB" localSheetId="31">[102]PRESUPUESTO!#REF!</definedName>
    <definedName name="SB" localSheetId="32">[102]PRESUPUESTO!#REF!</definedName>
    <definedName name="SB" localSheetId="33">[102]PRESUPUESTO!#REF!</definedName>
    <definedName name="SB" localSheetId="34">[102]PRESUPUESTO!#REF!</definedName>
    <definedName name="SB" localSheetId="35">[102]PRESUPUESTO!#REF!</definedName>
    <definedName name="SB" localSheetId="36">[102]PRESUPUESTO!#REF!</definedName>
    <definedName name="SB" localSheetId="37">[102]PRESUPUESTO!#REF!</definedName>
    <definedName name="SB" localSheetId="38">[102]PRESUPUESTO!#REF!</definedName>
    <definedName name="SB" localSheetId="39">[102]PRESUPUESTO!#REF!</definedName>
    <definedName name="SB" localSheetId="40">[102]PRESUPUESTO!#REF!</definedName>
    <definedName name="SB" localSheetId="41">[102]PRESUPUESTO!#REF!</definedName>
    <definedName name="SB" localSheetId="2">[102]PRESUPUESTO!#REF!</definedName>
    <definedName name="Sb" localSheetId="3">#REF!</definedName>
    <definedName name="SB">[102]PRESUPUESTO!#REF!</definedName>
    <definedName name="sbe" localSheetId="15">#REF!</definedName>
    <definedName name="sbe" localSheetId="6">#REF!</definedName>
    <definedName name="sbe" localSheetId="7">#REF!</definedName>
    <definedName name="sbe" localSheetId="8">#REF!</definedName>
    <definedName name="sbe" localSheetId="42">#REF!</definedName>
    <definedName name="sbe" localSheetId="43">#REF!</definedName>
    <definedName name="sbe" localSheetId="44">#REF!</definedName>
    <definedName name="sbe" localSheetId="45">#REF!</definedName>
    <definedName name="sbe" localSheetId="46">#REF!</definedName>
    <definedName name="sbe" localSheetId="47">#REF!</definedName>
    <definedName name="sbe" localSheetId="48">#REF!</definedName>
    <definedName name="sbe" localSheetId="49">#REF!</definedName>
    <definedName name="sbe" localSheetId="50">#REF!</definedName>
    <definedName name="sbe" localSheetId="51">#REF!</definedName>
    <definedName name="sbe" localSheetId="52">#REF!</definedName>
    <definedName name="sbe" localSheetId="53">#REF!</definedName>
    <definedName name="sbe" localSheetId="54">#REF!</definedName>
    <definedName name="sbe" localSheetId="55">#REF!</definedName>
    <definedName name="sbe" localSheetId="56">#REF!</definedName>
    <definedName name="sbe" localSheetId="9">#REF!</definedName>
    <definedName name="sbe" localSheetId="10">#REF!</definedName>
    <definedName name="sbe" localSheetId="11">#REF!</definedName>
    <definedName name="sbe" localSheetId="12">#REF!</definedName>
    <definedName name="sbe" localSheetId="13">#REF!</definedName>
    <definedName name="sbe" localSheetId="14">#REF!</definedName>
    <definedName name="sbe" localSheetId="16">#REF!</definedName>
    <definedName name="sbe" localSheetId="17">#REF!</definedName>
    <definedName name="sbe" localSheetId="18">#REF!</definedName>
    <definedName name="sbe" localSheetId="19">#REF!</definedName>
    <definedName name="sbe" localSheetId="22">#REF!</definedName>
    <definedName name="sbe" localSheetId="23">#REF!</definedName>
    <definedName name="sbe" localSheetId="24">#REF!</definedName>
    <definedName name="sbe" localSheetId="25">#REF!</definedName>
    <definedName name="sbe" localSheetId="26">#REF!</definedName>
    <definedName name="sbe" localSheetId="27">#REF!</definedName>
    <definedName name="sbe" localSheetId="28">#REF!</definedName>
    <definedName name="sbe" localSheetId="29">#REF!</definedName>
    <definedName name="sbe" localSheetId="30">#REF!</definedName>
    <definedName name="sbe" localSheetId="31">#REF!</definedName>
    <definedName name="sbe" localSheetId="32">#REF!</definedName>
    <definedName name="sbe" localSheetId="33">#REF!</definedName>
    <definedName name="sbe" localSheetId="34">#REF!</definedName>
    <definedName name="sbe" localSheetId="35">#REF!</definedName>
    <definedName name="sbe" localSheetId="36">#REF!</definedName>
    <definedName name="sbe" localSheetId="37">#REF!</definedName>
    <definedName name="sbe" localSheetId="38">#REF!</definedName>
    <definedName name="sbe" localSheetId="39">#REF!</definedName>
    <definedName name="sbe" localSheetId="40">#REF!</definedName>
    <definedName name="sbe" localSheetId="41">#REF!</definedName>
    <definedName name="sbe" localSheetId="3">#REF!</definedName>
    <definedName name="sbe">#REF!</definedName>
    <definedName name="Sbf">[18]CALCULO!$E$61</definedName>
    <definedName name="SC" localSheetId="15">[102]PRESUPUESTO!#REF!</definedName>
    <definedName name="SC" localSheetId="6">[102]PRESUPUESTO!#REF!</definedName>
    <definedName name="SC" localSheetId="7">[102]PRESUPUESTO!#REF!</definedName>
    <definedName name="SC" localSheetId="8">[102]PRESUPUESTO!#REF!</definedName>
    <definedName name="SC" localSheetId="42">[102]PRESUPUESTO!#REF!</definedName>
    <definedName name="SC" localSheetId="43">[102]PRESUPUESTO!#REF!</definedName>
    <definedName name="SC" localSheetId="44">[102]PRESUPUESTO!#REF!</definedName>
    <definedName name="SC" localSheetId="45">[102]PRESUPUESTO!#REF!</definedName>
    <definedName name="SC" localSheetId="46">[102]PRESUPUESTO!#REF!</definedName>
    <definedName name="SC" localSheetId="47">[102]PRESUPUESTO!#REF!</definedName>
    <definedName name="SC" localSheetId="48">[102]PRESUPUESTO!#REF!</definedName>
    <definedName name="SC" localSheetId="49">[102]PRESUPUESTO!#REF!</definedName>
    <definedName name="SC" localSheetId="50">[102]PRESUPUESTO!#REF!</definedName>
    <definedName name="SC" localSheetId="51">[102]PRESUPUESTO!#REF!</definedName>
    <definedName name="SC" localSheetId="52">[102]PRESUPUESTO!#REF!</definedName>
    <definedName name="SC" localSheetId="53">[102]PRESUPUESTO!#REF!</definedName>
    <definedName name="SC" localSheetId="54">[102]PRESUPUESTO!#REF!</definedName>
    <definedName name="SC" localSheetId="55">[102]PRESUPUESTO!#REF!</definedName>
    <definedName name="SC" localSheetId="56">[102]PRESUPUESTO!#REF!</definedName>
    <definedName name="SC" localSheetId="9">[102]PRESUPUESTO!#REF!</definedName>
    <definedName name="SC" localSheetId="10">[102]PRESUPUESTO!#REF!</definedName>
    <definedName name="SC" localSheetId="11">[102]PRESUPUESTO!#REF!</definedName>
    <definedName name="SC" localSheetId="12">[102]PRESUPUESTO!#REF!</definedName>
    <definedName name="SC" localSheetId="13">[102]PRESUPUESTO!#REF!</definedName>
    <definedName name="SC" localSheetId="14">[102]PRESUPUESTO!#REF!</definedName>
    <definedName name="SC" localSheetId="16">[102]PRESUPUESTO!#REF!</definedName>
    <definedName name="SC" localSheetId="17">[102]PRESUPUESTO!#REF!</definedName>
    <definedName name="SC" localSheetId="18">[102]PRESUPUESTO!#REF!</definedName>
    <definedName name="SC" localSheetId="19">[102]PRESUPUESTO!#REF!</definedName>
    <definedName name="SC" localSheetId="22">[102]PRESUPUESTO!#REF!</definedName>
    <definedName name="SC" localSheetId="23">[102]PRESUPUESTO!#REF!</definedName>
    <definedName name="SC" localSheetId="24">[102]PRESUPUESTO!#REF!</definedName>
    <definedName name="SC" localSheetId="25">[102]PRESUPUESTO!#REF!</definedName>
    <definedName name="SC" localSheetId="26">[102]PRESUPUESTO!#REF!</definedName>
    <definedName name="SC" localSheetId="27">[102]PRESUPUESTO!#REF!</definedName>
    <definedName name="SC" localSheetId="28">[102]PRESUPUESTO!#REF!</definedName>
    <definedName name="SC" localSheetId="29">[102]PRESUPUESTO!#REF!</definedName>
    <definedName name="SC" localSheetId="30">[102]PRESUPUESTO!#REF!</definedName>
    <definedName name="SC" localSheetId="31">[102]PRESUPUESTO!#REF!</definedName>
    <definedName name="SC" localSheetId="32">[102]PRESUPUESTO!#REF!</definedName>
    <definedName name="SC" localSheetId="33">[102]PRESUPUESTO!#REF!</definedName>
    <definedName name="SC" localSheetId="34">[102]PRESUPUESTO!#REF!</definedName>
    <definedName name="SC" localSheetId="35">[102]PRESUPUESTO!#REF!</definedName>
    <definedName name="SC" localSheetId="36">[102]PRESUPUESTO!#REF!</definedName>
    <definedName name="SC" localSheetId="37">[102]PRESUPUESTO!#REF!</definedName>
    <definedName name="SC" localSheetId="38">[102]PRESUPUESTO!#REF!</definedName>
    <definedName name="SC" localSheetId="39">[102]PRESUPUESTO!#REF!</definedName>
    <definedName name="SC" localSheetId="40">[102]PRESUPUESTO!#REF!</definedName>
    <definedName name="SC" localSheetId="41">[102]PRESUPUESTO!#REF!</definedName>
    <definedName name="SC" localSheetId="2">[102]PRESUPUESTO!#REF!</definedName>
    <definedName name="Sc" localSheetId="3">#REF!</definedName>
    <definedName name="SC">[102]PRESUPUESTO!#REF!</definedName>
    <definedName name="Sched_Pay" localSheetId="15">#REF!</definedName>
    <definedName name="Sched_Pay" localSheetId="6">#REF!</definedName>
    <definedName name="Sched_Pay" localSheetId="7">#REF!</definedName>
    <definedName name="Sched_Pay" localSheetId="8">#REF!</definedName>
    <definedName name="Sched_Pay" localSheetId="42">#REF!</definedName>
    <definedName name="Sched_Pay" localSheetId="43">#REF!</definedName>
    <definedName name="Sched_Pay" localSheetId="44">#REF!</definedName>
    <definedName name="Sched_Pay" localSheetId="45">#REF!</definedName>
    <definedName name="Sched_Pay" localSheetId="46">#REF!</definedName>
    <definedName name="Sched_Pay" localSheetId="47">#REF!</definedName>
    <definedName name="Sched_Pay" localSheetId="48">#REF!</definedName>
    <definedName name="Sched_Pay" localSheetId="49">#REF!</definedName>
    <definedName name="Sched_Pay" localSheetId="50">#REF!</definedName>
    <definedName name="Sched_Pay" localSheetId="51">#REF!</definedName>
    <definedName name="Sched_Pay" localSheetId="52">#REF!</definedName>
    <definedName name="Sched_Pay" localSheetId="53">#REF!</definedName>
    <definedName name="Sched_Pay" localSheetId="54">#REF!</definedName>
    <definedName name="Sched_Pay" localSheetId="55">#REF!</definedName>
    <definedName name="Sched_Pay" localSheetId="56">#REF!</definedName>
    <definedName name="Sched_Pay" localSheetId="9">#REF!</definedName>
    <definedName name="Sched_Pay" localSheetId="10">#REF!</definedName>
    <definedName name="Sched_Pay" localSheetId="11">#REF!</definedName>
    <definedName name="Sched_Pay" localSheetId="12">#REF!</definedName>
    <definedName name="Sched_Pay" localSheetId="13">#REF!</definedName>
    <definedName name="Sched_Pay" localSheetId="14">#REF!</definedName>
    <definedName name="Sched_Pay" localSheetId="16">#REF!</definedName>
    <definedName name="Sched_Pay" localSheetId="17">#REF!</definedName>
    <definedName name="Sched_Pay" localSheetId="18">#REF!</definedName>
    <definedName name="Sched_Pay" localSheetId="19">#REF!</definedName>
    <definedName name="Sched_Pay" localSheetId="22">#REF!</definedName>
    <definedName name="Sched_Pay" localSheetId="23">#REF!</definedName>
    <definedName name="Sched_Pay" localSheetId="24">#REF!</definedName>
    <definedName name="Sched_Pay" localSheetId="25">#REF!</definedName>
    <definedName name="Sched_Pay" localSheetId="26">#REF!</definedName>
    <definedName name="Sched_Pay" localSheetId="27">#REF!</definedName>
    <definedName name="Sched_Pay" localSheetId="28">#REF!</definedName>
    <definedName name="Sched_Pay" localSheetId="29">#REF!</definedName>
    <definedName name="Sched_Pay" localSheetId="30">#REF!</definedName>
    <definedName name="Sched_Pay" localSheetId="31">#REF!</definedName>
    <definedName name="Sched_Pay" localSheetId="32">#REF!</definedName>
    <definedName name="Sched_Pay" localSheetId="33">#REF!</definedName>
    <definedName name="Sched_Pay" localSheetId="34">#REF!</definedName>
    <definedName name="Sched_Pay" localSheetId="35">#REF!</definedName>
    <definedName name="Sched_Pay" localSheetId="36">#REF!</definedName>
    <definedName name="Sched_Pay" localSheetId="37">#REF!</definedName>
    <definedName name="Sched_Pay" localSheetId="38">#REF!</definedName>
    <definedName name="Sched_Pay" localSheetId="39">#REF!</definedName>
    <definedName name="Sched_Pay" localSheetId="40">#REF!</definedName>
    <definedName name="Sched_Pay" localSheetId="41">#REF!</definedName>
    <definedName name="Sched_Pay" localSheetId="3">#REF!</definedName>
    <definedName name="Sched_Pay">#REF!</definedName>
    <definedName name="Scheduled_Extra_Payments" localSheetId="15">#REF!</definedName>
    <definedName name="Scheduled_Extra_Payments" localSheetId="6">#REF!</definedName>
    <definedName name="Scheduled_Extra_Payments" localSheetId="7">#REF!</definedName>
    <definedName name="Scheduled_Extra_Payments" localSheetId="8">#REF!</definedName>
    <definedName name="Scheduled_Extra_Payments" localSheetId="42">#REF!</definedName>
    <definedName name="Scheduled_Extra_Payments" localSheetId="43">#REF!</definedName>
    <definedName name="Scheduled_Extra_Payments" localSheetId="44">#REF!</definedName>
    <definedName name="Scheduled_Extra_Payments" localSheetId="45">#REF!</definedName>
    <definedName name="Scheduled_Extra_Payments" localSheetId="46">#REF!</definedName>
    <definedName name="Scheduled_Extra_Payments" localSheetId="47">#REF!</definedName>
    <definedName name="Scheduled_Extra_Payments" localSheetId="48">#REF!</definedName>
    <definedName name="Scheduled_Extra_Payments" localSheetId="49">#REF!</definedName>
    <definedName name="Scheduled_Extra_Payments" localSheetId="50">#REF!</definedName>
    <definedName name="Scheduled_Extra_Payments" localSheetId="51">#REF!</definedName>
    <definedName name="Scheduled_Extra_Payments" localSheetId="52">#REF!</definedName>
    <definedName name="Scheduled_Extra_Payments" localSheetId="53">#REF!</definedName>
    <definedName name="Scheduled_Extra_Payments" localSheetId="54">#REF!</definedName>
    <definedName name="Scheduled_Extra_Payments" localSheetId="55">#REF!</definedName>
    <definedName name="Scheduled_Extra_Payments" localSheetId="56">#REF!</definedName>
    <definedName name="Scheduled_Extra_Payments" localSheetId="9">#REF!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 localSheetId="14">#REF!</definedName>
    <definedName name="Scheduled_Extra_Payments" localSheetId="16">#REF!</definedName>
    <definedName name="Scheduled_Extra_Payments" localSheetId="17">#REF!</definedName>
    <definedName name="Scheduled_Extra_Payments" localSheetId="18">#REF!</definedName>
    <definedName name="Scheduled_Extra_Payments" localSheetId="19">#REF!</definedName>
    <definedName name="Scheduled_Extra_Payments" localSheetId="22">#REF!</definedName>
    <definedName name="Scheduled_Extra_Payments" localSheetId="23">#REF!</definedName>
    <definedName name="Scheduled_Extra_Payments" localSheetId="24">#REF!</definedName>
    <definedName name="Scheduled_Extra_Payments" localSheetId="25">#REF!</definedName>
    <definedName name="Scheduled_Extra_Payments" localSheetId="26">#REF!</definedName>
    <definedName name="Scheduled_Extra_Payments" localSheetId="27">#REF!</definedName>
    <definedName name="Scheduled_Extra_Payments" localSheetId="28">#REF!</definedName>
    <definedName name="Scheduled_Extra_Payments" localSheetId="29">#REF!</definedName>
    <definedName name="Scheduled_Extra_Payments" localSheetId="30">#REF!</definedName>
    <definedName name="Scheduled_Extra_Payments" localSheetId="31">#REF!</definedName>
    <definedName name="Scheduled_Extra_Payments" localSheetId="32">#REF!</definedName>
    <definedName name="Scheduled_Extra_Payments" localSheetId="33">#REF!</definedName>
    <definedName name="Scheduled_Extra_Payments" localSheetId="34">#REF!</definedName>
    <definedName name="Scheduled_Extra_Payments" localSheetId="35">#REF!</definedName>
    <definedName name="Scheduled_Extra_Payments" localSheetId="36">#REF!</definedName>
    <definedName name="Scheduled_Extra_Payments" localSheetId="37">#REF!</definedName>
    <definedName name="Scheduled_Extra_Payments" localSheetId="38">#REF!</definedName>
    <definedName name="Scheduled_Extra_Payments" localSheetId="39">#REF!</definedName>
    <definedName name="Scheduled_Extra_Payments" localSheetId="40">#REF!</definedName>
    <definedName name="Scheduled_Extra_Payments" localSheetId="41">#REF!</definedName>
    <definedName name="Scheduled_Extra_Payments" localSheetId="3">#REF!</definedName>
    <definedName name="Scheduled_Extra_Payments">#REF!</definedName>
    <definedName name="Scheduled_Interest_Rate" localSheetId="15">#REF!</definedName>
    <definedName name="Scheduled_Interest_Rate" localSheetId="6">#REF!</definedName>
    <definedName name="Scheduled_Interest_Rate" localSheetId="7">#REF!</definedName>
    <definedName name="Scheduled_Interest_Rate" localSheetId="8">#REF!</definedName>
    <definedName name="Scheduled_Interest_Rate" localSheetId="42">#REF!</definedName>
    <definedName name="Scheduled_Interest_Rate" localSheetId="43">#REF!</definedName>
    <definedName name="Scheduled_Interest_Rate" localSheetId="44">#REF!</definedName>
    <definedName name="Scheduled_Interest_Rate" localSheetId="45">#REF!</definedName>
    <definedName name="Scheduled_Interest_Rate" localSheetId="46">#REF!</definedName>
    <definedName name="Scheduled_Interest_Rate" localSheetId="47">#REF!</definedName>
    <definedName name="Scheduled_Interest_Rate" localSheetId="48">#REF!</definedName>
    <definedName name="Scheduled_Interest_Rate" localSheetId="49">#REF!</definedName>
    <definedName name="Scheduled_Interest_Rate" localSheetId="50">#REF!</definedName>
    <definedName name="Scheduled_Interest_Rate" localSheetId="51">#REF!</definedName>
    <definedName name="Scheduled_Interest_Rate" localSheetId="52">#REF!</definedName>
    <definedName name="Scheduled_Interest_Rate" localSheetId="53">#REF!</definedName>
    <definedName name="Scheduled_Interest_Rate" localSheetId="54">#REF!</definedName>
    <definedName name="Scheduled_Interest_Rate" localSheetId="55">#REF!</definedName>
    <definedName name="Scheduled_Interest_Rate" localSheetId="56">#REF!</definedName>
    <definedName name="Scheduled_Interest_Rate" localSheetId="9">#REF!</definedName>
    <definedName name="Scheduled_Interest_Rate" localSheetId="10">#REF!</definedName>
    <definedName name="Scheduled_Interest_Rate" localSheetId="11">#REF!</definedName>
    <definedName name="Scheduled_Interest_Rate" localSheetId="12">#REF!</definedName>
    <definedName name="Scheduled_Interest_Rate" localSheetId="13">#REF!</definedName>
    <definedName name="Scheduled_Interest_Rate" localSheetId="14">#REF!</definedName>
    <definedName name="Scheduled_Interest_Rate" localSheetId="16">#REF!</definedName>
    <definedName name="Scheduled_Interest_Rate" localSheetId="17">#REF!</definedName>
    <definedName name="Scheduled_Interest_Rate" localSheetId="18">#REF!</definedName>
    <definedName name="Scheduled_Interest_Rate" localSheetId="19">#REF!</definedName>
    <definedName name="Scheduled_Interest_Rate" localSheetId="22">#REF!</definedName>
    <definedName name="Scheduled_Interest_Rate" localSheetId="23">#REF!</definedName>
    <definedName name="Scheduled_Interest_Rate" localSheetId="24">#REF!</definedName>
    <definedName name="Scheduled_Interest_Rate" localSheetId="25">#REF!</definedName>
    <definedName name="Scheduled_Interest_Rate" localSheetId="26">#REF!</definedName>
    <definedName name="Scheduled_Interest_Rate" localSheetId="27">#REF!</definedName>
    <definedName name="Scheduled_Interest_Rate" localSheetId="28">#REF!</definedName>
    <definedName name="Scheduled_Interest_Rate" localSheetId="29">#REF!</definedName>
    <definedName name="Scheduled_Interest_Rate" localSheetId="30">#REF!</definedName>
    <definedName name="Scheduled_Interest_Rate" localSheetId="31">#REF!</definedName>
    <definedName name="Scheduled_Interest_Rate" localSheetId="32">#REF!</definedName>
    <definedName name="Scheduled_Interest_Rate" localSheetId="33">#REF!</definedName>
    <definedName name="Scheduled_Interest_Rate" localSheetId="34">#REF!</definedName>
    <definedName name="Scheduled_Interest_Rate" localSheetId="35">#REF!</definedName>
    <definedName name="Scheduled_Interest_Rate" localSheetId="36">#REF!</definedName>
    <definedName name="Scheduled_Interest_Rate" localSheetId="37">#REF!</definedName>
    <definedName name="Scheduled_Interest_Rate" localSheetId="38">#REF!</definedName>
    <definedName name="Scheduled_Interest_Rate" localSheetId="39">#REF!</definedName>
    <definedName name="Scheduled_Interest_Rate" localSheetId="40">#REF!</definedName>
    <definedName name="Scheduled_Interest_Rate" localSheetId="41">#REF!</definedName>
    <definedName name="Scheduled_Interest_Rate" localSheetId="3">#REF!</definedName>
    <definedName name="Scheduled_Interest_Rate">#REF!</definedName>
    <definedName name="Scheduled_Monthly_Payment" localSheetId="6">#REF!</definedName>
    <definedName name="Scheduled_Monthly_Payment" localSheetId="3">#REF!</definedName>
    <definedName name="Scheduled_Monthly_Payment">#REF!</definedName>
    <definedName name="SContLab" localSheetId="6">#REF!</definedName>
    <definedName name="SContLab">#REF!</definedName>
    <definedName name="SContParts" localSheetId="6">#REF!</definedName>
    <definedName name="SContParts">#REF!</definedName>
    <definedName name="scope" localSheetId="6">#REF!</definedName>
    <definedName name="scope">#REF!</definedName>
    <definedName name="scope1">'[63]REF - Listas'!$D$32:$D$38</definedName>
    <definedName name="scsaas" localSheetId="6">#REF!</definedName>
    <definedName name="scsaas" localSheetId="7">#REF!</definedName>
    <definedName name="scsaas" localSheetId="11">#REF!</definedName>
    <definedName name="scsaas" localSheetId="19">#REF!</definedName>
    <definedName name="scsaas" localSheetId="2">#REF!</definedName>
    <definedName name="scsaas" localSheetId="1">#REF!</definedName>
    <definedName name="scsaas">#REF!</definedName>
    <definedName name="sd" localSheetId="6">#REF!</definedName>
    <definedName name="sd" localSheetId="7">#REF!</definedName>
    <definedName name="sd" localSheetId="11">#REF!</definedName>
    <definedName name="sd" localSheetId="19">#REF!</definedName>
    <definedName name="sd" localSheetId="2">#REF!</definedName>
    <definedName name="sd" localSheetId="1">#REF!</definedName>
    <definedName name="Sd" localSheetId="3">#REF!</definedName>
    <definedName name="sd">#REF!</definedName>
    <definedName name="SDE" localSheetId="6">#REF!</definedName>
    <definedName name="SDE" localSheetId="3">#REF!</definedName>
    <definedName name="SDE">#REF!</definedName>
    <definedName name="sdf" localSheetId="6">#REF!</definedName>
    <definedName name="sdf">#REF!</definedName>
    <definedName name="sdfsd" localSheetId="6">#REF!</definedName>
    <definedName name="sdfsd">#REF!</definedName>
    <definedName name="sdsd" localSheetId="6">#REF!</definedName>
    <definedName name="sdsd">#REF!</definedName>
    <definedName name="SE" localSheetId="6">[102]PRESUPUESTO!#REF!</definedName>
    <definedName name="SE" localSheetId="7">[102]PRESUPUESTO!#REF!</definedName>
    <definedName name="SE" localSheetId="8">[102]PRESUPUESTO!#REF!</definedName>
    <definedName name="SE" localSheetId="11">[102]PRESUPUESTO!#REF!</definedName>
    <definedName name="SE" localSheetId="19">[102]PRESUPUESTO!#REF!</definedName>
    <definedName name="SE" localSheetId="2">[102]PRESUPUESTO!#REF!</definedName>
    <definedName name="Se" localSheetId="3">#REF!</definedName>
    <definedName name="SE">[102]PRESUPUESTO!#REF!</definedName>
    <definedName name="sed" localSheetId="15">[204]PRESUPUESTO!#REF!</definedName>
    <definedName name="sed" localSheetId="6">[204]PRESUPUESTO!#REF!</definedName>
    <definedName name="sed" localSheetId="7">[204]PRESUPUESTO!#REF!</definedName>
    <definedName name="sed" localSheetId="8">[204]PRESUPUESTO!#REF!</definedName>
    <definedName name="sed" localSheetId="42">[204]PRESUPUESTO!#REF!</definedName>
    <definedName name="sed" localSheetId="43">[204]PRESUPUESTO!#REF!</definedName>
    <definedName name="sed" localSheetId="44">[204]PRESUPUESTO!#REF!</definedName>
    <definedName name="sed" localSheetId="45">[204]PRESUPUESTO!#REF!</definedName>
    <definedName name="sed" localSheetId="46">[204]PRESUPUESTO!#REF!</definedName>
    <definedName name="sed" localSheetId="47">[204]PRESUPUESTO!#REF!</definedName>
    <definedName name="sed" localSheetId="48">[204]PRESUPUESTO!#REF!</definedName>
    <definedName name="sed" localSheetId="49">[204]PRESUPUESTO!#REF!</definedName>
    <definedName name="sed" localSheetId="50">[204]PRESUPUESTO!#REF!</definedName>
    <definedName name="sed" localSheetId="51">[204]PRESUPUESTO!#REF!</definedName>
    <definedName name="sed" localSheetId="52">[204]PRESUPUESTO!#REF!</definedName>
    <definedName name="sed" localSheetId="53">[204]PRESUPUESTO!#REF!</definedName>
    <definedName name="sed" localSheetId="54">[204]PRESUPUESTO!#REF!</definedName>
    <definedName name="sed" localSheetId="55">[204]PRESUPUESTO!#REF!</definedName>
    <definedName name="sed" localSheetId="56">[204]PRESUPUESTO!#REF!</definedName>
    <definedName name="sed" localSheetId="9">[204]PRESUPUESTO!#REF!</definedName>
    <definedName name="sed" localSheetId="10">[204]PRESUPUESTO!#REF!</definedName>
    <definedName name="sed" localSheetId="11">[204]PRESUPUESTO!#REF!</definedName>
    <definedName name="sed" localSheetId="12">[204]PRESUPUESTO!#REF!</definedName>
    <definedName name="sed" localSheetId="13">[204]PRESUPUESTO!#REF!</definedName>
    <definedName name="sed" localSheetId="14">[204]PRESUPUESTO!#REF!</definedName>
    <definedName name="sed" localSheetId="16">[204]PRESUPUESTO!#REF!</definedName>
    <definedName name="sed" localSheetId="17">[204]PRESUPUESTO!#REF!</definedName>
    <definedName name="sed" localSheetId="18">[204]PRESUPUESTO!#REF!</definedName>
    <definedName name="sed" localSheetId="19">[204]PRESUPUESTO!#REF!</definedName>
    <definedName name="sed" localSheetId="22">[204]PRESUPUESTO!#REF!</definedName>
    <definedName name="sed" localSheetId="23">[204]PRESUPUESTO!#REF!</definedName>
    <definedName name="sed" localSheetId="24">[204]PRESUPUESTO!#REF!</definedName>
    <definedName name="sed" localSheetId="25">[204]PRESUPUESTO!#REF!</definedName>
    <definedName name="sed" localSheetId="26">[204]PRESUPUESTO!#REF!</definedName>
    <definedName name="sed" localSheetId="27">[204]PRESUPUESTO!#REF!</definedName>
    <definedName name="sed" localSheetId="28">[204]PRESUPUESTO!#REF!</definedName>
    <definedName name="sed" localSheetId="29">[204]PRESUPUESTO!#REF!</definedName>
    <definedName name="sed" localSheetId="30">[204]PRESUPUESTO!#REF!</definedName>
    <definedName name="sed" localSheetId="31">[204]PRESUPUESTO!#REF!</definedName>
    <definedName name="sed" localSheetId="32">[204]PRESUPUESTO!#REF!</definedName>
    <definedName name="sed" localSheetId="33">[204]PRESUPUESTO!#REF!</definedName>
    <definedName name="sed" localSheetId="34">[204]PRESUPUESTO!#REF!</definedName>
    <definedName name="sed" localSheetId="35">[204]PRESUPUESTO!#REF!</definedName>
    <definedName name="sed" localSheetId="36">[204]PRESUPUESTO!#REF!</definedName>
    <definedName name="sed" localSheetId="37">[204]PRESUPUESTO!#REF!</definedName>
    <definedName name="sed" localSheetId="38">[204]PRESUPUESTO!#REF!</definedName>
    <definedName name="sed" localSheetId="39">[204]PRESUPUESTO!#REF!</definedName>
    <definedName name="sed" localSheetId="40">[204]PRESUPUESTO!#REF!</definedName>
    <definedName name="sed" localSheetId="41">[204]PRESUPUESTO!#REF!</definedName>
    <definedName name="sed">[204]PRESUPUESTO!#REF!</definedName>
    <definedName name="segundo" localSheetId="15">'[35]ESTADO RED'!#REF!</definedName>
    <definedName name="segundo" localSheetId="6">'[35]ESTADO RED'!#REF!</definedName>
    <definedName name="segundo" localSheetId="7">'[35]ESTADO RED'!#REF!</definedName>
    <definedName name="segundo" localSheetId="8">'[35]ESTADO RED'!#REF!</definedName>
    <definedName name="segundo" localSheetId="42">'[35]ESTADO RED'!#REF!</definedName>
    <definedName name="segundo" localSheetId="43">'[35]ESTADO RED'!#REF!</definedName>
    <definedName name="segundo" localSheetId="44">'[35]ESTADO RED'!#REF!</definedName>
    <definedName name="segundo" localSheetId="45">'[35]ESTADO RED'!#REF!</definedName>
    <definedName name="segundo" localSheetId="46">'[35]ESTADO RED'!#REF!</definedName>
    <definedName name="segundo" localSheetId="47">'[35]ESTADO RED'!#REF!</definedName>
    <definedName name="segundo" localSheetId="48">'[35]ESTADO RED'!#REF!</definedName>
    <definedName name="segundo" localSheetId="49">'[35]ESTADO RED'!#REF!</definedName>
    <definedName name="segundo" localSheetId="50">'[35]ESTADO RED'!#REF!</definedName>
    <definedName name="segundo" localSheetId="51">'[35]ESTADO RED'!#REF!</definedName>
    <definedName name="segundo" localSheetId="52">'[35]ESTADO RED'!#REF!</definedName>
    <definedName name="segundo" localSheetId="53">'[35]ESTADO RED'!#REF!</definedName>
    <definedName name="segundo" localSheetId="54">'[35]ESTADO RED'!#REF!</definedName>
    <definedName name="segundo" localSheetId="55">'[35]ESTADO RED'!#REF!</definedName>
    <definedName name="segundo" localSheetId="56">'[35]ESTADO RED'!#REF!</definedName>
    <definedName name="segundo" localSheetId="9">'[35]ESTADO RED'!#REF!</definedName>
    <definedName name="segundo" localSheetId="10">'[35]ESTADO RED'!#REF!</definedName>
    <definedName name="segundo" localSheetId="11">'[35]ESTADO RED'!#REF!</definedName>
    <definedName name="segundo" localSheetId="12">'[35]ESTADO RED'!#REF!</definedName>
    <definedName name="segundo" localSheetId="13">'[35]ESTADO RED'!#REF!</definedName>
    <definedName name="segundo" localSheetId="14">'[35]ESTADO RED'!#REF!</definedName>
    <definedName name="segundo" localSheetId="16">'[35]ESTADO RED'!#REF!</definedName>
    <definedName name="segundo" localSheetId="17">'[35]ESTADO RED'!#REF!</definedName>
    <definedName name="segundo" localSheetId="18">'[35]ESTADO RED'!#REF!</definedName>
    <definedName name="segundo" localSheetId="19">'[35]ESTADO RED'!#REF!</definedName>
    <definedName name="segundo" localSheetId="22">'[35]ESTADO RED'!#REF!</definedName>
    <definedName name="segundo" localSheetId="23">'[35]ESTADO RED'!#REF!</definedName>
    <definedName name="segundo" localSheetId="24">'[35]ESTADO RED'!#REF!</definedName>
    <definedName name="segundo" localSheetId="25">'[35]ESTADO RED'!#REF!</definedName>
    <definedName name="segundo" localSheetId="26">'[35]ESTADO RED'!#REF!</definedName>
    <definedName name="segundo" localSheetId="27">'[35]ESTADO RED'!#REF!</definedName>
    <definedName name="segundo" localSheetId="28">'[35]ESTADO RED'!#REF!</definedName>
    <definedName name="segundo" localSheetId="29">'[35]ESTADO RED'!#REF!</definedName>
    <definedName name="segundo" localSheetId="30">'[35]ESTADO RED'!#REF!</definedName>
    <definedName name="segundo" localSheetId="31">'[35]ESTADO RED'!#REF!</definedName>
    <definedName name="segundo" localSheetId="32">'[35]ESTADO RED'!#REF!</definedName>
    <definedName name="segundo" localSheetId="33">'[35]ESTADO RED'!#REF!</definedName>
    <definedName name="segundo" localSheetId="34">'[35]ESTADO RED'!#REF!</definedName>
    <definedName name="segundo" localSheetId="35">'[35]ESTADO RED'!#REF!</definedName>
    <definedName name="segundo" localSheetId="36">'[35]ESTADO RED'!#REF!</definedName>
    <definedName name="segundo" localSheetId="37">'[35]ESTADO RED'!#REF!</definedName>
    <definedName name="segundo" localSheetId="38">'[35]ESTADO RED'!#REF!</definedName>
    <definedName name="segundo" localSheetId="39">'[35]ESTADO RED'!#REF!</definedName>
    <definedName name="segundo" localSheetId="40">'[35]ESTADO RED'!#REF!</definedName>
    <definedName name="segundo" localSheetId="41">'[35]ESTADO RED'!#REF!</definedName>
    <definedName name="segundo" localSheetId="3">'[36]ESTADO RED'!#REF!</definedName>
    <definedName name="segundo">'[35]ESTADO RED'!#REF!</definedName>
    <definedName name="Segundos" localSheetId="6">#REF!</definedName>
    <definedName name="Segundos" localSheetId="7">#REF!</definedName>
    <definedName name="Segundos" localSheetId="11">#REF!</definedName>
    <definedName name="Segundos" localSheetId="19">#REF!</definedName>
    <definedName name="Segundos" localSheetId="1">#REF!</definedName>
    <definedName name="Segundos">#REF!</definedName>
    <definedName name="Seguro" localSheetId="6">#REF!</definedName>
    <definedName name="Seguro" localSheetId="7">#REF!</definedName>
    <definedName name="Seguro" localSheetId="11">#REF!</definedName>
    <definedName name="Seguro" localSheetId="19">#REF!</definedName>
    <definedName name="Seguro" localSheetId="1">#REF!</definedName>
    <definedName name="Seguro">#REF!</definedName>
    <definedName name="SeguroCostos" localSheetId="6">#REF!</definedName>
    <definedName name="SeguroCostos" localSheetId="7">#REF!</definedName>
    <definedName name="SeguroCostos" localSheetId="11">#REF!</definedName>
    <definedName name="SeguroCostos" localSheetId="19">#REF!</definedName>
    <definedName name="SeguroCostos" localSheetId="1">#REF!</definedName>
    <definedName name="SeguroCostos">#REF!</definedName>
    <definedName name="SEM_DEL_MES" localSheetId="6">#REF!</definedName>
    <definedName name="SEM_DEL_MES">#REF!</definedName>
    <definedName name="Semanas_mes" localSheetId="6">#REF!</definedName>
    <definedName name="Semanas_mes">#REF!</definedName>
    <definedName name="sencount" hidden="1">1</definedName>
    <definedName name="sep00" localSheetId="6">[15]Dólar!#REF!</definedName>
    <definedName name="sep00" localSheetId="7">[15]Dólar!#REF!</definedName>
    <definedName name="sep00" localSheetId="11">[15]Dólar!#REF!</definedName>
    <definedName name="sep00" localSheetId="19">[15]Dólar!#REF!</definedName>
    <definedName name="sep00">[15]Dólar!#REF!</definedName>
    <definedName name="Sepjv2" localSheetId="6">#REF!</definedName>
    <definedName name="Sepjv2" localSheetId="7">#REF!</definedName>
    <definedName name="Sepjv2" localSheetId="11">#REF!</definedName>
    <definedName name="Sepjv2" localSheetId="19">#REF!</definedName>
    <definedName name="Sepjv2">#REF!</definedName>
    <definedName name="septdetail" localSheetId="6">#REF!</definedName>
    <definedName name="septdetail" localSheetId="7">#REF!</definedName>
    <definedName name="septdetail" localSheetId="11">#REF!</definedName>
    <definedName name="septdetail" localSheetId="19">#REF!</definedName>
    <definedName name="septdetail">#REF!</definedName>
    <definedName name="septtb" localSheetId="6">#REF!</definedName>
    <definedName name="septtb" localSheetId="7">#REF!</definedName>
    <definedName name="septtb" localSheetId="11">#REF!</definedName>
    <definedName name="septtb" localSheetId="19">#REF!</definedName>
    <definedName name="septtb">#REF!</definedName>
    <definedName name="SequenceF" localSheetId="6">#REF!</definedName>
    <definedName name="SequenceF">#REF!</definedName>
    <definedName name="SERO" localSheetId="15">[3]!ERR</definedName>
    <definedName name="SERO" localSheetId="6">[3]!ERR</definedName>
    <definedName name="SERO" localSheetId="7">[3]!ERR</definedName>
    <definedName name="SERO" localSheetId="8">[3]!ERR</definedName>
    <definedName name="SERO" localSheetId="42">[3]!ERR</definedName>
    <definedName name="SERO" localSheetId="43">[3]!ERR</definedName>
    <definedName name="SERO" localSheetId="44">[3]!ERR</definedName>
    <definedName name="SERO" localSheetId="45">[3]!ERR</definedName>
    <definedName name="SERO" localSheetId="46">[3]!ERR</definedName>
    <definedName name="SERO" localSheetId="47">[3]!ERR</definedName>
    <definedName name="SERO" localSheetId="48">[3]!ERR</definedName>
    <definedName name="SERO" localSheetId="49">[3]!ERR</definedName>
    <definedName name="SERO" localSheetId="50">[3]!ERR</definedName>
    <definedName name="SERO" localSheetId="51">[3]!ERR</definedName>
    <definedName name="SERO" localSheetId="52">[3]!ERR</definedName>
    <definedName name="SERO" localSheetId="53">[3]!ERR</definedName>
    <definedName name="SERO" localSheetId="54">[3]!ERR</definedName>
    <definedName name="SERO" localSheetId="55">[3]!ERR</definedName>
    <definedName name="SERO" localSheetId="56">[3]!ERR</definedName>
    <definedName name="SERO" localSheetId="9">[3]!ERR</definedName>
    <definedName name="SERO" localSheetId="10">[3]!ERR</definedName>
    <definedName name="SERO" localSheetId="11">[3]!ERR</definedName>
    <definedName name="SERO" localSheetId="12">[3]!ERR</definedName>
    <definedName name="SERO" localSheetId="13">[3]!ERR</definedName>
    <definedName name="SERO" localSheetId="14">[3]!ERR</definedName>
    <definedName name="SERO" localSheetId="16">[3]!ERR</definedName>
    <definedName name="SERO" localSheetId="17">[3]!ERR</definedName>
    <definedName name="SERO" localSheetId="22">[3]!ERR</definedName>
    <definedName name="SERO" localSheetId="23">[3]!ERR</definedName>
    <definedName name="SERO" localSheetId="24">[3]!ERR</definedName>
    <definedName name="SERO" localSheetId="25">[3]!ERR</definedName>
    <definedName name="SERO" localSheetId="26">[3]!ERR</definedName>
    <definedName name="SERO" localSheetId="27">[3]!ERR</definedName>
    <definedName name="SERO" localSheetId="28">[3]!ERR</definedName>
    <definedName name="SERO" localSheetId="29">[3]!ERR</definedName>
    <definedName name="SERO" localSheetId="30">[3]!ERR</definedName>
    <definedName name="SERO" localSheetId="31">[3]!ERR</definedName>
    <definedName name="SERO" localSheetId="32">[3]!ERR</definedName>
    <definedName name="SERO" localSheetId="33">[3]!ERR</definedName>
    <definedName name="SERO" localSheetId="34">[3]!ERR</definedName>
    <definedName name="SERO" localSheetId="35">[3]!ERR</definedName>
    <definedName name="SERO" localSheetId="36">[3]!ERR</definedName>
    <definedName name="SERO" localSheetId="37">[3]!ERR</definedName>
    <definedName name="SERO" localSheetId="38">[3]!ERR</definedName>
    <definedName name="SERO" localSheetId="39">[3]!ERR</definedName>
    <definedName name="SERO" localSheetId="40">[3]!ERR</definedName>
    <definedName name="SERO" localSheetId="41">[3]!ERR</definedName>
    <definedName name="SERO">[3]!ERR</definedName>
    <definedName name="servicioingreso" localSheetId="6">#REF!</definedName>
    <definedName name="servicioingreso" localSheetId="7">#REF!</definedName>
    <definedName name="servicioingreso" localSheetId="11">#REF!</definedName>
    <definedName name="servicioingreso" localSheetId="19">#REF!</definedName>
    <definedName name="servicioingreso">#REF!</definedName>
    <definedName name="ServicioSurentingExpress" localSheetId="6">#REF!</definedName>
    <definedName name="ServicioSurentingExpress" localSheetId="7">#REF!</definedName>
    <definedName name="ServicioSurentingExpress" localSheetId="11">#REF!</definedName>
    <definedName name="ServicioSurentingExpress" localSheetId="19">#REF!</definedName>
    <definedName name="ServicioSurentingExpress">#REF!</definedName>
    <definedName name="servicioutilidad" localSheetId="6">#REF!</definedName>
    <definedName name="servicioutilidad" localSheetId="7">#REF!</definedName>
    <definedName name="servicioutilidad" localSheetId="11">#REF!</definedName>
    <definedName name="servicioutilidad" localSheetId="19">#REF!</definedName>
    <definedName name="servicioutilidad">#REF!</definedName>
    <definedName name="ServicioVehSustituto" localSheetId="6">#REF!</definedName>
    <definedName name="ServicioVehSustituto">#REF!</definedName>
    <definedName name="Sf" localSheetId="6">#REF!</definedName>
    <definedName name="Sf">#REF!</definedName>
    <definedName name="Sg" localSheetId="6">#REF!</definedName>
    <definedName name="Sg">#REF!</definedName>
    <definedName name="SGET" localSheetId="6">#REF!</definedName>
    <definedName name="SGET">#REF!</definedName>
    <definedName name="Sh" localSheetId="6">#REF!</definedName>
    <definedName name="Sh">#REF!</definedName>
    <definedName name="Share" localSheetId="6">[115]Cover!#REF!</definedName>
    <definedName name="Share" localSheetId="7">[115]Cover!#REF!</definedName>
    <definedName name="Share" localSheetId="11">[115]Cover!#REF!</definedName>
    <definedName name="Share" localSheetId="19">[115]Cover!#REF!</definedName>
    <definedName name="Share">[115]Cover!#REF!</definedName>
    <definedName name="SHARED_FORMULA_21">#N/A</definedName>
    <definedName name="ship_terms" localSheetId="6">#REF!</definedName>
    <definedName name="ship_terms" localSheetId="7">#REF!</definedName>
    <definedName name="ship_terms" localSheetId="11">#REF!</definedName>
    <definedName name="ship_terms" localSheetId="19">#REF!</definedName>
    <definedName name="ship_terms">#REF!</definedName>
    <definedName name="SHIP_VIA" localSheetId="6">#REF!</definedName>
    <definedName name="SHIP_VIA" localSheetId="7">#REF!</definedName>
    <definedName name="SHIP_VIA" localSheetId="11">#REF!</definedName>
    <definedName name="SHIP_VIA" localSheetId="19">#REF!</definedName>
    <definedName name="SHIP_VIA">#REF!</definedName>
    <definedName name="Shovel_1" localSheetId="6">#REF!</definedName>
    <definedName name="Shovel_1" localSheetId="7">#REF!</definedName>
    <definedName name="Shovel_1" localSheetId="11">#REF!</definedName>
    <definedName name="Shovel_1" localSheetId="19">#REF!</definedName>
    <definedName name="Shovel_1">#REF!</definedName>
    <definedName name="Shovel_2" localSheetId="6">#REF!</definedName>
    <definedName name="Shovel_2">#REF!</definedName>
    <definedName name="Shovel_3" localSheetId="6">#REF!</definedName>
    <definedName name="Shovel_3">#REF!</definedName>
    <definedName name="Shovel_4" localSheetId="6">#REF!</definedName>
    <definedName name="Shovel_4">#REF!</definedName>
    <definedName name="Shovel_5" localSheetId="6">#REF!</definedName>
    <definedName name="Shovel_5">#REF!</definedName>
    <definedName name="show_all" localSheetId="6">'[205]Mine variance - tree'!#REF!</definedName>
    <definedName name="show_all" localSheetId="7">'[205]Mine variance - tree'!#REF!</definedName>
    <definedName name="show_all" localSheetId="11">'[205]Mine variance - tree'!#REF!</definedName>
    <definedName name="show_all" localSheetId="19">'[205]Mine variance - tree'!#REF!</definedName>
    <definedName name="show_all">'[205]Mine variance - tree'!#REF!</definedName>
    <definedName name="SI" localSheetId="15">[3]!ERR</definedName>
    <definedName name="SI" localSheetId="6">[3]!ERR</definedName>
    <definedName name="SI" localSheetId="7">[3]!ERR</definedName>
    <definedName name="SI" localSheetId="8">[3]!ERR</definedName>
    <definedName name="SI" localSheetId="42">[3]!ERR</definedName>
    <definedName name="SI" localSheetId="43">[3]!ERR</definedName>
    <definedName name="SI" localSheetId="44">[3]!ERR</definedName>
    <definedName name="SI" localSheetId="45">[3]!ERR</definedName>
    <definedName name="SI" localSheetId="46">[3]!ERR</definedName>
    <definedName name="SI" localSheetId="47">[3]!ERR</definedName>
    <definedName name="SI" localSheetId="48">[3]!ERR</definedName>
    <definedName name="SI" localSheetId="49">[3]!ERR</definedName>
    <definedName name="SI" localSheetId="50">[3]!ERR</definedName>
    <definedName name="SI" localSheetId="51">[3]!ERR</definedName>
    <definedName name="SI" localSheetId="52">[3]!ERR</definedName>
    <definedName name="SI" localSheetId="53">[3]!ERR</definedName>
    <definedName name="SI" localSheetId="54">[3]!ERR</definedName>
    <definedName name="SI" localSheetId="55">[3]!ERR</definedName>
    <definedName name="SI" localSheetId="56">[3]!ERR</definedName>
    <definedName name="SI" localSheetId="9">[3]!ERR</definedName>
    <definedName name="SI" localSheetId="10">[3]!ERR</definedName>
    <definedName name="SI" localSheetId="11">[3]!ERR</definedName>
    <definedName name="SI" localSheetId="12">[3]!ERR</definedName>
    <definedName name="SI" localSheetId="13">[3]!ERR</definedName>
    <definedName name="SI" localSheetId="14">[3]!ERR</definedName>
    <definedName name="SI" localSheetId="16">[3]!ERR</definedName>
    <definedName name="SI" localSheetId="17">[3]!ERR</definedName>
    <definedName name="SI" localSheetId="22">[3]!ERR</definedName>
    <definedName name="SI" localSheetId="23">[3]!ERR</definedName>
    <definedName name="SI" localSheetId="24">[3]!ERR</definedName>
    <definedName name="SI" localSheetId="25">[3]!ERR</definedName>
    <definedName name="SI" localSheetId="26">[3]!ERR</definedName>
    <definedName name="SI" localSheetId="27">[3]!ERR</definedName>
    <definedName name="SI" localSheetId="28">[3]!ERR</definedName>
    <definedName name="SI" localSheetId="29">[3]!ERR</definedName>
    <definedName name="SI" localSheetId="30">[3]!ERR</definedName>
    <definedName name="SI" localSheetId="31">[3]!ERR</definedName>
    <definedName name="SI" localSheetId="32">[3]!ERR</definedName>
    <definedName name="SI" localSheetId="33">[3]!ERR</definedName>
    <definedName name="SI" localSheetId="34">[3]!ERR</definedName>
    <definedName name="SI" localSheetId="35">[3]!ERR</definedName>
    <definedName name="SI" localSheetId="36">[3]!ERR</definedName>
    <definedName name="SI" localSheetId="37">[3]!ERR</definedName>
    <definedName name="SI" localSheetId="38">[3]!ERR</definedName>
    <definedName name="SI" localSheetId="39">[3]!ERR</definedName>
    <definedName name="SI" localSheetId="40">[3]!ERR</definedName>
    <definedName name="SI" localSheetId="41">[3]!ERR</definedName>
    <definedName name="si" localSheetId="3">#REF!</definedName>
    <definedName name="SI">[3]!ERR</definedName>
    <definedName name="SIFON_180_2" localSheetId="6">#REF!</definedName>
    <definedName name="SIFON_180_2" localSheetId="7">#REF!</definedName>
    <definedName name="SIFON_180_2" localSheetId="11">#REF!</definedName>
    <definedName name="SIFON_180_2" localSheetId="19">#REF!</definedName>
    <definedName name="SIFON_180_2">#REF!</definedName>
    <definedName name="SIKA" localSheetId="6">#REF!</definedName>
    <definedName name="SIKA" localSheetId="7">#REF!</definedName>
    <definedName name="SIKA" localSheetId="11">#REF!</definedName>
    <definedName name="SIKA" localSheetId="19">#REF!</definedName>
    <definedName name="SIKA">#REF!</definedName>
    <definedName name="SIKA_1">'[206]LISTA PRECIO'!$B$72</definedName>
    <definedName name="SIKADUR" localSheetId="6">#REF!</definedName>
    <definedName name="SIKADUR" localSheetId="7">#REF!</definedName>
    <definedName name="SIKADUR" localSheetId="11">#REF!</definedName>
    <definedName name="SIKADUR" localSheetId="19">#REF!</definedName>
    <definedName name="SIKADUR" localSheetId="2">#REF!</definedName>
    <definedName name="SIKADUR" localSheetId="1">#REF!</definedName>
    <definedName name="SIKADUR">#REF!</definedName>
    <definedName name="Sim_Model_Input_1" localSheetId="6">[199]HL!#REF!</definedName>
    <definedName name="Sim_Model_Input_1" localSheetId="7">[199]HL!#REF!</definedName>
    <definedName name="Sim_Model_Input_1" localSheetId="11">[199]HL!#REF!</definedName>
    <definedName name="Sim_Model_Input_1" localSheetId="19">[199]HL!#REF!</definedName>
    <definedName name="Sim_Model_Input_1">[199]HL!#REF!</definedName>
    <definedName name="Sim_Model_Input_4" localSheetId="7">[199]HL!#REF!</definedName>
    <definedName name="Sim_Model_Input_4" localSheetId="11">[199]HL!#REF!</definedName>
    <definedName name="Sim_Model_Input_4" localSheetId="19">[199]HL!#REF!</definedName>
    <definedName name="Sim_Model_Input_4">[199]HL!#REF!</definedName>
    <definedName name="Sim_Model_Output_1" localSheetId="7">[199]HL!#REF!</definedName>
    <definedName name="Sim_Model_Output_1" localSheetId="11">[199]HL!#REF!</definedName>
    <definedName name="Sim_Model_Output_1" localSheetId="19">[199]HL!#REF!</definedName>
    <definedName name="Sim_Model_Output_1">[199]HL!#REF!</definedName>
    <definedName name="SISISIS" localSheetId="15">[3]!ERR</definedName>
    <definedName name="SISISIS" localSheetId="6">[3]!ERR</definedName>
    <definedName name="SISISIS" localSheetId="7">[3]!ERR</definedName>
    <definedName name="SISISIS" localSheetId="8">[3]!ERR</definedName>
    <definedName name="SISISIS" localSheetId="42">[3]!ERR</definedName>
    <definedName name="SISISIS" localSheetId="43">[3]!ERR</definedName>
    <definedName name="SISISIS" localSheetId="44">[3]!ERR</definedName>
    <definedName name="SISISIS" localSheetId="45">[3]!ERR</definedName>
    <definedName name="SISISIS" localSheetId="46">[3]!ERR</definedName>
    <definedName name="SISISIS" localSheetId="47">[3]!ERR</definedName>
    <definedName name="SISISIS" localSheetId="48">[3]!ERR</definedName>
    <definedName name="SISISIS" localSheetId="49">[3]!ERR</definedName>
    <definedName name="SISISIS" localSheetId="50">[3]!ERR</definedName>
    <definedName name="SISISIS" localSheetId="51">[3]!ERR</definedName>
    <definedName name="SISISIS" localSheetId="52">[3]!ERR</definedName>
    <definedName name="SISISIS" localSheetId="53">[3]!ERR</definedName>
    <definedName name="SISISIS" localSheetId="54">[3]!ERR</definedName>
    <definedName name="SISISIS" localSheetId="55">[3]!ERR</definedName>
    <definedName name="SISISIS" localSheetId="56">[3]!ERR</definedName>
    <definedName name="SISISIS" localSheetId="9">[3]!ERR</definedName>
    <definedName name="SISISIS" localSheetId="10">[3]!ERR</definedName>
    <definedName name="SISISIS" localSheetId="11">[3]!ERR</definedName>
    <definedName name="SISISIS" localSheetId="12">[3]!ERR</definedName>
    <definedName name="SISISIS" localSheetId="13">[3]!ERR</definedName>
    <definedName name="SISISIS" localSheetId="14">[3]!ERR</definedName>
    <definedName name="SISISIS" localSheetId="16">[3]!ERR</definedName>
    <definedName name="SISISIS" localSheetId="17">[3]!ERR</definedName>
    <definedName name="SISISIS" localSheetId="22">[3]!ERR</definedName>
    <definedName name="SISISIS" localSheetId="23">[3]!ERR</definedName>
    <definedName name="SISISIS" localSheetId="24">[3]!ERR</definedName>
    <definedName name="SISISIS" localSheetId="25">[3]!ERR</definedName>
    <definedName name="SISISIS" localSheetId="26">[3]!ERR</definedName>
    <definedName name="SISISIS" localSheetId="27">[3]!ERR</definedName>
    <definedName name="SISISIS" localSheetId="28">[3]!ERR</definedName>
    <definedName name="SISISIS" localSheetId="29">[3]!ERR</definedName>
    <definedName name="SISISIS" localSheetId="30">[3]!ERR</definedName>
    <definedName name="SISISIS" localSheetId="31">[3]!ERR</definedName>
    <definedName name="SISISIS" localSheetId="32">[3]!ERR</definedName>
    <definedName name="SISISIS" localSheetId="33">[3]!ERR</definedName>
    <definedName name="SISISIS" localSheetId="34">[3]!ERR</definedName>
    <definedName name="SISISIS" localSheetId="35">[3]!ERR</definedName>
    <definedName name="SISISIS" localSheetId="36">[3]!ERR</definedName>
    <definedName name="SISISIS" localSheetId="37">[3]!ERR</definedName>
    <definedName name="SISISIS" localSheetId="38">[3]!ERR</definedName>
    <definedName name="SISISIS" localSheetId="39">[3]!ERR</definedName>
    <definedName name="SISISIS" localSheetId="40">[3]!ERR</definedName>
    <definedName name="SISISIS" localSheetId="41">[3]!ERR</definedName>
    <definedName name="SISISIS">[3]!ERR</definedName>
    <definedName name="Sitio">[195]Sheet1!$C$2:$C$4</definedName>
    <definedName name="sk" localSheetId="15">#REF!</definedName>
    <definedName name="sk" localSheetId="6">#REF!</definedName>
    <definedName name="sk" localSheetId="7">#REF!</definedName>
    <definedName name="sk" localSheetId="8">#REF!</definedName>
    <definedName name="sk" localSheetId="42">#REF!</definedName>
    <definedName name="sk" localSheetId="43">#REF!</definedName>
    <definedName name="sk" localSheetId="44">#REF!</definedName>
    <definedName name="sk" localSheetId="45">#REF!</definedName>
    <definedName name="sk" localSheetId="46">#REF!</definedName>
    <definedName name="sk" localSheetId="47">#REF!</definedName>
    <definedName name="sk" localSheetId="48">#REF!</definedName>
    <definedName name="sk" localSheetId="49">#REF!</definedName>
    <definedName name="sk" localSheetId="50">#REF!</definedName>
    <definedName name="sk" localSheetId="51">#REF!</definedName>
    <definedName name="sk" localSheetId="52">#REF!</definedName>
    <definedName name="sk" localSheetId="53">#REF!</definedName>
    <definedName name="sk" localSheetId="54">#REF!</definedName>
    <definedName name="sk" localSheetId="55">#REF!</definedName>
    <definedName name="sk" localSheetId="56">#REF!</definedName>
    <definedName name="sk" localSheetId="9">#REF!</definedName>
    <definedName name="sk" localSheetId="10">#REF!</definedName>
    <definedName name="sk" localSheetId="11">#REF!</definedName>
    <definedName name="sk" localSheetId="12">#REF!</definedName>
    <definedName name="sk" localSheetId="13">#REF!</definedName>
    <definedName name="sk" localSheetId="14">#REF!</definedName>
    <definedName name="sk" localSheetId="16">#REF!</definedName>
    <definedName name="sk" localSheetId="17">#REF!</definedName>
    <definedName name="sk" localSheetId="18">#REF!</definedName>
    <definedName name="sk" localSheetId="19">#REF!</definedName>
    <definedName name="sk" localSheetId="22">#REF!</definedName>
    <definedName name="sk" localSheetId="23">#REF!</definedName>
    <definedName name="sk" localSheetId="24">#REF!</definedName>
    <definedName name="sk" localSheetId="25">#REF!</definedName>
    <definedName name="sk" localSheetId="26">#REF!</definedName>
    <definedName name="sk" localSheetId="27">#REF!</definedName>
    <definedName name="sk" localSheetId="28">#REF!</definedName>
    <definedName name="sk" localSheetId="29">#REF!</definedName>
    <definedName name="sk" localSheetId="30">#REF!</definedName>
    <definedName name="sk" localSheetId="31">#REF!</definedName>
    <definedName name="sk" localSheetId="32">#REF!</definedName>
    <definedName name="sk" localSheetId="33">#REF!</definedName>
    <definedName name="sk" localSheetId="34">#REF!</definedName>
    <definedName name="sk" localSheetId="35">#REF!</definedName>
    <definedName name="sk" localSheetId="36">#REF!</definedName>
    <definedName name="sk" localSheetId="37">#REF!</definedName>
    <definedName name="sk" localSheetId="38">#REF!</definedName>
    <definedName name="sk" localSheetId="39">#REF!</definedName>
    <definedName name="sk" localSheetId="40">#REF!</definedName>
    <definedName name="sk" localSheetId="41">#REF!</definedName>
    <definedName name="sk" localSheetId="3">#REF!</definedName>
    <definedName name="sk">#REF!</definedName>
    <definedName name="SL" localSheetId="15">[102]PRESUPUESTO!#REF!</definedName>
    <definedName name="SL" localSheetId="6">[102]PRESUPUESTO!#REF!</definedName>
    <definedName name="SL" localSheetId="7">[102]PRESUPUESTO!#REF!</definedName>
    <definedName name="SL" localSheetId="8">[102]PRESUPUESTO!#REF!</definedName>
    <definedName name="SL" localSheetId="42">[102]PRESUPUESTO!#REF!</definedName>
    <definedName name="SL" localSheetId="43">[102]PRESUPUESTO!#REF!</definedName>
    <definedName name="SL" localSheetId="44">[102]PRESUPUESTO!#REF!</definedName>
    <definedName name="SL" localSheetId="45">[102]PRESUPUESTO!#REF!</definedName>
    <definedName name="SL" localSheetId="46">[102]PRESUPUESTO!#REF!</definedName>
    <definedName name="SL" localSheetId="47">[102]PRESUPUESTO!#REF!</definedName>
    <definedName name="SL" localSheetId="48">[102]PRESUPUESTO!#REF!</definedName>
    <definedName name="SL" localSheetId="49">[102]PRESUPUESTO!#REF!</definedName>
    <definedName name="SL" localSheetId="50">[102]PRESUPUESTO!#REF!</definedName>
    <definedName name="SL" localSheetId="51">[102]PRESUPUESTO!#REF!</definedName>
    <definedName name="SL" localSheetId="52">[102]PRESUPUESTO!#REF!</definedName>
    <definedName name="SL" localSheetId="53">[102]PRESUPUESTO!#REF!</definedName>
    <definedName name="SL" localSheetId="54">[102]PRESUPUESTO!#REF!</definedName>
    <definedName name="SL" localSheetId="55">[102]PRESUPUESTO!#REF!</definedName>
    <definedName name="SL" localSheetId="56">[102]PRESUPUESTO!#REF!</definedName>
    <definedName name="SL" localSheetId="9">[102]PRESUPUESTO!#REF!</definedName>
    <definedName name="SL" localSheetId="10">[102]PRESUPUESTO!#REF!</definedName>
    <definedName name="SL" localSheetId="11">[102]PRESUPUESTO!#REF!</definedName>
    <definedName name="SL" localSheetId="12">[102]PRESUPUESTO!#REF!</definedName>
    <definedName name="SL" localSheetId="13">[102]PRESUPUESTO!#REF!</definedName>
    <definedName name="SL" localSheetId="14">[102]PRESUPUESTO!#REF!</definedName>
    <definedName name="SL" localSheetId="16">[102]PRESUPUESTO!#REF!</definedName>
    <definedName name="SL" localSheetId="17">[102]PRESUPUESTO!#REF!</definedName>
    <definedName name="SL" localSheetId="18">[102]PRESUPUESTO!#REF!</definedName>
    <definedName name="SL" localSheetId="19">[102]PRESUPUESTO!#REF!</definedName>
    <definedName name="SL" localSheetId="22">[102]PRESUPUESTO!#REF!</definedName>
    <definedName name="SL" localSheetId="23">[102]PRESUPUESTO!#REF!</definedName>
    <definedName name="SL" localSheetId="24">[102]PRESUPUESTO!#REF!</definedName>
    <definedName name="SL" localSheetId="25">[102]PRESUPUESTO!#REF!</definedName>
    <definedName name="SL" localSheetId="26">[102]PRESUPUESTO!#REF!</definedName>
    <definedName name="SL" localSheetId="27">[102]PRESUPUESTO!#REF!</definedName>
    <definedName name="SL" localSheetId="28">[102]PRESUPUESTO!#REF!</definedName>
    <definedName name="SL" localSheetId="29">[102]PRESUPUESTO!#REF!</definedName>
    <definedName name="SL" localSheetId="30">[102]PRESUPUESTO!#REF!</definedName>
    <definedName name="SL" localSheetId="31">[102]PRESUPUESTO!#REF!</definedName>
    <definedName name="SL" localSheetId="32">[102]PRESUPUESTO!#REF!</definedName>
    <definedName name="SL" localSheetId="33">[102]PRESUPUESTO!#REF!</definedName>
    <definedName name="SL" localSheetId="34">[102]PRESUPUESTO!#REF!</definedName>
    <definedName name="SL" localSheetId="35">[102]PRESUPUESTO!#REF!</definedName>
    <definedName name="SL" localSheetId="36">[102]PRESUPUESTO!#REF!</definedName>
    <definedName name="SL" localSheetId="37">[102]PRESUPUESTO!#REF!</definedName>
    <definedName name="SL" localSheetId="38">[102]PRESUPUESTO!#REF!</definedName>
    <definedName name="SL" localSheetId="39">[102]PRESUPUESTO!#REF!</definedName>
    <definedName name="SL" localSheetId="40">[102]PRESUPUESTO!#REF!</definedName>
    <definedName name="SL" localSheetId="41">[102]PRESUPUESTO!#REF!</definedName>
    <definedName name="SL">[102]PRESUPUESTO!#REF!</definedName>
    <definedName name="SLube" localSheetId="6">#REF!</definedName>
    <definedName name="SLube" localSheetId="7">#REF!</definedName>
    <definedName name="SLube" localSheetId="11">#REF!</definedName>
    <definedName name="SLube" localSheetId="19">#REF!</definedName>
    <definedName name="SLube" localSheetId="2">#REF!</definedName>
    <definedName name="SLube" localSheetId="1">#REF!</definedName>
    <definedName name="SLube">#REF!</definedName>
    <definedName name="sm" localSheetId="15">#REF!</definedName>
    <definedName name="sm" localSheetId="6">#REF!</definedName>
    <definedName name="sm" localSheetId="7">#REF!</definedName>
    <definedName name="sm" localSheetId="8">#REF!</definedName>
    <definedName name="sm" localSheetId="42">#REF!</definedName>
    <definedName name="sm" localSheetId="43">#REF!</definedName>
    <definedName name="sm" localSheetId="44">#REF!</definedName>
    <definedName name="sm" localSheetId="45">#REF!</definedName>
    <definedName name="sm" localSheetId="46">#REF!</definedName>
    <definedName name="sm" localSheetId="47">#REF!</definedName>
    <definedName name="sm" localSheetId="48">#REF!</definedName>
    <definedName name="sm" localSheetId="49">#REF!</definedName>
    <definedName name="sm" localSheetId="50">#REF!</definedName>
    <definedName name="sm" localSheetId="51">#REF!</definedName>
    <definedName name="sm" localSheetId="52">#REF!</definedName>
    <definedName name="sm" localSheetId="53">#REF!</definedName>
    <definedName name="sm" localSheetId="54">#REF!</definedName>
    <definedName name="sm" localSheetId="55">#REF!</definedName>
    <definedName name="sm" localSheetId="56">#REF!</definedName>
    <definedName name="sm" localSheetId="9">#REF!</definedName>
    <definedName name="sm" localSheetId="10">#REF!</definedName>
    <definedName name="sm" localSheetId="11">#REF!</definedName>
    <definedName name="sm" localSheetId="12">#REF!</definedName>
    <definedName name="sm" localSheetId="13">#REF!</definedName>
    <definedName name="sm" localSheetId="14">#REF!</definedName>
    <definedName name="sm" localSheetId="16">#REF!</definedName>
    <definedName name="sm" localSheetId="17">#REF!</definedName>
    <definedName name="sm" localSheetId="18">#REF!</definedName>
    <definedName name="sm" localSheetId="19">#REF!</definedName>
    <definedName name="sm" localSheetId="22">#REF!</definedName>
    <definedName name="sm" localSheetId="23">#REF!</definedName>
    <definedName name="sm" localSheetId="24">#REF!</definedName>
    <definedName name="sm" localSheetId="25">#REF!</definedName>
    <definedName name="sm" localSheetId="26">#REF!</definedName>
    <definedName name="sm" localSheetId="27">#REF!</definedName>
    <definedName name="sm" localSheetId="28">#REF!</definedName>
    <definedName name="sm" localSheetId="29">#REF!</definedName>
    <definedName name="sm" localSheetId="30">#REF!</definedName>
    <definedName name="sm" localSheetId="31">#REF!</definedName>
    <definedName name="sm" localSheetId="32">#REF!</definedName>
    <definedName name="sm" localSheetId="33">#REF!</definedName>
    <definedName name="sm" localSheetId="34">#REF!</definedName>
    <definedName name="sm" localSheetId="35">#REF!</definedName>
    <definedName name="sm" localSheetId="36">#REF!</definedName>
    <definedName name="sm" localSheetId="37">#REF!</definedName>
    <definedName name="sm" localSheetId="38">#REF!</definedName>
    <definedName name="sm" localSheetId="39">#REF!</definedName>
    <definedName name="sm" localSheetId="40">#REF!</definedName>
    <definedName name="sm" localSheetId="41">#REF!</definedName>
    <definedName name="sm" localSheetId="3">#REF!</definedName>
    <definedName name="sm">#REF!</definedName>
    <definedName name="sn" localSheetId="15">#REF!</definedName>
    <definedName name="sn" localSheetId="6">#REF!</definedName>
    <definedName name="sn" localSheetId="7">#REF!</definedName>
    <definedName name="sn" localSheetId="8">#REF!</definedName>
    <definedName name="sn" localSheetId="42">#REF!</definedName>
    <definedName name="sn" localSheetId="43">#REF!</definedName>
    <definedName name="sn" localSheetId="44">#REF!</definedName>
    <definedName name="sn" localSheetId="45">#REF!</definedName>
    <definedName name="sn" localSheetId="46">#REF!</definedName>
    <definedName name="sn" localSheetId="47">#REF!</definedName>
    <definedName name="sn" localSheetId="48">#REF!</definedName>
    <definedName name="sn" localSheetId="49">#REF!</definedName>
    <definedName name="sn" localSheetId="50">#REF!</definedName>
    <definedName name="sn" localSheetId="51">#REF!</definedName>
    <definedName name="sn" localSheetId="52">#REF!</definedName>
    <definedName name="sn" localSheetId="53">#REF!</definedName>
    <definedName name="sn" localSheetId="54">#REF!</definedName>
    <definedName name="sn" localSheetId="55">#REF!</definedName>
    <definedName name="sn" localSheetId="56">#REF!</definedName>
    <definedName name="sn" localSheetId="9">#REF!</definedName>
    <definedName name="sn" localSheetId="10">#REF!</definedName>
    <definedName name="sn" localSheetId="11">#REF!</definedName>
    <definedName name="sn" localSheetId="12">#REF!</definedName>
    <definedName name="sn" localSheetId="13">#REF!</definedName>
    <definedName name="sn" localSheetId="14">#REF!</definedName>
    <definedName name="sn" localSheetId="16">#REF!</definedName>
    <definedName name="sn" localSheetId="17">#REF!</definedName>
    <definedName name="sn" localSheetId="18">#REF!</definedName>
    <definedName name="sn" localSheetId="19">#REF!</definedName>
    <definedName name="sn" localSheetId="22">#REF!</definedName>
    <definedName name="sn" localSheetId="23">#REF!</definedName>
    <definedName name="sn" localSheetId="24">#REF!</definedName>
    <definedName name="sn" localSheetId="25">#REF!</definedName>
    <definedName name="sn" localSheetId="26">#REF!</definedName>
    <definedName name="sn" localSheetId="27">#REF!</definedName>
    <definedName name="sn" localSheetId="28">#REF!</definedName>
    <definedName name="sn" localSheetId="29">#REF!</definedName>
    <definedName name="sn" localSheetId="30">#REF!</definedName>
    <definedName name="sn" localSheetId="31">#REF!</definedName>
    <definedName name="sn" localSheetId="32">#REF!</definedName>
    <definedName name="sn" localSheetId="33">#REF!</definedName>
    <definedName name="sn" localSheetId="34">#REF!</definedName>
    <definedName name="sn" localSheetId="35">#REF!</definedName>
    <definedName name="sn" localSheetId="36">#REF!</definedName>
    <definedName name="sn" localSheetId="37">#REF!</definedName>
    <definedName name="sn" localSheetId="38">#REF!</definedName>
    <definedName name="sn" localSheetId="39">#REF!</definedName>
    <definedName name="sn" localSheetId="40">#REF!</definedName>
    <definedName name="sn" localSheetId="41">#REF!</definedName>
    <definedName name="sn" localSheetId="3">#REF!</definedName>
    <definedName name="sn">#REF!</definedName>
    <definedName name="snw" localSheetId="15">#REF!</definedName>
    <definedName name="snw" localSheetId="6">#REF!</definedName>
    <definedName name="snw" localSheetId="7">#REF!</definedName>
    <definedName name="snw" localSheetId="8">#REF!</definedName>
    <definedName name="snw" localSheetId="42">#REF!</definedName>
    <definedName name="snw" localSheetId="43">#REF!</definedName>
    <definedName name="snw" localSheetId="44">#REF!</definedName>
    <definedName name="snw" localSheetId="45">#REF!</definedName>
    <definedName name="snw" localSheetId="46">#REF!</definedName>
    <definedName name="snw" localSheetId="47">#REF!</definedName>
    <definedName name="snw" localSheetId="48">#REF!</definedName>
    <definedName name="snw" localSheetId="49">#REF!</definedName>
    <definedName name="snw" localSheetId="50">#REF!</definedName>
    <definedName name="snw" localSheetId="51">#REF!</definedName>
    <definedName name="snw" localSheetId="52">#REF!</definedName>
    <definedName name="snw" localSheetId="53">#REF!</definedName>
    <definedName name="snw" localSheetId="54">#REF!</definedName>
    <definedName name="snw" localSheetId="55">#REF!</definedName>
    <definedName name="snw" localSheetId="56">#REF!</definedName>
    <definedName name="snw" localSheetId="9">#REF!</definedName>
    <definedName name="snw" localSheetId="10">#REF!</definedName>
    <definedName name="snw" localSheetId="11">#REF!</definedName>
    <definedName name="snw" localSheetId="12">#REF!</definedName>
    <definedName name="snw" localSheetId="13">#REF!</definedName>
    <definedName name="snw" localSheetId="14">#REF!</definedName>
    <definedName name="snw" localSheetId="16">#REF!</definedName>
    <definedName name="snw" localSheetId="17">#REF!</definedName>
    <definedName name="snw" localSheetId="18">#REF!</definedName>
    <definedName name="snw" localSheetId="19">#REF!</definedName>
    <definedName name="snw" localSheetId="22">#REF!</definedName>
    <definedName name="snw" localSheetId="23">#REF!</definedName>
    <definedName name="snw" localSheetId="24">#REF!</definedName>
    <definedName name="snw" localSheetId="25">#REF!</definedName>
    <definedName name="snw" localSheetId="26">#REF!</definedName>
    <definedName name="snw" localSheetId="27">#REF!</definedName>
    <definedName name="snw" localSheetId="28">#REF!</definedName>
    <definedName name="snw" localSheetId="29">#REF!</definedName>
    <definedName name="snw" localSheetId="30">#REF!</definedName>
    <definedName name="snw" localSheetId="31">#REF!</definedName>
    <definedName name="snw" localSheetId="32">#REF!</definedName>
    <definedName name="snw" localSheetId="33">#REF!</definedName>
    <definedName name="snw" localSheetId="34">#REF!</definedName>
    <definedName name="snw" localSheetId="35">#REF!</definedName>
    <definedName name="snw" localSheetId="36">#REF!</definedName>
    <definedName name="snw" localSheetId="37">#REF!</definedName>
    <definedName name="snw" localSheetId="38">#REF!</definedName>
    <definedName name="snw" localSheetId="39">#REF!</definedName>
    <definedName name="snw" localSheetId="40">#REF!</definedName>
    <definedName name="snw" localSheetId="41">#REF!</definedName>
    <definedName name="snw" localSheetId="3">#REF!</definedName>
    <definedName name="snw">#REF!</definedName>
    <definedName name="sñ" localSheetId="6">#REF!</definedName>
    <definedName name="sñ" localSheetId="3">#REF!</definedName>
    <definedName name="sñ">#REF!</definedName>
    <definedName name="so" localSheetId="6">#REF!</definedName>
    <definedName name="so" localSheetId="3">#REF!</definedName>
    <definedName name="so">#REF!</definedName>
    <definedName name="Soat" localSheetId="6">#REF!</definedName>
    <definedName name="Soat">#REF!</definedName>
    <definedName name="SoatCostos" localSheetId="6">#REF!</definedName>
    <definedName name="SoatCostos">#REF!</definedName>
    <definedName name="SOBRE2H" localSheetId="6">#REF!</definedName>
    <definedName name="SOBRE2H">#REF!</definedName>
    <definedName name="sobrecimiento" localSheetId="6">#REF!</definedName>
    <definedName name="sobrecimiento">#REF!</definedName>
    <definedName name="SOCIAL" localSheetId="6">#REF!</definedName>
    <definedName name="SOCIAL">#REF!</definedName>
    <definedName name="SOCIO" localSheetId="6">#REF!</definedName>
    <definedName name="SOCIO">#REF!</definedName>
    <definedName name="SOHaul" localSheetId="6">#REF!</definedName>
    <definedName name="SOHaul">#REF!</definedName>
    <definedName name="SOL" localSheetId="6">#REF!</definedName>
    <definedName name="SOL">#REF!</definedName>
    <definedName name="solado" localSheetId="6">#REF!</definedName>
    <definedName name="solado">#REF!</definedName>
    <definedName name="SOLDA" localSheetId="6">#REF!</definedName>
    <definedName name="SOLDA">#REF!</definedName>
    <definedName name="Soldador">'[31]M.O.'!$F$10</definedName>
    <definedName name="Soldador_1A">'[37]M.O.'!$F$10</definedName>
    <definedName name="SOLDADURA" localSheetId="6">#REF!</definedName>
    <definedName name="SOLDADURA" localSheetId="7">#REF!</definedName>
    <definedName name="SOLDADURA" localSheetId="11">#REF!</definedName>
    <definedName name="SOLDADURA" localSheetId="19">#REF!</definedName>
    <definedName name="SOLDADURA" localSheetId="2">#REF!</definedName>
    <definedName name="SOLDADURA" localSheetId="1">#REF!</definedName>
    <definedName name="SOLDADURA">#REF!</definedName>
    <definedName name="Soldadura_cawell">'[37]LISTADO '!$F$94</definedName>
    <definedName name="Soldadura_electrica">'[37]LISTADO '!$F$9</definedName>
    <definedName name="Solids.SG" localSheetId="6">#REF!</definedName>
    <definedName name="Solids.SG" localSheetId="7">#REF!</definedName>
    <definedName name="Solids.SG" localSheetId="11">#REF!</definedName>
    <definedName name="Solids.SG" localSheetId="19">#REF!</definedName>
    <definedName name="Solids.SG" localSheetId="1">#REF!</definedName>
    <definedName name="Solids.SG">#REF!</definedName>
    <definedName name="solo" localSheetId="6">#REF!</definedName>
    <definedName name="solo" localSheetId="7">#REF!</definedName>
    <definedName name="solo" localSheetId="11">#REF!</definedName>
    <definedName name="solo" localSheetId="19">#REF!</definedName>
    <definedName name="solo" localSheetId="1">#REF!</definedName>
    <definedName name="solo">#REF!</definedName>
    <definedName name="spread" localSheetId="6">#REF!</definedName>
    <definedName name="spread" localSheetId="7">#REF!</definedName>
    <definedName name="spread" localSheetId="11">#REF!</definedName>
    <definedName name="spread" localSheetId="19">#REF!</definedName>
    <definedName name="spread" localSheetId="1">#REF!</definedName>
    <definedName name="spread">#REF!</definedName>
    <definedName name="SpreadDesctos" localSheetId="6">#REF!</definedName>
    <definedName name="SpreadDesctos">#REF!</definedName>
    <definedName name="SpreadFcro" localSheetId="6">#REF!</definedName>
    <definedName name="SpreadFcro">#REF!</definedName>
    <definedName name="SpreadServicios" localSheetId="6">#REF!</definedName>
    <definedName name="SpreadServicios">#REF!</definedName>
    <definedName name="Spreadsheet_name" localSheetId="6">#REF!</definedName>
    <definedName name="Spreadsheet_name">#REF!</definedName>
    <definedName name="SpreadTotal" localSheetId="6">#REF!</definedName>
    <definedName name="SpreadTotal">#REF!</definedName>
    <definedName name="sr" localSheetId="6">#REF!</definedName>
    <definedName name="sr" localSheetId="3">#REF!</definedName>
    <definedName name="sr">#REF!</definedName>
    <definedName name="SRandM" localSheetId="6">#REF!</definedName>
    <definedName name="SRandM">#REF!</definedName>
    <definedName name="ss" localSheetId="6">#REF!</definedName>
    <definedName name="ss" localSheetId="3">#REF!</definedName>
    <definedName name="ss">#REF!</definedName>
    <definedName name="SSDSD" localSheetId="6">#REF!</definedName>
    <definedName name="SSDSD">#REF!</definedName>
    <definedName name="sss" localSheetId="6">#REF!</definedName>
    <definedName name="sss">#REF!</definedName>
    <definedName name="ssss" localSheetId="6">#REF!</definedName>
    <definedName name="ssss" localSheetId="3">#REF!</definedName>
    <definedName name="ssss">#REF!</definedName>
    <definedName name="sssss" localSheetId="6">#REF!</definedName>
    <definedName name="sssss">#REF!</definedName>
    <definedName name="SSSSSSS" localSheetId="15">IF([0]!Loan_Amount*' 3,5'!Interest_Rate*[0]!Loan_Years*[0]!Loan_Start&gt;0,1,0)</definedName>
    <definedName name="SSSSSSS" localSheetId="6">IF('1,1'!Loan_Amount*'1,1'!Interest_Rate*'1,1'!Loan_Years*'1,1'!Loan_Start&gt;0,1,0)</definedName>
    <definedName name="SSSSSSS" localSheetId="7">IF(Loan_Amount*'1,2 '!Interest_Rate*Loan_Years*Loan_Start&gt;0,1,0)</definedName>
    <definedName name="SSSSSSS" localSheetId="8">IF([0]!Loan_Amount*'1,3'!Interest_Rate*[0]!Loan_Years*[0]!Loan_Start&gt;0,1,0)</definedName>
    <definedName name="SSSSSSS" localSheetId="42">IF([0]!Loan_Amount*'10,1'!Interest_Rate*[0]!Loan_Years*[0]!Loan_Start&gt;0,1,0)</definedName>
    <definedName name="SSSSSSS" localSheetId="43">IF([0]!Loan_Amount*'10,2'!Interest_Rate*[0]!Loan_Years*[0]!Loan_Start&gt;0,1,0)</definedName>
    <definedName name="SSSSSSS" localSheetId="44">IF([0]!Loan_Amount*'10,3'!Interest_Rate*[0]!Loan_Years*[0]!Loan_Start&gt;0,1,0)</definedName>
    <definedName name="SSSSSSS" localSheetId="45">IF([0]!Loan_Amount*'10,4'!Interest_Rate*[0]!Loan_Years*[0]!Loan_Start&gt;0,1,0)</definedName>
    <definedName name="SSSSSSS" localSheetId="46">IF([0]!Loan_Amount*'10,5'!Interest_Rate*[0]!Loan_Years*[0]!Loan_Start&gt;0,1,0)</definedName>
    <definedName name="SSSSSSS" localSheetId="47">IF([0]!Loan_Amount*'10,6'!Interest_Rate*[0]!Loan_Years*[0]!Loan_Start&gt;0,1,0)</definedName>
    <definedName name="SSSSSSS" localSheetId="48">IF([0]!Loan_Amount*'10,7'!Interest_Rate*[0]!Loan_Years*[0]!Loan_Start&gt;0,1,0)</definedName>
    <definedName name="SSSSSSS" localSheetId="49">IF([0]!Loan_Amount*'10,8'!Interest_Rate*[0]!Loan_Years*[0]!Loan_Start&gt;0,1,0)</definedName>
    <definedName name="SSSSSSS" localSheetId="50">IF([0]!Loan_Amount*'10,9'!Interest_Rate*[0]!Loan_Years*[0]!Loan_Start&gt;0,1,0)</definedName>
    <definedName name="SSSSSSS" localSheetId="51">IF([0]!Loan_Amount*'11,1'!Interest_Rate*[0]!Loan_Years*[0]!Loan_Start&gt;0,1,0)</definedName>
    <definedName name="SSSSSSS" localSheetId="52">IF([0]!Loan_Amount*'11,2'!Interest_Rate*[0]!Loan_Years*[0]!Loan_Start&gt;0,1,0)</definedName>
    <definedName name="SSSSSSS" localSheetId="53">IF([0]!Loan_Amount*'11,3'!Interest_Rate*[0]!Loan_Years*[0]!Loan_Start&gt;0,1,0)</definedName>
    <definedName name="SSSSSSS" localSheetId="54">IF([0]!Loan_Amount*'11,4'!Interest_Rate*[0]!Loan_Years*[0]!Loan_Start&gt;0,1,0)</definedName>
    <definedName name="SSSSSSS" localSheetId="55">IF([0]!Loan_Amount*'11,5'!Interest_Rate*[0]!Loan_Years*[0]!Loan_Start&gt;0,1,0)</definedName>
    <definedName name="SSSSSSS" localSheetId="56">IF([0]!Loan_Amount*'11,6'!Interest_Rate*[0]!Loan_Years*[0]!Loan_Start&gt;0,1,0)</definedName>
    <definedName name="SSSSSSS" localSheetId="9">IF([0]!Loan_Amount*'2,1'!Interest_Rate*[0]!Loan_Years*[0]!Loan_Start&gt;0,1,0)</definedName>
    <definedName name="SSSSSSS" localSheetId="10">IF([0]!Loan_Amount*'2,2'!Interest_Rate*[0]!Loan_Years*[0]!Loan_Start&gt;0,1,0)</definedName>
    <definedName name="SSSSSSS" localSheetId="11">IF([0]!Loan_Amount*'3,1 '!Interest_Rate*[0]!Loan_Years*[0]!Loan_Start&gt;0,1,0)</definedName>
    <definedName name="SSSSSSS" localSheetId="12">IF([0]!Loan_Amount*'3,2'!Interest_Rate*[0]!Loan_Years*[0]!Loan_Start&gt;0,1,0)</definedName>
    <definedName name="SSSSSSS" localSheetId="13">IF([0]!Loan_Amount*'3,3 '!Interest_Rate*[0]!Loan_Years*[0]!Loan_Start&gt;0,1,0)</definedName>
    <definedName name="SSSSSSS" localSheetId="14">IF([0]!Loan_Amount*'3,4 '!Interest_Rate*[0]!Loan_Years*[0]!Loan_Start&gt;0,1,0)</definedName>
    <definedName name="SSSSSSS" localSheetId="16">IF([0]!Loan_Amount*'3,6'!Interest_Rate*[0]!Loan_Years*[0]!Loan_Start&gt;0,1,0)</definedName>
    <definedName name="SSSSSSS" localSheetId="17">IF([0]!Loan_Amount*'3,7'!Interest_Rate*[0]!Loan_Years*[0]!Loan_Start&gt;0,1,0)</definedName>
    <definedName name="SSSSSSS" localSheetId="18">IF(Loan_Amount*'4,1'!Interest_Rate*Loan_Years*Loan_Start&gt;0,1,0)</definedName>
    <definedName name="SSSSSSS" localSheetId="19">IF(Loan_Amount*'4,2'!Interest_Rate*Loan_Years*Loan_Start&gt;0,1,0)</definedName>
    <definedName name="SSSSSSS" localSheetId="20">IF(Loan_Amount*Interest_Rate*Loan_Years*Loan_Start&gt;0,1,0)</definedName>
    <definedName name="SSSSSSS" localSheetId="21">IF(Loan_Amount*Interest_Rate*Loan_Years*Loan_Start&gt;0,1,0)</definedName>
    <definedName name="SSSSSSS" localSheetId="22">IF([0]!Loan_Amount*'6,1 '!Interest_Rate*[0]!Loan_Years*[0]!Loan_Start&gt;0,1,0)</definedName>
    <definedName name="SSSSSSS" localSheetId="23">IF([0]!Loan_Amount*'6,2 '!Interest_Rate*[0]!Loan_Years*[0]!Loan_Start&gt;0,1,0)</definedName>
    <definedName name="SSSSSSS" localSheetId="24">IF([0]!Loan_Amount*'6,3 '!Interest_Rate*[0]!Loan_Years*[0]!Loan_Start&gt;0,1,0)</definedName>
    <definedName name="SSSSSSS" localSheetId="25">IF([0]!Loan_Amount*'6,4 '!Interest_Rate*[0]!Loan_Years*[0]!Loan_Start&gt;0,1,0)</definedName>
    <definedName name="SSSSSSS" localSheetId="26">IF([0]!Loan_Amount*'6,5 '!Interest_Rate*[0]!Loan_Years*[0]!Loan_Start&gt;0,1,0)</definedName>
    <definedName name="SSSSSSS" localSheetId="27">IF([0]!Loan_Amount*'6,6 '!Interest_Rate*[0]!Loan_Years*[0]!Loan_Start&gt;0,1,0)</definedName>
    <definedName name="SSSSSSS" localSheetId="28">IF([0]!Loan_Amount*'6,7 '!Interest_Rate*[0]!Loan_Years*[0]!Loan_Start&gt;0,1,0)</definedName>
    <definedName name="SSSSSSS" localSheetId="29">IF([0]!Loan_Amount*'7,1 '!Interest_Rate*[0]!Loan_Years*[0]!Loan_Start&gt;0,1,0)</definedName>
    <definedName name="SSSSSSS" localSheetId="30">IF([0]!Loan_Amount*'7,2 '!Interest_Rate*[0]!Loan_Years*[0]!Loan_Start&gt;0,1,0)</definedName>
    <definedName name="SSSSSSS" localSheetId="31">IF([0]!Loan_Amount*'7,3 '!Interest_Rate*[0]!Loan_Years*[0]!Loan_Start&gt;0,1,0)</definedName>
    <definedName name="SSSSSSS" localSheetId="32">IF([0]!Loan_Amount*'7,4 '!Interest_Rate*[0]!Loan_Years*[0]!Loan_Start&gt;0,1,0)</definedName>
    <definedName name="SSSSSSS" localSheetId="33">IF([0]!Loan_Amount*'8,1 '!Interest_Rate*[0]!Loan_Years*[0]!Loan_Start&gt;0,1,0)</definedName>
    <definedName name="SSSSSSS" localSheetId="34">IF([0]!Loan_Amount*'8,2 '!Interest_Rate*[0]!Loan_Years*[0]!Loan_Start&gt;0,1,0)</definedName>
    <definedName name="SSSSSSS" localSheetId="35">IF([0]!Loan_Amount*'8,3 '!Interest_Rate*[0]!Loan_Years*[0]!Loan_Start&gt;0,1,0)</definedName>
    <definedName name="SSSSSSS" localSheetId="36">IF([0]!Loan_Amount*'8,4 '!Interest_Rate*[0]!Loan_Years*[0]!Loan_Start&gt;0,1,0)</definedName>
    <definedName name="SSSSSSS" localSheetId="37">IF([0]!Loan_Amount*'8,5 '!Interest_Rate*[0]!Loan_Years*[0]!Loan_Start&gt;0,1,0)</definedName>
    <definedName name="SSSSSSS" localSheetId="38">IF([0]!Loan_Amount*'9,1'!Interest_Rate*[0]!Loan_Years*[0]!Loan_Start&gt;0,1,0)</definedName>
    <definedName name="SSSSSSS" localSheetId="39">IF([0]!Loan_Amount*'9,2 '!Interest_Rate*[0]!Loan_Years*[0]!Loan_Start&gt;0,1,0)</definedName>
    <definedName name="SSSSSSS" localSheetId="40">IF([0]!Loan_Amount*'9,3'!Interest_Rate*[0]!Loan_Years*[0]!Loan_Start&gt;0,1,0)</definedName>
    <definedName name="SSSSSSS" localSheetId="41">IF([0]!Loan_Amount*'9,4'!Interest_Rate*[0]!Loan_Years*[0]!Loan_Start&gt;0,1,0)</definedName>
    <definedName name="SSSSSSS" localSheetId="2">IF(Loan_Amount*Interest_Rate*Loan_Years*Loan_Start&gt;0,1,0)</definedName>
    <definedName name="SSSSSSS" localSheetId="1">IF(Loan_Amount*Interest_Rate*Loan_Years*Loan_Start&gt;0,1,0)</definedName>
    <definedName name="SSSSSSS" localSheetId="3">#N/A</definedName>
    <definedName name="SSSSSSS">IF(Loan_Amount*Interest_Rate*Loan_Years*Loan_Start&gt;0,1,0)</definedName>
    <definedName name="ssssssssss" localSheetId="6">#REF!</definedName>
    <definedName name="ssssssssss" localSheetId="7">#REF!</definedName>
    <definedName name="ssssssssss" localSheetId="11">#REF!</definedName>
    <definedName name="ssssssssss" localSheetId="19">#REF!</definedName>
    <definedName name="ssssssssss" localSheetId="1">#REF!</definedName>
    <definedName name="ssssssssss">#REF!</definedName>
    <definedName name="sssssssssss" localSheetId="6">#REF!</definedName>
    <definedName name="sssssssssss" localSheetId="7">#REF!</definedName>
    <definedName name="sssssssssss" localSheetId="11">#REF!</definedName>
    <definedName name="sssssssssss" localSheetId="19">#REF!</definedName>
    <definedName name="sssssssssss" localSheetId="1">#REF!</definedName>
    <definedName name="sssssssssss">#REF!</definedName>
    <definedName name="ssssssssssssssssssss" localSheetId="6">#REF!</definedName>
    <definedName name="ssssssssssssssssssss" localSheetId="7">#REF!</definedName>
    <definedName name="ssssssssssssssssssss" localSheetId="11">#REF!</definedName>
    <definedName name="ssssssssssssssssssss" localSheetId="19">#REF!</definedName>
    <definedName name="ssssssssssssssssssss" localSheetId="1">#REF!</definedName>
    <definedName name="ssssssssssssssssssss">#REF!</definedName>
    <definedName name="Standby" localSheetId="6">#REF!</definedName>
    <definedName name="Standby">#REF!</definedName>
    <definedName name="StandbyCostos" localSheetId="6">#REF!</definedName>
    <definedName name="StandbyCostos">#REF!</definedName>
    <definedName name="StartBid" localSheetId="6">#REF!</definedName>
    <definedName name="StartBid">#REF!</definedName>
    <definedName name="StartItems" localSheetId="6">#REF!</definedName>
    <definedName name="StartItems">#REF!</definedName>
    <definedName name="StartPeriod">[207]Index!$S$41</definedName>
    <definedName name="StartRates" localSheetId="6">#REF!</definedName>
    <definedName name="StartRates" localSheetId="7">#REF!</definedName>
    <definedName name="StartRates" localSheetId="11">#REF!</definedName>
    <definedName name="StartRates" localSheetId="19">#REF!</definedName>
    <definedName name="StartRates" localSheetId="2">#REF!</definedName>
    <definedName name="StartRates" localSheetId="1">#REF!</definedName>
    <definedName name="StartRates">#REF!</definedName>
    <definedName name="StartTags" localSheetId="6">#REF!</definedName>
    <definedName name="StartTags" localSheetId="7">#REF!</definedName>
    <definedName name="StartTags" localSheetId="11">#REF!</definedName>
    <definedName name="StartTags" localSheetId="19">#REF!</definedName>
    <definedName name="StartTags" localSheetId="2">#REF!</definedName>
    <definedName name="StartTags" localSheetId="1">#REF!</definedName>
    <definedName name="StartTags">#REF!</definedName>
    <definedName name="status">'[136]LISTS-FOR INTERNAL USE ONLY'!$B$8:$B$13</definedName>
    <definedName name="statusofexecution" localSheetId="6">#REF!</definedName>
    <definedName name="statusofexecution" localSheetId="7">#REF!</definedName>
    <definedName name="statusofexecution" localSheetId="11">#REF!</definedName>
    <definedName name="statusofexecution" localSheetId="19">#REF!</definedName>
    <definedName name="statusofexecution" localSheetId="2">#REF!</definedName>
    <definedName name="statusofexecution" localSheetId="1">#REF!</definedName>
    <definedName name="statusofexecution">#REF!</definedName>
    <definedName name="STOCK_CODE" localSheetId="6">#REF!</definedName>
    <definedName name="STOCK_CODE" localSheetId="7">#REF!</definedName>
    <definedName name="STOCK_CODE" localSheetId="11">#REF!</definedName>
    <definedName name="STOCK_CODE" localSheetId="19">#REF!</definedName>
    <definedName name="STOCK_CODE" localSheetId="2">#REF!</definedName>
    <definedName name="STOCK_CODE" localSheetId="1">#REF!</definedName>
    <definedName name="STOCK_CODE">#REF!</definedName>
    <definedName name="stock_oreganal" localSheetId="6">[90]INPUT_TEMP!#REF!</definedName>
    <definedName name="stock_oreganal" localSheetId="7">[90]INPUT_TEMP!#REF!</definedName>
    <definedName name="stock_oreganal" localSheetId="11">[90]INPUT_TEMP!#REF!</definedName>
    <definedName name="stock_oreganal" localSheetId="19">[90]INPUT_TEMP!#REF!</definedName>
    <definedName name="stock_oreganal" localSheetId="2">[90]INPUT_TEMP!#REF!</definedName>
    <definedName name="stock_oreganal" localSheetId="1">[90]INPUT_TEMP!#REF!</definedName>
    <definedName name="stock_oreganal">[90]INPUT_TEMP!#REF!</definedName>
    <definedName name="StorageTank_Height" localSheetId="6">#REF!</definedName>
    <definedName name="StorageTank_Height" localSheetId="7">#REF!</definedName>
    <definedName name="StorageTank_Height" localSheetId="11">#REF!</definedName>
    <definedName name="StorageTank_Height" localSheetId="19">#REF!</definedName>
    <definedName name="StorageTank_Height" localSheetId="2">#REF!</definedName>
    <definedName name="StorageTank_Height" localSheetId="1">#REF!</definedName>
    <definedName name="StorageTank_Height">#REF!</definedName>
    <definedName name="StorageTank_Radius" localSheetId="6">#REF!</definedName>
    <definedName name="StorageTank_Radius" localSheetId="7">#REF!</definedName>
    <definedName name="StorageTank_Radius" localSheetId="11">#REF!</definedName>
    <definedName name="StorageTank_Radius" localSheetId="19">#REF!</definedName>
    <definedName name="StorageTank_Radius" localSheetId="2">#REF!</definedName>
    <definedName name="StorageTank_Radius" localSheetId="1">#REF!</definedName>
    <definedName name="StorageTank_Radius">#REF!</definedName>
    <definedName name="StorageTank_TotalVolume" localSheetId="6">#REF!</definedName>
    <definedName name="StorageTank_TotalVolume" localSheetId="7">#REF!</definedName>
    <definedName name="StorageTank_TotalVolume" localSheetId="11">#REF!</definedName>
    <definedName name="StorageTank_TotalVolume" localSheetId="19">#REF!</definedName>
    <definedName name="StorageTank_TotalVolume" localSheetId="2">#REF!</definedName>
    <definedName name="StorageTank_TotalVolume" localSheetId="1">#REF!</definedName>
    <definedName name="StorageTank_TotalVolume">#REF!</definedName>
    <definedName name="StorageTank1_DryTonnes" localSheetId="6">#REF!</definedName>
    <definedName name="StorageTank1_DryTonnes">#REF!</definedName>
    <definedName name="StorageTank1_SlurryVolume" localSheetId="6">#REF!</definedName>
    <definedName name="StorageTank1_SlurryVolume">#REF!</definedName>
    <definedName name="StorageTank2_DryTonnes" localSheetId="6">#REF!</definedName>
    <definedName name="StorageTank2_DryTonnes">#REF!</definedName>
    <definedName name="StorageTank2_SlurryVolume" localSheetId="6">#REF!</definedName>
    <definedName name="StorageTank2_SlurryVolume">#REF!</definedName>
    <definedName name="StorageTank3_DryTonnes" localSheetId="6">#REF!</definedName>
    <definedName name="StorageTank3_DryTonnes">#REF!</definedName>
    <definedName name="StorageTank3_SlurryVolume" localSheetId="6">#REF!</definedName>
    <definedName name="StorageTank3_SlurryVolume">#REF!</definedName>
    <definedName name="StorageTank4_DryTonnes" localSheetId="6">#REF!</definedName>
    <definedName name="StorageTank4_DryTonnes">#REF!</definedName>
    <definedName name="StorageTank4_SlurryVolume" localSheetId="6">#REF!</definedName>
    <definedName name="StorageTank4_SlurryVolume">#REF!</definedName>
    <definedName name="StrBaseIncremCanon" localSheetId="6">#REF!</definedName>
    <definedName name="StrBaseIncremCanon">#REF!</definedName>
    <definedName name="StrBaseReliquidacion" localSheetId="6">#REF!</definedName>
    <definedName name="StrBaseReliquidacion">#REF!</definedName>
    <definedName name="StrClienDescontarIVA" localSheetId="6">#REF!</definedName>
    <definedName name="StrClienDescontarIVA">#REF!</definedName>
    <definedName name="StrCliente" localSheetId="6">#REF!</definedName>
    <definedName name="StrCliente">#REF!</definedName>
    <definedName name="StrClienTributaRentaPresun" localSheetId="6">#REF!</definedName>
    <definedName name="StrClienTributaRentaPresun">#REF!</definedName>
    <definedName name="strDescAccesorios" localSheetId="6">#REF!</definedName>
    <definedName name="strDescAccesorios">#REF!</definedName>
    <definedName name="strDescPlanSeguro" localSheetId="6">#REF!</definedName>
    <definedName name="strDescPlanSeguro">#REF!</definedName>
    <definedName name="strEstado" localSheetId="6">#REF!</definedName>
    <definedName name="strEstado">#REF!</definedName>
    <definedName name="StrFrecPago" localSheetId="6">#REF!</definedName>
    <definedName name="StrFrecPago">#REF!</definedName>
    <definedName name="StrFrecReliquidacion" localSheetId="6">#REF!</definedName>
    <definedName name="StrFrecReliquidacion">#REF!</definedName>
    <definedName name="StrGerenteCuenta" localSheetId="6">#REF!</definedName>
    <definedName name="StrGerenteCuenta">#REF!</definedName>
    <definedName name="StrImpDosXMil" localSheetId="6">#REF!</definedName>
    <definedName name="StrImpDosXMil">#REF!</definedName>
    <definedName name="StrMarcaVehicModelo" localSheetId="6">#REF!</definedName>
    <definedName name="StrMarcaVehicModelo">#REF!</definedName>
    <definedName name="StrMarcaVehícModelo" localSheetId="6">#REF!</definedName>
    <definedName name="StrMarcaVehícModelo">#REF!</definedName>
    <definedName name="StrModalidadCanon" localSheetId="6">#REF!</definedName>
    <definedName name="StrModalidadCanon">#REF!</definedName>
    <definedName name="StrModalidadPago" localSheetId="6">#REF!</definedName>
    <definedName name="StrModalidadPago">#REF!</definedName>
    <definedName name="strNomVariable1" localSheetId="6">#REF!</definedName>
    <definedName name="strNomVariable1">#REF!</definedName>
    <definedName name="strNomVariable2" localSheetId="6">#REF!</definedName>
    <definedName name="strNomVariable2">#REF!</definedName>
    <definedName name="strNomVariable3" localSheetId="6">#REF!</definedName>
    <definedName name="strNomVariable3">#REF!</definedName>
    <definedName name="StrNumeroCotizacion" localSheetId="6">#REF!</definedName>
    <definedName name="StrNumeroCotizacion">#REF!</definedName>
    <definedName name="StrNumeroCotización" localSheetId="6">#REF!</definedName>
    <definedName name="StrNumeroCotización">#REF!</definedName>
    <definedName name="strPlaca" localSheetId="6">#REF!</definedName>
    <definedName name="strPlaca">#REF!</definedName>
    <definedName name="StrRentBack" localSheetId="6">#REF!</definedName>
    <definedName name="StrRentBack">#REF!</definedName>
    <definedName name="strTipoCliente" localSheetId="6">#REF!</definedName>
    <definedName name="strTipoCliente">#REF!</definedName>
    <definedName name="StrTipoContrato" localSheetId="6">#REF!</definedName>
    <definedName name="StrTipoContrato">#REF!</definedName>
    <definedName name="Stub" localSheetId="6" hidden="1">#REF!</definedName>
    <definedName name="Stub" localSheetId="2" hidden="1">#REF!</definedName>
    <definedName name="Stub" localSheetId="1" hidden="1">#REF!</definedName>
    <definedName name="Stub" hidden="1">#REF!</definedName>
    <definedName name="Stub_Header1" localSheetId="6" hidden="1">#REF!</definedName>
    <definedName name="Stub_Header1" localSheetId="2" hidden="1">#REF!</definedName>
    <definedName name="Stub_Header1" localSheetId="1" hidden="1">#REF!</definedName>
    <definedName name="Stub_Header1" hidden="1">#REF!</definedName>
    <definedName name="Stub_Header2" localSheetId="6" hidden="1">#REF!</definedName>
    <definedName name="Stub_Header2" localSheetId="2" hidden="1">#REF!</definedName>
    <definedName name="Stub_Header2" localSheetId="1" hidden="1">#REF!</definedName>
    <definedName name="Stub_Header2" hidden="1">#REF!</definedName>
    <definedName name="Stub_Header3" localSheetId="6" hidden="1">#REF!</definedName>
    <definedName name="Stub_Header3" localSheetId="2" hidden="1">#REF!</definedName>
    <definedName name="Stub_Header3" localSheetId="1" hidden="1">#REF!</definedName>
    <definedName name="Stub_Header3" hidden="1">#REF!</definedName>
    <definedName name="STyre" localSheetId="6">#REF!</definedName>
    <definedName name="STyre">#REF!</definedName>
    <definedName name="SUBTOTAL" localSheetId="15">#REF!</definedName>
    <definedName name="SUBTOTAL" localSheetId="6">#REF!</definedName>
    <definedName name="SUBTOTAL" localSheetId="7">#REF!</definedName>
    <definedName name="SUBTOTAL" localSheetId="8">#REF!</definedName>
    <definedName name="SUBTOTAL" localSheetId="42">#REF!</definedName>
    <definedName name="SUBTOTAL" localSheetId="43">#REF!</definedName>
    <definedName name="SUBTOTAL" localSheetId="44">#REF!</definedName>
    <definedName name="SUBTOTAL" localSheetId="45">#REF!</definedName>
    <definedName name="SUBTOTAL" localSheetId="46">#REF!</definedName>
    <definedName name="SUBTOTAL" localSheetId="47">#REF!</definedName>
    <definedName name="SUBTOTAL" localSheetId="48">#REF!</definedName>
    <definedName name="SUBTOTAL" localSheetId="49">#REF!</definedName>
    <definedName name="SUBTOTAL" localSheetId="50">#REF!</definedName>
    <definedName name="SUBTOTAL" localSheetId="51">#REF!</definedName>
    <definedName name="SUBTOTAL" localSheetId="52">#REF!</definedName>
    <definedName name="SUBTOTAL" localSheetId="53">#REF!</definedName>
    <definedName name="SUBTOTAL" localSheetId="54">#REF!</definedName>
    <definedName name="SUBTOTAL" localSheetId="55">#REF!</definedName>
    <definedName name="SUBTOTAL" localSheetId="56">#REF!</definedName>
    <definedName name="SUBTOTAL" localSheetId="9">#REF!</definedName>
    <definedName name="SUBTOTAL" localSheetId="10">#REF!</definedName>
    <definedName name="SUBTOTAL" localSheetId="11">#REF!</definedName>
    <definedName name="SUBTOTAL" localSheetId="12">#REF!</definedName>
    <definedName name="SUBTOTAL" localSheetId="13">#REF!</definedName>
    <definedName name="SUBTOTAL" localSheetId="14">#REF!</definedName>
    <definedName name="SUBTOTAL" localSheetId="16">#REF!</definedName>
    <definedName name="SUBTOTAL" localSheetId="17">#REF!</definedName>
    <definedName name="SUBTOTAL" localSheetId="18">#REF!</definedName>
    <definedName name="SUBTOTAL" localSheetId="19">#REF!</definedName>
    <definedName name="SUBTOTAL" localSheetId="20">#REF!</definedName>
    <definedName name="SUBTOTAL" localSheetId="21">#REF!</definedName>
    <definedName name="SUBTOTAL" localSheetId="22">#REF!</definedName>
    <definedName name="SUBTOTAL" localSheetId="23">#REF!</definedName>
    <definedName name="SUBTOTAL" localSheetId="24">#REF!</definedName>
    <definedName name="SUBTOTAL" localSheetId="25">#REF!</definedName>
    <definedName name="SUBTOTAL" localSheetId="26">#REF!</definedName>
    <definedName name="SUBTOTAL" localSheetId="27">#REF!</definedName>
    <definedName name="SUBTOTAL" localSheetId="28">#REF!</definedName>
    <definedName name="SUBTOTAL" localSheetId="29">#REF!</definedName>
    <definedName name="SUBTOTAL" localSheetId="30">#REF!</definedName>
    <definedName name="SUBTOTAL" localSheetId="31">#REF!</definedName>
    <definedName name="SUBTOTAL" localSheetId="32">#REF!</definedName>
    <definedName name="SUBTOTAL" localSheetId="33">#REF!</definedName>
    <definedName name="SUBTOTAL" localSheetId="34">#REF!</definedName>
    <definedName name="SUBTOTAL" localSheetId="35">#REF!</definedName>
    <definedName name="SUBTOTAL" localSheetId="36">#REF!</definedName>
    <definedName name="SUBTOTAL" localSheetId="37">#REF!</definedName>
    <definedName name="SUBTOTAL" localSheetId="38">#REF!</definedName>
    <definedName name="SUBTOTAL" localSheetId="39">#REF!</definedName>
    <definedName name="SUBTOTAL" localSheetId="40">#REF!</definedName>
    <definedName name="SUBTOTAL" localSheetId="41">#REF!</definedName>
    <definedName name="SUBTOTAL">#REF!</definedName>
    <definedName name="SUBTOTALMAT" localSheetId="15">#REF!</definedName>
    <definedName name="SUBTOTALMAT" localSheetId="6">#REF!</definedName>
    <definedName name="SUBTOTALMAT" localSheetId="7">#REF!</definedName>
    <definedName name="SUBTOTALMAT" localSheetId="8">#REF!</definedName>
    <definedName name="SUBTOTALMAT" localSheetId="42">#REF!</definedName>
    <definedName name="SUBTOTALMAT" localSheetId="43">#REF!</definedName>
    <definedName name="SUBTOTALMAT" localSheetId="44">#REF!</definedName>
    <definedName name="SUBTOTALMAT" localSheetId="45">#REF!</definedName>
    <definedName name="SUBTOTALMAT" localSheetId="46">#REF!</definedName>
    <definedName name="SUBTOTALMAT" localSheetId="47">#REF!</definedName>
    <definedName name="SUBTOTALMAT" localSheetId="48">#REF!</definedName>
    <definedName name="SUBTOTALMAT" localSheetId="49">#REF!</definedName>
    <definedName name="SUBTOTALMAT" localSheetId="50">#REF!</definedName>
    <definedName name="SUBTOTALMAT" localSheetId="51">#REF!</definedName>
    <definedName name="SUBTOTALMAT" localSheetId="52">#REF!</definedName>
    <definedName name="SUBTOTALMAT" localSheetId="53">#REF!</definedName>
    <definedName name="SUBTOTALMAT" localSheetId="54">#REF!</definedName>
    <definedName name="SUBTOTALMAT" localSheetId="55">#REF!</definedName>
    <definedName name="SUBTOTALMAT" localSheetId="56">#REF!</definedName>
    <definedName name="SUBTOTALMAT" localSheetId="9">#REF!</definedName>
    <definedName name="SUBTOTALMAT" localSheetId="10">#REF!</definedName>
    <definedName name="SUBTOTALMAT" localSheetId="11">#REF!</definedName>
    <definedName name="SUBTOTALMAT" localSheetId="12">#REF!</definedName>
    <definedName name="SUBTOTALMAT" localSheetId="13">#REF!</definedName>
    <definedName name="SUBTOTALMAT" localSheetId="14">#REF!</definedName>
    <definedName name="SUBTOTALMAT" localSheetId="16">#REF!</definedName>
    <definedName name="SUBTOTALMAT" localSheetId="17">#REF!</definedName>
    <definedName name="SUBTOTALMAT" localSheetId="18">#REF!</definedName>
    <definedName name="SUBTOTALMAT" localSheetId="19">#REF!</definedName>
    <definedName name="SUBTOTALMAT" localSheetId="20">#REF!</definedName>
    <definedName name="SUBTOTALMAT" localSheetId="21">#REF!</definedName>
    <definedName name="SUBTOTALMAT" localSheetId="22">#REF!</definedName>
    <definedName name="SUBTOTALMAT" localSheetId="23">#REF!</definedName>
    <definedName name="SUBTOTALMAT" localSheetId="24">#REF!</definedName>
    <definedName name="SUBTOTALMAT" localSheetId="25">#REF!</definedName>
    <definedName name="SUBTOTALMAT" localSheetId="26">#REF!</definedName>
    <definedName name="SUBTOTALMAT" localSheetId="27">#REF!</definedName>
    <definedName name="SUBTOTALMAT" localSheetId="28">#REF!</definedName>
    <definedName name="SUBTOTALMAT" localSheetId="29">#REF!</definedName>
    <definedName name="SUBTOTALMAT" localSheetId="30">#REF!</definedName>
    <definedName name="SUBTOTALMAT" localSheetId="31">#REF!</definedName>
    <definedName name="SUBTOTALMAT" localSheetId="32">#REF!</definedName>
    <definedName name="SUBTOTALMAT" localSheetId="33">#REF!</definedName>
    <definedName name="SUBTOTALMAT" localSheetId="34">#REF!</definedName>
    <definedName name="SUBTOTALMAT" localSheetId="35">#REF!</definedName>
    <definedName name="SUBTOTALMAT" localSheetId="36">#REF!</definedName>
    <definedName name="SUBTOTALMAT" localSheetId="37">#REF!</definedName>
    <definedName name="SUBTOTALMAT" localSheetId="38">#REF!</definedName>
    <definedName name="SUBTOTALMAT" localSheetId="39">#REF!</definedName>
    <definedName name="SUBTOTALMAT" localSheetId="40">#REF!</definedName>
    <definedName name="SUBTOTALMAT" localSheetId="41">#REF!</definedName>
    <definedName name="SUBTOTALMAT">#REF!</definedName>
    <definedName name="SUELDOS">'[152]Base Datos Sueldo'!$B$7:$C$26</definedName>
    <definedName name="suma">[208]Hoja1!$F$60</definedName>
    <definedName name="sup" localSheetId="15">#REF!</definedName>
    <definedName name="sup" localSheetId="6">#REF!</definedName>
    <definedName name="sup" localSheetId="7">#REF!</definedName>
    <definedName name="sup" localSheetId="8">#REF!</definedName>
    <definedName name="sup" localSheetId="42">#REF!</definedName>
    <definedName name="sup" localSheetId="43">#REF!</definedName>
    <definedName name="sup" localSheetId="44">#REF!</definedName>
    <definedName name="sup" localSheetId="45">#REF!</definedName>
    <definedName name="sup" localSheetId="46">#REF!</definedName>
    <definedName name="sup" localSheetId="47">#REF!</definedName>
    <definedName name="sup" localSheetId="48">#REF!</definedName>
    <definedName name="sup" localSheetId="49">#REF!</definedName>
    <definedName name="sup" localSheetId="50">#REF!</definedName>
    <definedName name="sup" localSheetId="51">#REF!</definedName>
    <definedName name="sup" localSheetId="52">#REF!</definedName>
    <definedName name="sup" localSheetId="53">#REF!</definedName>
    <definedName name="sup" localSheetId="54">#REF!</definedName>
    <definedName name="sup" localSheetId="55">#REF!</definedName>
    <definedName name="sup" localSheetId="56">#REF!</definedName>
    <definedName name="sup" localSheetId="9">#REF!</definedName>
    <definedName name="sup" localSheetId="10">#REF!</definedName>
    <definedName name="sup" localSheetId="11">#REF!</definedName>
    <definedName name="sup" localSheetId="12">#REF!</definedName>
    <definedName name="sup" localSheetId="13">#REF!</definedName>
    <definedName name="sup" localSheetId="14">#REF!</definedName>
    <definedName name="sup" localSheetId="16">#REF!</definedName>
    <definedName name="sup" localSheetId="17">#REF!</definedName>
    <definedName name="sup" localSheetId="18">#REF!</definedName>
    <definedName name="sup" localSheetId="19">#REF!</definedName>
    <definedName name="sup" localSheetId="20">#REF!</definedName>
    <definedName name="sup" localSheetId="21">#REF!</definedName>
    <definedName name="sup" localSheetId="22">#REF!</definedName>
    <definedName name="sup" localSheetId="23">#REF!</definedName>
    <definedName name="sup" localSheetId="24">#REF!</definedName>
    <definedName name="sup" localSheetId="25">#REF!</definedName>
    <definedName name="sup" localSheetId="26">#REF!</definedName>
    <definedName name="sup" localSheetId="27">#REF!</definedName>
    <definedName name="sup" localSheetId="28">#REF!</definedName>
    <definedName name="sup" localSheetId="29">#REF!</definedName>
    <definedName name="sup" localSheetId="30">#REF!</definedName>
    <definedName name="sup" localSheetId="31">#REF!</definedName>
    <definedName name="sup" localSheetId="32">#REF!</definedName>
    <definedName name="sup" localSheetId="33">#REF!</definedName>
    <definedName name="sup" localSheetId="34">#REF!</definedName>
    <definedName name="sup" localSheetId="35">#REF!</definedName>
    <definedName name="sup" localSheetId="36">#REF!</definedName>
    <definedName name="sup" localSheetId="37">#REF!</definedName>
    <definedName name="sup" localSheetId="38">#REF!</definedName>
    <definedName name="sup" localSheetId="39">#REF!</definedName>
    <definedName name="sup" localSheetId="40">#REF!</definedName>
    <definedName name="sup" localSheetId="41">#REF!</definedName>
    <definedName name="sup">#REF!</definedName>
    <definedName name="Super_T">'[31]LISTADO '!$F$23</definedName>
    <definedName name="SUPERCEL" localSheetId="6">#REF!</definedName>
    <definedName name="SUPERCEL" localSheetId="7">#REF!</definedName>
    <definedName name="SUPERCEL" localSheetId="11">#REF!</definedName>
    <definedName name="SUPERCEL" localSheetId="19">#REF!</definedName>
    <definedName name="SUPERCEL" localSheetId="1">#REF!</definedName>
    <definedName name="SUPERCEL">#REF!</definedName>
    <definedName name="supert">'[37]LISTADO '!$F$110</definedName>
    <definedName name="Supervía" localSheetId="6" hidden="1">{#N/A,#N/A,TRUE,"0001";#N/A,#N/A,TRUE,"0002";#N/A,#N/A,TRUE,"0003";#N/A,#N/A,TRUE,"0004";#N/A,#N/A,TRUE,"0005";#N/A,#N/A,TRUE,"0006";#N/A,#N/A,TRUE,"0007";#N/A,#N/A,TRUE,"0008";#N/A,#N/A,TRUE,"0009";#N/A,#N/A,TRUE,"0010"}</definedName>
    <definedName name="Supervía" localSheetId="7" hidden="1">{#N/A,#N/A,TRUE,"0001";#N/A,#N/A,TRUE,"0002";#N/A,#N/A,TRUE,"0003";#N/A,#N/A,TRUE,"0004";#N/A,#N/A,TRUE,"0005";#N/A,#N/A,TRUE,"0006";#N/A,#N/A,TRUE,"0007";#N/A,#N/A,TRUE,"0008";#N/A,#N/A,TRUE,"0009";#N/A,#N/A,TRUE,"0010"}</definedName>
    <definedName name="Supervía" localSheetId="11" hidden="1">{#N/A,#N/A,TRUE,"0001";#N/A,#N/A,TRUE,"0002";#N/A,#N/A,TRUE,"0003";#N/A,#N/A,TRUE,"0004";#N/A,#N/A,TRUE,"0005";#N/A,#N/A,TRUE,"0006";#N/A,#N/A,TRUE,"0007";#N/A,#N/A,TRUE,"0008";#N/A,#N/A,TRUE,"0009";#N/A,#N/A,TRUE,"0010"}</definedName>
    <definedName name="Supervía" localSheetId="19" hidden="1">{#N/A,#N/A,TRUE,"0001";#N/A,#N/A,TRUE,"0002";#N/A,#N/A,TRUE,"0003";#N/A,#N/A,TRUE,"0004";#N/A,#N/A,TRUE,"0005";#N/A,#N/A,TRUE,"0006";#N/A,#N/A,TRUE,"0007";#N/A,#N/A,TRUE,"0008";#N/A,#N/A,TRUE,"0009";#N/A,#N/A,TRUE,"0010"}</definedName>
    <definedName name="Supervía" localSheetId="2" hidden="1">{#N/A,#N/A,TRUE,"0001";#N/A,#N/A,TRUE,"0002";#N/A,#N/A,TRUE,"0003";#N/A,#N/A,TRUE,"0004";#N/A,#N/A,TRUE,"0005";#N/A,#N/A,TRUE,"0006";#N/A,#N/A,TRUE,"0007";#N/A,#N/A,TRUE,"0008";#N/A,#N/A,TRUE,"0009";#N/A,#N/A,TRUE,"0010"}</definedName>
    <definedName name="Supervía" localSheetId="1"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 localSheetId="2">#REF!</definedName>
    <definedName name="supervision">#REF!</definedName>
    <definedName name="SupportFleet" localSheetId="6">#REF!</definedName>
    <definedName name="SupportFleet" localSheetId="7">#REF!</definedName>
    <definedName name="SupportFleet" localSheetId="11">#REF!</definedName>
    <definedName name="SupportFleet" localSheetId="19">#REF!</definedName>
    <definedName name="SupportFleet">#REF!</definedName>
    <definedName name="SupportOpCost" localSheetId="6">#REF!</definedName>
    <definedName name="SupportOpCost" localSheetId="7">#REF!</definedName>
    <definedName name="SupportOpCost" localSheetId="11">#REF!</definedName>
    <definedName name="SupportOpCost" localSheetId="19">#REF!</definedName>
    <definedName name="SupportOpCost">#REF!</definedName>
    <definedName name="SupportRepl" localSheetId="6">#REF!</definedName>
    <definedName name="SupportRepl">#REF!</definedName>
    <definedName name="swssdecs" localSheetId="6">#REF!</definedName>
    <definedName name="swssdecs">#REF!</definedName>
    <definedName name="t" localSheetId="15">[23]!absc</definedName>
    <definedName name="t" localSheetId="6">[23]!absc</definedName>
    <definedName name="t" localSheetId="7">[23]!absc</definedName>
    <definedName name="t" localSheetId="8">[23]!absc</definedName>
    <definedName name="t" localSheetId="42">[23]!absc</definedName>
    <definedName name="t" localSheetId="43">[23]!absc</definedName>
    <definedName name="t" localSheetId="44">[23]!absc</definedName>
    <definedName name="t" localSheetId="45">[23]!absc</definedName>
    <definedName name="t" localSheetId="46">[23]!absc</definedName>
    <definedName name="t" localSheetId="47">[23]!absc</definedName>
    <definedName name="t" localSheetId="48">[23]!absc</definedName>
    <definedName name="t" localSheetId="49">[23]!absc</definedName>
    <definedName name="t" localSheetId="50">[23]!absc</definedName>
    <definedName name="t" localSheetId="51">[23]!absc</definedName>
    <definedName name="t" localSheetId="52">[23]!absc</definedName>
    <definedName name="t" localSheetId="53">[23]!absc</definedName>
    <definedName name="t" localSheetId="54">[23]!absc</definedName>
    <definedName name="t" localSheetId="55">[23]!absc</definedName>
    <definedName name="t" localSheetId="56">[23]!absc</definedName>
    <definedName name="t" localSheetId="9">[23]!absc</definedName>
    <definedName name="t" localSheetId="10">[23]!absc</definedName>
    <definedName name="t" localSheetId="11">[23]!absc</definedName>
    <definedName name="t" localSheetId="12">[23]!absc</definedName>
    <definedName name="t" localSheetId="13">[23]!absc</definedName>
    <definedName name="t" localSheetId="14">[23]!absc</definedName>
    <definedName name="t" localSheetId="16">[23]!absc</definedName>
    <definedName name="t" localSheetId="17">[23]!absc</definedName>
    <definedName name="t" localSheetId="22">[23]!absc</definedName>
    <definedName name="t" localSheetId="23">[23]!absc</definedName>
    <definedName name="t" localSheetId="24">[23]!absc</definedName>
    <definedName name="t" localSheetId="25">[23]!absc</definedName>
    <definedName name="t" localSheetId="26">[23]!absc</definedName>
    <definedName name="t" localSheetId="27">[23]!absc</definedName>
    <definedName name="t" localSheetId="28">[23]!absc</definedName>
    <definedName name="t" localSheetId="29">[23]!absc</definedName>
    <definedName name="t" localSheetId="30">[23]!absc</definedName>
    <definedName name="t" localSheetId="31">[23]!absc</definedName>
    <definedName name="t" localSheetId="32">[23]!absc</definedName>
    <definedName name="t" localSheetId="33">[23]!absc</definedName>
    <definedName name="t" localSheetId="34">[23]!absc</definedName>
    <definedName name="t" localSheetId="35">[23]!absc</definedName>
    <definedName name="t" localSheetId="36">[23]!absc</definedName>
    <definedName name="t" localSheetId="37">[23]!absc</definedName>
    <definedName name="t" localSheetId="38">[23]!absc</definedName>
    <definedName name="t" localSheetId="39">[23]!absc</definedName>
    <definedName name="t" localSheetId="40">[23]!absc</definedName>
    <definedName name="t" localSheetId="41">[23]!absc</definedName>
    <definedName name="t" localSheetId="3">[11]Cálculo!$B$42</definedName>
    <definedName name="t">[23]!absc</definedName>
    <definedName name="T.1" localSheetId="6">#REF!</definedName>
    <definedName name="T.1" localSheetId="7">#REF!</definedName>
    <definedName name="T.1" localSheetId="11">#REF!</definedName>
    <definedName name="T.1" localSheetId="19">#REF!</definedName>
    <definedName name="T.1">#REF!</definedName>
    <definedName name="T.10" localSheetId="6">#REF!</definedName>
    <definedName name="T.10" localSheetId="7">#REF!</definedName>
    <definedName name="T.10" localSheetId="11">#REF!</definedName>
    <definedName name="T.10" localSheetId="19">#REF!</definedName>
    <definedName name="T.10">#REF!</definedName>
    <definedName name="T.11" localSheetId="6">#REF!</definedName>
    <definedName name="T.11" localSheetId="7">#REF!</definedName>
    <definedName name="T.11" localSheetId="11">#REF!</definedName>
    <definedName name="T.11" localSheetId="19">#REF!</definedName>
    <definedName name="T.11">#REF!</definedName>
    <definedName name="T.12" localSheetId="6">#REF!</definedName>
    <definedName name="T.12">#REF!</definedName>
    <definedName name="T.13" localSheetId="6">#REF!</definedName>
    <definedName name="T.13">#REF!</definedName>
    <definedName name="T.14" localSheetId="6">#REF!</definedName>
    <definedName name="T.14">#REF!</definedName>
    <definedName name="T.15" localSheetId="6">#REF!</definedName>
    <definedName name="T.15">#REF!</definedName>
    <definedName name="T.16" localSheetId="6">#REF!</definedName>
    <definedName name="T.16">#REF!</definedName>
    <definedName name="T.17" localSheetId="6">#REF!</definedName>
    <definedName name="T.17">#REF!</definedName>
    <definedName name="T.2" localSheetId="6">#REF!</definedName>
    <definedName name="T.2">#REF!</definedName>
    <definedName name="T.3" localSheetId="6">#REF!</definedName>
    <definedName name="T.3">#REF!</definedName>
    <definedName name="T.4" localSheetId="6">#REF!</definedName>
    <definedName name="T.4">#REF!</definedName>
    <definedName name="T.5" localSheetId="6">#REF!</definedName>
    <definedName name="T.5">#REF!</definedName>
    <definedName name="T.6" localSheetId="6">#REF!</definedName>
    <definedName name="T.6">#REF!</definedName>
    <definedName name="T.7" localSheetId="6">#REF!</definedName>
    <definedName name="T.7">#REF!</definedName>
    <definedName name="T.8" localSheetId="6">#REF!</definedName>
    <definedName name="T.8">#REF!</definedName>
    <definedName name="T.9" localSheetId="6">#REF!</definedName>
    <definedName name="T.9">#REF!</definedName>
    <definedName name="Ta" localSheetId="6">#REF!</definedName>
    <definedName name="Ta">#REF!</definedName>
    <definedName name="Tab_Elec">[134]Inputs!$J$25</definedName>
    <definedName name="Tab_Expense">[134]Inputs!$P$127:$Q$161</definedName>
    <definedName name="Tab_Process">[134]Inputs!$N$127:$O$173</definedName>
    <definedName name="Tab_Respons">[134]Inputs!$L$127:$M$139</definedName>
    <definedName name="TABLA" localSheetId="15">#REF!</definedName>
    <definedName name="TABLA" localSheetId="6">#REF!</definedName>
    <definedName name="TABLA" localSheetId="7">#REF!</definedName>
    <definedName name="TABLA" localSheetId="8">#REF!</definedName>
    <definedName name="TABLA" localSheetId="42">#REF!</definedName>
    <definedName name="TABLA" localSheetId="43">#REF!</definedName>
    <definedName name="TABLA" localSheetId="44">#REF!</definedName>
    <definedName name="TABLA" localSheetId="45">#REF!</definedName>
    <definedName name="TABLA" localSheetId="46">#REF!</definedName>
    <definedName name="TABLA" localSheetId="47">#REF!</definedName>
    <definedName name="TABLA" localSheetId="48">#REF!</definedName>
    <definedName name="TABLA" localSheetId="49">#REF!</definedName>
    <definedName name="TABLA" localSheetId="50">#REF!</definedName>
    <definedName name="TABLA" localSheetId="51">#REF!</definedName>
    <definedName name="TABLA" localSheetId="52">#REF!</definedName>
    <definedName name="TABLA" localSheetId="53">#REF!</definedName>
    <definedName name="TABLA" localSheetId="54">#REF!</definedName>
    <definedName name="TABLA" localSheetId="55">#REF!</definedName>
    <definedName name="TABLA" localSheetId="56">#REF!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6">#REF!</definedName>
    <definedName name="TABLA" localSheetId="17">#REF!</definedName>
    <definedName name="TABLA" localSheetId="18">#REF!</definedName>
    <definedName name="TABLA" localSheetId="19">#REF!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 localSheetId="3">#REF!</definedName>
    <definedName name="TABLA">#REF!</definedName>
    <definedName name="TABLA_CMI">[6]BS.DATOS!$Q$5:$X$17</definedName>
    <definedName name="TABLA_DE_CARACOLI" localSheetId="6">#REF!</definedName>
    <definedName name="TABLA_DE_CARACOLI" localSheetId="7">#REF!</definedName>
    <definedName name="TABLA_DE_CARACOLI" localSheetId="11">#REF!</definedName>
    <definedName name="TABLA_DE_CARACOLI" localSheetId="19">#REF!</definedName>
    <definedName name="TABLA_DE_CARACOLI" localSheetId="2">#REF!</definedName>
    <definedName name="TABLA_DE_CARACOLI" localSheetId="1">#REF!</definedName>
    <definedName name="TABLA_DE_CARACOLI">#REF!</definedName>
    <definedName name="Tabla_en_madera">'[37]LISTADO '!$F$13</definedName>
    <definedName name="TABLA_RN">[6]BS.DATOS!$AA$5:$AH$17</definedName>
    <definedName name="TABLA1" localSheetId="6">#REF!</definedName>
    <definedName name="TABLA1" localSheetId="7">#REF!</definedName>
    <definedName name="TABLA1" localSheetId="11">#REF!</definedName>
    <definedName name="TABLA1" localSheetId="19">#REF!</definedName>
    <definedName name="TABLA1" localSheetId="2">#REF!</definedName>
    <definedName name="TABLA1" localSheetId="1">#REF!</definedName>
    <definedName name="TABLA1">#REF!</definedName>
    <definedName name="TABLA1.2.2" localSheetId="6">'[28]A.P.U'!#REF!</definedName>
    <definedName name="TABLA1.2.2" localSheetId="7">'[28]A.P.U'!#REF!</definedName>
    <definedName name="TABLA1.2.2" localSheetId="11">'[28]A.P.U'!#REF!</definedName>
    <definedName name="TABLA1.2.2" localSheetId="19">'[28]A.P.U'!#REF!</definedName>
    <definedName name="TABLA1.2.2">'[28]A.P.U'!#REF!</definedName>
    <definedName name="tabla2" localSheetId="6">#REF!</definedName>
    <definedName name="tabla2" localSheetId="7">#REF!</definedName>
    <definedName name="tabla2" localSheetId="11">#REF!</definedName>
    <definedName name="tabla2" localSheetId="19">#REF!</definedName>
    <definedName name="tabla2" localSheetId="1">#REF!</definedName>
    <definedName name="tabla2">#REF!</definedName>
    <definedName name="tablaDeDTFS" localSheetId="6">#REF!</definedName>
    <definedName name="tablaDeDTFS" localSheetId="7">#REF!</definedName>
    <definedName name="tablaDeDTFS" localSheetId="11">#REF!</definedName>
    <definedName name="tablaDeDTFS" localSheetId="19">#REF!</definedName>
    <definedName name="tablaDeDTFS" localSheetId="1">#REF!</definedName>
    <definedName name="tablaDeDTFS">#REF!</definedName>
    <definedName name="TablaR" localSheetId="6">#REF!</definedName>
    <definedName name="TablaR" localSheetId="7">#REF!</definedName>
    <definedName name="TablaR" localSheetId="11">#REF!</definedName>
    <definedName name="TablaR" localSheetId="19">#REF!</definedName>
    <definedName name="TablaR" localSheetId="1">#REF!</definedName>
    <definedName name="TablaR">#REF!</definedName>
    <definedName name="TABLERO_4_CIRCUITOS">'[37]LISTADO '!$F$108</definedName>
    <definedName name="Tablero_trifásico_12_circuitos" localSheetId="2">'[53]L. MAT.'!#REF!</definedName>
    <definedName name="Tablero_trifásico_12_circuitos">'[53]L. MAT.'!#REF!</definedName>
    <definedName name="tablilla" localSheetId="6">#REF!</definedName>
    <definedName name="tablilla" localSheetId="7">#REF!</definedName>
    <definedName name="tablilla" localSheetId="11">#REF!</definedName>
    <definedName name="tablilla" localSheetId="19">#REF!</definedName>
    <definedName name="tablilla" localSheetId="1">#REF!</definedName>
    <definedName name="tablilla">#REF!</definedName>
    <definedName name="Tablon">'[31]LISTADO '!$F$29</definedName>
    <definedName name="Tablon_gres">'[37]LISTADO '!$F$28</definedName>
    <definedName name="TagBid1" localSheetId="6">#REF!</definedName>
    <definedName name="TagBid1" localSheetId="7">#REF!</definedName>
    <definedName name="TagBid1" localSheetId="11">#REF!</definedName>
    <definedName name="TagBid1" localSheetId="19">#REF!</definedName>
    <definedName name="TagBid1" localSheetId="1">#REF!</definedName>
    <definedName name="TagBid1">#REF!</definedName>
    <definedName name="tagbid1ext" localSheetId="6">#REF!</definedName>
    <definedName name="tagbid1ext" localSheetId="7">#REF!</definedName>
    <definedName name="tagbid1ext" localSheetId="11">#REF!</definedName>
    <definedName name="tagbid1ext" localSheetId="19">#REF!</definedName>
    <definedName name="tagbid1ext" localSheetId="1">#REF!</definedName>
    <definedName name="tagbid1ext">#REF!</definedName>
    <definedName name="tagbid1UnevalCost" localSheetId="6">#REF!</definedName>
    <definedName name="tagbid1UnevalCost" localSheetId="7">#REF!</definedName>
    <definedName name="tagbid1UnevalCost" localSheetId="11">#REF!</definedName>
    <definedName name="tagbid1UnevalCost" localSheetId="19">#REF!</definedName>
    <definedName name="tagbid1UnevalCost" localSheetId="1">#REF!</definedName>
    <definedName name="tagbid1UnevalCost">#REF!</definedName>
    <definedName name="tagbid1unit" localSheetId="6">#REF!</definedName>
    <definedName name="tagbid1unit">#REF!</definedName>
    <definedName name="TagBid2" localSheetId="6">#REF!</definedName>
    <definedName name="TagBid2">#REF!</definedName>
    <definedName name="tagbid2ext" localSheetId="6">#REF!</definedName>
    <definedName name="tagbid2ext">#REF!</definedName>
    <definedName name="tagbid2UnEvalCost" localSheetId="6">#REF!</definedName>
    <definedName name="tagbid2UnEvalCost">#REF!</definedName>
    <definedName name="tagbid2unit" localSheetId="6">#REF!</definedName>
    <definedName name="tagbid2unit">#REF!</definedName>
    <definedName name="TagBid3" localSheetId="6">#REF!</definedName>
    <definedName name="TagBid3">#REF!</definedName>
    <definedName name="tagbid3ext" localSheetId="6">#REF!</definedName>
    <definedName name="tagbid3ext">#REF!</definedName>
    <definedName name="tagBid3UnevalCost" localSheetId="6">#REF!</definedName>
    <definedName name="tagBid3UnevalCost">#REF!</definedName>
    <definedName name="tagbid3unit" localSheetId="6">#REF!</definedName>
    <definedName name="tagbid3unit">#REF!</definedName>
    <definedName name="TagBid4" localSheetId="6">#REF!</definedName>
    <definedName name="TagBid4">#REF!</definedName>
    <definedName name="tagbid4ext" localSheetId="6">#REF!</definedName>
    <definedName name="tagbid4ext">#REF!</definedName>
    <definedName name="tagBid4UnEvalCost" localSheetId="6">#REF!</definedName>
    <definedName name="tagBid4UnEvalCost">#REF!</definedName>
    <definedName name="tagbid4unit" localSheetId="6">#REF!</definedName>
    <definedName name="tagbid4unit">#REF!</definedName>
    <definedName name="TagBidRange" localSheetId="6">#REF!</definedName>
    <definedName name="TagBidRange">#REF!</definedName>
    <definedName name="TagCurrency_conversion_factor" localSheetId="6">#REF!</definedName>
    <definedName name="TagCurrency_conversion_factor">#REF!</definedName>
    <definedName name="TagDescription" localSheetId="6">#REF!</definedName>
    <definedName name="TagDescription">#REF!</definedName>
    <definedName name="tagid" localSheetId="6">#REF!</definedName>
    <definedName name="tagid">#REF!</definedName>
    <definedName name="TagLineNo" localSheetId="6">#REF!</definedName>
    <definedName name="TagLineNo">#REF!</definedName>
    <definedName name="TagList.EndDate" localSheetId="6">#REF!</definedName>
    <definedName name="TagList.EndDate">#REF!</definedName>
    <definedName name="TagList.StartDate" localSheetId="6">#REF!</definedName>
    <definedName name="TagList.StartDate">#REF!</definedName>
    <definedName name="TagQuantity" localSheetId="6">#REF!</definedName>
    <definedName name="TagQuantity">#REF!</definedName>
    <definedName name="TagRefer" localSheetId="6">#REF!</definedName>
    <definedName name="TagRefer">#REF!</definedName>
    <definedName name="tagunit" localSheetId="6">#REF!</definedName>
    <definedName name="tagunit">#REF!</definedName>
    <definedName name="Tanq" localSheetId="6">#REF!</definedName>
    <definedName name="Tanq">#REF!</definedName>
    <definedName name="TANQUES4.1" localSheetId="6">#REF!</definedName>
    <definedName name="TANQUES4.1">#REF!</definedName>
    <definedName name="TAPA">[184]PRECIOS!$B$43</definedName>
    <definedName name="TAPA_HF" localSheetId="6">#REF!</definedName>
    <definedName name="TAPA_HF" localSheetId="7">#REF!</definedName>
    <definedName name="TAPA_HF" localSheetId="11">#REF!</definedName>
    <definedName name="TAPA_HF" localSheetId="19">#REF!</definedName>
    <definedName name="TAPA_HF" localSheetId="2">#REF!</definedName>
    <definedName name="TAPA_HF" localSheetId="1">#REF!</definedName>
    <definedName name="TAPA_HF">#REF!</definedName>
    <definedName name="TAPON_2__P.V.C" localSheetId="6">#REF!</definedName>
    <definedName name="TAPON_2__P.V.C" localSheetId="7">#REF!</definedName>
    <definedName name="TAPON_2__P.V.C" localSheetId="11">#REF!</definedName>
    <definedName name="TAPON_2__P.V.C" localSheetId="19">#REF!</definedName>
    <definedName name="TAPON_2__P.V.C" localSheetId="2">#REF!</definedName>
    <definedName name="TAPON_2__P.V.C" localSheetId="1">#REF!</definedName>
    <definedName name="TAPON_2__P.V.C">#REF!</definedName>
    <definedName name="TARIFAS">[3]TARIFAS!$A$1:$F$52</definedName>
    <definedName name="TARIFAS_SUBSIDIOS" localSheetId="6">#REF!</definedName>
    <definedName name="TARIFAS_SUBSIDIOS" localSheetId="7">#REF!</definedName>
    <definedName name="TARIFAS_SUBSIDIOS" localSheetId="11">#REF!</definedName>
    <definedName name="TARIFAS_SUBSIDIOS" localSheetId="19">#REF!</definedName>
    <definedName name="TARIFAS_SUBSIDIOS" localSheetId="2">#REF!</definedName>
    <definedName name="TARIFAS_SUBSIDIOS" localSheetId="1">#REF!</definedName>
    <definedName name="TARIFAS_SUBSIDIOS">#REF!</definedName>
    <definedName name="TARIFAS1" localSheetId="6">#REF!</definedName>
    <definedName name="TARIFAS1" localSheetId="7">#REF!</definedName>
    <definedName name="TARIFAS1" localSheetId="11">#REF!</definedName>
    <definedName name="TARIFAS1" localSheetId="19">#REF!</definedName>
    <definedName name="TARIFAS1" localSheetId="2">#REF!</definedName>
    <definedName name="TARIFAS1" localSheetId="1">#REF!</definedName>
    <definedName name="TARIFAS1">#REF!</definedName>
    <definedName name="Tasa_Efectiva_Mensual_Fondeo" localSheetId="6">#REF!</definedName>
    <definedName name="Tasa_Efectiva_Mensual_Fondeo" localSheetId="7">#REF!</definedName>
    <definedName name="Tasa_Efectiva_Mensual_Fondeo" localSheetId="11">#REF!</definedName>
    <definedName name="Tasa_Efectiva_Mensual_Fondeo" localSheetId="19">#REF!</definedName>
    <definedName name="Tasa_Efectiva_Mensual_Fondeo" localSheetId="2">#REF!</definedName>
    <definedName name="Tasa_Efectiva_Mensual_Fondeo" localSheetId="1">#REF!</definedName>
    <definedName name="Tasa_Efectiva_Mensual_Fondeo">#REF!</definedName>
    <definedName name="Tax_Rate_Col">'[85]Inputs-SUMMARY'!$H$466:$BR$466</definedName>
    <definedName name="Taxpb" localSheetId="6" hidden="1">#REF!</definedName>
    <definedName name="Taxpb" localSheetId="7" hidden="1">#REF!</definedName>
    <definedName name="Taxpb" localSheetId="11" hidden="1">#REF!</definedName>
    <definedName name="Taxpb" localSheetId="19" hidden="1">#REF!</definedName>
    <definedName name="Taxpb" localSheetId="2" hidden="1">#REF!</definedName>
    <definedName name="Taxpb" localSheetId="1" hidden="1">#REF!</definedName>
    <definedName name="Taxpb" hidden="1">#REF!</definedName>
    <definedName name="tb" localSheetId="15">#REF!</definedName>
    <definedName name="tb" localSheetId="6">#REF!</definedName>
    <definedName name="tb" localSheetId="7">#REF!</definedName>
    <definedName name="tb" localSheetId="8">#REF!</definedName>
    <definedName name="tb" localSheetId="42">#REF!</definedName>
    <definedName name="tb" localSheetId="43">#REF!</definedName>
    <definedName name="tb" localSheetId="44">#REF!</definedName>
    <definedName name="tb" localSheetId="45">#REF!</definedName>
    <definedName name="tb" localSheetId="46">#REF!</definedName>
    <definedName name="tb" localSheetId="47">#REF!</definedName>
    <definedName name="tb" localSheetId="48">#REF!</definedName>
    <definedName name="tb" localSheetId="49">#REF!</definedName>
    <definedName name="tb" localSheetId="50">#REF!</definedName>
    <definedName name="tb" localSheetId="51">#REF!</definedName>
    <definedName name="tb" localSheetId="52">#REF!</definedName>
    <definedName name="tb" localSheetId="53">#REF!</definedName>
    <definedName name="tb" localSheetId="54">#REF!</definedName>
    <definedName name="tb" localSheetId="55">#REF!</definedName>
    <definedName name="tb" localSheetId="56">#REF!</definedName>
    <definedName name="tb" localSheetId="9">#REF!</definedName>
    <definedName name="tb" localSheetId="10">#REF!</definedName>
    <definedName name="tb" localSheetId="11">#REF!</definedName>
    <definedName name="tb" localSheetId="12">#REF!</definedName>
    <definedName name="tb" localSheetId="13">#REF!</definedName>
    <definedName name="tb" localSheetId="14">#REF!</definedName>
    <definedName name="tb" localSheetId="16">#REF!</definedName>
    <definedName name="tb" localSheetId="17">#REF!</definedName>
    <definedName name="tb" localSheetId="18">#REF!</definedName>
    <definedName name="tb" localSheetId="19">#REF!</definedName>
    <definedName name="tb" localSheetId="22">#REF!</definedName>
    <definedName name="tb" localSheetId="23">#REF!</definedName>
    <definedName name="tb" localSheetId="24">#REF!</definedName>
    <definedName name="tb" localSheetId="25">#REF!</definedName>
    <definedName name="tb" localSheetId="26">#REF!</definedName>
    <definedName name="tb" localSheetId="27">#REF!</definedName>
    <definedName name="tb" localSheetId="28">#REF!</definedName>
    <definedName name="tb" localSheetId="29">#REF!</definedName>
    <definedName name="tb" localSheetId="30">#REF!</definedName>
    <definedName name="tb" localSheetId="31">#REF!</definedName>
    <definedName name="tb" localSheetId="32">#REF!</definedName>
    <definedName name="tb" localSheetId="33">#REF!</definedName>
    <definedName name="tb" localSheetId="34">#REF!</definedName>
    <definedName name="tb" localSheetId="35">#REF!</definedName>
    <definedName name="tb" localSheetId="36">#REF!</definedName>
    <definedName name="tb" localSheetId="37">#REF!</definedName>
    <definedName name="tb" localSheetId="38">#REF!</definedName>
    <definedName name="tb" localSheetId="39">#REF!</definedName>
    <definedName name="tb" localSheetId="40">#REF!</definedName>
    <definedName name="tb" localSheetId="41">#REF!</definedName>
    <definedName name="Tb" localSheetId="3">#REF!</definedName>
    <definedName name="tb">#REF!</definedName>
    <definedName name="TBCUR">[209]Sheet4!$A$2:$E$235</definedName>
    <definedName name="TBMAYINT" localSheetId="6">#REF!</definedName>
    <definedName name="TBMAYINT" localSheetId="7">#REF!</definedName>
    <definedName name="TBMAYINT" localSheetId="11">#REF!</definedName>
    <definedName name="TBMAYINT" localSheetId="19">#REF!</definedName>
    <definedName name="TBMAYINT" localSheetId="2">#REF!</definedName>
    <definedName name="TBMAYINT" localSheetId="1">#REF!</definedName>
    <definedName name="TBMAYINT">#REF!</definedName>
    <definedName name="tbres" localSheetId="6">#REF!</definedName>
    <definedName name="tbres" localSheetId="7">#REF!</definedName>
    <definedName name="tbres" localSheetId="11">#REF!</definedName>
    <definedName name="tbres" localSheetId="19">#REF!</definedName>
    <definedName name="tbres" localSheetId="2">#REF!</definedName>
    <definedName name="tbres" localSheetId="1">#REF!</definedName>
    <definedName name="tbres">#REF!</definedName>
    <definedName name="TBV1A" localSheetId="6">#REF!</definedName>
    <definedName name="TBV1A" localSheetId="7">#REF!</definedName>
    <definedName name="TBV1A" localSheetId="11">#REF!</definedName>
    <definedName name="TBV1A" localSheetId="19">#REF!</definedName>
    <definedName name="TBV1A" localSheetId="2">#REF!</definedName>
    <definedName name="TBV1A" localSheetId="1">#REF!</definedName>
    <definedName name="TBV1A">#REF!</definedName>
    <definedName name="Tc" localSheetId="6">#REF!</definedName>
    <definedName name="Tc">#REF!</definedName>
    <definedName name="Td" localSheetId="6">#REF!</definedName>
    <definedName name="Td">#REF!</definedName>
    <definedName name="Te" localSheetId="6">#REF!</definedName>
    <definedName name="Te">#REF!</definedName>
    <definedName name="Tec_Adesivo" localSheetId="6">'[53]L. MAT.'!#REF!</definedName>
    <definedName name="Tec_Adesivo" localSheetId="7">'[53]L. MAT.'!#REF!</definedName>
    <definedName name="Tec_Adesivo" localSheetId="11">'[53]L. MAT.'!#REF!</definedName>
    <definedName name="Tec_Adesivo" localSheetId="19">'[53]L. MAT.'!#REF!</definedName>
    <definedName name="Tec_Adesivo">'[53]L. MAT.'!#REF!</definedName>
    <definedName name="TechAccept" localSheetId="6">#REF!</definedName>
    <definedName name="TechAccept" localSheetId="7">#REF!</definedName>
    <definedName name="TechAccept" localSheetId="11">#REF!</definedName>
    <definedName name="TechAccept" localSheetId="19">#REF!</definedName>
    <definedName name="TechAccept" localSheetId="1">#REF!</definedName>
    <definedName name="TechAccept">#REF!</definedName>
    <definedName name="TECN" localSheetId="15">DATE(YEAR([0]!Loan_Start),MONTH([0]!Loan_Start)+Payment_Number,DAY([0]!Loan_Start))</definedName>
    <definedName name="TECN" localSheetId="6">DATE(YEAR('1,1'!Loan_Start),MONTH('1,1'!Loan_Start)+Payment_Number,DAY('1,1'!Loan_Start))</definedName>
    <definedName name="TECN" localSheetId="7">DATE(YEAR([0]!Loan_Start),MONTH([0]!Loan_Start)+Payment_Number,DAY([0]!Loan_Start))</definedName>
    <definedName name="TECN" localSheetId="8">DATE(YEAR([0]!Loan_Start),MONTH([0]!Loan_Start)+Payment_Number,DAY([0]!Loan_Start))</definedName>
    <definedName name="TECN" localSheetId="42">DATE(YEAR([0]!Loan_Start),MONTH([0]!Loan_Start)+Payment_Number,DAY([0]!Loan_Start))</definedName>
    <definedName name="TECN" localSheetId="43">DATE(YEAR([0]!Loan_Start),MONTH([0]!Loan_Start)+Payment_Number,DAY([0]!Loan_Start))</definedName>
    <definedName name="TECN" localSheetId="44">DATE(YEAR([0]!Loan_Start),MONTH([0]!Loan_Start)+Payment_Number,DAY([0]!Loan_Start))</definedName>
    <definedName name="TECN" localSheetId="45">DATE(YEAR([0]!Loan_Start),MONTH([0]!Loan_Start)+Payment_Number,DAY([0]!Loan_Start))</definedName>
    <definedName name="TECN" localSheetId="46">DATE(YEAR([0]!Loan_Start),MONTH([0]!Loan_Start)+Payment_Number,DAY([0]!Loan_Start))</definedName>
    <definedName name="TECN" localSheetId="47">DATE(YEAR([0]!Loan_Start),MONTH([0]!Loan_Start)+Payment_Number,DAY([0]!Loan_Start))</definedName>
    <definedName name="TECN" localSheetId="48">DATE(YEAR([0]!Loan_Start),MONTH([0]!Loan_Start)+Payment_Number,DAY([0]!Loan_Start))</definedName>
    <definedName name="TECN" localSheetId="49">DATE(YEAR([0]!Loan_Start),MONTH([0]!Loan_Start)+Payment_Number,DAY([0]!Loan_Start))</definedName>
    <definedName name="TECN" localSheetId="50">DATE(YEAR([0]!Loan_Start),MONTH([0]!Loan_Start)+Payment_Number,DAY([0]!Loan_Start))</definedName>
    <definedName name="TECN" localSheetId="51">DATE(YEAR([0]!Loan_Start),MONTH([0]!Loan_Start)+Payment_Number,DAY([0]!Loan_Start))</definedName>
    <definedName name="TECN" localSheetId="52">DATE(YEAR([0]!Loan_Start),MONTH([0]!Loan_Start)+Payment_Number,DAY([0]!Loan_Start))</definedName>
    <definedName name="TECN" localSheetId="53">DATE(YEAR([0]!Loan_Start),MONTH([0]!Loan_Start)+Payment_Number,DAY([0]!Loan_Start))</definedName>
    <definedName name="TECN" localSheetId="54">DATE(YEAR([0]!Loan_Start),MONTH([0]!Loan_Start)+Payment_Number,DAY([0]!Loan_Start))</definedName>
    <definedName name="TECN" localSheetId="55">DATE(YEAR([0]!Loan_Start),MONTH([0]!Loan_Start)+Payment_Number,DAY([0]!Loan_Start))</definedName>
    <definedName name="TECN" localSheetId="56">DATE(YEAR([0]!Loan_Start),MONTH([0]!Loan_Start)+Payment_Number,DAY([0]!Loan_Start))</definedName>
    <definedName name="TECN" localSheetId="9">DATE(YEAR([0]!Loan_Start),MONTH([0]!Loan_Start)+Payment_Number,DAY([0]!Loan_Start))</definedName>
    <definedName name="TECN" localSheetId="10">DATE(YEAR([0]!Loan_Start),MONTH([0]!Loan_Start)+Payment_Number,DAY([0]!Loan_Start))</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14">DATE(YEAR([0]!Loan_Start),MONTH([0]!Loan_Start)+Payment_Number,DAY([0]!Loan_Start))</definedName>
    <definedName name="TECN" localSheetId="16">DATE(YEAR([0]!Loan_Start),MONTH([0]!Loan_Start)+Payment_Number,DAY([0]!Loan_Start))</definedName>
    <definedName name="TECN" localSheetId="17">DATE(YEAR([0]!Loan_Start),MONTH([0]!Loan_Start)+Payment_Number,DAY([0]!Loan_Start))</definedName>
    <definedName name="TECN" localSheetId="18">DATE(YEAR(Loan_Start),MONTH(Loan_Start)+Payment_Number,DAY(Loan_Start))</definedName>
    <definedName name="TECN" localSheetId="19">DATE(YEAR(Loan_Start),MONTH(Loan_Start)+Payment_Number,DAY(Loan_Start))</definedName>
    <definedName name="TECN" localSheetId="20">DATE(YEAR(Loan_Start),MONTH(Loan_Start)+Payment_Number,DAY(Loan_Start))</definedName>
    <definedName name="TECN" localSheetId="21">DATE(YEAR(Loan_Start),MONTH(Loan_Start)+Payment_Number,DAY(Loan_Start))</definedName>
    <definedName name="TECN" localSheetId="22">DATE(YEAR([0]!Loan_Start),MONTH([0]!Loan_Start)+Payment_Number,DAY([0]!Loan_Start))</definedName>
    <definedName name="TECN" localSheetId="23">DATE(YEAR([0]!Loan_Start),MONTH([0]!Loan_Start)+Payment_Number,DAY([0]!Loan_Start))</definedName>
    <definedName name="TECN" localSheetId="24">DATE(YEAR([0]!Loan_Start),MONTH([0]!Loan_Start)+Payment_Number,DAY([0]!Loan_Start))</definedName>
    <definedName name="TECN" localSheetId="25">DATE(YEAR([0]!Loan_Start),MONTH([0]!Loan_Start)+Payment_Number,DAY([0]!Loan_Start))</definedName>
    <definedName name="TECN" localSheetId="26">DATE(YEAR([0]!Loan_Start),MONTH([0]!Loan_Start)+Payment_Number,DAY([0]!Loan_Start))</definedName>
    <definedName name="TECN" localSheetId="27">DATE(YEAR([0]!Loan_Start),MONTH([0]!Loan_Start)+Payment_Number,DAY([0]!Loan_Start))</definedName>
    <definedName name="TECN" localSheetId="28">DATE(YEAR([0]!Loan_Start),MONTH([0]!Loan_Start)+Payment_Number,DAY([0]!Loan_Start))</definedName>
    <definedName name="TECN" localSheetId="29">DATE(YEAR([0]!Loan_Start),MONTH([0]!Loan_Start)+Payment_Number,DAY([0]!Loan_Start))</definedName>
    <definedName name="TECN" localSheetId="30">DATE(YEAR([0]!Loan_Start),MONTH([0]!Loan_Start)+Payment_Number,DAY([0]!Loan_Start))</definedName>
    <definedName name="TECN" localSheetId="31">DATE(YEAR([0]!Loan_Start),MONTH([0]!Loan_Start)+Payment_Number,DAY([0]!Loan_Start))</definedName>
    <definedName name="TECN" localSheetId="32">DATE(YEAR([0]!Loan_Start),MONTH([0]!Loan_Start)+Payment_Number,DAY([0]!Loan_Start))</definedName>
    <definedName name="TECN" localSheetId="33">DATE(YEAR([0]!Loan_Start),MONTH([0]!Loan_Start)+Payment_Number,DAY([0]!Loan_Start))</definedName>
    <definedName name="TECN" localSheetId="34">DATE(YEAR([0]!Loan_Start),MONTH([0]!Loan_Start)+Payment_Number,DAY([0]!Loan_Start))</definedName>
    <definedName name="TECN" localSheetId="35">DATE(YEAR([0]!Loan_Start),MONTH([0]!Loan_Start)+Payment_Number,DAY([0]!Loan_Start))</definedName>
    <definedName name="TECN" localSheetId="36">DATE(YEAR([0]!Loan_Start),MONTH([0]!Loan_Start)+Payment_Number,DAY([0]!Loan_Start))</definedName>
    <definedName name="TECN" localSheetId="37">DATE(YEAR([0]!Loan_Start),MONTH([0]!Loan_Start)+Payment_Number,DAY([0]!Loan_Start))</definedName>
    <definedName name="TECN" localSheetId="38">DATE(YEAR([0]!Loan_Start),MONTH([0]!Loan_Start)+Payment_Number,DAY([0]!Loan_Start))</definedName>
    <definedName name="TECN" localSheetId="39">DATE(YEAR([0]!Loan_Start),MONTH([0]!Loan_Start)+Payment_Number,DAY([0]!Loan_Start))</definedName>
    <definedName name="TECN" localSheetId="40">DATE(YEAR([0]!Loan_Start),MONTH([0]!Loan_Start)+Payment_Number,DAY([0]!Loan_Start))</definedName>
    <definedName name="TECN" localSheetId="41">DATE(YEAR([0]!Loan_Start),MONTH([0]!Loan_Start)+Payment_Number,DAY([0]!Loan_Start))</definedName>
    <definedName name="TECN" localSheetId="2">DATE(YEAR(Loan_Start),MONTH(Loan_Start)+Payment_Number,DAY(Loan_Start))</definedName>
    <definedName name="TECN" localSheetId="1">DATE(YEAR(Loan_Start),MONTH(Loan_Start)+Payment_Number,DAY(Loan_Start))</definedName>
    <definedName name="TECN" localSheetId="3">DATE(YEAR('PROGRAMACION F F'!Loan_Start),MONTH('PROGRAMACION F F'!Loan_Start)+Payment_Number,DAY('PROGRAMACION F F'!Loan_Start))</definedName>
    <definedName name="TECN">DATE(YEAR(Loan_Start),MONTH(Loan_Start)+Payment_Number,DAY(Loan_Start))</definedName>
    <definedName name="tecpro06" localSheetId="6">[15]Gastos!#REF!</definedName>
    <definedName name="tecpro06" localSheetId="7">[15]Gastos!#REF!</definedName>
    <definedName name="tecpro06" localSheetId="11">[15]Gastos!#REF!</definedName>
    <definedName name="tecpro06" localSheetId="19">[15]Gastos!#REF!</definedName>
    <definedName name="tecpro06" localSheetId="1">[15]Gastos!#REF!</definedName>
    <definedName name="tecpro06">[15]Gastos!#REF!</definedName>
    <definedName name="TEE_2_____2____P.V.C" localSheetId="6">#REF!</definedName>
    <definedName name="TEE_2_____2____P.V.C" localSheetId="7">#REF!</definedName>
    <definedName name="TEE_2_____2____P.V.C" localSheetId="11">#REF!</definedName>
    <definedName name="TEE_2_____2____P.V.C" localSheetId="19">#REF!</definedName>
    <definedName name="TEE_2_____2____P.V.C" localSheetId="1">#REF!</definedName>
    <definedName name="TEE_2_____2____P.V.C">#REF!</definedName>
    <definedName name="TEE_3____3____2____P.V.C" localSheetId="6">#REF!</definedName>
    <definedName name="TEE_3____3____2____P.V.C" localSheetId="7">#REF!</definedName>
    <definedName name="TEE_3____3____2____P.V.C" localSheetId="11">#REF!</definedName>
    <definedName name="TEE_3____3____2____P.V.C" localSheetId="19">#REF!</definedName>
    <definedName name="TEE_3____3____2____P.V.C" localSheetId="1">#REF!</definedName>
    <definedName name="TEE_3____3____2____P.V.C">#REF!</definedName>
    <definedName name="TEE_3____3____2____P.V.C_UM" localSheetId="6">#REF!</definedName>
    <definedName name="TEE_3____3____2____P.V.C_UM" localSheetId="11">#REF!</definedName>
    <definedName name="TEE_3____3____2____P.V.C_UM" localSheetId="19">#REF!</definedName>
    <definedName name="TEE_3____3____2____P.V.C_UM" localSheetId="1">#REF!</definedName>
    <definedName name="TEE_3____3____2____P.V.C_UM">#REF!</definedName>
    <definedName name="TEE_3____3____3____P.V.C" localSheetId="6">#REF!</definedName>
    <definedName name="TEE_3____3____3____P.V.C">#REF!</definedName>
    <definedName name="TEE_3__x_3__B_x_B" localSheetId="6">#REF!</definedName>
    <definedName name="TEE_3__x_3__B_x_B">#REF!</definedName>
    <definedName name="TEE_4____4____4____P.V.C_UM" localSheetId="6">#REF!</definedName>
    <definedName name="TEE_4____4____4____P.V.C_UM">#REF!</definedName>
    <definedName name="TEFLON" localSheetId="6">#REF!</definedName>
    <definedName name="TEFLON">#REF!</definedName>
    <definedName name="Teja_aluminio">'[31]LISTADO '!$F$27</definedName>
    <definedName name="Teja_thermoacustica">'[37]LISTADO '!$F$102</definedName>
    <definedName name="TEMP2">'[116]Cost Codes'!$B$4:$G$361</definedName>
    <definedName name="teresa" localSheetId="15">#REF!</definedName>
    <definedName name="teresa" localSheetId="6">#REF!</definedName>
    <definedName name="teresa" localSheetId="7">#REF!</definedName>
    <definedName name="teresa" localSheetId="8">#REF!</definedName>
    <definedName name="teresa" localSheetId="42">#REF!</definedName>
    <definedName name="teresa" localSheetId="43">#REF!</definedName>
    <definedName name="teresa" localSheetId="44">#REF!</definedName>
    <definedName name="teresa" localSheetId="45">#REF!</definedName>
    <definedName name="teresa" localSheetId="46">#REF!</definedName>
    <definedName name="teresa" localSheetId="47">#REF!</definedName>
    <definedName name="teresa" localSheetId="48">#REF!</definedName>
    <definedName name="teresa" localSheetId="49">#REF!</definedName>
    <definedName name="teresa" localSheetId="50">#REF!</definedName>
    <definedName name="teresa" localSheetId="51">#REF!</definedName>
    <definedName name="teresa" localSheetId="52">#REF!</definedName>
    <definedName name="teresa" localSheetId="53">#REF!</definedName>
    <definedName name="teresa" localSheetId="54">#REF!</definedName>
    <definedName name="teresa" localSheetId="55">#REF!</definedName>
    <definedName name="teresa" localSheetId="56">#REF!</definedName>
    <definedName name="teresa" localSheetId="9">#REF!</definedName>
    <definedName name="teresa" localSheetId="10">#REF!</definedName>
    <definedName name="teresa" localSheetId="11">#REF!</definedName>
    <definedName name="teresa" localSheetId="12">#REF!</definedName>
    <definedName name="teresa" localSheetId="13">#REF!</definedName>
    <definedName name="teresa" localSheetId="14">#REF!</definedName>
    <definedName name="teresa" localSheetId="16">#REF!</definedName>
    <definedName name="teresa" localSheetId="17">#REF!</definedName>
    <definedName name="teresa" localSheetId="18">#REF!</definedName>
    <definedName name="teresa" localSheetId="19">#REF!</definedName>
    <definedName name="teresa" localSheetId="20">#REF!</definedName>
    <definedName name="teresa" localSheetId="21">#REF!</definedName>
    <definedName name="teresa" localSheetId="22">#REF!</definedName>
    <definedName name="teresa" localSheetId="23">#REF!</definedName>
    <definedName name="teresa" localSheetId="24">#REF!</definedName>
    <definedName name="teresa" localSheetId="25">#REF!</definedName>
    <definedName name="teresa" localSheetId="26">#REF!</definedName>
    <definedName name="teresa" localSheetId="27">#REF!</definedName>
    <definedName name="teresa" localSheetId="28">#REF!</definedName>
    <definedName name="teresa" localSheetId="29">#REF!</definedName>
    <definedName name="teresa" localSheetId="30">#REF!</definedName>
    <definedName name="teresa" localSheetId="31">#REF!</definedName>
    <definedName name="teresa" localSheetId="32">#REF!</definedName>
    <definedName name="teresa" localSheetId="33">#REF!</definedName>
    <definedName name="teresa" localSheetId="34">#REF!</definedName>
    <definedName name="teresa" localSheetId="35">#REF!</definedName>
    <definedName name="teresa" localSheetId="36">#REF!</definedName>
    <definedName name="teresa" localSheetId="37">#REF!</definedName>
    <definedName name="teresa" localSheetId="38">#REF!</definedName>
    <definedName name="teresa" localSheetId="39">#REF!</definedName>
    <definedName name="teresa" localSheetId="40">#REF!</definedName>
    <definedName name="teresa" localSheetId="41">#REF!</definedName>
    <definedName name="teresa">#REF!</definedName>
    <definedName name="test" localSheetId="6">#REF!</definedName>
    <definedName name="test">#REF!</definedName>
    <definedName name="teta" localSheetId="15">#REF!</definedName>
    <definedName name="teta" localSheetId="6">#REF!</definedName>
    <definedName name="teta" localSheetId="7">#REF!</definedName>
    <definedName name="teta" localSheetId="8">#REF!</definedName>
    <definedName name="teta" localSheetId="42">#REF!</definedName>
    <definedName name="teta" localSheetId="43">#REF!</definedName>
    <definedName name="teta" localSheetId="44">#REF!</definedName>
    <definedName name="teta" localSheetId="45">#REF!</definedName>
    <definedName name="teta" localSheetId="46">#REF!</definedName>
    <definedName name="teta" localSheetId="47">#REF!</definedName>
    <definedName name="teta" localSheetId="48">#REF!</definedName>
    <definedName name="teta" localSheetId="49">#REF!</definedName>
    <definedName name="teta" localSheetId="50">#REF!</definedName>
    <definedName name="teta" localSheetId="51">#REF!</definedName>
    <definedName name="teta" localSheetId="52">#REF!</definedName>
    <definedName name="teta" localSheetId="53">#REF!</definedName>
    <definedName name="teta" localSheetId="54">#REF!</definedName>
    <definedName name="teta" localSheetId="55">#REF!</definedName>
    <definedName name="teta" localSheetId="56">#REF!</definedName>
    <definedName name="teta" localSheetId="9">#REF!</definedName>
    <definedName name="teta" localSheetId="10">#REF!</definedName>
    <definedName name="teta" localSheetId="11">#REF!</definedName>
    <definedName name="teta" localSheetId="12">#REF!</definedName>
    <definedName name="teta" localSheetId="13">#REF!</definedName>
    <definedName name="teta" localSheetId="14">#REF!</definedName>
    <definedName name="teta" localSheetId="16">#REF!</definedName>
    <definedName name="teta" localSheetId="17">#REF!</definedName>
    <definedName name="teta" localSheetId="18">#REF!</definedName>
    <definedName name="teta" localSheetId="19">#REF!</definedName>
    <definedName name="teta" localSheetId="20">#REF!</definedName>
    <definedName name="teta" localSheetId="21">#REF!</definedName>
    <definedName name="teta" localSheetId="22">#REF!</definedName>
    <definedName name="teta" localSheetId="23">#REF!</definedName>
    <definedName name="teta" localSheetId="24">#REF!</definedName>
    <definedName name="teta" localSheetId="25">#REF!</definedName>
    <definedName name="teta" localSheetId="26">#REF!</definedName>
    <definedName name="teta" localSheetId="27">#REF!</definedName>
    <definedName name="teta" localSheetId="28">#REF!</definedName>
    <definedName name="teta" localSheetId="29">#REF!</definedName>
    <definedName name="teta" localSheetId="30">#REF!</definedName>
    <definedName name="teta" localSheetId="31">#REF!</definedName>
    <definedName name="teta" localSheetId="32">#REF!</definedName>
    <definedName name="teta" localSheetId="33">#REF!</definedName>
    <definedName name="teta" localSheetId="34">#REF!</definedName>
    <definedName name="teta" localSheetId="35">#REF!</definedName>
    <definedName name="teta" localSheetId="36">#REF!</definedName>
    <definedName name="teta" localSheetId="37">#REF!</definedName>
    <definedName name="teta" localSheetId="38">#REF!</definedName>
    <definedName name="teta" localSheetId="39">#REF!</definedName>
    <definedName name="teta" localSheetId="40">#REF!</definedName>
    <definedName name="teta" localSheetId="41">#REF!</definedName>
    <definedName name="teta">#REF!</definedName>
    <definedName name="tetris" localSheetId="15">[172]Gastos!#REF!</definedName>
    <definedName name="tetris" localSheetId="6">[172]Gastos!#REF!</definedName>
    <definedName name="tetris" localSheetId="7">[172]Gastos!#REF!</definedName>
    <definedName name="tetris" localSheetId="8">[172]Gastos!#REF!</definedName>
    <definedName name="tetris" localSheetId="42">[172]Gastos!#REF!</definedName>
    <definedName name="tetris" localSheetId="43">[172]Gastos!#REF!</definedName>
    <definedName name="tetris" localSheetId="44">[172]Gastos!#REF!</definedName>
    <definedName name="tetris" localSheetId="45">[172]Gastos!#REF!</definedName>
    <definedName name="tetris" localSheetId="46">[172]Gastos!#REF!</definedName>
    <definedName name="tetris" localSheetId="47">[172]Gastos!#REF!</definedName>
    <definedName name="tetris" localSheetId="48">[172]Gastos!#REF!</definedName>
    <definedName name="tetris" localSheetId="49">[172]Gastos!#REF!</definedName>
    <definedName name="tetris" localSheetId="50">[172]Gastos!#REF!</definedName>
    <definedName name="tetris" localSheetId="51">[172]Gastos!#REF!</definedName>
    <definedName name="tetris" localSheetId="52">[172]Gastos!#REF!</definedName>
    <definedName name="tetris" localSheetId="53">[172]Gastos!#REF!</definedName>
    <definedName name="tetris" localSheetId="54">[172]Gastos!#REF!</definedName>
    <definedName name="tetris" localSheetId="55">[172]Gastos!#REF!</definedName>
    <definedName name="tetris" localSheetId="56">[172]Gastos!#REF!</definedName>
    <definedName name="tetris" localSheetId="9">[172]Gastos!#REF!</definedName>
    <definedName name="tetris" localSheetId="10">[172]Gastos!#REF!</definedName>
    <definedName name="tetris" localSheetId="11">[172]Gastos!#REF!</definedName>
    <definedName name="tetris" localSheetId="12">[172]Gastos!#REF!</definedName>
    <definedName name="tetris" localSheetId="13">[172]Gastos!#REF!</definedName>
    <definedName name="tetris" localSheetId="14">[172]Gastos!#REF!</definedName>
    <definedName name="tetris" localSheetId="16">[172]Gastos!#REF!</definedName>
    <definedName name="tetris" localSheetId="17">[172]Gastos!#REF!</definedName>
    <definedName name="tetris" localSheetId="18">[172]Gastos!#REF!</definedName>
    <definedName name="tetris" localSheetId="19">[172]Gastos!#REF!</definedName>
    <definedName name="tetris" localSheetId="20">[172]Gastos!#REF!</definedName>
    <definedName name="tetris" localSheetId="21">[172]Gastos!#REF!</definedName>
    <definedName name="tetris" localSheetId="22">[172]Gastos!#REF!</definedName>
    <definedName name="tetris" localSheetId="23">[172]Gastos!#REF!</definedName>
    <definedName name="tetris" localSheetId="24">[172]Gastos!#REF!</definedName>
    <definedName name="tetris" localSheetId="25">[172]Gastos!#REF!</definedName>
    <definedName name="tetris" localSheetId="26">[172]Gastos!#REF!</definedName>
    <definedName name="tetris" localSheetId="27">[172]Gastos!#REF!</definedName>
    <definedName name="tetris" localSheetId="28">[172]Gastos!#REF!</definedName>
    <definedName name="tetris" localSheetId="29">[172]Gastos!#REF!</definedName>
    <definedName name="tetris" localSheetId="30">[172]Gastos!#REF!</definedName>
    <definedName name="tetris" localSheetId="31">[172]Gastos!#REF!</definedName>
    <definedName name="tetris" localSheetId="32">[172]Gastos!#REF!</definedName>
    <definedName name="tetris" localSheetId="33">[172]Gastos!#REF!</definedName>
    <definedName name="tetris" localSheetId="34">[172]Gastos!#REF!</definedName>
    <definedName name="tetris" localSheetId="35">[172]Gastos!#REF!</definedName>
    <definedName name="tetris" localSheetId="36">[172]Gastos!#REF!</definedName>
    <definedName name="tetris" localSheetId="37">[172]Gastos!#REF!</definedName>
    <definedName name="tetris" localSheetId="38">[172]Gastos!#REF!</definedName>
    <definedName name="tetris" localSheetId="39">[172]Gastos!#REF!</definedName>
    <definedName name="tetris" localSheetId="40">[172]Gastos!#REF!</definedName>
    <definedName name="tetris" localSheetId="41">[172]Gastos!#REF!</definedName>
    <definedName name="tetris">[172]Gastos!#REF!</definedName>
    <definedName name="Tf" localSheetId="6">#REF!</definedName>
    <definedName name="Tf" localSheetId="7">#REF!</definedName>
    <definedName name="Tf" localSheetId="11">#REF!</definedName>
    <definedName name="Tf" localSheetId="19">#REF!</definedName>
    <definedName name="Tf" localSheetId="2">#REF!</definedName>
    <definedName name="Tf" localSheetId="1">#REF!</definedName>
    <definedName name="Tf">#REF!</definedName>
    <definedName name="Tg" localSheetId="6">#REF!</definedName>
    <definedName name="Tg" localSheetId="7">#REF!</definedName>
    <definedName name="Tg" localSheetId="11">#REF!</definedName>
    <definedName name="Tg" localSheetId="19">#REF!</definedName>
    <definedName name="Tg" localSheetId="2">#REF!</definedName>
    <definedName name="Tg" localSheetId="1">#REF!</definedName>
    <definedName name="Tg">#REF!</definedName>
    <definedName name="tgtbtrbrtbtrv" localSheetId="15">#REF!</definedName>
    <definedName name="tgtbtrbrtbtrv" localSheetId="6">#REF!</definedName>
    <definedName name="tgtbtrbrtbtrv" localSheetId="7">#REF!</definedName>
    <definedName name="tgtbtrbrtbtrv" localSheetId="8">#REF!</definedName>
    <definedName name="tgtbtrbrtbtrv" localSheetId="42">#REF!</definedName>
    <definedName name="tgtbtrbrtbtrv" localSheetId="43">#REF!</definedName>
    <definedName name="tgtbtrbrtbtrv" localSheetId="44">#REF!</definedName>
    <definedName name="tgtbtrbrtbtrv" localSheetId="45">#REF!</definedName>
    <definedName name="tgtbtrbrtbtrv" localSheetId="46">#REF!</definedName>
    <definedName name="tgtbtrbrtbtrv" localSheetId="47">#REF!</definedName>
    <definedName name="tgtbtrbrtbtrv" localSheetId="48">#REF!</definedName>
    <definedName name="tgtbtrbrtbtrv" localSheetId="49">#REF!</definedName>
    <definedName name="tgtbtrbrtbtrv" localSheetId="50">#REF!</definedName>
    <definedName name="tgtbtrbrtbtrv" localSheetId="51">#REF!</definedName>
    <definedName name="tgtbtrbrtbtrv" localSheetId="52">#REF!</definedName>
    <definedName name="tgtbtrbrtbtrv" localSheetId="53">#REF!</definedName>
    <definedName name="tgtbtrbrtbtrv" localSheetId="54">#REF!</definedName>
    <definedName name="tgtbtrbrtbtrv" localSheetId="55">#REF!</definedName>
    <definedName name="tgtbtrbrtbtrv" localSheetId="56">#REF!</definedName>
    <definedName name="tgtbtrbrtbtrv" localSheetId="9">#REF!</definedName>
    <definedName name="tgtbtrbrtbtrv" localSheetId="10">#REF!</definedName>
    <definedName name="tgtbtrbrtbtrv" localSheetId="11">#REF!</definedName>
    <definedName name="tgtbtrbrtbtrv" localSheetId="12">#REF!</definedName>
    <definedName name="tgtbtrbrtbtrv" localSheetId="13">#REF!</definedName>
    <definedName name="tgtbtrbrtbtrv" localSheetId="14">#REF!</definedName>
    <definedName name="tgtbtrbrtbtrv" localSheetId="16">#REF!</definedName>
    <definedName name="tgtbtrbrtbtrv" localSheetId="17">#REF!</definedName>
    <definedName name="tgtbtrbrtbtrv" localSheetId="18">#REF!</definedName>
    <definedName name="tgtbtrbrtbtrv" localSheetId="19">#REF!</definedName>
    <definedName name="tgtbtrbrtbtrv" localSheetId="20">#REF!</definedName>
    <definedName name="tgtbtrbrtbtrv" localSheetId="21">#REF!</definedName>
    <definedName name="tgtbtrbrtbtrv" localSheetId="22">#REF!</definedName>
    <definedName name="tgtbtrbrtbtrv" localSheetId="23">#REF!</definedName>
    <definedName name="tgtbtrbrtbtrv" localSheetId="24">#REF!</definedName>
    <definedName name="tgtbtrbrtbtrv" localSheetId="25">#REF!</definedName>
    <definedName name="tgtbtrbrtbtrv" localSheetId="26">#REF!</definedName>
    <definedName name="tgtbtrbrtbtrv" localSheetId="27">#REF!</definedName>
    <definedName name="tgtbtrbrtbtrv" localSheetId="28">#REF!</definedName>
    <definedName name="tgtbtrbrtbtrv" localSheetId="29">#REF!</definedName>
    <definedName name="tgtbtrbrtbtrv" localSheetId="30">#REF!</definedName>
    <definedName name="tgtbtrbrtbtrv" localSheetId="31">#REF!</definedName>
    <definedName name="tgtbtrbrtbtrv" localSheetId="32">#REF!</definedName>
    <definedName name="tgtbtrbrtbtrv" localSheetId="33">#REF!</definedName>
    <definedName name="tgtbtrbrtbtrv" localSheetId="34">#REF!</definedName>
    <definedName name="tgtbtrbrtbtrv" localSheetId="35">#REF!</definedName>
    <definedName name="tgtbtrbrtbtrv" localSheetId="36">#REF!</definedName>
    <definedName name="tgtbtrbrtbtrv" localSheetId="37">#REF!</definedName>
    <definedName name="tgtbtrbrtbtrv" localSheetId="38">#REF!</definedName>
    <definedName name="tgtbtrbrtbtrv" localSheetId="39">#REF!</definedName>
    <definedName name="tgtbtrbrtbtrv" localSheetId="40">#REF!</definedName>
    <definedName name="tgtbtrbrtbtrv" localSheetId="41">#REF!</definedName>
    <definedName name="tgtbtrbrtbtrv">#REF!</definedName>
    <definedName name="TGTGT" localSheetId="15">Scheduled_Payment+Extra_Payment</definedName>
    <definedName name="TGTGT" localSheetId="6">Scheduled_Payment+Extra_Payment</definedName>
    <definedName name="TGTGT" localSheetId="7">Scheduled_Payment+Extra_Payment</definedName>
    <definedName name="TGTGT" localSheetId="8">Scheduled_Payment+Extra_Payment</definedName>
    <definedName name="TGTGT" localSheetId="42">Scheduled_Payment+Extra_Payment</definedName>
    <definedName name="TGTGT" localSheetId="43">Scheduled_Payment+Extra_Payment</definedName>
    <definedName name="TGTGT" localSheetId="44">Scheduled_Payment+Extra_Payment</definedName>
    <definedName name="TGTGT" localSheetId="45">Scheduled_Payment+Extra_Payment</definedName>
    <definedName name="TGTGT" localSheetId="46">Scheduled_Payment+Extra_Payment</definedName>
    <definedName name="TGTGT" localSheetId="47">Scheduled_Payment+Extra_Payment</definedName>
    <definedName name="TGTGT" localSheetId="48">Scheduled_Payment+Extra_Payment</definedName>
    <definedName name="TGTGT" localSheetId="49">Scheduled_Payment+Extra_Payment</definedName>
    <definedName name="TGTGT" localSheetId="50">Scheduled_Payment+Extra_Payment</definedName>
    <definedName name="TGTGT" localSheetId="51">Scheduled_Payment+Extra_Payment</definedName>
    <definedName name="TGTGT" localSheetId="52">Scheduled_Payment+Extra_Payment</definedName>
    <definedName name="TGTGT" localSheetId="53">Scheduled_Payment+Extra_Payment</definedName>
    <definedName name="TGTGT" localSheetId="54">Scheduled_Payment+Extra_Payment</definedName>
    <definedName name="TGTGT" localSheetId="55">Scheduled_Payment+Extra_Payment</definedName>
    <definedName name="TGTGT" localSheetId="56">Scheduled_Payment+Extra_Payment</definedName>
    <definedName name="TGTGT" localSheetId="9">Scheduled_Payment+Extra_Payment</definedName>
    <definedName name="TGTGT" localSheetId="10">Scheduled_Payment+Extra_Payment</definedName>
    <definedName name="TGTGT" localSheetId="11">Scheduled_Payment+Extra_Payment</definedName>
    <definedName name="TGTGT" localSheetId="12">Scheduled_Payment+Extra_Payment</definedName>
    <definedName name="TGTGT" localSheetId="13">Scheduled_Payment+Extra_Payment</definedName>
    <definedName name="TGTGT" localSheetId="14">Scheduled_Payment+Extra_Payment</definedName>
    <definedName name="TGTGT" localSheetId="16">Scheduled_Payment+Extra_Payment</definedName>
    <definedName name="TGTGT" localSheetId="17">Scheduled_Payment+Extra_Payment</definedName>
    <definedName name="TGTGT" localSheetId="18">Scheduled_Payment+Extra_Payment</definedName>
    <definedName name="TGTGT" localSheetId="19">Scheduled_Payment+Extra_Payment</definedName>
    <definedName name="TGTGT" localSheetId="20">Scheduled_Payment+Extra_Payment</definedName>
    <definedName name="TGTGT" localSheetId="21">Scheduled_Payment+Extra_Payment</definedName>
    <definedName name="TGTGT" localSheetId="22">Scheduled_Payment+Extra_Payment</definedName>
    <definedName name="TGTGT" localSheetId="23">Scheduled_Payment+Extra_Payment</definedName>
    <definedName name="TGTGT" localSheetId="24">Scheduled_Payment+Extra_Payment</definedName>
    <definedName name="TGTGT" localSheetId="25">Scheduled_Payment+Extra_Payment</definedName>
    <definedName name="TGTGT" localSheetId="26">Scheduled_Payment+Extra_Payment</definedName>
    <definedName name="TGTGT" localSheetId="27">Scheduled_Payment+Extra_Payment</definedName>
    <definedName name="TGTGT" localSheetId="28">Scheduled_Payment+Extra_Payment</definedName>
    <definedName name="TGTGT" localSheetId="29">Scheduled_Payment+Extra_Payment</definedName>
    <definedName name="TGTGT" localSheetId="30">Scheduled_Payment+Extra_Payment</definedName>
    <definedName name="TGTGT" localSheetId="31">Scheduled_Payment+Extra_Payment</definedName>
    <definedName name="TGTGT" localSheetId="32">Scheduled_Payment+Extra_Payment</definedName>
    <definedName name="TGTGT" localSheetId="33">Scheduled_Payment+Extra_Payment</definedName>
    <definedName name="TGTGT" localSheetId="34">Scheduled_Payment+Extra_Payment</definedName>
    <definedName name="TGTGT" localSheetId="35">Scheduled_Payment+Extra_Payment</definedName>
    <definedName name="TGTGT" localSheetId="36">Scheduled_Payment+Extra_Payment</definedName>
    <definedName name="TGTGT" localSheetId="37">Scheduled_Payment+Extra_Payment</definedName>
    <definedName name="TGTGT" localSheetId="38">Scheduled_Payment+Extra_Payment</definedName>
    <definedName name="TGTGT" localSheetId="39">Scheduled_Payment+Extra_Payment</definedName>
    <definedName name="TGTGT" localSheetId="40">Scheduled_Payment+Extra_Payment</definedName>
    <definedName name="TGTGT" localSheetId="41">Scheduled_Payment+Extra_Payment</definedName>
    <definedName name="TGTGT" localSheetId="2">Scheduled_Payment+Extra_Payment</definedName>
    <definedName name="TGTGT" localSheetId="1">Scheduled_Payment+Extra_Payment</definedName>
    <definedName name="TGTGT">Scheduled_Payment+Extra_Payment</definedName>
    <definedName name="TGTT" localSheetId="15">Scheduled_Payment+Extra_Payment</definedName>
    <definedName name="TGTT" localSheetId="6">Scheduled_Payment+Extra_Payment</definedName>
    <definedName name="TGTT" localSheetId="7">Scheduled_Payment+Extra_Payment</definedName>
    <definedName name="TGTT" localSheetId="8">Scheduled_Payment+Extra_Payment</definedName>
    <definedName name="TGTT" localSheetId="42">Scheduled_Payment+Extra_Payment</definedName>
    <definedName name="TGTT" localSheetId="43">Scheduled_Payment+Extra_Payment</definedName>
    <definedName name="TGTT" localSheetId="44">Scheduled_Payment+Extra_Payment</definedName>
    <definedName name="TGTT" localSheetId="45">Scheduled_Payment+Extra_Payment</definedName>
    <definedName name="TGTT" localSheetId="46">Scheduled_Payment+Extra_Payment</definedName>
    <definedName name="TGTT" localSheetId="47">Scheduled_Payment+Extra_Payment</definedName>
    <definedName name="TGTT" localSheetId="48">Scheduled_Payment+Extra_Payment</definedName>
    <definedName name="TGTT" localSheetId="49">Scheduled_Payment+Extra_Payment</definedName>
    <definedName name="TGTT" localSheetId="50">Scheduled_Payment+Extra_Payment</definedName>
    <definedName name="TGTT" localSheetId="51">Scheduled_Payment+Extra_Payment</definedName>
    <definedName name="TGTT" localSheetId="52">Scheduled_Payment+Extra_Payment</definedName>
    <definedName name="TGTT" localSheetId="53">Scheduled_Payment+Extra_Payment</definedName>
    <definedName name="TGTT" localSheetId="54">Scheduled_Payment+Extra_Payment</definedName>
    <definedName name="TGTT" localSheetId="55">Scheduled_Payment+Extra_Payment</definedName>
    <definedName name="TGTT" localSheetId="56">Scheduled_Payment+Extra_Payment</definedName>
    <definedName name="TGTT" localSheetId="9">Scheduled_Payment+Extra_Payment</definedName>
    <definedName name="TGTT" localSheetId="10">Scheduled_Payment+Extra_Payment</definedName>
    <definedName name="TGTT" localSheetId="11">Scheduled_Payment+Extra_Payment</definedName>
    <definedName name="TGTT" localSheetId="12">Scheduled_Payment+Extra_Payment</definedName>
    <definedName name="TGTT" localSheetId="13">Scheduled_Payment+Extra_Payment</definedName>
    <definedName name="TGTT" localSheetId="14">Scheduled_Payment+Extra_Payment</definedName>
    <definedName name="TGTT" localSheetId="16">Scheduled_Payment+Extra_Payment</definedName>
    <definedName name="TGTT" localSheetId="17">Scheduled_Payment+Extra_Payment</definedName>
    <definedName name="TGTT" localSheetId="18">Scheduled_Payment+Extra_Payment</definedName>
    <definedName name="TGTT" localSheetId="19">Scheduled_Payment+Extra_Payment</definedName>
    <definedName name="TGTT" localSheetId="20">Scheduled_Payment+Extra_Payment</definedName>
    <definedName name="TGTT" localSheetId="21">Scheduled_Payment+Extra_Payment</definedName>
    <definedName name="TGTT" localSheetId="22">Scheduled_Payment+Extra_Payment</definedName>
    <definedName name="TGTT" localSheetId="23">Scheduled_Payment+Extra_Payment</definedName>
    <definedName name="TGTT" localSheetId="24">Scheduled_Payment+Extra_Payment</definedName>
    <definedName name="TGTT" localSheetId="25">Scheduled_Payment+Extra_Payment</definedName>
    <definedName name="TGTT" localSheetId="26">Scheduled_Payment+Extra_Payment</definedName>
    <definedName name="TGTT" localSheetId="27">Scheduled_Payment+Extra_Payment</definedName>
    <definedName name="TGTT" localSheetId="28">Scheduled_Payment+Extra_Payment</definedName>
    <definedName name="TGTT" localSheetId="29">Scheduled_Payment+Extra_Payment</definedName>
    <definedName name="TGTT" localSheetId="30">Scheduled_Payment+Extra_Payment</definedName>
    <definedName name="TGTT" localSheetId="31">Scheduled_Payment+Extra_Payment</definedName>
    <definedName name="TGTT" localSheetId="32">Scheduled_Payment+Extra_Payment</definedName>
    <definedName name="TGTT" localSheetId="33">Scheduled_Payment+Extra_Payment</definedName>
    <definedName name="TGTT" localSheetId="34">Scheduled_Payment+Extra_Payment</definedName>
    <definedName name="TGTT" localSheetId="35">Scheduled_Payment+Extra_Payment</definedName>
    <definedName name="TGTT" localSheetId="36">Scheduled_Payment+Extra_Payment</definedName>
    <definedName name="TGTT" localSheetId="37">Scheduled_Payment+Extra_Payment</definedName>
    <definedName name="TGTT" localSheetId="38">Scheduled_Payment+Extra_Payment</definedName>
    <definedName name="TGTT" localSheetId="39">Scheduled_Payment+Extra_Payment</definedName>
    <definedName name="TGTT" localSheetId="40">Scheduled_Payment+Extra_Payment</definedName>
    <definedName name="TGTT" localSheetId="41">Scheduled_Payment+Extra_Payment</definedName>
    <definedName name="TGTT" localSheetId="2">Scheduled_Payment+Extra_Payment</definedName>
    <definedName name="TGTT" localSheetId="1">Scheduled_Payment+Extra_Payment</definedName>
    <definedName name="TGTT">Scheduled_Payment+Extra_Payment</definedName>
    <definedName name="tgvsd" localSheetId="15">#REF!</definedName>
    <definedName name="tgvsd" localSheetId="6">#REF!</definedName>
    <definedName name="tgvsd" localSheetId="7">#REF!</definedName>
    <definedName name="tgvsd" localSheetId="8">#REF!</definedName>
    <definedName name="tgvsd" localSheetId="42">#REF!</definedName>
    <definedName name="tgvsd" localSheetId="43">#REF!</definedName>
    <definedName name="tgvsd" localSheetId="44">#REF!</definedName>
    <definedName name="tgvsd" localSheetId="45">#REF!</definedName>
    <definedName name="tgvsd" localSheetId="46">#REF!</definedName>
    <definedName name="tgvsd" localSheetId="47">#REF!</definedName>
    <definedName name="tgvsd" localSheetId="48">#REF!</definedName>
    <definedName name="tgvsd" localSheetId="49">#REF!</definedName>
    <definedName name="tgvsd" localSheetId="50">#REF!</definedName>
    <definedName name="tgvsd" localSheetId="51">#REF!</definedName>
    <definedName name="tgvsd" localSheetId="52">#REF!</definedName>
    <definedName name="tgvsd" localSheetId="53">#REF!</definedName>
    <definedName name="tgvsd" localSheetId="54">#REF!</definedName>
    <definedName name="tgvsd" localSheetId="55">#REF!</definedName>
    <definedName name="tgvsd" localSheetId="56">#REF!</definedName>
    <definedName name="tgvsd" localSheetId="9">#REF!</definedName>
    <definedName name="tgvsd" localSheetId="10">#REF!</definedName>
    <definedName name="tgvsd" localSheetId="11">#REF!</definedName>
    <definedName name="tgvsd" localSheetId="12">#REF!</definedName>
    <definedName name="tgvsd" localSheetId="13">#REF!</definedName>
    <definedName name="tgvsd" localSheetId="14">#REF!</definedName>
    <definedName name="tgvsd" localSheetId="16">#REF!</definedName>
    <definedName name="tgvsd" localSheetId="17">#REF!</definedName>
    <definedName name="tgvsd" localSheetId="18">#REF!</definedName>
    <definedName name="tgvsd" localSheetId="19">#REF!</definedName>
    <definedName name="tgvsd" localSheetId="20">#REF!</definedName>
    <definedName name="tgvsd" localSheetId="21">#REF!</definedName>
    <definedName name="tgvsd" localSheetId="22">#REF!</definedName>
    <definedName name="tgvsd" localSheetId="23">#REF!</definedName>
    <definedName name="tgvsd" localSheetId="24">#REF!</definedName>
    <definedName name="tgvsd" localSheetId="25">#REF!</definedName>
    <definedName name="tgvsd" localSheetId="26">#REF!</definedName>
    <definedName name="tgvsd" localSheetId="27">#REF!</definedName>
    <definedName name="tgvsd" localSheetId="28">#REF!</definedName>
    <definedName name="tgvsd" localSheetId="29">#REF!</definedName>
    <definedName name="tgvsd" localSheetId="30">#REF!</definedName>
    <definedName name="tgvsd" localSheetId="31">#REF!</definedName>
    <definedName name="tgvsd" localSheetId="32">#REF!</definedName>
    <definedName name="tgvsd" localSheetId="33">#REF!</definedName>
    <definedName name="tgvsd" localSheetId="34">#REF!</definedName>
    <definedName name="tgvsd" localSheetId="35">#REF!</definedName>
    <definedName name="tgvsd" localSheetId="36">#REF!</definedName>
    <definedName name="tgvsd" localSheetId="37">#REF!</definedName>
    <definedName name="tgvsd" localSheetId="38">#REF!</definedName>
    <definedName name="tgvsd" localSheetId="39">#REF!</definedName>
    <definedName name="tgvsd" localSheetId="40">#REF!</definedName>
    <definedName name="tgvsd" localSheetId="41">#REF!</definedName>
    <definedName name="tgvsd">#REF!</definedName>
    <definedName name="th" localSheetId="15">#REF!</definedName>
    <definedName name="th" localSheetId="6">#REF!</definedName>
    <definedName name="th" localSheetId="7">#REF!</definedName>
    <definedName name="th" localSheetId="8">#REF!</definedName>
    <definedName name="th" localSheetId="42">#REF!</definedName>
    <definedName name="th" localSheetId="43">#REF!</definedName>
    <definedName name="th" localSheetId="44">#REF!</definedName>
    <definedName name="th" localSheetId="45">#REF!</definedName>
    <definedName name="th" localSheetId="46">#REF!</definedName>
    <definedName name="th" localSheetId="47">#REF!</definedName>
    <definedName name="th" localSheetId="48">#REF!</definedName>
    <definedName name="th" localSheetId="49">#REF!</definedName>
    <definedName name="th" localSheetId="50">#REF!</definedName>
    <definedName name="th" localSheetId="51">#REF!</definedName>
    <definedName name="th" localSheetId="52">#REF!</definedName>
    <definedName name="th" localSheetId="53">#REF!</definedName>
    <definedName name="th" localSheetId="54">#REF!</definedName>
    <definedName name="th" localSheetId="55">#REF!</definedName>
    <definedName name="th" localSheetId="56">#REF!</definedName>
    <definedName name="th" localSheetId="9">#REF!</definedName>
    <definedName name="th" localSheetId="10">#REF!</definedName>
    <definedName name="th" localSheetId="11">#REF!</definedName>
    <definedName name="th" localSheetId="12">#REF!</definedName>
    <definedName name="th" localSheetId="13">#REF!</definedName>
    <definedName name="th" localSheetId="14">#REF!</definedName>
    <definedName name="th" localSheetId="16">#REF!</definedName>
    <definedName name="th" localSheetId="17">#REF!</definedName>
    <definedName name="th" localSheetId="18">#REF!</definedName>
    <definedName name="th" localSheetId="19">#REF!</definedName>
    <definedName name="th" localSheetId="20">#REF!</definedName>
    <definedName name="th" localSheetId="21">#REF!</definedName>
    <definedName name="th" localSheetId="22">#REF!</definedName>
    <definedName name="th" localSheetId="23">#REF!</definedName>
    <definedName name="th" localSheetId="24">#REF!</definedName>
    <definedName name="th" localSheetId="25">#REF!</definedName>
    <definedName name="th" localSheetId="26">#REF!</definedName>
    <definedName name="th" localSheetId="27">#REF!</definedName>
    <definedName name="th" localSheetId="28">#REF!</definedName>
    <definedName name="th" localSheetId="29">#REF!</definedName>
    <definedName name="th" localSheetId="30">#REF!</definedName>
    <definedName name="th" localSheetId="31">#REF!</definedName>
    <definedName name="th" localSheetId="32">#REF!</definedName>
    <definedName name="th" localSheetId="33">#REF!</definedName>
    <definedName name="th" localSheetId="34">#REF!</definedName>
    <definedName name="th" localSheetId="35">#REF!</definedName>
    <definedName name="th" localSheetId="36">#REF!</definedName>
    <definedName name="th" localSheetId="37">#REF!</definedName>
    <definedName name="th" localSheetId="38">#REF!</definedName>
    <definedName name="th" localSheetId="39">#REF!</definedName>
    <definedName name="th" localSheetId="40">#REF!</definedName>
    <definedName name="th" localSheetId="41">#REF!</definedName>
    <definedName name="Th" localSheetId="3">#REF!</definedName>
    <definedName name="th">#REF!</definedName>
    <definedName name="Ti" localSheetId="6">#REF!</definedName>
    <definedName name="Ti">#REF!</definedName>
    <definedName name="Tipo">[195]Sheet1!$A$2:$A$6</definedName>
    <definedName name="tipo_pintura" localSheetId="6">#REF!</definedName>
    <definedName name="tipo_pintura" localSheetId="7">#REF!</definedName>
    <definedName name="tipo_pintura" localSheetId="11">#REF!</definedName>
    <definedName name="tipo_pintura" localSheetId="19">#REF!</definedName>
    <definedName name="tipo_pintura" localSheetId="2">#REF!</definedName>
    <definedName name="tipo_pintura" localSheetId="1">#REF!</definedName>
    <definedName name="tipo_pintura">#REF!</definedName>
    <definedName name="TIPOS">[210]CLASIFICACION!$B$2:$B$21</definedName>
    <definedName name="tipov" localSheetId="15">#REF!</definedName>
    <definedName name="tipov" localSheetId="6">#REF!</definedName>
    <definedName name="tipov" localSheetId="7">#REF!</definedName>
    <definedName name="tipov" localSheetId="8">#REF!</definedName>
    <definedName name="tipov" localSheetId="42">#REF!</definedName>
    <definedName name="tipov" localSheetId="43">#REF!</definedName>
    <definedName name="tipov" localSheetId="44">#REF!</definedName>
    <definedName name="tipov" localSheetId="45">#REF!</definedName>
    <definedName name="tipov" localSheetId="46">#REF!</definedName>
    <definedName name="tipov" localSheetId="47">#REF!</definedName>
    <definedName name="tipov" localSheetId="48">#REF!</definedName>
    <definedName name="tipov" localSheetId="49">#REF!</definedName>
    <definedName name="tipov" localSheetId="50">#REF!</definedName>
    <definedName name="tipov" localSheetId="51">#REF!</definedName>
    <definedName name="tipov" localSheetId="52">#REF!</definedName>
    <definedName name="tipov" localSheetId="53">#REF!</definedName>
    <definedName name="tipov" localSheetId="54">#REF!</definedName>
    <definedName name="tipov" localSheetId="55">#REF!</definedName>
    <definedName name="tipov" localSheetId="56">#REF!</definedName>
    <definedName name="tipov" localSheetId="9">#REF!</definedName>
    <definedName name="tipov" localSheetId="10">#REF!</definedName>
    <definedName name="tipov" localSheetId="11">#REF!</definedName>
    <definedName name="tipov" localSheetId="12">#REF!</definedName>
    <definedName name="tipov" localSheetId="13">#REF!</definedName>
    <definedName name="tipov" localSheetId="14">#REF!</definedName>
    <definedName name="tipov" localSheetId="16">#REF!</definedName>
    <definedName name="tipov" localSheetId="17">#REF!</definedName>
    <definedName name="tipov" localSheetId="18">#REF!</definedName>
    <definedName name="tipov" localSheetId="19">#REF!</definedName>
    <definedName name="tipov" localSheetId="22">#REF!</definedName>
    <definedName name="tipov" localSheetId="23">#REF!</definedName>
    <definedName name="tipov" localSheetId="24">#REF!</definedName>
    <definedName name="tipov" localSheetId="25">#REF!</definedName>
    <definedName name="tipov" localSheetId="26">#REF!</definedName>
    <definedName name="tipov" localSheetId="27">#REF!</definedName>
    <definedName name="tipov" localSheetId="28">#REF!</definedName>
    <definedName name="tipov" localSheetId="29">#REF!</definedName>
    <definedName name="tipov" localSheetId="30">#REF!</definedName>
    <definedName name="tipov" localSheetId="31">#REF!</definedName>
    <definedName name="tipov" localSheetId="32">#REF!</definedName>
    <definedName name="tipov" localSheetId="33">#REF!</definedName>
    <definedName name="tipov" localSheetId="34">#REF!</definedName>
    <definedName name="tipov" localSheetId="35">#REF!</definedName>
    <definedName name="tipov" localSheetId="36">#REF!</definedName>
    <definedName name="tipov" localSheetId="37">#REF!</definedName>
    <definedName name="tipov" localSheetId="38">#REF!</definedName>
    <definedName name="tipov" localSheetId="39">#REF!</definedName>
    <definedName name="tipov" localSheetId="40">#REF!</definedName>
    <definedName name="tipov" localSheetId="41">#REF!</definedName>
    <definedName name="tipov" localSheetId="3">#REF!</definedName>
    <definedName name="tipov">#REF!</definedName>
    <definedName name="TIT" localSheetId="6">#REF!</definedName>
    <definedName name="TIT">#REF!</definedName>
    <definedName name="TIT_APU">[70]DATOS!$F$2:$F$5</definedName>
    <definedName name="titi" localSheetId="15">IF([0]!Loan_Amount*' 3,5'!Interest_Rate*[0]!Loan_Years*[0]!Loan_Start&gt;0,1,0)</definedName>
    <definedName name="titi" localSheetId="6">IF('1,1'!Loan_Amount*'1,1'!Interest_Rate*'1,1'!Loan_Years*'1,1'!Loan_Start&gt;0,1,0)</definedName>
    <definedName name="titi" localSheetId="7">IF(Loan_Amount*'1,2 '!Interest_Rate*Loan_Years*Loan_Start&gt;0,1,0)</definedName>
    <definedName name="titi" localSheetId="8">IF([0]!Loan_Amount*'1,3'!Interest_Rate*[0]!Loan_Years*[0]!Loan_Start&gt;0,1,0)</definedName>
    <definedName name="titi" localSheetId="42">IF([0]!Loan_Amount*'10,1'!Interest_Rate*[0]!Loan_Years*[0]!Loan_Start&gt;0,1,0)</definedName>
    <definedName name="titi" localSheetId="43">IF([0]!Loan_Amount*'10,2'!Interest_Rate*[0]!Loan_Years*[0]!Loan_Start&gt;0,1,0)</definedName>
    <definedName name="titi" localSheetId="44">IF([0]!Loan_Amount*'10,3'!Interest_Rate*[0]!Loan_Years*[0]!Loan_Start&gt;0,1,0)</definedName>
    <definedName name="titi" localSheetId="45">IF([0]!Loan_Amount*'10,4'!Interest_Rate*[0]!Loan_Years*[0]!Loan_Start&gt;0,1,0)</definedName>
    <definedName name="titi" localSheetId="46">IF([0]!Loan_Amount*'10,5'!Interest_Rate*[0]!Loan_Years*[0]!Loan_Start&gt;0,1,0)</definedName>
    <definedName name="titi" localSheetId="47">IF([0]!Loan_Amount*'10,6'!Interest_Rate*[0]!Loan_Years*[0]!Loan_Start&gt;0,1,0)</definedName>
    <definedName name="titi" localSheetId="48">IF([0]!Loan_Amount*'10,7'!Interest_Rate*[0]!Loan_Years*[0]!Loan_Start&gt;0,1,0)</definedName>
    <definedName name="titi" localSheetId="49">IF([0]!Loan_Amount*'10,8'!Interest_Rate*[0]!Loan_Years*[0]!Loan_Start&gt;0,1,0)</definedName>
    <definedName name="titi" localSheetId="50">IF([0]!Loan_Amount*'10,9'!Interest_Rate*[0]!Loan_Years*[0]!Loan_Start&gt;0,1,0)</definedName>
    <definedName name="titi" localSheetId="51">IF([0]!Loan_Amount*'11,1'!Interest_Rate*[0]!Loan_Years*[0]!Loan_Start&gt;0,1,0)</definedName>
    <definedName name="titi" localSheetId="52">IF([0]!Loan_Amount*'11,2'!Interest_Rate*[0]!Loan_Years*[0]!Loan_Start&gt;0,1,0)</definedName>
    <definedName name="titi" localSheetId="53">IF([0]!Loan_Amount*'11,3'!Interest_Rate*[0]!Loan_Years*[0]!Loan_Start&gt;0,1,0)</definedName>
    <definedName name="titi" localSheetId="54">IF([0]!Loan_Amount*'11,4'!Interest_Rate*[0]!Loan_Years*[0]!Loan_Start&gt;0,1,0)</definedName>
    <definedName name="titi" localSheetId="55">IF([0]!Loan_Amount*'11,5'!Interest_Rate*[0]!Loan_Years*[0]!Loan_Start&gt;0,1,0)</definedName>
    <definedName name="titi" localSheetId="56">IF([0]!Loan_Amount*'11,6'!Interest_Rate*[0]!Loan_Years*[0]!Loan_Start&gt;0,1,0)</definedName>
    <definedName name="titi" localSheetId="9">IF([0]!Loan_Amount*'2,1'!Interest_Rate*[0]!Loan_Years*[0]!Loan_Start&gt;0,1,0)</definedName>
    <definedName name="titi" localSheetId="10">IF([0]!Loan_Amount*'2,2'!Interest_Rate*[0]!Loan_Years*[0]!Loan_Start&gt;0,1,0)</definedName>
    <definedName name="titi" localSheetId="11">IF([0]!Loan_Amount*'3,1 '!Interest_Rate*[0]!Loan_Years*[0]!Loan_Start&gt;0,1,0)</definedName>
    <definedName name="titi" localSheetId="12">IF([0]!Loan_Amount*'3,2'!Interest_Rate*[0]!Loan_Years*[0]!Loan_Start&gt;0,1,0)</definedName>
    <definedName name="titi" localSheetId="13">IF([0]!Loan_Amount*'3,3 '!Interest_Rate*[0]!Loan_Years*[0]!Loan_Start&gt;0,1,0)</definedName>
    <definedName name="titi" localSheetId="14">IF([0]!Loan_Amount*'3,4 '!Interest_Rate*[0]!Loan_Years*[0]!Loan_Start&gt;0,1,0)</definedName>
    <definedName name="titi" localSheetId="16">IF([0]!Loan_Amount*'3,6'!Interest_Rate*[0]!Loan_Years*[0]!Loan_Start&gt;0,1,0)</definedName>
    <definedName name="titi" localSheetId="17">IF([0]!Loan_Amount*'3,7'!Interest_Rate*[0]!Loan_Years*[0]!Loan_Start&gt;0,1,0)</definedName>
    <definedName name="titi" localSheetId="18">IF(Loan_Amount*'4,1'!Interest_Rate*Loan_Years*Loan_Start&gt;0,1,0)</definedName>
    <definedName name="titi" localSheetId="19">IF(Loan_Amount*'4,2'!Interest_Rate*Loan_Years*Loan_Start&gt;0,1,0)</definedName>
    <definedName name="titi" localSheetId="20">IF(Loan_Amount*Interest_Rate*Loan_Years*Loan_Start&gt;0,1,0)</definedName>
    <definedName name="titi" localSheetId="21">IF(Loan_Amount*Interest_Rate*Loan_Years*Loan_Start&gt;0,1,0)</definedName>
    <definedName name="titi" localSheetId="22">IF([0]!Loan_Amount*'6,1 '!Interest_Rate*[0]!Loan_Years*[0]!Loan_Start&gt;0,1,0)</definedName>
    <definedName name="titi" localSheetId="23">IF([0]!Loan_Amount*'6,2 '!Interest_Rate*[0]!Loan_Years*[0]!Loan_Start&gt;0,1,0)</definedName>
    <definedName name="titi" localSheetId="24">IF([0]!Loan_Amount*'6,3 '!Interest_Rate*[0]!Loan_Years*[0]!Loan_Start&gt;0,1,0)</definedName>
    <definedName name="titi" localSheetId="25">IF([0]!Loan_Amount*'6,4 '!Interest_Rate*[0]!Loan_Years*[0]!Loan_Start&gt;0,1,0)</definedName>
    <definedName name="titi" localSheetId="26">IF([0]!Loan_Amount*'6,5 '!Interest_Rate*[0]!Loan_Years*[0]!Loan_Start&gt;0,1,0)</definedName>
    <definedName name="titi" localSheetId="27">IF([0]!Loan_Amount*'6,6 '!Interest_Rate*[0]!Loan_Years*[0]!Loan_Start&gt;0,1,0)</definedName>
    <definedName name="titi" localSheetId="28">IF([0]!Loan_Amount*'6,7 '!Interest_Rate*[0]!Loan_Years*[0]!Loan_Start&gt;0,1,0)</definedName>
    <definedName name="titi" localSheetId="29">IF([0]!Loan_Amount*'7,1 '!Interest_Rate*[0]!Loan_Years*[0]!Loan_Start&gt;0,1,0)</definedName>
    <definedName name="titi" localSheetId="30">IF([0]!Loan_Amount*'7,2 '!Interest_Rate*[0]!Loan_Years*[0]!Loan_Start&gt;0,1,0)</definedName>
    <definedName name="titi" localSheetId="31">IF([0]!Loan_Amount*'7,3 '!Interest_Rate*[0]!Loan_Years*[0]!Loan_Start&gt;0,1,0)</definedName>
    <definedName name="titi" localSheetId="32">IF([0]!Loan_Amount*'7,4 '!Interest_Rate*[0]!Loan_Years*[0]!Loan_Start&gt;0,1,0)</definedName>
    <definedName name="titi" localSheetId="33">IF([0]!Loan_Amount*'8,1 '!Interest_Rate*[0]!Loan_Years*[0]!Loan_Start&gt;0,1,0)</definedName>
    <definedName name="titi" localSheetId="34">IF([0]!Loan_Amount*'8,2 '!Interest_Rate*[0]!Loan_Years*[0]!Loan_Start&gt;0,1,0)</definedName>
    <definedName name="titi" localSheetId="35">IF([0]!Loan_Amount*'8,3 '!Interest_Rate*[0]!Loan_Years*[0]!Loan_Start&gt;0,1,0)</definedName>
    <definedName name="titi" localSheetId="36">IF([0]!Loan_Amount*'8,4 '!Interest_Rate*[0]!Loan_Years*[0]!Loan_Start&gt;0,1,0)</definedName>
    <definedName name="titi" localSheetId="37">IF([0]!Loan_Amount*'8,5 '!Interest_Rate*[0]!Loan_Years*[0]!Loan_Start&gt;0,1,0)</definedName>
    <definedName name="titi" localSheetId="38">IF([0]!Loan_Amount*'9,1'!Interest_Rate*[0]!Loan_Years*[0]!Loan_Start&gt;0,1,0)</definedName>
    <definedName name="titi" localSheetId="39">IF([0]!Loan_Amount*'9,2 '!Interest_Rate*[0]!Loan_Years*[0]!Loan_Start&gt;0,1,0)</definedName>
    <definedName name="titi" localSheetId="40">IF([0]!Loan_Amount*'9,3'!Interest_Rate*[0]!Loan_Years*[0]!Loan_Start&gt;0,1,0)</definedName>
    <definedName name="titi" localSheetId="41">IF([0]!Loan_Amount*'9,4'!Interest_Rate*[0]!Loan_Years*[0]!Loan_Start&gt;0,1,0)</definedName>
    <definedName name="titi" localSheetId="2">IF(Loan_Amount*Interest_Rate*Loan_Years*Loan_Start&gt;0,1,0)</definedName>
    <definedName name="titi" localSheetId="1">IF(Loan_Amount*Interest_Rate*Loan_Years*Loan_Start&gt;0,1,0)</definedName>
    <definedName name="titi" localSheetId="3">#N/A</definedName>
    <definedName name="titi">IF(Loan_Amount*Interest_Rate*Loan_Years*Loan_Start&gt;0,1,0)</definedName>
    <definedName name="Titlepb" localSheetId="6" hidden="1">#REF!</definedName>
    <definedName name="Titlepb" localSheetId="7" hidden="1">#REF!</definedName>
    <definedName name="Titlepb" localSheetId="11" hidden="1">#REF!</definedName>
    <definedName name="Titlepb" localSheetId="19" hidden="1">#REF!</definedName>
    <definedName name="Titlepb" localSheetId="2" hidden="1">#REF!</definedName>
    <definedName name="Titlepb" localSheetId="1" hidden="1">#REF!</definedName>
    <definedName name="Titlepb" hidden="1">#REF!</definedName>
    <definedName name="TITO" localSheetId="15">IF(' 3,5'!RICO,[0]!Header_Row+' 3,5'!TUPI,[0]!Header_Row)</definedName>
    <definedName name="TITO" localSheetId="6">IF('1,1'!RICO,Header_Row+'1,1'!TUPI,Header_Row)</definedName>
    <definedName name="TITO" localSheetId="7">IF('1,2 '!RICO,Header_Row+'1,2 '!TUPI,Header_Row)</definedName>
    <definedName name="TITO" localSheetId="8">IF('1,3'!RICO,[0]!Header_Row+'1,3'!TUPI,[0]!Header_Row)</definedName>
    <definedName name="TITO" localSheetId="42">IF('10,1'!RICO,[0]!Header_Row+'10,1'!TUPI,[0]!Header_Row)</definedName>
    <definedName name="TITO" localSheetId="43">IF('10,2'!RICO,[0]!Header_Row+'10,2'!TUPI,[0]!Header_Row)</definedName>
    <definedName name="TITO" localSheetId="44">IF('10,3'!RICO,[0]!Header_Row+'10,3'!TUPI,[0]!Header_Row)</definedName>
    <definedName name="TITO" localSheetId="45">IF('10,4'!RICO,[0]!Header_Row+'10,4'!TUPI,[0]!Header_Row)</definedName>
    <definedName name="TITO" localSheetId="46">IF('10,5'!RICO,[0]!Header_Row+'10,5'!TUPI,[0]!Header_Row)</definedName>
    <definedName name="TITO" localSheetId="47">IF('10,6'!RICO,[0]!Header_Row+'10,6'!TUPI,[0]!Header_Row)</definedName>
    <definedName name="TITO" localSheetId="48">IF('10,7'!RICO,[0]!Header_Row+'10,7'!TUPI,[0]!Header_Row)</definedName>
    <definedName name="TITO" localSheetId="49">IF('10,8'!RICO,[0]!Header_Row+'10,8'!TUPI,[0]!Header_Row)</definedName>
    <definedName name="TITO" localSheetId="50">IF('10,9'!RICO,[0]!Header_Row+'10,9'!TUPI,[0]!Header_Row)</definedName>
    <definedName name="TITO" localSheetId="51">IF('11,1'!RICO,[0]!Header_Row+'11,1'!TUPI,[0]!Header_Row)</definedName>
    <definedName name="TITO" localSheetId="52">IF('11,2'!RICO,[0]!Header_Row+'11,2'!TUPI,[0]!Header_Row)</definedName>
    <definedName name="TITO" localSheetId="53">IF('11,3'!RICO,[0]!Header_Row+'11,3'!TUPI,[0]!Header_Row)</definedName>
    <definedName name="TITO" localSheetId="54">IF('11,4'!RICO,[0]!Header_Row+'11,4'!TUPI,[0]!Header_Row)</definedName>
    <definedName name="TITO" localSheetId="55">IF('11,5'!RICO,[0]!Header_Row+'11,5'!TUPI,[0]!Header_Row)</definedName>
    <definedName name="TITO" localSheetId="56">IF('11,6'!RICO,[0]!Header_Row+'11,6'!TUPI,[0]!Header_Row)</definedName>
    <definedName name="TITO" localSheetId="9">IF('2,1'!RICO,[0]!Header_Row+'2,1'!TUPI,[0]!Header_Row)</definedName>
    <definedName name="TITO" localSheetId="10">IF('2,2'!RICO,[0]!Header_Row+'2,2'!TUPI,[0]!Header_Row)</definedName>
    <definedName name="TITO" localSheetId="11">IF('3,1 '!RICO,[0]!Header_Row+'3,1 '!TUPI,[0]!Header_Row)</definedName>
    <definedName name="TITO" localSheetId="12">IF('3,2'!RICO,[0]!Header_Row+'3,2'!TUPI,[0]!Header_Row)</definedName>
    <definedName name="TITO" localSheetId="13">IF('3,3 '!RICO,[0]!Header_Row+'3,3 '!TUPI,[0]!Header_Row)</definedName>
    <definedName name="TITO" localSheetId="14">IF('3,4 '!RICO,[0]!Header_Row+'3,4 '!TUPI,[0]!Header_Row)</definedName>
    <definedName name="TITO" localSheetId="16">IF('3,6'!RICO,[0]!Header_Row+'3,6'!TUPI,[0]!Header_Row)</definedName>
    <definedName name="TITO" localSheetId="17">IF('3,7'!RICO,[0]!Header_Row+'3,7'!TUPI,[0]!Header_Row)</definedName>
    <definedName name="TITO" localSheetId="18">IF('4,1'!RICO,Header_Row+'4,1'!TUPI,Header_Row)</definedName>
    <definedName name="TITO" localSheetId="19">IF('4,2'!RICO,Header_Row+'4,2'!TUPI,Header_Row)</definedName>
    <definedName name="TITO" localSheetId="20">IF('5,1'!RICO,Header_Row+'5,1'!TUPI,Header_Row)</definedName>
    <definedName name="TITO" localSheetId="21">IF('5,2 '!RICO,Header_Row+'5,2 '!TUPI,Header_Row)</definedName>
    <definedName name="TITO" localSheetId="22">IF('6,1 '!RICO,[0]!Header_Row+'6,1 '!TUPI,[0]!Header_Row)</definedName>
    <definedName name="TITO" localSheetId="23">IF('6,2 '!RICO,[0]!Header_Row+'6,2 '!TUPI,[0]!Header_Row)</definedName>
    <definedName name="TITO" localSheetId="24">IF('6,3 '!RICO,[0]!Header_Row+'6,3 '!TUPI,[0]!Header_Row)</definedName>
    <definedName name="TITO" localSheetId="25">IF('6,4 '!RICO,[0]!Header_Row+'6,4 '!TUPI,[0]!Header_Row)</definedName>
    <definedName name="TITO" localSheetId="26">IF('6,5 '!RICO,[0]!Header_Row+'6,5 '!TUPI,[0]!Header_Row)</definedName>
    <definedName name="TITO" localSheetId="27">IF('6,6 '!RICO,[0]!Header_Row+'6,6 '!TUPI,[0]!Header_Row)</definedName>
    <definedName name="TITO" localSheetId="28">IF('6,7 '!RICO,[0]!Header_Row+'6,7 '!TUPI,[0]!Header_Row)</definedName>
    <definedName name="TITO" localSheetId="29">IF('7,1 '!RICO,[0]!Header_Row+'7,1 '!TUPI,[0]!Header_Row)</definedName>
    <definedName name="TITO" localSheetId="30">IF('7,2 '!RICO,[0]!Header_Row+'7,2 '!TUPI,[0]!Header_Row)</definedName>
    <definedName name="TITO" localSheetId="31">IF('7,3 '!RICO,[0]!Header_Row+'7,3 '!TUPI,[0]!Header_Row)</definedName>
    <definedName name="TITO" localSheetId="32">IF('7,4 '!RICO,[0]!Header_Row+'7,4 '!TUPI,[0]!Header_Row)</definedName>
    <definedName name="TITO" localSheetId="33">IF('8,1 '!RICO,[0]!Header_Row+'8,1 '!TUPI,[0]!Header_Row)</definedName>
    <definedName name="TITO" localSheetId="34">IF('8,2 '!RICO,[0]!Header_Row+'8,2 '!TUPI,[0]!Header_Row)</definedName>
    <definedName name="TITO" localSheetId="35">IF('8,3 '!RICO,[0]!Header_Row+'8,3 '!TUPI,[0]!Header_Row)</definedName>
    <definedName name="TITO" localSheetId="36">IF('8,4 '!RICO,[0]!Header_Row+'8,4 '!TUPI,[0]!Header_Row)</definedName>
    <definedName name="TITO" localSheetId="37">IF('8,5 '!RICO,[0]!Header_Row+'8,5 '!TUPI,[0]!Header_Row)</definedName>
    <definedName name="TITO" localSheetId="38">IF('9,1'!RICO,[0]!Header_Row+'9,1'!TUPI,[0]!Header_Row)</definedName>
    <definedName name="TITO" localSheetId="39">IF('9,2 '!RICO,[0]!Header_Row+'9,2 '!TUPI,[0]!Header_Row)</definedName>
    <definedName name="TITO" localSheetId="40">IF('9,3'!RICO,[0]!Header_Row+'9,3'!TUPI,[0]!Header_Row)</definedName>
    <definedName name="TITO" localSheetId="41">IF('9,4'!RICO,[0]!Header_Row+'9,4'!TUPI,[0]!Header_Row)</definedName>
    <definedName name="TITO" localSheetId="2">IF(AIU!RICO,Header_Row+AIU!TUPI,Header_Row)</definedName>
    <definedName name="TITO" localSheetId="1">IF(MemoriaDeCant!RICO,Header_Row+MemoriaDeCant!TUPI,Header_Row)</definedName>
    <definedName name="TITO" localSheetId="3">#N/A</definedName>
    <definedName name="TITO">IF(RICO,Header_Row+[0]!TUPI,Header_Row)</definedName>
    <definedName name="TITOF" localSheetId="15">IF(' 3,5'!RICO,[0]!Header_Row+' 3,5'!TUPI,[0]!Header_Row)</definedName>
    <definedName name="TITOF" localSheetId="6">IF('1,1'!RICO,Header_Row+'1,1'!TUPI,Header_Row)</definedName>
    <definedName name="TITOF" localSheetId="7">IF('1,2 '!RICO,Header_Row+'1,2 '!TUPI,Header_Row)</definedName>
    <definedName name="TITOF" localSheetId="8">IF('1,3'!RICO,[0]!Header_Row+'1,3'!TUPI,[0]!Header_Row)</definedName>
    <definedName name="TITOF" localSheetId="42">IF('10,1'!RICO,[0]!Header_Row+'10,1'!TUPI,[0]!Header_Row)</definedName>
    <definedName name="TITOF" localSheetId="43">IF('10,2'!RICO,[0]!Header_Row+'10,2'!TUPI,[0]!Header_Row)</definedName>
    <definedName name="TITOF" localSheetId="44">IF('10,3'!RICO,[0]!Header_Row+'10,3'!TUPI,[0]!Header_Row)</definedName>
    <definedName name="TITOF" localSheetId="45">IF('10,4'!RICO,[0]!Header_Row+'10,4'!TUPI,[0]!Header_Row)</definedName>
    <definedName name="TITOF" localSheetId="46">IF('10,5'!RICO,[0]!Header_Row+'10,5'!TUPI,[0]!Header_Row)</definedName>
    <definedName name="TITOF" localSheetId="47">IF('10,6'!RICO,[0]!Header_Row+'10,6'!TUPI,[0]!Header_Row)</definedName>
    <definedName name="TITOF" localSheetId="48">IF('10,7'!RICO,[0]!Header_Row+'10,7'!TUPI,[0]!Header_Row)</definedName>
    <definedName name="TITOF" localSheetId="49">IF('10,8'!RICO,[0]!Header_Row+'10,8'!TUPI,[0]!Header_Row)</definedName>
    <definedName name="TITOF" localSheetId="50">IF('10,9'!RICO,[0]!Header_Row+'10,9'!TUPI,[0]!Header_Row)</definedName>
    <definedName name="TITOF" localSheetId="51">IF('11,1'!RICO,[0]!Header_Row+'11,1'!TUPI,[0]!Header_Row)</definedName>
    <definedName name="TITOF" localSheetId="52">IF('11,2'!RICO,[0]!Header_Row+'11,2'!TUPI,[0]!Header_Row)</definedName>
    <definedName name="TITOF" localSheetId="53">IF('11,3'!RICO,[0]!Header_Row+'11,3'!TUPI,[0]!Header_Row)</definedName>
    <definedName name="TITOF" localSheetId="54">IF('11,4'!RICO,[0]!Header_Row+'11,4'!TUPI,[0]!Header_Row)</definedName>
    <definedName name="TITOF" localSheetId="55">IF('11,5'!RICO,[0]!Header_Row+'11,5'!TUPI,[0]!Header_Row)</definedName>
    <definedName name="TITOF" localSheetId="56">IF('11,6'!RICO,[0]!Header_Row+'11,6'!TUPI,[0]!Header_Row)</definedName>
    <definedName name="TITOF" localSheetId="9">IF('2,1'!RICO,[0]!Header_Row+'2,1'!TUPI,[0]!Header_Row)</definedName>
    <definedName name="TITOF" localSheetId="10">IF('2,2'!RICO,[0]!Header_Row+'2,2'!TUPI,[0]!Header_Row)</definedName>
    <definedName name="TITOF" localSheetId="11">IF('3,1 '!RICO,[0]!Header_Row+'3,1 '!TUPI,[0]!Header_Row)</definedName>
    <definedName name="TITOF" localSheetId="12">IF('3,2'!RICO,[0]!Header_Row+'3,2'!TUPI,[0]!Header_Row)</definedName>
    <definedName name="TITOF" localSheetId="13">IF('3,3 '!RICO,[0]!Header_Row+'3,3 '!TUPI,[0]!Header_Row)</definedName>
    <definedName name="TITOF" localSheetId="14">IF('3,4 '!RICO,[0]!Header_Row+'3,4 '!TUPI,[0]!Header_Row)</definedName>
    <definedName name="TITOF" localSheetId="16">IF('3,6'!RICO,[0]!Header_Row+'3,6'!TUPI,[0]!Header_Row)</definedName>
    <definedName name="TITOF" localSheetId="17">IF('3,7'!RICO,[0]!Header_Row+'3,7'!TUPI,[0]!Header_Row)</definedName>
    <definedName name="TITOF" localSheetId="18">IF('4,1'!RICO,Header_Row+'4,1'!TUPI,Header_Row)</definedName>
    <definedName name="TITOF" localSheetId="19">IF('4,2'!RICO,Header_Row+'4,2'!TUPI,Header_Row)</definedName>
    <definedName name="TITOF" localSheetId="20">IF('5,1'!RICO,Header_Row+'5,1'!TUPI,Header_Row)</definedName>
    <definedName name="TITOF" localSheetId="21">IF('5,2 '!RICO,Header_Row+'5,2 '!TUPI,Header_Row)</definedName>
    <definedName name="TITOF" localSheetId="22">IF('6,1 '!RICO,[0]!Header_Row+'6,1 '!TUPI,[0]!Header_Row)</definedName>
    <definedName name="TITOF" localSheetId="23">IF('6,2 '!RICO,[0]!Header_Row+'6,2 '!TUPI,[0]!Header_Row)</definedName>
    <definedName name="TITOF" localSheetId="24">IF('6,3 '!RICO,[0]!Header_Row+'6,3 '!TUPI,[0]!Header_Row)</definedName>
    <definedName name="TITOF" localSheetId="25">IF('6,4 '!RICO,[0]!Header_Row+'6,4 '!TUPI,[0]!Header_Row)</definedName>
    <definedName name="TITOF" localSheetId="26">IF('6,5 '!RICO,[0]!Header_Row+'6,5 '!TUPI,[0]!Header_Row)</definedName>
    <definedName name="TITOF" localSheetId="27">IF('6,6 '!RICO,[0]!Header_Row+'6,6 '!TUPI,[0]!Header_Row)</definedName>
    <definedName name="TITOF" localSheetId="28">IF('6,7 '!RICO,[0]!Header_Row+'6,7 '!TUPI,[0]!Header_Row)</definedName>
    <definedName name="TITOF" localSheetId="29">IF('7,1 '!RICO,[0]!Header_Row+'7,1 '!TUPI,[0]!Header_Row)</definedName>
    <definedName name="TITOF" localSheetId="30">IF('7,2 '!RICO,[0]!Header_Row+'7,2 '!TUPI,[0]!Header_Row)</definedName>
    <definedName name="TITOF" localSheetId="31">IF('7,3 '!RICO,[0]!Header_Row+'7,3 '!TUPI,[0]!Header_Row)</definedName>
    <definedName name="TITOF" localSheetId="32">IF('7,4 '!RICO,[0]!Header_Row+'7,4 '!TUPI,[0]!Header_Row)</definedName>
    <definedName name="TITOF" localSheetId="33">IF('8,1 '!RICO,[0]!Header_Row+'8,1 '!TUPI,[0]!Header_Row)</definedName>
    <definedName name="TITOF" localSheetId="34">IF('8,2 '!RICO,[0]!Header_Row+'8,2 '!TUPI,[0]!Header_Row)</definedName>
    <definedName name="TITOF" localSheetId="35">IF('8,3 '!RICO,[0]!Header_Row+'8,3 '!TUPI,[0]!Header_Row)</definedName>
    <definedName name="TITOF" localSheetId="36">IF('8,4 '!RICO,[0]!Header_Row+'8,4 '!TUPI,[0]!Header_Row)</definedName>
    <definedName name="TITOF" localSheetId="37">IF('8,5 '!RICO,[0]!Header_Row+'8,5 '!TUPI,[0]!Header_Row)</definedName>
    <definedName name="TITOF" localSheetId="38">IF('9,1'!RICO,[0]!Header_Row+'9,1'!TUPI,[0]!Header_Row)</definedName>
    <definedName name="TITOF" localSheetId="39">IF('9,2 '!RICO,[0]!Header_Row+'9,2 '!TUPI,[0]!Header_Row)</definedName>
    <definedName name="TITOF" localSheetId="40">IF('9,3'!RICO,[0]!Header_Row+'9,3'!TUPI,[0]!Header_Row)</definedName>
    <definedName name="TITOF" localSheetId="41">IF('9,4'!RICO,[0]!Header_Row+'9,4'!TUPI,[0]!Header_Row)</definedName>
    <definedName name="TITOF" localSheetId="2">IF(AIU!RICO,Header_Row+AIU!TUPI,Header_Row)</definedName>
    <definedName name="TITOF" localSheetId="1">IF(MemoriaDeCant!RICO,Header_Row+MemoriaDeCant!TUPI,Header_Row)</definedName>
    <definedName name="TITOF" localSheetId="3">#N/A</definedName>
    <definedName name="TITOF">IF(RICO,Header_Row+[0]!TUPI,Header_Row)</definedName>
    <definedName name="titu" localSheetId="15">#REF!</definedName>
    <definedName name="titu" localSheetId="6">#REF!</definedName>
    <definedName name="titu" localSheetId="7">#REF!</definedName>
    <definedName name="titu" localSheetId="8">#REF!</definedName>
    <definedName name="titu" localSheetId="42">#REF!</definedName>
    <definedName name="titu" localSheetId="43">#REF!</definedName>
    <definedName name="titu" localSheetId="44">#REF!</definedName>
    <definedName name="titu" localSheetId="45">#REF!</definedName>
    <definedName name="titu" localSheetId="46">#REF!</definedName>
    <definedName name="titu" localSheetId="47">#REF!</definedName>
    <definedName name="titu" localSheetId="48">#REF!</definedName>
    <definedName name="titu" localSheetId="49">#REF!</definedName>
    <definedName name="titu" localSheetId="50">#REF!</definedName>
    <definedName name="titu" localSheetId="51">#REF!</definedName>
    <definedName name="titu" localSheetId="52">#REF!</definedName>
    <definedName name="titu" localSheetId="53">#REF!</definedName>
    <definedName name="titu" localSheetId="54">#REF!</definedName>
    <definedName name="titu" localSheetId="55">#REF!</definedName>
    <definedName name="titu" localSheetId="56">#REF!</definedName>
    <definedName name="titu" localSheetId="9">#REF!</definedName>
    <definedName name="titu" localSheetId="10">#REF!</definedName>
    <definedName name="titu" localSheetId="11">#REF!</definedName>
    <definedName name="titu" localSheetId="12">#REF!</definedName>
    <definedName name="titu" localSheetId="13">#REF!</definedName>
    <definedName name="titu" localSheetId="14">#REF!</definedName>
    <definedName name="titu" localSheetId="16">#REF!</definedName>
    <definedName name="titu" localSheetId="17">#REF!</definedName>
    <definedName name="titu" localSheetId="18">#REF!</definedName>
    <definedName name="titu" localSheetId="19">#REF!</definedName>
    <definedName name="titu" localSheetId="20">#REF!</definedName>
    <definedName name="titu" localSheetId="21">#REF!</definedName>
    <definedName name="titu" localSheetId="22">#REF!</definedName>
    <definedName name="titu" localSheetId="23">#REF!</definedName>
    <definedName name="titu" localSheetId="24">#REF!</definedName>
    <definedName name="titu" localSheetId="25">#REF!</definedName>
    <definedName name="titu" localSheetId="26">#REF!</definedName>
    <definedName name="titu" localSheetId="27">#REF!</definedName>
    <definedName name="titu" localSheetId="28">#REF!</definedName>
    <definedName name="titu" localSheetId="29">#REF!</definedName>
    <definedName name="titu" localSheetId="30">#REF!</definedName>
    <definedName name="titu" localSheetId="31">#REF!</definedName>
    <definedName name="titu" localSheetId="32">#REF!</definedName>
    <definedName name="titu" localSheetId="33">#REF!</definedName>
    <definedName name="titu" localSheetId="34">#REF!</definedName>
    <definedName name="titu" localSheetId="35">#REF!</definedName>
    <definedName name="titu" localSheetId="36">#REF!</definedName>
    <definedName name="titu" localSheetId="37">#REF!</definedName>
    <definedName name="titu" localSheetId="38">#REF!</definedName>
    <definedName name="titu" localSheetId="39">#REF!</definedName>
    <definedName name="titu" localSheetId="40">#REF!</definedName>
    <definedName name="titu" localSheetId="41">#REF!</definedName>
    <definedName name="TITU" localSheetId="3">#REF!</definedName>
    <definedName name="titu">#REF!</definedName>
    <definedName name="titu2" localSheetId="15">#REF!</definedName>
    <definedName name="titu2" localSheetId="6">#REF!</definedName>
    <definedName name="titu2" localSheetId="7">#REF!</definedName>
    <definedName name="titu2" localSheetId="8">#REF!</definedName>
    <definedName name="titu2" localSheetId="42">#REF!</definedName>
    <definedName name="titu2" localSheetId="43">#REF!</definedName>
    <definedName name="titu2" localSheetId="44">#REF!</definedName>
    <definedName name="titu2" localSheetId="45">#REF!</definedName>
    <definedName name="titu2" localSheetId="46">#REF!</definedName>
    <definedName name="titu2" localSheetId="47">#REF!</definedName>
    <definedName name="titu2" localSheetId="48">#REF!</definedName>
    <definedName name="titu2" localSheetId="49">#REF!</definedName>
    <definedName name="titu2" localSheetId="50">#REF!</definedName>
    <definedName name="titu2" localSheetId="51">#REF!</definedName>
    <definedName name="titu2" localSheetId="52">#REF!</definedName>
    <definedName name="titu2" localSheetId="53">#REF!</definedName>
    <definedName name="titu2" localSheetId="54">#REF!</definedName>
    <definedName name="titu2" localSheetId="55">#REF!</definedName>
    <definedName name="titu2" localSheetId="56">#REF!</definedName>
    <definedName name="titu2" localSheetId="9">#REF!</definedName>
    <definedName name="titu2" localSheetId="10">#REF!</definedName>
    <definedName name="titu2" localSheetId="11">#REF!</definedName>
    <definedName name="titu2" localSheetId="12">#REF!</definedName>
    <definedName name="titu2" localSheetId="13">#REF!</definedName>
    <definedName name="titu2" localSheetId="14">#REF!</definedName>
    <definedName name="titu2" localSheetId="16">#REF!</definedName>
    <definedName name="titu2" localSheetId="17">#REF!</definedName>
    <definedName name="titu2" localSheetId="18">#REF!</definedName>
    <definedName name="titu2" localSheetId="19">#REF!</definedName>
    <definedName name="titu2" localSheetId="20">#REF!</definedName>
    <definedName name="titu2" localSheetId="21">#REF!</definedName>
    <definedName name="titu2" localSheetId="22">#REF!</definedName>
    <definedName name="titu2" localSheetId="23">#REF!</definedName>
    <definedName name="titu2" localSheetId="24">#REF!</definedName>
    <definedName name="titu2" localSheetId="25">#REF!</definedName>
    <definedName name="titu2" localSheetId="26">#REF!</definedName>
    <definedName name="titu2" localSheetId="27">#REF!</definedName>
    <definedName name="titu2" localSheetId="28">#REF!</definedName>
    <definedName name="titu2" localSheetId="29">#REF!</definedName>
    <definedName name="titu2" localSheetId="30">#REF!</definedName>
    <definedName name="titu2" localSheetId="31">#REF!</definedName>
    <definedName name="titu2" localSheetId="32">#REF!</definedName>
    <definedName name="titu2" localSheetId="33">#REF!</definedName>
    <definedName name="titu2" localSheetId="34">#REF!</definedName>
    <definedName name="titu2" localSheetId="35">#REF!</definedName>
    <definedName name="titu2" localSheetId="36">#REF!</definedName>
    <definedName name="titu2" localSheetId="37">#REF!</definedName>
    <definedName name="titu2" localSheetId="38">#REF!</definedName>
    <definedName name="titu2" localSheetId="39">#REF!</definedName>
    <definedName name="titu2" localSheetId="40">#REF!</definedName>
    <definedName name="titu2" localSheetId="41">#REF!</definedName>
    <definedName name="titu2">#REF!</definedName>
    <definedName name="TITULO" localSheetId="15">#REF!</definedName>
    <definedName name="TITULO" localSheetId="6">#REF!</definedName>
    <definedName name="TITULO" localSheetId="7">#REF!</definedName>
    <definedName name="TITULO" localSheetId="8">#REF!</definedName>
    <definedName name="TITULO" localSheetId="42">#REF!</definedName>
    <definedName name="TITULO" localSheetId="43">#REF!</definedName>
    <definedName name="TITULO" localSheetId="44">#REF!</definedName>
    <definedName name="TITULO" localSheetId="45">#REF!</definedName>
    <definedName name="TITULO" localSheetId="46">#REF!</definedName>
    <definedName name="TITULO" localSheetId="47">#REF!</definedName>
    <definedName name="TITULO" localSheetId="48">#REF!</definedName>
    <definedName name="TITULO" localSheetId="49">#REF!</definedName>
    <definedName name="TITULO" localSheetId="50">#REF!</definedName>
    <definedName name="TITULO" localSheetId="51">#REF!</definedName>
    <definedName name="TITULO" localSheetId="52">#REF!</definedName>
    <definedName name="TITULO" localSheetId="53">#REF!</definedName>
    <definedName name="TITULO" localSheetId="54">#REF!</definedName>
    <definedName name="TITULO" localSheetId="55">#REF!</definedName>
    <definedName name="TITULO" localSheetId="56">#REF!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 localSheetId="3">#REF!</definedName>
    <definedName name="TITULO">#REF!</definedName>
    <definedName name="Titulos_a_imprimir" localSheetId="6">#REF!</definedName>
    <definedName name="Titulos_a_imprimir">#REF!</definedName>
    <definedName name="_xlnm.Print_Titles" localSheetId="0">'PRESUPUESTO GENERAL'!$1:$9</definedName>
    <definedName name="_xlnm.Print_Titles">#N/A</definedName>
    <definedName name="Títulos_a_imprimir_IM" localSheetId="15">[211]FORMUL!#REF!</definedName>
    <definedName name="Títulos_a_imprimir_IM" localSheetId="6">[211]FORMUL!#REF!</definedName>
    <definedName name="Títulos_a_imprimir_IM" localSheetId="7">[211]FORMUL!#REF!</definedName>
    <definedName name="Títulos_a_imprimir_IM" localSheetId="8">[211]FORMUL!#REF!</definedName>
    <definedName name="Títulos_a_imprimir_IM" localSheetId="42">[211]FORMUL!#REF!</definedName>
    <definedName name="Títulos_a_imprimir_IM" localSheetId="43">[211]FORMUL!#REF!</definedName>
    <definedName name="Títulos_a_imprimir_IM" localSheetId="44">[211]FORMUL!#REF!</definedName>
    <definedName name="Títulos_a_imprimir_IM" localSheetId="45">[211]FORMUL!#REF!</definedName>
    <definedName name="Títulos_a_imprimir_IM" localSheetId="46">[211]FORMUL!#REF!</definedName>
    <definedName name="Títulos_a_imprimir_IM" localSheetId="47">[211]FORMUL!#REF!</definedName>
    <definedName name="Títulos_a_imprimir_IM" localSheetId="48">[211]FORMUL!#REF!</definedName>
    <definedName name="Títulos_a_imprimir_IM" localSheetId="49">[211]FORMUL!#REF!</definedName>
    <definedName name="Títulos_a_imprimir_IM" localSheetId="50">[211]FORMUL!#REF!</definedName>
    <definedName name="Títulos_a_imprimir_IM" localSheetId="51">[211]FORMUL!#REF!</definedName>
    <definedName name="Títulos_a_imprimir_IM" localSheetId="52">[211]FORMUL!#REF!</definedName>
    <definedName name="Títulos_a_imprimir_IM" localSheetId="53">[211]FORMUL!#REF!</definedName>
    <definedName name="Títulos_a_imprimir_IM" localSheetId="54">[211]FORMUL!#REF!</definedName>
    <definedName name="Títulos_a_imprimir_IM" localSheetId="55">[211]FORMUL!#REF!</definedName>
    <definedName name="Títulos_a_imprimir_IM" localSheetId="56">[211]FORMUL!#REF!</definedName>
    <definedName name="Títulos_a_imprimir_IM" localSheetId="9">[211]FORMUL!#REF!</definedName>
    <definedName name="Títulos_a_imprimir_IM" localSheetId="10">[211]FORMUL!#REF!</definedName>
    <definedName name="Títulos_a_imprimir_IM" localSheetId="11">[211]FORMUL!#REF!</definedName>
    <definedName name="Títulos_a_imprimir_IM" localSheetId="12">[211]FORMUL!#REF!</definedName>
    <definedName name="Títulos_a_imprimir_IM" localSheetId="13">[211]FORMUL!#REF!</definedName>
    <definedName name="Títulos_a_imprimir_IM" localSheetId="14">[211]FORMUL!#REF!</definedName>
    <definedName name="Títulos_a_imprimir_IM" localSheetId="16">[211]FORMUL!#REF!</definedName>
    <definedName name="Títulos_a_imprimir_IM" localSheetId="17">[211]FORMUL!#REF!</definedName>
    <definedName name="Títulos_a_imprimir_IM" localSheetId="18">[211]FORMUL!#REF!</definedName>
    <definedName name="Títulos_a_imprimir_IM" localSheetId="19">[211]FORMUL!#REF!</definedName>
    <definedName name="Títulos_a_imprimir_IM" localSheetId="22">[211]FORMUL!#REF!</definedName>
    <definedName name="Títulos_a_imprimir_IM" localSheetId="23">[211]FORMUL!#REF!</definedName>
    <definedName name="Títulos_a_imprimir_IM" localSheetId="24">[211]FORMUL!#REF!</definedName>
    <definedName name="Títulos_a_imprimir_IM" localSheetId="25">[211]FORMUL!#REF!</definedName>
    <definedName name="Títulos_a_imprimir_IM" localSheetId="26">[211]FORMUL!#REF!</definedName>
    <definedName name="Títulos_a_imprimir_IM" localSheetId="27">[211]FORMUL!#REF!</definedName>
    <definedName name="Títulos_a_imprimir_IM" localSheetId="28">[211]FORMUL!#REF!</definedName>
    <definedName name="Títulos_a_imprimir_IM" localSheetId="29">[211]FORMUL!#REF!</definedName>
    <definedName name="Títulos_a_imprimir_IM" localSheetId="30">[211]FORMUL!#REF!</definedName>
    <definedName name="Títulos_a_imprimir_IM" localSheetId="31">[211]FORMUL!#REF!</definedName>
    <definedName name="Títulos_a_imprimir_IM" localSheetId="32">[211]FORMUL!#REF!</definedName>
    <definedName name="Títulos_a_imprimir_IM" localSheetId="33">[211]FORMUL!#REF!</definedName>
    <definedName name="Títulos_a_imprimir_IM" localSheetId="34">[211]FORMUL!#REF!</definedName>
    <definedName name="Títulos_a_imprimir_IM" localSheetId="35">[211]FORMUL!#REF!</definedName>
    <definedName name="Títulos_a_imprimir_IM" localSheetId="36">[211]FORMUL!#REF!</definedName>
    <definedName name="Títulos_a_imprimir_IM" localSheetId="37">[211]FORMUL!#REF!</definedName>
    <definedName name="Títulos_a_imprimir_IM" localSheetId="38">[211]FORMUL!#REF!</definedName>
    <definedName name="Títulos_a_imprimir_IM" localSheetId="39">[211]FORMUL!#REF!</definedName>
    <definedName name="Títulos_a_imprimir_IM" localSheetId="40">[211]FORMUL!#REF!</definedName>
    <definedName name="Títulos_a_imprimir_IM" localSheetId="41">[211]FORMUL!#REF!</definedName>
    <definedName name="Títulos_a_imprimir_IM" localSheetId="2">[211]FORMUL!#REF!</definedName>
    <definedName name="Títulos_a_imprimir_IM" localSheetId="3">#REF!</definedName>
    <definedName name="Títulos_a_imprimir_IM">[211]FORMUL!#REF!</definedName>
    <definedName name="tj" localSheetId="15">#REF!</definedName>
    <definedName name="tj" localSheetId="6">#REF!</definedName>
    <definedName name="tj" localSheetId="7">#REF!</definedName>
    <definedName name="tj" localSheetId="8">#REF!</definedName>
    <definedName name="tj" localSheetId="42">#REF!</definedName>
    <definedName name="tj" localSheetId="43">#REF!</definedName>
    <definedName name="tj" localSheetId="44">#REF!</definedName>
    <definedName name="tj" localSheetId="45">#REF!</definedName>
    <definedName name="tj" localSheetId="46">#REF!</definedName>
    <definedName name="tj" localSheetId="47">#REF!</definedName>
    <definedName name="tj" localSheetId="48">#REF!</definedName>
    <definedName name="tj" localSheetId="49">#REF!</definedName>
    <definedName name="tj" localSheetId="50">#REF!</definedName>
    <definedName name="tj" localSheetId="51">#REF!</definedName>
    <definedName name="tj" localSheetId="52">#REF!</definedName>
    <definedName name="tj" localSheetId="53">#REF!</definedName>
    <definedName name="tj" localSheetId="54">#REF!</definedName>
    <definedName name="tj" localSheetId="55">#REF!</definedName>
    <definedName name="tj" localSheetId="56">#REF!</definedName>
    <definedName name="tj" localSheetId="9">#REF!</definedName>
    <definedName name="tj" localSheetId="10">#REF!</definedName>
    <definedName name="tj" localSheetId="11">#REF!</definedName>
    <definedName name="tj" localSheetId="12">#REF!</definedName>
    <definedName name="tj" localSheetId="13">#REF!</definedName>
    <definedName name="tj" localSheetId="14">#REF!</definedName>
    <definedName name="tj" localSheetId="16">#REF!</definedName>
    <definedName name="tj" localSheetId="17">#REF!</definedName>
    <definedName name="tj" localSheetId="18">#REF!</definedName>
    <definedName name="tj" localSheetId="19">#REF!</definedName>
    <definedName name="tj" localSheetId="22">#REF!</definedName>
    <definedName name="tj" localSheetId="23">#REF!</definedName>
    <definedName name="tj" localSheetId="24">#REF!</definedName>
    <definedName name="tj" localSheetId="25">#REF!</definedName>
    <definedName name="tj" localSheetId="26">#REF!</definedName>
    <definedName name="tj" localSheetId="27">#REF!</definedName>
    <definedName name="tj" localSheetId="28">#REF!</definedName>
    <definedName name="tj" localSheetId="29">#REF!</definedName>
    <definedName name="tj" localSheetId="30">#REF!</definedName>
    <definedName name="tj" localSheetId="31">#REF!</definedName>
    <definedName name="tj" localSheetId="32">#REF!</definedName>
    <definedName name="tj" localSheetId="33">#REF!</definedName>
    <definedName name="tj" localSheetId="34">#REF!</definedName>
    <definedName name="tj" localSheetId="35">#REF!</definedName>
    <definedName name="tj" localSheetId="36">#REF!</definedName>
    <definedName name="tj" localSheetId="37">#REF!</definedName>
    <definedName name="tj" localSheetId="38">#REF!</definedName>
    <definedName name="tj" localSheetId="39">#REF!</definedName>
    <definedName name="tj" localSheetId="40">#REF!</definedName>
    <definedName name="tj" localSheetId="41">#REF!</definedName>
    <definedName name="Tj" localSheetId="3">#REF!</definedName>
    <definedName name="tj">#REF!</definedName>
    <definedName name="TJK" localSheetId="15">#REF!</definedName>
    <definedName name="TJK" localSheetId="6">#REF!</definedName>
    <definedName name="TJK" localSheetId="7">#REF!</definedName>
    <definedName name="TJK" localSheetId="8">#REF!</definedName>
    <definedName name="TJK" localSheetId="42">#REF!</definedName>
    <definedName name="TJK" localSheetId="43">#REF!</definedName>
    <definedName name="TJK" localSheetId="44">#REF!</definedName>
    <definedName name="TJK" localSheetId="45">#REF!</definedName>
    <definedName name="TJK" localSheetId="46">#REF!</definedName>
    <definedName name="TJK" localSheetId="47">#REF!</definedName>
    <definedName name="TJK" localSheetId="48">#REF!</definedName>
    <definedName name="TJK" localSheetId="49">#REF!</definedName>
    <definedName name="TJK" localSheetId="50">#REF!</definedName>
    <definedName name="TJK" localSheetId="51">#REF!</definedName>
    <definedName name="TJK" localSheetId="52">#REF!</definedName>
    <definedName name="TJK" localSheetId="53">#REF!</definedName>
    <definedName name="TJK" localSheetId="54">#REF!</definedName>
    <definedName name="TJK" localSheetId="55">#REF!</definedName>
    <definedName name="TJK" localSheetId="56">#REF!</definedName>
    <definedName name="TJK" localSheetId="9">#REF!</definedName>
    <definedName name="TJK" localSheetId="10">#REF!</definedName>
    <definedName name="TJK" localSheetId="11">#REF!</definedName>
    <definedName name="TJK" localSheetId="12">#REF!</definedName>
    <definedName name="TJK" localSheetId="13">#REF!</definedName>
    <definedName name="TJK" localSheetId="14">#REF!</definedName>
    <definedName name="TJK" localSheetId="16">#REF!</definedName>
    <definedName name="TJK" localSheetId="17">#REF!</definedName>
    <definedName name="TJK" localSheetId="18">#REF!</definedName>
    <definedName name="TJK" localSheetId="19">#REF!</definedName>
    <definedName name="TJK" localSheetId="22">#REF!</definedName>
    <definedName name="TJK" localSheetId="23">#REF!</definedName>
    <definedName name="TJK" localSheetId="24">#REF!</definedName>
    <definedName name="TJK" localSheetId="25">#REF!</definedName>
    <definedName name="TJK" localSheetId="26">#REF!</definedName>
    <definedName name="TJK" localSheetId="27">#REF!</definedName>
    <definedName name="TJK" localSheetId="28">#REF!</definedName>
    <definedName name="TJK" localSheetId="29">#REF!</definedName>
    <definedName name="TJK" localSheetId="30">#REF!</definedName>
    <definedName name="TJK" localSheetId="31">#REF!</definedName>
    <definedName name="TJK" localSheetId="32">#REF!</definedName>
    <definedName name="TJK" localSheetId="33">#REF!</definedName>
    <definedName name="TJK" localSheetId="34">#REF!</definedName>
    <definedName name="TJK" localSheetId="35">#REF!</definedName>
    <definedName name="TJK" localSheetId="36">#REF!</definedName>
    <definedName name="TJK" localSheetId="37">#REF!</definedName>
    <definedName name="TJK" localSheetId="38">#REF!</definedName>
    <definedName name="TJK" localSheetId="39">#REF!</definedName>
    <definedName name="TJK" localSheetId="40">#REF!</definedName>
    <definedName name="TJK" localSheetId="41">#REF!</definedName>
    <definedName name="TJK">#REF!</definedName>
    <definedName name="Tk" localSheetId="6">#REF!</definedName>
    <definedName name="Tk">#REF!</definedName>
    <definedName name="tl" localSheetId="15">#REF!</definedName>
    <definedName name="tl" localSheetId="6">#REF!</definedName>
    <definedName name="tl" localSheetId="7">#REF!</definedName>
    <definedName name="tl" localSheetId="8">#REF!</definedName>
    <definedName name="tl" localSheetId="42">#REF!</definedName>
    <definedName name="tl" localSheetId="43">#REF!</definedName>
    <definedName name="tl" localSheetId="44">#REF!</definedName>
    <definedName name="tl" localSheetId="45">#REF!</definedName>
    <definedName name="tl" localSheetId="46">#REF!</definedName>
    <definedName name="tl" localSheetId="47">#REF!</definedName>
    <definedName name="tl" localSheetId="48">#REF!</definedName>
    <definedName name="tl" localSheetId="49">#REF!</definedName>
    <definedName name="tl" localSheetId="50">#REF!</definedName>
    <definedName name="tl" localSheetId="51">#REF!</definedName>
    <definedName name="tl" localSheetId="52">#REF!</definedName>
    <definedName name="tl" localSheetId="53">#REF!</definedName>
    <definedName name="tl" localSheetId="54">#REF!</definedName>
    <definedName name="tl" localSheetId="55">#REF!</definedName>
    <definedName name="tl" localSheetId="56">#REF!</definedName>
    <definedName name="tl" localSheetId="9">#REF!</definedName>
    <definedName name="tl" localSheetId="10">#REF!</definedName>
    <definedName name="tl" localSheetId="11">#REF!</definedName>
    <definedName name="tl" localSheetId="12">#REF!</definedName>
    <definedName name="tl" localSheetId="13">#REF!</definedName>
    <definedName name="tl" localSheetId="14">#REF!</definedName>
    <definedName name="tl" localSheetId="16">#REF!</definedName>
    <definedName name="tl" localSheetId="17">#REF!</definedName>
    <definedName name="tl" localSheetId="18">#REF!</definedName>
    <definedName name="tl" localSheetId="19">#REF!</definedName>
    <definedName name="tl" localSheetId="22">#REF!</definedName>
    <definedName name="tl" localSheetId="23">#REF!</definedName>
    <definedName name="tl" localSheetId="24">#REF!</definedName>
    <definedName name="tl" localSheetId="25">#REF!</definedName>
    <definedName name="tl" localSheetId="26">#REF!</definedName>
    <definedName name="tl" localSheetId="27">#REF!</definedName>
    <definedName name="tl" localSheetId="28">#REF!</definedName>
    <definedName name="tl" localSheetId="29">#REF!</definedName>
    <definedName name="tl" localSheetId="30">#REF!</definedName>
    <definedName name="tl" localSheetId="31">#REF!</definedName>
    <definedName name="tl" localSheetId="32">#REF!</definedName>
    <definedName name="tl" localSheetId="33">#REF!</definedName>
    <definedName name="tl" localSheetId="34">#REF!</definedName>
    <definedName name="tl" localSheetId="35">#REF!</definedName>
    <definedName name="tl" localSheetId="36">#REF!</definedName>
    <definedName name="tl" localSheetId="37">#REF!</definedName>
    <definedName name="tl" localSheetId="38">#REF!</definedName>
    <definedName name="tl" localSheetId="39">#REF!</definedName>
    <definedName name="tl" localSheetId="40">#REF!</definedName>
    <definedName name="tl" localSheetId="41">#REF!</definedName>
    <definedName name="tl" localSheetId="3">#REF!</definedName>
    <definedName name="tl">#REF!</definedName>
    <definedName name="Tll" localSheetId="6">#REF!</definedName>
    <definedName name="Tll">#REF!</definedName>
    <definedName name="Tm" localSheetId="6">#REF!</definedName>
    <definedName name="Tm">#REF!</definedName>
    <definedName name="tn" localSheetId="6">#REF!</definedName>
    <definedName name="Tn" localSheetId="3">#REF!</definedName>
    <definedName name="tn">#REF!</definedName>
    <definedName name="Tñ" localSheetId="6">#REF!</definedName>
    <definedName name="Tñ">#REF!</definedName>
    <definedName name="To" localSheetId="6">#REF!</definedName>
    <definedName name="To">#REF!</definedName>
    <definedName name="Toma_corriente_dobles_polo_tierra">'[37]LISTADO '!$F$76</definedName>
    <definedName name="TOP">[183]PRECIOS!$J$63</definedName>
    <definedName name="TORNILLO_3" localSheetId="6">#REF!</definedName>
    <definedName name="TORNILLO_3" localSheetId="7">#REF!</definedName>
    <definedName name="TORNILLO_3" localSheetId="11">#REF!</definedName>
    <definedName name="TORNILLO_3" localSheetId="19">#REF!</definedName>
    <definedName name="TORNILLO_3" localSheetId="2">#REF!</definedName>
    <definedName name="TORNILLO_3" localSheetId="1">#REF!</definedName>
    <definedName name="TORNILLO_3">#REF!</definedName>
    <definedName name="TORNILLOS_2.5" localSheetId="6">#REF!</definedName>
    <definedName name="TORNILLOS_2.5" localSheetId="7">#REF!</definedName>
    <definedName name="TORNILLOS_2.5" localSheetId="11">#REF!</definedName>
    <definedName name="TORNILLOS_2.5" localSheetId="19">#REF!</definedName>
    <definedName name="TORNILLOS_2.5" localSheetId="2">#REF!</definedName>
    <definedName name="TORNILLOS_2.5" localSheetId="1">#REF!</definedName>
    <definedName name="TORNILLOS_2.5">#REF!</definedName>
    <definedName name="TOT" localSheetId="6">#REF!</definedName>
    <definedName name="TOT" localSheetId="7">#REF!</definedName>
    <definedName name="TOT" localSheetId="11">#REF!</definedName>
    <definedName name="TOT" localSheetId="19">#REF!</definedName>
    <definedName name="TOT" localSheetId="2">#REF!</definedName>
    <definedName name="TOT" localSheetId="1">#REF!</definedName>
    <definedName name="TOT">#REF!</definedName>
    <definedName name="Tot_Con_Ins" localSheetId="6">[90]W_OPEX!#REF!</definedName>
    <definedName name="Tot_Con_Ins" localSheetId="7">[90]W_OPEX!#REF!</definedName>
    <definedName name="Tot_Con_Ins" localSheetId="11">[90]W_OPEX!#REF!</definedName>
    <definedName name="Tot_Con_Ins" localSheetId="19">[90]W_OPEX!#REF!</definedName>
    <definedName name="Tot_Con_Ins" localSheetId="2">[90]W_OPEX!#REF!</definedName>
    <definedName name="Tot_Con_Ins" localSheetId="1">[90]W_OPEX!#REF!</definedName>
    <definedName name="Tot_Con_Ins">[90]W_OPEX!#REF!</definedName>
    <definedName name="Tot_EA_CAPEX" localSheetId="6">[90]W_CAPEX!#REF!</definedName>
    <definedName name="Tot_EA_CAPEX" localSheetId="7">[90]W_CAPEX!#REF!</definedName>
    <definedName name="Tot_EA_CAPEX" localSheetId="11">[90]W_CAPEX!#REF!</definedName>
    <definedName name="Tot_EA_CAPEX" localSheetId="19">[90]W_CAPEX!#REF!</definedName>
    <definedName name="Tot_EA_CAPEX" localSheetId="2">[90]W_CAPEX!#REF!</definedName>
    <definedName name="Tot_EA_CAPEX" localSheetId="1">[90]W_CAPEX!#REF!</definedName>
    <definedName name="Tot_EA_CAPEX">[90]W_CAPEX!#REF!</definedName>
    <definedName name="Tot_Elect" localSheetId="6">'[212]5. ELECTRICO'!#REF!</definedName>
    <definedName name="Tot_Elect" localSheetId="7">'[212]5. ELECTRICO'!#REF!</definedName>
    <definedName name="Tot_Elect" localSheetId="11">'[212]5. ELECTRICO'!#REF!</definedName>
    <definedName name="Tot_Elect" localSheetId="19">'[212]5. ELECTRICO'!#REF!</definedName>
    <definedName name="Tot_Elect" localSheetId="2">'[212]5. ELECTRICO'!#REF!</definedName>
    <definedName name="Tot_Elect" localSheetId="1">'[212]5. ELECTRICO'!#REF!</definedName>
    <definedName name="Tot_Elect">'[212]5. ELECTRICO'!#REF!</definedName>
    <definedName name="Tot_Elect1" localSheetId="6">'[213]5. ELECTRICO'!#REF!</definedName>
    <definedName name="Tot_Elect1" localSheetId="7">'[213]5. ELECTRICO'!#REF!</definedName>
    <definedName name="Tot_Elect1" localSheetId="11">'[213]5. ELECTRICO'!#REF!</definedName>
    <definedName name="Tot_Elect1" localSheetId="19">'[213]5. ELECTRICO'!#REF!</definedName>
    <definedName name="Tot_Elect1" localSheetId="2">'[213]5. ELECTRICO'!#REF!</definedName>
    <definedName name="Tot_Elect1" localSheetId="1">'[213]5. ELECTRICO'!#REF!</definedName>
    <definedName name="Tot_Elect1">'[213]5. ELECTRICO'!#REF!</definedName>
    <definedName name="Tot_Ops_Ins" localSheetId="6">[90]W_OPEX!#REF!</definedName>
    <definedName name="Tot_Ops_Ins" localSheetId="7">[90]W_OPEX!#REF!</definedName>
    <definedName name="Tot_Ops_Ins" localSheetId="11">[90]W_OPEX!#REF!</definedName>
    <definedName name="Tot_Ops_Ins" localSheetId="19">[90]W_OPEX!#REF!</definedName>
    <definedName name="Tot_Ops_Ins">[90]W_OPEX!#REF!</definedName>
    <definedName name="TOTAL" localSheetId="15">#REF!</definedName>
    <definedName name="TOTAL" localSheetId="6">#REF!</definedName>
    <definedName name="TOTAL" localSheetId="7">#REF!</definedName>
    <definedName name="TOTAL" localSheetId="8">#REF!</definedName>
    <definedName name="TOTAL" localSheetId="42">#REF!</definedName>
    <definedName name="TOTAL" localSheetId="43">#REF!</definedName>
    <definedName name="TOTAL" localSheetId="44">#REF!</definedName>
    <definedName name="TOTAL" localSheetId="45">#REF!</definedName>
    <definedName name="TOTAL" localSheetId="46">#REF!</definedName>
    <definedName name="TOTAL" localSheetId="47">#REF!</definedName>
    <definedName name="TOTAL" localSheetId="48">#REF!</definedName>
    <definedName name="TOTAL" localSheetId="49">#REF!</definedName>
    <definedName name="TOTAL" localSheetId="50">#REF!</definedName>
    <definedName name="TOTAL" localSheetId="51">#REF!</definedName>
    <definedName name="TOTAL" localSheetId="52">#REF!</definedName>
    <definedName name="TOTAL" localSheetId="53">#REF!</definedName>
    <definedName name="TOTAL" localSheetId="54">#REF!</definedName>
    <definedName name="TOTAL" localSheetId="55">#REF!</definedName>
    <definedName name="TOTAL" localSheetId="56">#REF!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6">#REF!</definedName>
    <definedName name="TOTAL" localSheetId="17">#REF!</definedName>
    <definedName name="TOTAL" localSheetId="18">#REF!</definedName>
    <definedName name="TOTAL" localSheetId="19">#REF!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 localSheetId="3">#REF!</definedName>
    <definedName name="TOTAL">#REF!</definedName>
    <definedName name="TOTAL_CIVIL" localSheetId="6">#REF!</definedName>
    <definedName name="TOTAL_CIVIL">#REF!</definedName>
    <definedName name="TOTAL_ELECTRICO" localSheetId="6">'[212]5. ELECTRICO'!#REF!</definedName>
    <definedName name="TOTAL_ELECTRICO" localSheetId="7">'[212]5. ELECTRICO'!#REF!</definedName>
    <definedName name="TOTAL_ELECTRICO" localSheetId="11">'[212]5. ELECTRICO'!#REF!</definedName>
    <definedName name="TOTAL_ELECTRICO" localSheetId="19">'[212]5. ELECTRICO'!#REF!</definedName>
    <definedName name="TOTAL_ELECTRICO">'[212]5. ELECTRICO'!#REF!</definedName>
    <definedName name="Total_Interest" localSheetId="15">#REF!</definedName>
    <definedName name="Total_Interest" localSheetId="6">#REF!</definedName>
    <definedName name="Total_Interest" localSheetId="7">#REF!</definedName>
    <definedName name="Total_Interest" localSheetId="8">#REF!</definedName>
    <definedName name="Total_Interest" localSheetId="42">#REF!</definedName>
    <definedName name="Total_Interest" localSheetId="43">#REF!</definedName>
    <definedName name="Total_Interest" localSheetId="44">#REF!</definedName>
    <definedName name="Total_Interest" localSheetId="45">#REF!</definedName>
    <definedName name="Total_Interest" localSheetId="46">#REF!</definedName>
    <definedName name="Total_Interest" localSheetId="47">#REF!</definedName>
    <definedName name="Total_Interest" localSheetId="48">#REF!</definedName>
    <definedName name="Total_Interest" localSheetId="49">#REF!</definedName>
    <definedName name="Total_Interest" localSheetId="50">#REF!</definedName>
    <definedName name="Total_Interest" localSheetId="51">#REF!</definedName>
    <definedName name="Total_Interest" localSheetId="52">#REF!</definedName>
    <definedName name="Total_Interest" localSheetId="53">#REF!</definedName>
    <definedName name="Total_Interest" localSheetId="54">#REF!</definedName>
    <definedName name="Total_Interest" localSheetId="55">#REF!</definedName>
    <definedName name="Total_Interest" localSheetId="56">#REF!</definedName>
    <definedName name="Total_Interest" localSheetId="9">#REF!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 localSheetId="14">#REF!</definedName>
    <definedName name="Total_Interest" localSheetId="16">#REF!</definedName>
    <definedName name="Total_Interest" localSheetId="17">#REF!</definedName>
    <definedName name="Total_Interest" localSheetId="18">#REF!</definedName>
    <definedName name="Total_Interest" localSheetId="19">#REF!</definedName>
    <definedName name="Total_Interest" localSheetId="22">#REF!</definedName>
    <definedName name="Total_Interest" localSheetId="23">#REF!</definedName>
    <definedName name="Total_Interest" localSheetId="24">#REF!</definedName>
    <definedName name="Total_Interest" localSheetId="25">#REF!</definedName>
    <definedName name="Total_Interest" localSheetId="26">#REF!</definedName>
    <definedName name="Total_Interest" localSheetId="27">#REF!</definedName>
    <definedName name="Total_Interest" localSheetId="28">#REF!</definedName>
    <definedName name="Total_Interest" localSheetId="29">#REF!</definedName>
    <definedName name="Total_Interest" localSheetId="30">#REF!</definedName>
    <definedName name="Total_Interest" localSheetId="31">#REF!</definedName>
    <definedName name="Total_Interest" localSheetId="32">#REF!</definedName>
    <definedName name="Total_Interest" localSheetId="33">#REF!</definedName>
    <definedName name="Total_Interest" localSheetId="34">#REF!</definedName>
    <definedName name="Total_Interest" localSheetId="35">#REF!</definedName>
    <definedName name="Total_Interest" localSheetId="36">#REF!</definedName>
    <definedName name="Total_Interest" localSheetId="37">#REF!</definedName>
    <definedName name="Total_Interest" localSheetId="38">#REF!</definedName>
    <definedName name="Total_Interest" localSheetId="39">#REF!</definedName>
    <definedName name="Total_Interest" localSheetId="40">#REF!</definedName>
    <definedName name="Total_Interest" localSheetId="41">#REF!</definedName>
    <definedName name="Total_Interest" localSheetId="3">#REF!</definedName>
    <definedName name="Total_Interest">#REF!</definedName>
    <definedName name="Total_Pay" localSheetId="15">#REF!</definedName>
    <definedName name="Total_Pay" localSheetId="6">#REF!</definedName>
    <definedName name="Total_Pay" localSheetId="7">#REF!</definedName>
    <definedName name="Total_Pay" localSheetId="8">#REF!</definedName>
    <definedName name="Total_Pay" localSheetId="42">#REF!</definedName>
    <definedName name="Total_Pay" localSheetId="43">#REF!</definedName>
    <definedName name="Total_Pay" localSheetId="44">#REF!</definedName>
    <definedName name="Total_Pay" localSheetId="45">#REF!</definedName>
    <definedName name="Total_Pay" localSheetId="46">#REF!</definedName>
    <definedName name="Total_Pay" localSheetId="47">#REF!</definedName>
    <definedName name="Total_Pay" localSheetId="48">#REF!</definedName>
    <definedName name="Total_Pay" localSheetId="49">#REF!</definedName>
    <definedName name="Total_Pay" localSheetId="50">#REF!</definedName>
    <definedName name="Total_Pay" localSheetId="51">#REF!</definedName>
    <definedName name="Total_Pay" localSheetId="52">#REF!</definedName>
    <definedName name="Total_Pay" localSheetId="53">#REF!</definedName>
    <definedName name="Total_Pay" localSheetId="54">#REF!</definedName>
    <definedName name="Total_Pay" localSheetId="55">#REF!</definedName>
    <definedName name="Total_Pay" localSheetId="56">#REF!</definedName>
    <definedName name="Total_Pay" localSheetId="9">#REF!</definedName>
    <definedName name="Total_Pay" localSheetId="10">#REF!</definedName>
    <definedName name="Total_Pay" localSheetId="11">#REF!</definedName>
    <definedName name="Total_Pay" localSheetId="12">#REF!</definedName>
    <definedName name="Total_Pay" localSheetId="13">#REF!</definedName>
    <definedName name="Total_Pay" localSheetId="14">#REF!</definedName>
    <definedName name="Total_Pay" localSheetId="16">#REF!</definedName>
    <definedName name="Total_Pay" localSheetId="17">#REF!</definedName>
    <definedName name="Total_Pay" localSheetId="18">#REF!</definedName>
    <definedName name="Total_Pay" localSheetId="19">#REF!</definedName>
    <definedName name="Total_Pay" localSheetId="22">#REF!</definedName>
    <definedName name="Total_Pay" localSheetId="23">#REF!</definedName>
    <definedName name="Total_Pay" localSheetId="24">#REF!</definedName>
    <definedName name="Total_Pay" localSheetId="25">#REF!</definedName>
    <definedName name="Total_Pay" localSheetId="26">#REF!</definedName>
    <definedName name="Total_Pay" localSheetId="27">#REF!</definedName>
    <definedName name="Total_Pay" localSheetId="28">#REF!</definedName>
    <definedName name="Total_Pay" localSheetId="29">#REF!</definedName>
    <definedName name="Total_Pay" localSheetId="30">#REF!</definedName>
    <definedName name="Total_Pay" localSheetId="31">#REF!</definedName>
    <definedName name="Total_Pay" localSheetId="32">#REF!</definedName>
    <definedName name="Total_Pay" localSheetId="33">#REF!</definedName>
    <definedName name="Total_Pay" localSheetId="34">#REF!</definedName>
    <definedName name="Total_Pay" localSheetId="35">#REF!</definedName>
    <definedName name="Total_Pay" localSheetId="36">#REF!</definedName>
    <definedName name="Total_Pay" localSheetId="37">#REF!</definedName>
    <definedName name="Total_Pay" localSheetId="38">#REF!</definedName>
    <definedName name="Total_Pay" localSheetId="39">#REF!</definedName>
    <definedName name="Total_Pay" localSheetId="40">#REF!</definedName>
    <definedName name="Total_Pay" localSheetId="41">#REF!</definedName>
    <definedName name="Total_Pay" localSheetId="3">#REF!</definedName>
    <definedName name="Total_Pay">#REF!</definedName>
    <definedName name="Total_Payment" localSheetId="1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42">Scheduled_Payment+Extra_Payment</definedName>
    <definedName name="Total_Payment" localSheetId="43">Scheduled_Payment+Extra_Payment</definedName>
    <definedName name="Total_Payment" localSheetId="44">Scheduled_Payment+Extra_Payment</definedName>
    <definedName name="Total_Payment" localSheetId="45">Scheduled_Payment+Extra_Payment</definedName>
    <definedName name="Total_Payment" localSheetId="46">Scheduled_Payment+Extra_Payment</definedName>
    <definedName name="Total_Payment" localSheetId="47">Scheduled_Payment+Extra_Payment</definedName>
    <definedName name="Total_Payment" localSheetId="48">Scheduled_Payment+Extra_Payment</definedName>
    <definedName name="Total_Payment" localSheetId="49">Scheduled_Payment+Extra_Payment</definedName>
    <definedName name="Total_Payment" localSheetId="50">Scheduled_Payment+Extra_Payment</definedName>
    <definedName name="Total_Payment" localSheetId="51">Scheduled_Payment+Extra_Payment</definedName>
    <definedName name="Total_Payment" localSheetId="52">Scheduled_Payment+Extra_Payment</definedName>
    <definedName name="Total_Payment" localSheetId="53">Scheduled_Payment+Extra_Payment</definedName>
    <definedName name="Total_Payment" localSheetId="54">Scheduled_Payment+Extra_Payment</definedName>
    <definedName name="Total_Payment" localSheetId="55">Scheduled_Payment+Extra_Payment</definedName>
    <definedName name="Total_Payment" localSheetId="56">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8">Scheduled_Payment+Extra_Payment</definedName>
    <definedName name="Total_Payment" localSheetId="39">Scheduled_Payment+Extra_Payment</definedName>
    <definedName name="Total_Payment" localSheetId="40">Scheduled_Payment+Extra_Payment</definedName>
    <definedName name="Total_Payment" localSheetId="41">Scheduled_Payment+Extra_Payment</definedName>
    <definedName name="Total_Payment" localSheetId="2">Scheduled_Payment+Extra_Payment</definedName>
    <definedName name="Total_Payment" localSheetId="1">Scheduled_Payment+Extra_Payment</definedName>
    <definedName name="Total_Payment" localSheetId="3">Scheduled_Payment+Extra_Payment</definedName>
    <definedName name="Total_Payment">Scheduled_Payment+Extra_Payment</definedName>
    <definedName name="Total_Payment_1" localSheetId="15">Scheduled_Payment+Extra_Payment</definedName>
    <definedName name="Total_Payment_1" localSheetId="6">Scheduled_Payment+Extra_Payment</definedName>
    <definedName name="Total_Payment_1" localSheetId="7">Scheduled_Payment+Extra_Payment</definedName>
    <definedName name="Total_Payment_1" localSheetId="8">Scheduled_Payment+Extra_Payment</definedName>
    <definedName name="Total_Payment_1" localSheetId="42">Scheduled_Payment+Extra_Payment</definedName>
    <definedName name="Total_Payment_1" localSheetId="43">Scheduled_Payment+Extra_Payment</definedName>
    <definedName name="Total_Payment_1" localSheetId="44">Scheduled_Payment+Extra_Payment</definedName>
    <definedName name="Total_Payment_1" localSheetId="45">Scheduled_Payment+Extra_Payment</definedName>
    <definedName name="Total_Payment_1" localSheetId="46">Scheduled_Payment+Extra_Payment</definedName>
    <definedName name="Total_Payment_1" localSheetId="47">Scheduled_Payment+Extra_Payment</definedName>
    <definedName name="Total_Payment_1" localSheetId="48">Scheduled_Payment+Extra_Payment</definedName>
    <definedName name="Total_Payment_1" localSheetId="49">Scheduled_Payment+Extra_Payment</definedName>
    <definedName name="Total_Payment_1" localSheetId="50">Scheduled_Payment+Extra_Payment</definedName>
    <definedName name="Total_Payment_1" localSheetId="51">Scheduled_Payment+Extra_Payment</definedName>
    <definedName name="Total_Payment_1" localSheetId="52">Scheduled_Payment+Extra_Payment</definedName>
    <definedName name="Total_Payment_1" localSheetId="53">Scheduled_Payment+Extra_Payment</definedName>
    <definedName name="Total_Payment_1" localSheetId="54">Scheduled_Payment+Extra_Payment</definedName>
    <definedName name="Total_Payment_1" localSheetId="55">Scheduled_Payment+Extra_Payment</definedName>
    <definedName name="Total_Payment_1" localSheetId="56">Scheduled_Payment+Extra_Payment</definedName>
    <definedName name="Total_Payment_1" localSheetId="9">Scheduled_Payment+Extra_Payment</definedName>
    <definedName name="Total_Payment_1" localSheetId="10">Scheduled_Payment+Extra_Payment</definedName>
    <definedName name="Total_Payment_1" localSheetId="11">Scheduled_Payment+Extra_Payment</definedName>
    <definedName name="Total_Payment_1" localSheetId="12">Scheduled_Payment+Extra_Payment</definedName>
    <definedName name="Total_Payment_1" localSheetId="13">Scheduled_Payment+Extra_Payment</definedName>
    <definedName name="Total_Payment_1" localSheetId="14">Scheduled_Payment+Extra_Payment</definedName>
    <definedName name="Total_Payment_1" localSheetId="16">Scheduled_Payment+Extra_Payment</definedName>
    <definedName name="Total_Payment_1" localSheetId="17">Scheduled_Payment+Extra_Payment</definedName>
    <definedName name="Total_Payment_1" localSheetId="18">Scheduled_Payment+Extra_Payment</definedName>
    <definedName name="Total_Payment_1" localSheetId="19">Scheduled_Payment+Extra_Payment</definedName>
    <definedName name="Total_Payment_1" localSheetId="20">Scheduled_Payment+Extra_Payment</definedName>
    <definedName name="Total_Payment_1" localSheetId="21">Scheduled_Payment+Extra_Payment</definedName>
    <definedName name="Total_Payment_1" localSheetId="22">Scheduled_Payment+Extra_Payment</definedName>
    <definedName name="Total_Payment_1" localSheetId="23">Scheduled_Payment+Extra_Payment</definedName>
    <definedName name="Total_Payment_1" localSheetId="24">Scheduled_Payment+Extra_Payment</definedName>
    <definedName name="Total_Payment_1" localSheetId="25">Scheduled_Payment+Extra_Payment</definedName>
    <definedName name="Total_Payment_1" localSheetId="26">Scheduled_Payment+Extra_Payment</definedName>
    <definedName name="Total_Payment_1" localSheetId="27">Scheduled_Payment+Extra_Payment</definedName>
    <definedName name="Total_Payment_1" localSheetId="28">Scheduled_Payment+Extra_Payment</definedName>
    <definedName name="Total_Payment_1" localSheetId="29">Scheduled_Payment+Extra_Payment</definedName>
    <definedName name="Total_Payment_1" localSheetId="30">Scheduled_Payment+Extra_Payment</definedName>
    <definedName name="Total_Payment_1" localSheetId="31">Scheduled_Payment+Extra_Payment</definedName>
    <definedName name="Total_Payment_1" localSheetId="32">Scheduled_Payment+Extra_Payment</definedName>
    <definedName name="Total_Payment_1" localSheetId="33">Scheduled_Payment+Extra_Payment</definedName>
    <definedName name="Total_Payment_1" localSheetId="34">Scheduled_Payment+Extra_Payment</definedName>
    <definedName name="Total_Payment_1" localSheetId="35">Scheduled_Payment+Extra_Payment</definedName>
    <definedName name="Total_Payment_1" localSheetId="36">Scheduled_Payment+Extra_Payment</definedName>
    <definedName name="Total_Payment_1" localSheetId="37">Scheduled_Payment+Extra_Payment</definedName>
    <definedName name="Total_Payment_1" localSheetId="38">Scheduled_Payment+Extra_Payment</definedName>
    <definedName name="Total_Payment_1" localSheetId="39">Scheduled_Payment+Extra_Payment</definedName>
    <definedName name="Total_Payment_1" localSheetId="40">Scheduled_Payment+Extra_Payment</definedName>
    <definedName name="Total_Payment_1" localSheetId="41">Scheduled_Payment+Extra_Payment</definedName>
    <definedName name="Total_Payment_1" localSheetId="2">Scheduled_Payment+Extra_Payment</definedName>
    <definedName name="Total_Payment_1" localSheetId="1">Scheduled_Payment+Extra_Payment</definedName>
    <definedName name="Total_Payment_1">Scheduled_Payment+Extra_Payment</definedName>
    <definedName name="Total_Payment_2" localSheetId="15">Scheduled_Payment+Extra_Payment</definedName>
    <definedName name="Total_Payment_2" localSheetId="6">Scheduled_Payment+Extra_Payment</definedName>
    <definedName name="Total_Payment_2" localSheetId="7">Scheduled_Payment+Extra_Payment</definedName>
    <definedName name="Total_Payment_2" localSheetId="8">Scheduled_Payment+Extra_Payment</definedName>
    <definedName name="Total_Payment_2" localSheetId="42">Scheduled_Payment+Extra_Payment</definedName>
    <definedName name="Total_Payment_2" localSheetId="43">Scheduled_Payment+Extra_Payment</definedName>
    <definedName name="Total_Payment_2" localSheetId="44">Scheduled_Payment+Extra_Payment</definedName>
    <definedName name="Total_Payment_2" localSheetId="45">Scheduled_Payment+Extra_Payment</definedName>
    <definedName name="Total_Payment_2" localSheetId="46">Scheduled_Payment+Extra_Payment</definedName>
    <definedName name="Total_Payment_2" localSheetId="47">Scheduled_Payment+Extra_Payment</definedName>
    <definedName name="Total_Payment_2" localSheetId="48">Scheduled_Payment+Extra_Payment</definedName>
    <definedName name="Total_Payment_2" localSheetId="49">Scheduled_Payment+Extra_Payment</definedName>
    <definedName name="Total_Payment_2" localSheetId="50">Scheduled_Payment+Extra_Payment</definedName>
    <definedName name="Total_Payment_2" localSheetId="51">Scheduled_Payment+Extra_Payment</definedName>
    <definedName name="Total_Payment_2" localSheetId="52">Scheduled_Payment+Extra_Payment</definedName>
    <definedName name="Total_Payment_2" localSheetId="53">Scheduled_Payment+Extra_Payment</definedName>
    <definedName name="Total_Payment_2" localSheetId="54">Scheduled_Payment+Extra_Payment</definedName>
    <definedName name="Total_Payment_2" localSheetId="55">Scheduled_Payment+Extra_Payment</definedName>
    <definedName name="Total_Payment_2" localSheetId="56">Scheduled_Payment+Extra_Payment</definedName>
    <definedName name="Total_Payment_2" localSheetId="9">Scheduled_Payment+Extra_Payment</definedName>
    <definedName name="Total_Payment_2" localSheetId="10">Scheduled_Payment+Extra_Payment</definedName>
    <definedName name="Total_Payment_2" localSheetId="11">Scheduled_Payment+Extra_Payment</definedName>
    <definedName name="Total_Payment_2" localSheetId="12">Scheduled_Payment+Extra_Payment</definedName>
    <definedName name="Total_Payment_2" localSheetId="13">Scheduled_Payment+Extra_Payment</definedName>
    <definedName name="Total_Payment_2" localSheetId="14">Scheduled_Payment+Extra_Payment</definedName>
    <definedName name="Total_Payment_2" localSheetId="16">Scheduled_Payment+Extra_Payment</definedName>
    <definedName name="Total_Payment_2" localSheetId="17">Scheduled_Payment+Extra_Payment</definedName>
    <definedName name="Total_Payment_2" localSheetId="18">Scheduled_Payment+Extra_Payment</definedName>
    <definedName name="Total_Payment_2" localSheetId="19">Scheduled_Payment+Extra_Payment</definedName>
    <definedName name="Total_Payment_2" localSheetId="20">Scheduled_Payment+Extra_Payment</definedName>
    <definedName name="Total_Payment_2" localSheetId="21">Scheduled_Payment+Extra_Payment</definedName>
    <definedName name="Total_Payment_2" localSheetId="22">Scheduled_Payment+Extra_Payment</definedName>
    <definedName name="Total_Payment_2" localSheetId="23">Scheduled_Payment+Extra_Payment</definedName>
    <definedName name="Total_Payment_2" localSheetId="24">Scheduled_Payment+Extra_Payment</definedName>
    <definedName name="Total_Payment_2" localSheetId="25">Scheduled_Payment+Extra_Payment</definedName>
    <definedName name="Total_Payment_2" localSheetId="26">Scheduled_Payment+Extra_Payment</definedName>
    <definedName name="Total_Payment_2" localSheetId="27">Scheduled_Payment+Extra_Payment</definedName>
    <definedName name="Total_Payment_2" localSheetId="28">Scheduled_Payment+Extra_Payment</definedName>
    <definedName name="Total_Payment_2" localSheetId="29">Scheduled_Payment+Extra_Payment</definedName>
    <definedName name="Total_Payment_2" localSheetId="30">Scheduled_Payment+Extra_Payment</definedName>
    <definedName name="Total_Payment_2" localSheetId="31">Scheduled_Payment+Extra_Payment</definedName>
    <definedName name="Total_Payment_2" localSheetId="32">Scheduled_Payment+Extra_Payment</definedName>
    <definedName name="Total_Payment_2" localSheetId="33">Scheduled_Payment+Extra_Payment</definedName>
    <definedName name="Total_Payment_2" localSheetId="34">Scheduled_Payment+Extra_Payment</definedName>
    <definedName name="Total_Payment_2" localSheetId="35">Scheduled_Payment+Extra_Payment</definedName>
    <definedName name="Total_Payment_2" localSheetId="36">Scheduled_Payment+Extra_Payment</definedName>
    <definedName name="Total_Payment_2" localSheetId="37">Scheduled_Payment+Extra_Payment</definedName>
    <definedName name="Total_Payment_2" localSheetId="38">Scheduled_Payment+Extra_Payment</definedName>
    <definedName name="Total_Payment_2" localSheetId="39">Scheduled_Payment+Extra_Payment</definedName>
    <definedName name="Total_Payment_2" localSheetId="40">Scheduled_Payment+Extra_Payment</definedName>
    <definedName name="Total_Payment_2" localSheetId="41">Scheduled_Payment+Extra_Payment</definedName>
    <definedName name="Total_Payment_2" localSheetId="2">Scheduled_Payment+Extra_Payment</definedName>
    <definedName name="Total_Payment_2" localSheetId="1">Scheduled_Payment+Extra_Payment</definedName>
    <definedName name="Total_Payment_2">Scheduled_Payment+Extra_Payment</definedName>
    <definedName name="TOTAL_SERVICIOS" localSheetId="6">#REF!</definedName>
    <definedName name="TOTAL_SERVICIOS" localSheetId="7">#REF!</definedName>
    <definedName name="TOTAL_SERVICIOS" localSheetId="11">#REF!</definedName>
    <definedName name="TOTAL_SERVICIOS" localSheetId="19">#REF!</definedName>
    <definedName name="TOTAL_SERVICIOS" localSheetId="1">#REF!</definedName>
    <definedName name="TOTAL_SERVICIOS">#REF!</definedName>
    <definedName name="TOTALAFIR4006" localSheetId="15">#REF!</definedName>
    <definedName name="TOTALAFIR4006" localSheetId="6">#REF!</definedName>
    <definedName name="TOTALAFIR4006" localSheetId="7">#REF!</definedName>
    <definedName name="TOTALAFIR4006" localSheetId="8">#REF!</definedName>
    <definedName name="TOTALAFIR4006" localSheetId="42">#REF!</definedName>
    <definedName name="TOTALAFIR4006" localSheetId="43">#REF!</definedName>
    <definedName name="TOTALAFIR4006" localSheetId="44">#REF!</definedName>
    <definedName name="TOTALAFIR4006" localSheetId="45">#REF!</definedName>
    <definedName name="TOTALAFIR4006" localSheetId="46">#REF!</definedName>
    <definedName name="TOTALAFIR4006" localSheetId="47">#REF!</definedName>
    <definedName name="TOTALAFIR4006" localSheetId="48">#REF!</definedName>
    <definedName name="TOTALAFIR4006" localSheetId="49">#REF!</definedName>
    <definedName name="TOTALAFIR4006" localSheetId="50">#REF!</definedName>
    <definedName name="TOTALAFIR4006" localSheetId="51">#REF!</definedName>
    <definedName name="TOTALAFIR4006" localSheetId="52">#REF!</definedName>
    <definedName name="TOTALAFIR4006" localSheetId="53">#REF!</definedName>
    <definedName name="TOTALAFIR4006" localSheetId="54">#REF!</definedName>
    <definedName name="TOTALAFIR4006" localSheetId="55">#REF!</definedName>
    <definedName name="TOTALAFIR4006" localSheetId="56">#REF!</definedName>
    <definedName name="TOTALAFIR4006" localSheetId="9">#REF!</definedName>
    <definedName name="TOTALAFIR4006" localSheetId="10">#REF!</definedName>
    <definedName name="TOTALAFIR4006" localSheetId="11">#REF!</definedName>
    <definedName name="TOTALAFIR4006" localSheetId="12">#REF!</definedName>
    <definedName name="TOTALAFIR4006" localSheetId="13">#REF!</definedName>
    <definedName name="TOTALAFIR4006" localSheetId="14">#REF!</definedName>
    <definedName name="TOTALAFIR4006" localSheetId="16">#REF!</definedName>
    <definedName name="TOTALAFIR4006" localSheetId="17">#REF!</definedName>
    <definedName name="TOTALAFIR4006" localSheetId="18">#REF!</definedName>
    <definedName name="TOTALAFIR4006" localSheetId="19">#REF!</definedName>
    <definedName name="TOTALAFIR4006" localSheetId="20">#REF!</definedName>
    <definedName name="TOTALAFIR4006" localSheetId="21">#REF!</definedName>
    <definedName name="TOTALAFIR4006" localSheetId="22">#REF!</definedName>
    <definedName name="TOTALAFIR4006" localSheetId="23">#REF!</definedName>
    <definedName name="TOTALAFIR4006" localSheetId="24">#REF!</definedName>
    <definedName name="TOTALAFIR4006" localSheetId="25">#REF!</definedName>
    <definedName name="TOTALAFIR4006" localSheetId="26">#REF!</definedName>
    <definedName name="TOTALAFIR4006" localSheetId="27">#REF!</definedName>
    <definedName name="TOTALAFIR4006" localSheetId="28">#REF!</definedName>
    <definedName name="TOTALAFIR4006" localSheetId="29">#REF!</definedName>
    <definedName name="TOTALAFIR4006" localSheetId="30">#REF!</definedName>
    <definedName name="TOTALAFIR4006" localSheetId="31">#REF!</definedName>
    <definedName name="TOTALAFIR4006" localSheetId="32">#REF!</definedName>
    <definedName name="TOTALAFIR4006" localSheetId="33">#REF!</definedName>
    <definedName name="TOTALAFIR4006" localSheetId="34">#REF!</definedName>
    <definedName name="TOTALAFIR4006" localSheetId="35">#REF!</definedName>
    <definedName name="TOTALAFIR4006" localSheetId="36">#REF!</definedName>
    <definedName name="TOTALAFIR4006" localSheetId="37">#REF!</definedName>
    <definedName name="TOTALAFIR4006" localSheetId="38">#REF!</definedName>
    <definedName name="TOTALAFIR4006" localSheetId="39">#REF!</definedName>
    <definedName name="TOTALAFIR4006" localSheetId="40">#REF!</definedName>
    <definedName name="TOTALAFIR4006" localSheetId="41">#REF!</definedName>
    <definedName name="TOTALAFIR4006" localSheetId="3">#REF!</definedName>
    <definedName name="TOTALAFIR4006">#REF!</definedName>
    <definedName name="TOTALAFIR4006A" localSheetId="15">#REF!</definedName>
    <definedName name="TOTALAFIR4006A" localSheetId="6">#REF!</definedName>
    <definedName name="TOTALAFIR4006A" localSheetId="7">#REF!</definedName>
    <definedName name="TOTALAFIR4006A" localSheetId="8">#REF!</definedName>
    <definedName name="TOTALAFIR4006A" localSheetId="42">#REF!</definedName>
    <definedName name="TOTALAFIR4006A" localSheetId="43">#REF!</definedName>
    <definedName name="TOTALAFIR4006A" localSheetId="44">#REF!</definedName>
    <definedName name="TOTALAFIR4006A" localSheetId="45">#REF!</definedName>
    <definedName name="TOTALAFIR4006A" localSheetId="46">#REF!</definedName>
    <definedName name="TOTALAFIR4006A" localSheetId="47">#REF!</definedName>
    <definedName name="TOTALAFIR4006A" localSheetId="48">#REF!</definedName>
    <definedName name="TOTALAFIR4006A" localSheetId="49">#REF!</definedName>
    <definedName name="TOTALAFIR4006A" localSheetId="50">#REF!</definedName>
    <definedName name="TOTALAFIR4006A" localSheetId="51">#REF!</definedName>
    <definedName name="TOTALAFIR4006A" localSheetId="52">#REF!</definedName>
    <definedName name="TOTALAFIR4006A" localSheetId="53">#REF!</definedName>
    <definedName name="TOTALAFIR4006A" localSheetId="54">#REF!</definedName>
    <definedName name="TOTALAFIR4006A" localSheetId="55">#REF!</definedName>
    <definedName name="TOTALAFIR4006A" localSheetId="56">#REF!</definedName>
    <definedName name="TOTALAFIR4006A" localSheetId="9">#REF!</definedName>
    <definedName name="TOTALAFIR4006A" localSheetId="10">#REF!</definedName>
    <definedName name="TOTALAFIR4006A" localSheetId="11">#REF!</definedName>
    <definedName name="TOTALAFIR4006A" localSheetId="12">#REF!</definedName>
    <definedName name="TOTALAFIR4006A" localSheetId="13">#REF!</definedName>
    <definedName name="TOTALAFIR4006A" localSheetId="14">#REF!</definedName>
    <definedName name="TOTALAFIR4006A" localSheetId="16">#REF!</definedName>
    <definedName name="TOTALAFIR4006A" localSheetId="17">#REF!</definedName>
    <definedName name="TOTALAFIR4006A" localSheetId="18">#REF!</definedName>
    <definedName name="TOTALAFIR4006A" localSheetId="19">#REF!</definedName>
    <definedName name="TOTALAFIR4006A" localSheetId="20">#REF!</definedName>
    <definedName name="TOTALAFIR4006A" localSheetId="21">#REF!</definedName>
    <definedName name="TOTALAFIR4006A" localSheetId="22">#REF!</definedName>
    <definedName name="TOTALAFIR4006A" localSheetId="23">#REF!</definedName>
    <definedName name="TOTALAFIR4006A" localSheetId="24">#REF!</definedName>
    <definedName name="TOTALAFIR4006A" localSheetId="25">#REF!</definedName>
    <definedName name="TOTALAFIR4006A" localSheetId="26">#REF!</definedName>
    <definedName name="TOTALAFIR4006A" localSheetId="27">#REF!</definedName>
    <definedName name="TOTALAFIR4006A" localSheetId="28">#REF!</definedName>
    <definedName name="TOTALAFIR4006A" localSheetId="29">#REF!</definedName>
    <definedName name="TOTALAFIR4006A" localSheetId="30">#REF!</definedName>
    <definedName name="TOTALAFIR4006A" localSheetId="31">#REF!</definedName>
    <definedName name="TOTALAFIR4006A" localSheetId="32">#REF!</definedName>
    <definedName name="TOTALAFIR4006A" localSheetId="33">#REF!</definedName>
    <definedName name="TOTALAFIR4006A" localSheetId="34">#REF!</definedName>
    <definedName name="TOTALAFIR4006A" localSheetId="35">#REF!</definedName>
    <definedName name="TOTALAFIR4006A" localSheetId="36">#REF!</definedName>
    <definedName name="TOTALAFIR4006A" localSheetId="37">#REF!</definedName>
    <definedName name="TOTALAFIR4006A" localSheetId="38">#REF!</definedName>
    <definedName name="TOTALAFIR4006A" localSheetId="39">#REF!</definedName>
    <definedName name="TOTALAFIR4006A" localSheetId="40">#REF!</definedName>
    <definedName name="TOTALAFIR4006A" localSheetId="41">#REF!</definedName>
    <definedName name="TOTALAFIR4006A" localSheetId="3">#REF!</definedName>
    <definedName name="TOTALAFIR4006A">#REF!</definedName>
    <definedName name="TOTALAFIR40CN01" localSheetId="15">#REF!</definedName>
    <definedName name="TOTALAFIR40CN01" localSheetId="6">#REF!</definedName>
    <definedName name="TOTALAFIR40CN01" localSheetId="7">#REF!</definedName>
    <definedName name="TOTALAFIR40CN01" localSheetId="8">#REF!</definedName>
    <definedName name="TOTALAFIR40CN01" localSheetId="42">#REF!</definedName>
    <definedName name="TOTALAFIR40CN01" localSheetId="43">#REF!</definedName>
    <definedName name="TOTALAFIR40CN01" localSheetId="44">#REF!</definedName>
    <definedName name="TOTALAFIR40CN01" localSheetId="45">#REF!</definedName>
    <definedName name="TOTALAFIR40CN01" localSheetId="46">#REF!</definedName>
    <definedName name="TOTALAFIR40CN01" localSheetId="47">#REF!</definedName>
    <definedName name="TOTALAFIR40CN01" localSheetId="48">#REF!</definedName>
    <definedName name="TOTALAFIR40CN01" localSheetId="49">#REF!</definedName>
    <definedName name="TOTALAFIR40CN01" localSheetId="50">#REF!</definedName>
    <definedName name="TOTALAFIR40CN01" localSheetId="51">#REF!</definedName>
    <definedName name="TOTALAFIR40CN01" localSheetId="52">#REF!</definedName>
    <definedName name="TOTALAFIR40CN01" localSheetId="53">#REF!</definedName>
    <definedName name="TOTALAFIR40CN01" localSheetId="54">#REF!</definedName>
    <definedName name="TOTALAFIR40CN01" localSheetId="55">#REF!</definedName>
    <definedName name="TOTALAFIR40CN01" localSheetId="56">#REF!</definedName>
    <definedName name="TOTALAFIR40CN01" localSheetId="9">#REF!</definedName>
    <definedName name="TOTALAFIR40CN01" localSheetId="10">#REF!</definedName>
    <definedName name="TOTALAFIR40CN01" localSheetId="11">#REF!</definedName>
    <definedName name="TOTALAFIR40CN01" localSheetId="12">#REF!</definedName>
    <definedName name="TOTALAFIR40CN01" localSheetId="13">#REF!</definedName>
    <definedName name="TOTALAFIR40CN01" localSheetId="14">#REF!</definedName>
    <definedName name="TOTALAFIR40CN01" localSheetId="16">#REF!</definedName>
    <definedName name="TOTALAFIR40CN01" localSheetId="17">#REF!</definedName>
    <definedName name="TOTALAFIR40CN01" localSheetId="18">#REF!</definedName>
    <definedName name="TOTALAFIR40CN01" localSheetId="19">#REF!</definedName>
    <definedName name="TOTALAFIR40CN01" localSheetId="20">#REF!</definedName>
    <definedName name="TOTALAFIR40CN01" localSheetId="21">#REF!</definedName>
    <definedName name="TOTALAFIR40CN01" localSheetId="22">#REF!</definedName>
    <definedName name="TOTALAFIR40CN01" localSheetId="23">#REF!</definedName>
    <definedName name="TOTALAFIR40CN01" localSheetId="24">#REF!</definedName>
    <definedName name="TOTALAFIR40CN01" localSheetId="25">#REF!</definedName>
    <definedName name="TOTALAFIR40CN01" localSheetId="26">#REF!</definedName>
    <definedName name="TOTALAFIR40CN01" localSheetId="27">#REF!</definedName>
    <definedName name="TOTALAFIR40CN01" localSheetId="28">#REF!</definedName>
    <definedName name="TOTALAFIR40CN01" localSheetId="29">#REF!</definedName>
    <definedName name="TOTALAFIR40CN01" localSheetId="30">#REF!</definedName>
    <definedName name="TOTALAFIR40CN01" localSheetId="31">#REF!</definedName>
    <definedName name="TOTALAFIR40CN01" localSheetId="32">#REF!</definedName>
    <definedName name="TOTALAFIR40CN01" localSheetId="33">#REF!</definedName>
    <definedName name="TOTALAFIR40CN01" localSheetId="34">#REF!</definedName>
    <definedName name="TOTALAFIR40CN01" localSheetId="35">#REF!</definedName>
    <definedName name="TOTALAFIR40CN01" localSheetId="36">#REF!</definedName>
    <definedName name="TOTALAFIR40CN01" localSheetId="37">#REF!</definedName>
    <definedName name="TOTALAFIR40CN01" localSheetId="38">#REF!</definedName>
    <definedName name="TOTALAFIR40CN01" localSheetId="39">#REF!</definedName>
    <definedName name="TOTALAFIR40CN01" localSheetId="40">#REF!</definedName>
    <definedName name="TOTALAFIR40CN01" localSheetId="41">#REF!</definedName>
    <definedName name="TOTALAFIR40CN01" localSheetId="3">#REF!</definedName>
    <definedName name="TOTALAFIR40CN01">#REF!</definedName>
    <definedName name="TOTALAFIR55CN01" localSheetId="6">#REF!</definedName>
    <definedName name="TOTALAFIR55CN01" localSheetId="3">#REF!</definedName>
    <definedName name="TOTALAFIR55CN01">#REF!</definedName>
    <definedName name="TOTALAFIR55CN03" localSheetId="6">#REF!</definedName>
    <definedName name="TOTALAFIR55CN03" localSheetId="3">#REF!</definedName>
    <definedName name="TOTALAFIR55CN03">#REF!</definedName>
    <definedName name="TOTALAFIR5607" localSheetId="6">#REF!</definedName>
    <definedName name="TOTALAFIR5607" localSheetId="3">#REF!</definedName>
    <definedName name="TOTALAFIR5607">#REF!</definedName>
    <definedName name="TotalBidCost" localSheetId="6">#REF!</definedName>
    <definedName name="TotalBidCost">#REF!</definedName>
    <definedName name="TotalCost" localSheetId="6">#REF!</definedName>
    <definedName name="TotalCost">#REF!</definedName>
    <definedName name="TotalCostosDirectos" localSheetId="6">#REF!</definedName>
    <definedName name="TotalCostosDirectos">#REF!</definedName>
    <definedName name="totales" localSheetId="6">#REF!</definedName>
    <definedName name="totales">#REF!</definedName>
    <definedName name="TOTALITEM1.1" localSheetId="6">'[28]A.P.U'!#REF!</definedName>
    <definedName name="TOTALITEM1.1" localSheetId="7">'[28]A.P.U'!#REF!</definedName>
    <definedName name="TOTALITEM1.1" localSheetId="11">'[28]A.P.U'!#REF!</definedName>
    <definedName name="TOTALITEM1.1" localSheetId="19">'[28]A.P.U'!#REF!</definedName>
    <definedName name="TOTALITEM1.1" localSheetId="2">'[28]A.P.U'!#REF!</definedName>
    <definedName name="TOTALITEM1.1">'[28]A.P.U'!#REF!</definedName>
    <definedName name="TOTALITEM1.1.1" localSheetId="6">'[28]A.P.U'!#REF!</definedName>
    <definedName name="TOTALITEM1.1.1" localSheetId="7">'[28]A.P.U'!#REF!</definedName>
    <definedName name="TOTALITEM1.1.1" localSheetId="11">'[28]A.P.U'!#REF!</definedName>
    <definedName name="TOTALITEM1.1.1" localSheetId="19">'[28]A.P.U'!#REF!</definedName>
    <definedName name="TOTALITEM1.1.1">'[28]A.P.U'!#REF!</definedName>
    <definedName name="TOTALITEM1.1.2" localSheetId="6">'[28]A.P.U'!#REF!</definedName>
    <definedName name="TOTALITEM1.1.2" localSheetId="7">'[28]A.P.U'!#REF!</definedName>
    <definedName name="TOTALITEM1.1.2" localSheetId="11">'[28]A.P.U'!#REF!</definedName>
    <definedName name="TOTALITEM1.1.2" localSheetId="19">'[28]A.P.U'!#REF!</definedName>
    <definedName name="TOTALITEM1.1.2">'[28]A.P.U'!#REF!</definedName>
    <definedName name="TOTALITEM1.1.3" localSheetId="6">'[28]A.P.U'!#REF!</definedName>
    <definedName name="TOTALITEM1.1.3" localSheetId="7">'[28]A.P.U'!#REF!</definedName>
    <definedName name="TOTALITEM1.1.3" localSheetId="11">'[28]A.P.U'!#REF!</definedName>
    <definedName name="TOTALITEM1.1.3" localSheetId="19">'[28]A.P.U'!#REF!</definedName>
    <definedName name="TOTALITEM1.1.3">'[28]A.P.U'!#REF!</definedName>
    <definedName name="TOTALITEM1.1.4" localSheetId="6">'[28]A.P.U'!#REF!</definedName>
    <definedName name="TOTALITEM1.1.4" localSheetId="7">'[28]A.P.U'!#REF!</definedName>
    <definedName name="TOTALITEM1.1.4" localSheetId="11">'[28]A.P.U'!#REF!</definedName>
    <definedName name="TOTALITEM1.1.4" localSheetId="19">'[28]A.P.U'!#REF!</definedName>
    <definedName name="TOTALITEM1.1.4">'[28]A.P.U'!#REF!</definedName>
    <definedName name="TOTALITEM1.2.1">'[28]A.P.U'!#REF!</definedName>
    <definedName name="TOTALITEM1.2.2">'[28]A.P.U'!#REF!</definedName>
    <definedName name="TOTALITEM1.2.3">'[28]A.P.U'!#REF!</definedName>
    <definedName name="TOTALITEM1.2.4">'[28]A.P.U'!#REF!</definedName>
    <definedName name="TOTALITEM1.2.5">'[28]A.P.U'!#REF!</definedName>
    <definedName name="TOTALITEM1.2.6">'[28]A.P.U'!#REF!</definedName>
    <definedName name="TOTALITEM1.3.1">'[28]A.P.U'!#REF!</definedName>
    <definedName name="TOTALITEM1.4">'[28]A.P.U'!#REF!</definedName>
    <definedName name="TOTALITEM1.5">'[28]A.P.U'!#REF!</definedName>
    <definedName name="TOTALITEM1.6">'[28]A.P.U'!#REF!</definedName>
    <definedName name="TOTALITEM1.7">'[28]A.P.U'!#REF!</definedName>
    <definedName name="TOTALITEM1.8">'[28]A.P.U'!#REF!</definedName>
    <definedName name="TOTALITEM10.1">'[28]A.P.U'!#REF!</definedName>
    <definedName name="TOTALITEM11.1">'[28]A.P.U'!#REF!</definedName>
    <definedName name="TOTALITEM11.2">'[28]A.P.U'!#REF!</definedName>
    <definedName name="TOTALITEM11.3">'[28]A.P.U'!#REF!</definedName>
    <definedName name="TOTALITEM11.4">'[28]A.P.U'!#REF!</definedName>
    <definedName name="TOTALITEM11.5">'[28]A.P.U'!#REF!</definedName>
    <definedName name="TOTALITEM11.6">'[28]A.P.U'!#REF!</definedName>
    <definedName name="TOTALITEM12.1">'[28]A.P.U'!#REF!</definedName>
    <definedName name="TOTALITEM12.10">'[28]A.P.U'!#REF!</definedName>
    <definedName name="TOTALITEM12.2">'[28]A.P.U'!#REF!</definedName>
    <definedName name="TOTALITEM12.3">'[28]A.P.U'!#REF!</definedName>
    <definedName name="TOTALITEM12.4">'[28]A.P.U'!#REF!</definedName>
    <definedName name="TOTALITEM12.5">'[28]A.P.U'!#REF!</definedName>
    <definedName name="TOTALITEM12.6">'[28]A.P.U'!#REF!</definedName>
    <definedName name="TOTALITEM12.7">'[28]A.P.U'!#REF!</definedName>
    <definedName name="TOTALITEM12.8">'[28]A.P.U'!#REF!</definedName>
    <definedName name="TOTALITEM12.9">'[28]A.P.U'!#REF!</definedName>
    <definedName name="TOTALITEM13.1.1">'[28]A.P.U'!#REF!</definedName>
    <definedName name="TOTALITEM13.1.2">'[28]A.P.U'!#REF!</definedName>
    <definedName name="TOTALITEM13.1.3">'[28]A.P.U'!#REF!</definedName>
    <definedName name="TOTALITEM13.2.2">'[28]A.P.U'!#REF!</definedName>
    <definedName name="TOTALITEM14.2">'[28]A.P.U'!#REF!</definedName>
    <definedName name="TOTALITEM14.3">'[28]A.P.U'!#REF!</definedName>
    <definedName name="TOTALITEM14.4">'[28]A.P.U'!#REF!</definedName>
    <definedName name="TOTALITEM14.5">'[28]A.P.U'!#REF!</definedName>
    <definedName name="TOTALITEM14.6">'[28]A.P.U'!#REF!</definedName>
    <definedName name="TOTALITEM15">'[28]A.P.U'!#REF!</definedName>
    <definedName name="TOTALITEM16">'[28]A.P.U'!#REF!</definedName>
    <definedName name="TOTALITEM2.1">'[28]A.P.U'!#REF!</definedName>
    <definedName name="TOTALITEM2.10">'[28]A.P.U'!#REF!</definedName>
    <definedName name="TOTALITEM2.11.1">'[28]A.P.U'!#REF!</definedName>
    <definedName name="TOTALITEM2.11.2">'[28]A.P.U'!#REF!</definedName>
    <definedName name="TOTALITEM2.12.1">'[28]A.P.U'!#REF!</definedName>
    <definedName name="TOTALITEM2.2">'[28]A.P.U'!#REF!</definedName>
    <definedName name="TOTALITEM2.3">'[28]A.P.U'!#REF!</definedName>
    <definedName name="TOTALITEM2.4">'[28]A.P.U'!#REF!</definedName>
    <definedName name="TOTALITEM2.5">'[28]A.P.U'!#REF!</definedName>
    <definedName name="TOTALITEM2.6">'[28]A.P.U'!#REF!</definedName>
    <definedName name="TOTALITEM2.7">'[28]A.P.U'!#REF!</definedName>
    <definedName name="TOTALITEM3.1.1">'[28]A.P.U'!#REF!</definedName>
    <definedName name="TOTALITEM3.1.2">'[28]A.P.U'!#REF!</definedName>
    <definedName name="TOTALITEM3.2">'[28]A.P.U'!#REF!</definedName>
    <definedName name="TOTALITEM3.3">'[28]A.P.U'!#REF!</definedName>
    <definedName name="TOTALITEM3.4.1">'[28]A.P.U'!#REF!</definedName>
    <definedName name="TOTALITEM3.4.2">'[28]A.P.U'!#REF!</definedName>
    <definedName name="TOTALITEM3.4.3">'[28]A.P.U'!#REF!</definedName>
    <definedName name="TOTALITEM3.5.1">'[28]A.P.U'!#REF!</definedName>
    <definedName name="TOTALITEM3.5.2">'[28]A.P.U'!#REF!</definedName>
    <definedName name="TOTALITEM3.5.3">'[28]A.P.U'!#REF!</definedName>
    <definedName name="TOTALITEM4.1.2">'[28]A.P.U'!#REF!</definedName>
    <definedName name="TOTALITEM4.1.3">'[28]A.P.U'!#REF!</definedName>
    <definedName name="TOTALITEM4.1.4">'[28]A.P.U'!#REF!</definedName>
    <definedName name="TOTALITEM4.2">'[28]A.P.U'!#REF!</definedName>
    <definedName name="TOTALITEM4.3">'[28]A.P.U'!#REF!</definedName>
    <definedName name="TOTALITEM4.4">'[28]A.P.U'!#REF!</definedName>
    <definedName name="TOTALITEM4.5">'[28]A.P.U'!#REF!</definedName>
    <definedName name="TOTALITEM4.6">'[28]A.P.U'!#REF!</definedName>
    <definedName name="TOTALITEM5.1">'[28]A.P.U'!#REF!</definedName>
    <definedName name="TOTALITEM5.2">'[28]A.P.U'!#REF!</definedName>
    <definedName name="TOTALITEM5.3">'[28]A.P.U'!#REF!</definedName>
    <definedName name="TOTALITEM5.4">'[28]A.P.U'!#REF!</definedName>
    <definedName name="TOTALITEM6.1">'[28]A.P.U'!#REF!</definedName>
    <definedName name="TOTALITEM6.2">'[28]A.P.U'!#REF!</definedName>
    <definedName name="TOTALITEM6.3">'[28]A.P.U'!#REF!</definedName>
    <definedName name="TOTALITEM7.1">'[28]A.P.U'!#REF!</definedName>
    <definedName name="TOTALITEM7.2">'[28]A.P.U'!#REF!</definedName>
    <definedName name="TOTALITEM7.3">'[28]A.P.U'!#REF!</definedName>
    <definedName name="TOTALITEM7.4">'[28]A.P.U'!#REF!</definedName>
    <definedName name="TOTALITEM7.5">'[28]A.P.U'!#REF!</definedName>
    <definedName name="TOTALITEM8.1">'[28]A.P.U'!#REF!</definedName>
    <definedName name="TOTALITEM8.2">'[28]A.P.U'!#REF!</definedName>
    <definedName name="TOTALITEM8.3">'[28]A.P.U'!#REF!</definedName>
    <definedName name="TOTALITEM8.4">'[28]A.P.U'!#REF!</definedName>
    <definedName name="TOTALITEM8.5">'[28]A.P.U'!#REF!</definedName>
    <definedName name="TOTALITEM8.6">'[28]A.P.U'!#REF!</definedName>
    <definedName name="TOTALITEM8.7">'[28]A.P.U'!#REF!</definedName>
    <definedName name="TOTALITEM8.8">'[28]A.P.U'!#REF!</definedName>
    <definedName name="TOTALITEM9.1">'[28]A.P.U'!#REF!</definedName>
    <definedName name="TOTALITEM9.2">'[28]A.P.U'!#REF!</definedName>
    <definedName name="TOTALITEM9.3">'[28]A.P.U'!#REF!</definedName>
    <definedName name="TOTALITEM9.4">'[28]A.P.U'!#REF!</definedName>
    <definedName name="TOTALITEM9.5">'[28]A.P.U'!#REF!</definedName>
    <definedName name="TOTALITEM9.6">'[28]A.P.U'!#REF!</definedName>
    <definedName name="TOTALITEM9.7">'[28]A.P.U'!#REF!</definedName>
    <definedName name="TOTALITEM9.8">'[28]A.P.U'!#REF!</definedName>
    <definedName name="TotalItemsCost" localSheetId="6">#REF!</definedName>
    <definedName name="TotalItemsCost" localSheetId="7">#REF!</definedName>
    <definedName name="TotalItemsCost" localSheetId="11">#REF!</definedName>
    <definedName name="TotalItemsCost" localSheetId="19">#REF!</definedName>
    <definedName name="TotalItemsCost" localSheetId="1">#REF!</definedName>
    <definedName name="TotalItemsCost">#REF!</definedName>
    <definedName name="TOTALITEN1.2.4" localSheetId="6">'[28]A.P.U'!#REF!</definedName>
    <definedName name="TOTALITEN1.2.4" localSheetId="7">'[28]A.P.U'!#REF!</definedName>
    <definedName name="TOTALITEN1.2.4" localSheetId="11">'[28]A.P.U'!#REF!</definedName>
    <definedName name="TOTALITEN1.2.4" localSheetId="19">'[28]A.P.U'!#REF!</definedName>
    <definedName name="TOTALITEN1.2.4" localSheetId="2">'[28]A.P.U'!#REF!</definedName>
    <definedName name="TOTALITEN1.2.4">'[28]A.P.U'!#REF!</definedName>
    <definedName name="TOTALPAV4006" localSheetId="6">#REF!</definedName>
    <definedName name="TOTALPAV4006" localSheetId="7">#REF!</definedName>
    <definedName name="TOTALPAV4006" localSheetId="11">#REF!</definedName>
    <definedName name="TOTALPAV4006" localSheetId="19">#REF!</definedName>
    <definedName name="TOTALPAV4006" localSheetId="1">#REF!</definedName>
    <definedName name="TOTALPAV4006" localSheetId="3">#REF!</definedName>
    <definedName name="TOTALPAV4006">#REF!</definedName>
    <definedName name="TOTALPAV4006A" localSheetId="6">#REF!</definedName>
    <definedName name="TOTALPAV4006A" localSheetId="3">#REF!</definedName>
    <definedName name="TOTALPAV4006A">#REF!</definedName>
    <definedName name="TOTALPAV40CN01" localSheetId="6">#REF!</definedName>
    <definedName name="TOTALPAV40CN01" localSheetId="3">#REF!</definedName>
    <definedName name="TOTALPAV40CN01">#REF!</definedName>
    <definedName name="TOTALPAV40CNA" localSheetId="6">#REF!</definedName>
    <definedName name="TOTALPAV40CNA" localSheetId="3">#REF!</definedName>
    <definedName name="TOTALPAV40CNA">#REF!</definedName>
    <definedName name="TOTALPAV40CNB" localSheetId="6">#REF!</definedName>
    <definedName name="TOTALPAV40CNB" localSheetId="3">#REF!</definedName>
    <definedName name="TOTALPAV40CNB">#REF!</definedName>
    <definedName name="TOTALPAV55CN01" localSheetId="6">#REF!</definedName>
    <definedName name="TOTALPAV55CN01" localSheetId="3">#REF!</definedName>
    <definedName name="TOTALPAV55CN01">#REF!</definedName>
    <definedName name="TOTALPAV55CN03" localSheetId="6">#REF!</definedName>
    <definedName name="TOTALPAV55CN03" localSheetId="3">#REF!</definedName>
    <definedName name="TOTALPAV55CN03">#REF!</definedName>
    <definedName name="TOTALPAV55CNO3" localSheetId="6">#REF!</definedName>
    <definedName name="TOTALPAV55CNO3" localSheetId="3">#REF!</definedName>
    <definedName name="TOTALPAV55CNO3">#REF!</definedName>
    <definedName name="TOTALPAV5607" localSheetId="6">#REF!</definedName>
    <definedName name="TOTALPAV5607" localSheetId="3">#REF!</definedName>
    <definedName name="TOTALPAV5607">#REF!</definedName>
    <definedName name="TotalPickedCost" localSheetId="6">#REF!</definedName>
    <definedName name="TotalPickedCost">#REF!</definedName>
    <definedName name="TotEquipos1.1.3" localSheetId="6">#REF!</definedName>
    <definedName name="TotEquipos1.1.3">#REF!</definedName>
    <definedName name="TotEquipos1.2.2.10" localSheetId="6">#REF!</definedName>
    <definedName name="TotEquipos1.2.2.10">#REF!</definedName>
    <definedName name="TotEquipos1.2.2.11" localSheetId="6">#REF!</definedName>
    <definedName name="TotEquipos1.2.2.11">#REF!</definedName>
    <definedName name="TotEquipos1.2.2.3" localSheetId="6">#REF!</definedName>
    <definedName name="TotEquipos1.2.2.3">#REF!</definedName>
    <definedName name="TotEquipos1.2.2.4" localSheetId="6">#REF!</definedName>
    <definedName name="TotEquipos1.2.2.4">#REF!</definedName>
    <definedName name="TotEquipos1.2.2.5" localSheetId="6">#REF!</definedName>
    <definedName name="TotEquipos1.2.2.5">#REF!</definedName>
    <definedName name="TotEquipos1.2.2.6" localSheetId="6">#REF!</definedName>
    <definedName name="TotEquipos1.2.2.6">#REF!</definedName>
    <definedName name="TotEquipos1.2.2.7" localSheetId="6">#REF!</definedName>
    <definedName name="TotEquipos1.2.2.7">#REF!</definedName>
    <definedName name="TotEquipos1.2.2.8" localSheetId="6">#REF!</definedName>
    <definedName name="TotEquipos1.2.2.8">#REF!</definedName>
    <definedName name="TotEquipos1.2.2.9" localSheetId="6">#REF!</definedName>
    <definedName name="TotEquipos1.2.2.9">#REF!</definedName>
    <definedName name="TotEquipos1.2.3.1" localSheetId="6">#REF!</definedName>
    <definedName name="TotEquipos1.2.3.1">#REF!</definedName>
    <definedName name="TotEquipos1.2.3.3" localSheetId="6">#REF!</definedName>
    <definedName name="TotEquipos1.2.3.3">#REF!</definedName>
    <definedName name="TotEquipos1.2.3.4" localSheetId="6">#REF!</definedName>
    <definedName name="TotEquipos1.2.3.4">#REF!</definedName>
    <definedName name="TotEquipos1.3.2" localSheetId="6">#REF!</definedName>
    <definedName name="TotEquipos1.3.2">#REF!</definedName>
    <definedName name="TotManodeobra1.1.3" localSheetId="6">#REF!</definedName>
    <definedName name="TotManodeobra1.1.3">#REF!</definedName>
    <definedName name="TotManodeobra1.2.2.10" localSheetId="6">#REF!</definedName>
    <definedName name="TotManodeobra1.2.2.10">#REF!</definedName>
    <definedName name="TotManodeobra1.2.2.11" localSheetId="6">#REF!</definedName>
    <definedName name="TotManodeobra1.2.2.11">#REF!</definedName>
    <definedName name="TotManodeobra1.2.2.3" localSheetId="6">#REF!</definedName>
    <definedName name="TotManodeobra1.2.2.3">#REF!</definedName>
    <definedName name="TotManodeobra1.2.2.4" localSheetId="6">#REF!</definedName>
    <definedName name="TotManodeobra1.2.2.4">#REF!</definedName>
    <definedName name="TotManodeobra1.2.2.5" localSheetId="6">#REF!</definedName>
    <definedName name="TotManodeobra1.2.2.5">#REF!</definedName>
    <definedName name="TotManodeobra1.2.2.6" localSheetId="6">#REF!</definedName>
    <definedName name="TotManodeobra1.2.2.6">#REF!</definedName>
    <definedName name="TotManodeobra1.2.2.7" localSheetId="6">#REF!</definedName>
    <definedName name="TotManodeobra1.2.2.7">#REF!</definedName>
    <definedName name="TotManodeobra1.2.2.8" localSheetId="6">#REF!</definedName>
    <definedName name="TotManodeobra1.2.2.8">#REF!</definedName>
    <definedName name="TotManodeobra1.2.2.9" localSheetId="6">#REF!</definedName>
    <definedName name="TotManodeobra1.2.2.9">#REF!</definedName>
    <definedName name="TotManodeobra1.2.3.1" localSheetId="6">#REF!</definedName>
    <definedName name="TotManodeobra1.2.3.1">#REF!</definedName>
    <definedName name="TotManodeobra1.2.3.3" localSheetId="6">#REF!</definedName>
    <definedName name="TotManodeobra1.2.3.3">#REF!</definedName>
    <definedName name="TotManodeobra1.2.3.4" localSheetId="6">#REF!</definedName>
    <definedName name="TotManodeobra1.2.3.4">#REF!</definedName>
    <definedName name="TotManodeobra1.3.2" localSheetId="6">#REF!</definedName>
    <definedName name="TotManodeobra1.3.2">#REF!</definedName>
    <definedName name="TotMateriales1.1.3" localSheetId="6">#REF!</definedName>
    <definedName name="TotMateriales1.1.3">#REF!</definedName>
    <definedName name="TotMateriales1.2.2.10" localSheetId="6">#REF!</definedName>
    <definedName name="TotMateriales1.2.2.10">#REF!</definedName>
    <definedName name="TotMateriales1.2.2.11" localSheetId="6">#REF!</definedName>
    <definedName name="TotMateriales1.2.2.11">#REF!</definedName>
    <definedName name="TotMateriales1.2.2.3" localSheetId="6">#REF!</definedName>
    <definedName name="TotMateriales1.2.2.3">#REF!</definedName>
    <definedName name="TotMateriales1.2.2.4" localSheetId="6">#REF!</definedName>
    <definedName name="TotMateriales1.2.2.4">#REF!</definedName>
    <definedName name="TotMateriales1.2.2.5" localSheetId="6">#REF!</definedName>
    <definedName name="TotMateriales1.2.2.5">#REF!</definedName>
    <definedName name="TotMateriales1.2.2.6" localSheetId="6">#REF!</definedName>
    <definedName name="TotMateriales1.2.2.6">#REF!</definedName>
    <definedName name="TotMateriales1.2.2.7" localSheetId="6">#REF!</definedName>
    <definedName name="TotMateriales1.2.2.7">#REF!</definedName>
    <definedName name="TotMateriales1.2.2.8" localSheetId="6">#REF!</definedName>
    <definedName name="TotMateriales1.2.2.8">#REF!</definedName>
    <definedName name="TotMateriales1.2.2.9" localSheetId="6">#REF!</definedName>
    <definedName name="TotMateriales1.2.2.9">#REF!</definedName>
    <definedName name="TotMateriales1.2.3.1" localSheetId="6">#REF!</definedName>
    <definedName name="TotMateriales1.2.3.1">#REF!</definedName>
    <definedName name="TotMateriales1.2.3.3" localSheetId="6">#REF!</definedName>
    <definedName name="TotMateriales1.2.3.3">#REF!</definedName>
    <definedName name="TotMateriales1.2.3.4" localSheetId="6">#REF!</definedName>
    <definedName name="TotMateriales1.2.3.4">#REF!</definedName>
    <definedName name="TotMateriales1.3.2" localSheetId="6">#REF!</definedName>
    <definedName name="TotMateriales1.3.2">#REF!</definedName>
    <definedName name="toto" localSheetId="6">#REF!</definedName>
    <definedName name="toto">#REF!</definedName>
    <definedName name="TotTransportes1.1.3" localSheetId="6">#REF!</definedName>
    <definedName name="TotTransportes1.1.3">#REF!</definedName>
    <definedName name="TotTransportes1.2.2.10" localSheetId="6">#REF!</definedName>
    <definedName name="TotTransportes1.2.2.10">#REF!</definedName>
    <definedName name="TotTransportes1.2.2.11" localSheetId="6">#REF!</definedName>
    <definedName name="TotTransportes1.2.2.11">#REF!</definedName>
    <definedName name="TotTransportes1.2.2.3" localSheetId="6">#REF!</definedName>
    <definedName name="TotTransportes1.2.2.3">#REF!</definedName>
    <definedName name="TotTransportes1.2.2.4" localSheetId="6">#REF!</definedName>
    <definedName name="TotTransportes1.2.2.4">#REF!</definedName>
    <definedName name="TotTransportes1.2.2.5" localSheetId="6">#REF!</definedName>
    <definedName name="TotTransportes1.2.2.5">#REF!</definedName>
    <definedName name="TotTransportes1.2.2.6" localSheetId="6">#REF!</definedName>
    <definedName name="TotTransportes1.2.2.6">#REF!</definedName>
    <definedName name="TotTransportes1.2.2.7" localSheetId="6">#REF!</definedName>
    <definedName name="TotTransportes1.2.2.7">#REF!</definedName>
    <definedName name="TotTransportes1.2.2.8" localSheetId="6">#REF!</definedName>
    <definedName name="TotTransportes1.2.2.8">#REF!</definedName>
    <definedName name="TotTransportes1.2.2.9" localSheetId="6">#REF!</definedName>
    <definedName name="TotTransportes1.2.2.9">#REF!</definedName>
    <definedName name="TotTransportes1.2.3.1" localSheetId="6">#REF!</definedName>
    <definedName name="TotTransportes1.2.3.1">#REF!</definedName>
    <definedName name="TotTransportes1.2.3.3" localSheetId="6">#REF!</definedName>
    <definedName name="TotTransportes1.2.3.3">#REF!</definedName>
    <definedName name="TotTransportes1.2.3.4" localSheetId="6">#REF!</definedName>
    <definedName name="TotTransportes1.2.3.4">#REF!</definedName>
    <definedName name="TotTransportes1.3.2" localSheetId="6">#REF!</definedName>
    <definedName name="TotTransportes1.3.2">#REF!</definedName>
    <definedName name="Tp" localSheetId="6">#REF!</definedName>
    <definedName name="Tp">#REF!</definedName>
    <definedName name="tpte" localSheetId="6">#REF!</definedName>
    <definedName name="tpte">#REF!</definedName>
    <definedName name="tptee" localSheetId="6">#REF!</definedName>
    <definedName name="tptee">#REF!</definedName>
    <definedName name="Tq" localSheetId="6">#REF!</definedName>
    <definedName name="Tq">#REF!</definedName>
    <definedName name="Tr" localSheetId="6">#REF!</definedName>
    <definedName name="Tr">#REF!</definedName>
    <definedName name="TRAFO">#N/A</definedName>
    <definedName name="Tramites" localSheetId="6">#REF!</definedName>
    <definedName name="Tramites" localSheetId="7">#REF!</definedName>
    <definedName name="Tramites" localSheetId="11">#REF!</definedName>
    <definedName name="Tramites" localSheetId="19">#REF!</definedName>
    <definedName name="Tramites">#REF!</definedName>
    <definedName name="TramitesCostos" localSheetId="6">#REF!</definedName>
    <definedName name="TramitesCostos" localSheetId="7">#REF!</definedName>
    <definedName name="TramitesCostos" localSheetId="11">#REF!</definedName>
    <definedName name="TramitesCostos" localSheetId="19">#REF!</definedName>
    <definedName name="TramitesCostos">#REF!</definedName>
    <definedName name="Transfer_Price">'[85]Inputs-SUMMARY'!$H$464:$BR$464</definedName>
    <definedName name="Transporte">[102]Trans!$A$10:$I$56</definedName>
    <definedName name="TRAT" localSheetId="3">[214]desmonte!$E$48</definedName>
    <definedName name="TRAT">[215]desmonte!$E$48</definedName>
    <definedName name="triangulo" localSheetId="15">#REF!</definedName>
    <definedName name="triangulo" localSheetId="6">#REF!</definedName>
    <definedName name="triangulo" localSheetId="7">#REF!</definedName>
    <definedName name="triangulo" localSheetId="8">#REF!</definedName>
    <definedName name="triangulo" localSheetId="42">#REF!</definedName>
    <definedName name="triangulo" localSheetId="43">#REF!</definedName>
    <definedName name="triangulo" localSheetId="44">#REF!</definedName>
    <definedName name="triangulo" localSheetId="45">#REF!</definedName>
    <definedName name="triangulo" localSheetId="46">#REF!</definedName>
    <definedName name="triangulo" localSheetId="47">#REF!</definedName>
    <definedName name="triangulo" localSheetId="48">#REF!</definedName>
    <definedName name="triangulo" localSheetId="49">#REF!</definedName>
    <definedName name="triangulo" localSheetId="50">#REF!</definedName>
    <definedName name="triangulo" localSheetId="51">#REF!</definedName>
    <definedName name="triangulo" localSheetId="52">#REF!</definedName>
    <definedName name="triangulo" localSheetId="53">#REF!</definedName>
    <definedName name="triangulo" localSheetId="54">#REF!</definedName>
    <definedName name="triangulo" localSheetId="55">#REF!</definedName>
    <definedName name="triangulo" localSheetId="56">#REF!</definedName>
    <definedName name="triangulo" localSheetId="9">#REF!</definedName>
    <definedName name="triangulo" localSheetId="10">#REF!</definedName>
    <definedName name="triangulo" localSheetId="11">#REF!</definedName>
    <definedName name="triangulo" localSheetId="12">#REF!</definedName>
    <definedName name="triangulo" localSheetId="13">#REF!</definedName>
    <definedName name="triangulo" localSheetId="14">#REF!</definedName>
    <definedName name="triangulo" localSheetId="16">#REF!</definedName>
    <definedName name="triangulo" localSheetId="17">#REF!</definedName>
    <definedName name="triangulo" localSheetId="18">#REF!</definedName>
    <definedName name="triangulo" localSheetId="19">#REF!</definedName>
    <definedName name="triangulo" localSheetId="22">#REF!</definedName>
    <definedName name="triangulo" localSheetId="23">#REF!</definedName>
    <definedName name="triangulo" localSheetId="24">#REF!</definedName>
    <definedName name="triangulo" localSheetId="25">#REF!</definedName>
    <definedName name="triangulo" localSheetId="26">#REF!</definedName>
    <definedName name="triangulo" localSheetId="27">#REF!</definedName>
    <definedName name="triangulo" localSheetId="28">#REF!</definedName>
    <definedName name="triangulo" localSheetId="29">#REF!</definedName>
    <definedName name="triangulo" localSheetId="30">#REF!</definedName>
    <definedName name="triangulo" localSheetId="31">#REF!</definedName>
    <definedName name="triangulo" localSheetId="32">#REF!</definedName>
    <definedName name="triangulo" localSheetId="33">#REF!</definedName>
    <definedName name="triangulo" localSheetId="34">#REF!</definedName>
    <definedName name="triangulo" localSheetId="35">#REF!</definedName>
    <definedName name="triangulo" localSheetId="36">#REF!</definedName>
    <definedName name="triangulo" localSheetId="37">#REF!</definedName>
    <definedName name="triangulo" localSheetId="38">#REF!</definedName>
    <definedName name="triangulo" localSheetId="39">#REF!</definedName>
    <definedName name="triangulo" localSheetId="40">#REF!</definedName>
    <definedName name="triangulo" localSheetId="41">#REF!</definedName>
    <definedName name="triangulo">#REF!</definedName>
    <definedName name="trimestre1">'[55]ESTADO RED'!$E$8</definedName>
    <definedName name="TRIPLEX" localSheetId="6">#REF!</definedName>
    <definedName name="TRIPLEX" localSheetId="7">#REF!</definedName>
    <definedName name="TRIPLEX" localSheetId="11">#REF!</definedName>
    <definedName name="TRIPLEX" localSheetId="19">#REF!</definedName>
    <definedName name="TRIPLEX" localSheetId="2">#REF!</definedName>
    <definedName name="TRIPLEX" localSheetId="1">#REF!</definedName>
    <definedName name="TRIPLEX">#REF!</definedName>
    <definedName name="TRITURADO" localSheetId="6">#REF!</definedName>
    <definedName name="TRITURADO" localSheetId="7">#REF!</definedName>
    <definedName name="TRITURADO" localSheetId="11">#REF!</definedName>
    <definedName name="TRITURADO" localSheetId="19">#REF!</definedName>
    <definedName name="TRITURADO" localSheetId="2">#REF!</definedName>
    <definedName name="TRITURADO" localSheetId="1">#REF!</definedName>
    <definedName name="TRITURADO">#REF!</definedName>
    <definedName name="TRM">'[216]Cuadro p. Capital Vs estimado'!$G$1</definedName>
    <definedName name="Ts" localSheetId="6">#REF!</definedName>
    <definedName name="Ts" localSheetId="7">#REF!</definedName>
    <definedName name="Ts" localSheetId="11">#REF!</definedName>
    <definedName name="Ts" localSheetId="19">#REF!</definedName>
    <definedName name="Ts" localSheetId="2">#REF!</definedName>
    <definedName name="Ts" localSheetId="1">#REF!</definedName>
    <definedName name="Ts">#REF!</definedName>
    <definedName name="tt" localSheetId="15">#REF!</definedName>
    <definedName name="tt" localSheetId="6">#REF!</definedName>
    <definedName name="tt" localSheetId="7">#REF!</definedName>
    <definedName name="tt" localSheetId="8">#REF!</definedName>
    <definedName name="tt" localSheetId="42">#REF!</definedName>
    <definedName name="tt" localSheetId="43">#REF!</definedName>
    <definedName name="tt" localSheetId="44">#REF!</definedName>
    <definedName name="tt" localSheetId="45">#REF!</definedName>
    <definedName name="tt" localSheetId="46">#REF!</definedName>
    <definedName name="tt" localSheetId="47">#REF!</definedName>
    <definedName name="tt" localSheetId="48">#REF!</definedName>
    <definedName name="tt" localSheetId="49">#REF!</definedName>
    <definedName name="tt" localSheetId="50">#REF!</definedName>
    <definedName name="tt" localSheetId="51">#REF!</definedName>
    <definedName name="tt" localSheetId="52">#REF!</definedName>
    <definedName name="tt" localSheetId="53">#REF!</definedName>
    <definedName name="tt" localSheetId="54">#REF!</definedName>
    <definedName name="tt" localSheetId="55">#REF!</definedName>
    <definedName name="tt" localSheetId="56">#REF!</definedName>
    <definedName name="tt" localSheetId="9">#REF!</definedName>
    <definedName name="tt" localSheetId="10">#REF!</definedName>
    <definedName name="tt" localSheetId="11">#REF!</definedName>
    <definedName name="tt" localSheetId="12">#REF!</definedName>
    <definedName name="tt" localSheetId="13">#REF!</definedName>
    <definedName name="tt" localSheetId="14">#REF!</definedName>
    <definedName name="tt" localSheetId="16">#REF!</definedName>
    <definedName name="tt" localSheetId="17">#REF!</definedName>
    <definedName name="tt" localSheetId="18">#REF!</definedName>
    <definedName name="tt" localSheetId="19">#REF!</definedName>
    <definedName name="tt" localSheetId="22">#REF!</definedName>
    <definedName name="tt" localSheetId="23">#REF!</definedName>
    <definedName name="tt" localSheetId="24">#REF!</definedName>
    <definedName name="tt" localSheetId="25">#REF!</definedName>
    <definedName name="tt" localSheetId="26">#REF!</definedName>
    <definedName name="tt" localSheetId="27">#REF!</definedName>
    <definedName name="tt" localSheetId="28">#REF!</definedName>
    <definedName name="tt" localSheetId="29">#REF!</definedName>
    <definedName name="tt" localSheetId="30">#REF!</definedName>
    <definedName name="tt" localSheetId="31">#REF!</definedName>
    <definedName name="tt" localSheetId="32">#REF!</definedName>
    <definedName name="tt" localSheetId="33">#REF!</definedName>
    <definedName name="tt" localSheetId="34">#REF!</definedName>
    <definedName name="tt" localSheetId="35">#REF!</definedName>
    <definedName name="tt" localSheetId="36">#REF!</definedName>
    <definedName name="tt" localSheetId="37">#REF!</definedName>
    <definedName name="tt" localSheetId="38">#REF!</definedName>
    <definedName name="tt" localSheetId="39">#REF!</definedName>
    <definedName name="tt" localSheetId="40">#REF!</definedName>
    <definedName name="tt" localSheetId="41">#REF!</definedName>
    <definedName name="Tt" localSheetId="3">#REF!</definedName>
    <definedName name="tt">#REF!</definedName>
    <definedName name="TTA" localSheetId="15">[102]PRESUPUESTO!#REF!</definedName>
    <definedName name="TTA" localSheetId="6">[102]PRESUPUESTO!#REF!</definedName>
    <definedName name="TTA" localSheetId="7">[102]PRESUPUESTO!#REF!</definedName>
    <definedName name="TTA" localSheetId="8">[102]PRESUPUESTO!#REF!</definedName>
    <definedName name="TTA" localSheetId="42">[102]PRESUPUESTO!#REF!</definedName>
    <definedName name="TTA" localSheetId="43">[102]PRESUPUESTO!#REF!</definedName>
    <definedName name="TTA" localSheetId="44">[102]PRESUPUESTO!#REF!</definedName>
    <definedName name="TTA" localSheetId="45">[102]PRESUPUESTO!#REF!</definedName>
    <definedName name="TTA" localSheetId="46">[102]PRESUPUESTO!#REF!</definedName>
    <definedName name="TTA" localSheetId="47">[102]PRESUPUESTO!#REF!</definedName>
    <definedName name="TTA" localSheetId="48">[102]PRESUPUESTO!#REF!</definedName>
    <definedName name="TTA" localSheetId="49">[102]PRESUPUESTO!#REF!</definedName>
    <definedName name="TTA" localSheetId="50">[102]PRESUPUESTO!#REF!</definedName>
    <definedName name="TTA" localSheetId="51">[102]PRESUPUESTO!#REF!</definedName>
    <definedName name="TTA" localSheetId="52">[102]PRESUPUESTO!#REF!</definedName>
    <definedName name="TTA" localSheetId="53">[102]PRESUPUESTO!#REF!</definedName>
    <definedName name="TTA" localSheetId="54">[102]PRESUPUESTO!#REF!</definedName>
    <definedName name="TTA" localSheetId="55">[102]PRESUPUESTO!#REF!</definedName>
    <definedName name="TTA" localSheetId="56">[102]PRESUPUESTO!#REF!</definedName>
    <definedName name="TTA" localSheetId="9">[102]PRESUPUESTO!#REF!</definedName>
    <definedName name="TTA" localSheetId="10">[102]PRESUPUESTO!#REF!</definedName>
    <definedName name="TTA" localSheetId="11">[102]PRESUPUESTO!#REF!</definedName>
    <definedName name="TTA" localSheetId="12">[102]PRESUPUESTO!#REF!</definedName>
    <definedName name="TTA" localSheetId="13">[102]PRESUPUESTO!#REF!</definedName>
    <definedName name="TTA" localSheetId="14">[102]PRESUPUESTO!#REF!</definedName>
    <definedName name="TTA" localSheetId="16">[102]PRESUPUESTO!#REF!</definedName>
    <definedName name="TTA" localSheetId="17">[102]PRESUPUESTO!#REF!</definedName>
    <definedName name="TTA" localSheetId="18">[102]PRESUPUESTO!#REF!</definedName>
    <definedName name="TTA" localSheetId="19">[102]PRESUPUESTO!#REF!</definedName>
    <definedName name="TTA" localSheetId="22">[102]PRESUPUESTO!#REF!</definedName>
    <definedName name="TTA" localSheetId="23">[102]PRESUPUESTO!#REF!</definedName>
    <definedName name="TTA" localSheetId="24">[102]PRESUPUESTO!#REF!</definedName>
    <definedName name="TTA" localSheetId="25">[102]PRESUPUESTO!#REF!</definedName>
    <definedName name="TTA" localSheetId="26">[102]PRESUPUESTO!#REF!</definedName>
    <definedName name="TTA" localSheetId="27">[102]PRESUPUESTO!#REF!</definedName>
    <definedName name="TTA" localSheetId="28">[102]PRESUPUESTO!#REF!</definedName>
    <definedName name="TTA" localSheetId="29">[102]PRESUPUESTO!#REF!</definedName>
    <definedName name="TTA" localSheetId="30">[102]PRESUPUESTO!#REF!</definedName>
    <definedName name="TTA" localSheetId="31">[102]PRESUPUESTO!#REF!</definedName>
    <definedName name="TTA" localSheetId="32">[102]PRESUPUESTO!#REF!</definedName>
    <definedName name="TTA" localSheetId="33">[102]PRESUPUESTO!#REF!</definedName>
    <definedName name="TTA" localSheetId="34">[102]PRESUPUESTO!#REF!</definedName>
    <definedName name="TTA" localSheetId="35">[102]PRESUPUESTO!#REF!</definedName>
    <definedName name="TTA" localSheetId="36">[102]PRESUPUESTO!#REF!</definedName>
    <definedName name="TTA" localSheetId="37">[102]PRESUPUESTO!#REF!</definedName>
    <definedName name="TTA" localSheetId="38">[102]PRESUPUESTO!#REF!</definedName>
    <definedName name="TTA" localSheetId="39">[102]PRESUPUESTO!#REF!</definedName>
    <definedName name="TTA" localSheetId="40">[102]PRESUPUESTO!#REF!</definedName>
    <definedName name="TTA" localSheetId="41">[102]PRESUPUESTO!#REF!</definedName>
    <definedName name="TTA">[102]PRESUPUESTO!#REF!</definedName>
    <definedName name="TTB" localSheetId="15">[102]PRESUPUESTO!#REF!</definedName>
    <definedName name="TTB" localSheetId="6">[102]PRESUPUESTO!#REF!</definedName>
    <definedName name="TTB" localSheetId="7">[102]PRESUPUESTO!#REF!</definedName>
    <definedName name="TTB" localSheetId="8">[102]PRESUPUESTO!#REF!</definedName>
    <definedName name="TTB" localSheetId="42">[102]PRESUPUESTO!#REF!</definedName>
    <definedName name="TTB" localSheetId="43">[102]PRESUPUESTO!#REF!</definedName>
    <definedName name="TTB" localSheetId="44">[102]PRESUPUESTO!#REF!</definedName>
    <definedName name="TTB" localSheetId="45">[102]PRESUPUESTO!#REF!</definedName>
    <definedName name="TTB" localSheetId="46">[102]PRESUPUESTO!#REF!</definedName>
    <definedName name="TTB" localSheetId="47">[102]PRESUPUESTO!#REF!</definedName>
    <definedName name="TTB" localSheetId="48">[102]PRESUPUESTO!#REF!</definedName>
    <definedName name="TTB" localSheetId="49">[102]PRESUPUESTO!#REF!</definedName>
    <definedName name="TTB" localSheetId="50">[102]PRESUPUESTO!#REF!</definedName>
    <definedName name="TTB" localSheetId="51">[102]PRESUPUESTO!#REF!</definedName>
    <definedName name="TTB" localSheetId="52">[102]PRESUPUESTO!#REF!</definedName>
    <definedName name="TTB" localSheetId="53">[102]PRESUPUESTO!#REF!</definedName>
    <definedName name="TTB" localSheetId="54">[102]PRESUPUESTO!#REF!</definedName>
    <definedName name="TTB" localSheetId="55">[102]PRESUPUESTO!#REF!</definedName>
    <definedName name="TTB" localSheetId="56">[102]PRESUPUESTO!#REF!</definedName>
    <definedName name="TTB" localSheetId="9">[102]PRESUPUESTO!#REF!</definedName>
    <definedName name="TTB" localSheetId="10">[102]PRESUPUESTO!#REF!</definedName>
    <definedName name="TTB" localSheetId="11">[102]PRESUPUESTO!#REF!</definedName>
    <definedName name="TTB" localSheetId="12">[102]PRESUPUESTO!#REF!</definedName>
    <definedName name="TTB" localSheetId="13">[102]PRESUPUESTO!#REF!</definedName>
    <definedName name="TTB" localSheetId="14">[102]PRESUPUESTO!#REF!</definedName>
    <definedName name="TTB" localSheetId="16">[102]PRESUPUESTO!#REF!</definedName>
    <definedName name="TTB" localSheetId="17">[102]PRESUPUESTO!#REF!</definedName>
    <definedName name="TTB" localSheetId="18">[102]PRESUPUESTO!#REF!</definedName>
    <definedName name="TTB" localSheetId="19">[102]PRESUPUESTO!#REF!</definedName>
    <definedName name="TTB" localSheetId="22">[102]PRESUPUESTO!#REF!</definedName>
    <definedName name="TTB" localSheetId="23">[102]PRESUPUESTO!#REF!</definedName>
    <definedName name="TTB" localSheetId="24">[102]PRESUPUESTO!#REF!</definedName>
    <definedName name="TTB" localSheetId="25">[102]PRESUPUESTO!#REF!</definedName>
    <definedName name="TTB" localSheetId="26">[102]PRESUPUESTO!#REF!</definedName>
    <definedName name="TTB" localSheetId="27">[102]PRESUPUESTO!#REF!</definedName>
    <definedName name="TTB" localSheetId="28">[102]PRESUPUESTO!#REF!</definedName>
    <definedName name="TTB" localSheetId="29">[102]PRESUPUESTO!#REF!</definedName>
    <definedName name="TTB" localSheetId="30">[102]PRESUPUESTO!#REF!</definedName>
    <definedName name="TTB" localSheetId="31">[102]PRESUPUESTO!#REF!</definedName>
    <definedName name="TTB" localSheetId="32">[102]PRESUPUESTO!#REF!</definedName>
    <definedName name="TTB" localSheetId="33">[102]PRESUPUESTO!#REF!</definedName>
    <definedName name="TTB" localSheetId="34">[102]PRESUPUESTO!#REF!</definedName>
    <definedName name="TTB" localSheetId="35">[102]PRESUPUESTO!#REF!</definedName>
    <definedName name="TTB" localSheetId="36">[102]PRESUPUESTO!#REF!</definedName>
    <definedName name="TTB" localSheetId="37">[102]PRESUPUESTO!#REF!</definedName>
    <definedName name="TTB" localSheetId="38">[102]PRESUPUESTO!#REF!</definedName>
    <definedName name="TTB" localSheetId="39">[102]PRESUPUESTO!#REF!</definedName>
    <definedName name="TTB" localSheetId="40">[102]PRESUPUESTO!#REF!</definedName>
    <definedName name="TTB" localSheetId="41">[102]PRESUPUESTO!#REF!</definedName>
    <definedName name="TTB">[102]PRESUPUESTO!#REF!</definedName>
    <definedName name="TTC">[102]PRESUPUESTO!#REF!</definedName>
    <definedName name="TTCostOutput" localSheetId="6">#REF!</definedName>
    <definedName name="TTCostOutput" localSheetId="7">#REF!</definedName>
    <definedName name="TTCostOutput" localSheetId="11">#REF!</definedName>
    <definedName name="TTCostOutput" localSheetId="19">#REF!</definedName>
    <definedName name="TTCostOutput" localSheetId="2">#REF!</definedName>
    <definedName name="TTCostOutput" localSheetId="1">#REF!</definedName>
    <definedName name="TTCostOutput">#REF!</definedName>
    <definedName name="TTE" localSheetId="6">[102]PRESUPUESTO!#REF!</definedName>
    <definedName name="TTE" localSheetId="7">[102]PRESUPUESTO!#REF!</definedName>
    <definedName name="TTE" localSheetId="11">[102]PRESUPUESTO!#REF!</definedName>
    <definedName name="TTE" localSheetId="19">[102]PRESUPUESTO!#REF!</definedName>
    <definedName name="TTE">[102]PRESUPUESTO!#REF!</definedName>
    <definedName name="TTL" localSheetId="7">[102]PRESUPUESTO!#REF!</definedName>
    <definedName name="TTL" localSheetId="11">[102]PRESUPUESTO!#REF!</definedName>
    <definedName name="TTL" localSheetId="19">[102]PRESUPUESTO!#REF!</definedName>
    <definedName name="TTL">[102]PRESUPUESTO!#REF!</definedName>
    <definedName name="TTTT" localSheetId="6">#REF!</definedName>
    <definedName name="TTTT" localSheetId="7">#REF!</definedName>
    <definedName name="TTTT" localSheetId="11">#REF!</definedName>
    <definedName name="TTTT" localSheetId="19">#REF!</definedName>
    <definedName name="TTTT" localSheetId="2">#REF!</definedName>
    <definedName name="TTTT" localSheetId="1">#REF!</definedName>
    <definedName name="TTTT">#REF!</definedName>
    <definedName name="ttttt" localSheetId="6">[1]PJ!#REF!</definedName>
    <definedName name="ttttt" localSheetId="7">[1]PJ!#REF!</definedName>
    <definedName name="ttttt" localSheetId="11">[1]PJ!#REF!</definedName>
    <definedName name="ttttt" localSheetId="19">[1]PJ!#REF!</definedName>
    <definedName name="ttttt">[1]PJ!#REF!</definedName>
    <definedName name="TTTTTTTT" localSheetId="6">#REF!</definedName>
    <definedName name="TTTTTTTT" localSheetId="7">#REF!</definedName>
    <definedName name="TTTTTTTT" localSheetId="11">#REF!</definedName>
    <definedName name="TTTTTTTT" localSheetId="19">#REF!</definedName>
    <definedName name="TTTTTTTT">#REF!</definedName>
    <definedName name="Tu" localSheetId="6">#REF!</definedName>
    <definedName name="Tu" localSheetId="7">#REF!</definedName>
    <definedName name="Tu" localSheetId="11">#REF!</definedName>
    <definedName name="Tu" localSheetId="19">#REF!</definedName>
    <definedName name="Tu">#REF!</definedName>
    <definedName name="TUB._ACC_3__Bx_B_SCH_40" localSheetId="6">#REF!</definedName>
    <definedName name="TUB._ACC_3__Bx_B_SCH_40" localSheetId="7">#REF!</definedName>
    <definedName name="TUB._ACC_3__Bx_B_SCH_40" localSheetId="11">#REF!</definedName>
    <definedName name="TUB._ACC_3__Bx_B_SCH_40" localSheetId="19">#REF!</definedName>
    <definedName name="TUB._ACC_3__Bx_B_SCH_40">#REF!</definedName>
    <definedName name="Tuberia_1_2_pvc">'[37]LISTADO '!$F$21</definedName>
    <definedName name="TUBERIA_P.V.C_RDE_9" localSheetId="6">#REF!</definedName>
    <definedName name="TUBERIA_P.V.C_RDE_9" localSheetId="7">#REF!</definedName>
    <definedName name="TUBERIA_P.V.C_RDE_9" localSheetId="11">#REF!</definedName>
    <definedName name="TUBERIA_P.V.C_RDE_9" localSheetId="19">#REF!</definedName>
    <definedName name="TUBERIA_P.V.C_RDE_9" localSheetId="1">#REF!</definedName>
    <definedName name="TUBERIA_P.V.C_RDE_9">#REF!</definedName>
    <definedName name="TUBERIA_P.V.C_UM_RDE_41____2" localSheetId="6">#REF!</definedName>
    <definedName name="TUBERIA_P.V.C_UM_RDE_41____2" localSheetId="7">#REF!</definedName>
    <definedName name="TUBERIA_P.V.C_UM_RDE_41____2" localSheetId="11">#REF!</definedName>
    <definedName name="TUBERIA_P.V.C_UM_RDE_41____2" localSheetId="19">#REF!</definedName>
    <definedName name="TUBERIA_P.V.C_UM_RDE_41____2" localSheetId="1">#REF!</definedName>
    <definedName name="TUBERIA_P.V.C_UM_RDE_41____2">#REF!</definedName>
    <definedName name="TUBERIA_P.V.C_UM_RDE_41____3" localSheetId="6">#REF!</definedName>
    <definedName name="TUBERIA_P.V.C_UM_RDE_41____3" localSheetId="7">#REF!</definedName>
    <definedName name="TUBERIA_P.V.C_UM_RDE_41____3" localSheetId="11">#REF!</definedName>
    <definedName name="TUBERIA_P.V.C_UM_RDE_41____3" localSheetId="19">#REF!</definedName>
    <definedName name="TUBERIA_P.V.C_UM_RDE_41____3" localSheetId="1">#REF!</definedName>
    <definedName name="TUBERIA_P.V.C_UM_RDE_41____3">#REF!</definedName>
    <definedName name="tuberia3" localSheetId="6">#REF!</definedName>
    <definedName name="tuberia3">#REF!</definedName>
    <definedName name="TUBO_1_2" localSheetId="6">#REF!</definedName>
    <definedName name="TUBO_1_2">#REF!</definedName>
    <definedName name="TUBO_1_2__HG" localSheetId="6">#REF!</definedName>
    <definedName name="TUBO_1_2__HG">#REF!</definedName>
    <definedName name="Tubo_galvanizado_2">'[37]LISTADO '!$F$47</definedName>
    <definedName name="Tubo_pvc_1">'[37]LISTADO '!$F$51</definedName>
    <definedName name="Tubo_pvc_2">'[37]LISTADO '!$F$50</definedName>
    <definedName name="TUBO6">[184]PRECIOS!$B$40</definedName>
    <definedName name="TUBO8">[184]PRECIOS!$B$41</definedName>
    <definedName name="tubohg2" localSheetId="2">[47]lisprecios!#REF!</definedName>
    <definedName name="tubohg2">[47]lisprecios!#REF!</definedName>
    <definedName name="TUKYRLTU.IR" localSheetId="15">#REF!</definedName>
    <definedName name="TUKYRLTU.IR" localSheetId="6">#REF!</definedName>
    <definedName name="TUKYRLTU.IR" localSheetId="7">#REF!</definedName>
    <definedName name="TUKYRLTU.IR" localSheetId="8">#REF!</definedName>
    <definedName name="TUKYRLTU.IR" localSheetId="42">#REF!</definedName>
    <definedName name="TUKYRLTU.IR" localSheetId="43">#REF!</definedName>
    <definedName name="TUKYRLTU.IR" localSheetId="44">#REF!</definedName>
    <definedName name="TUKYRLTU.IR" localSheetId="45">#REF!</definedName>
    <definedName name="TUKYRLTU.IR" localSheetId="46">#REF!</definedName>
    <definedName name="TUKYRLTU.IR" localSheetId="47">#REF!</definedName>
    <definedName name="TUKYRLTU.IR" localSheetId="48">#REF!</definedName>
    <definedName name="TUKYRLTU.IR" localSheetId="49">#REF!</definedName>
    <definedName name="TUKYRLTU.IR" localSheetId="50">#REF!</definedName>
    <definedName name="TUKYRLTU.IR" localSheetId="51">#REF!</definedName>
    <definedName name="TUKYRLTU.IR" localSheetId="52">#REF!</definedName>
    <definedName name="TUKYRLTU.IR" localSheetId="53">#REF!</definedName>
    <definedName name="TUKYRLTU.IR" localSheetId="54">#REF!</definedName>
    <definedName name="TUKYRLTU.IR" localSheetId="55">#REF!</definedName>
    <definedName name="TUKYRLTU.IR" localSheetId="56">#REF!</definedName>
    <definedName name="TUKYRLTU.IR" localSheetId="9">#REF!</definedName>
    <definedName name="TUKYRLTU.IR" localSheetId="10">#REF!</definedName>
    <definedName name="TUKYRLTU.IR" localSheetId="11">#REF!</definedName>
    <definedName name="TUKYRLTU.IR" localSheetId="12">#REF!</definedName>
    <definedName name="TUKYRLTU.IR" localSheetId="13">#REF!</definedName>
    <definedName name="TUKYRLTU.IR" localSheetId="14">#REF!</definedName>
    <definedName name="TUKYRLTU.IR" localSheetId="16">#REF!</definedName>
    <definedName name="TUKYRLTU.IR" localSheetId="17">#REF!</definedName>
    <definedName name="TUKYRLTU.IR" localSheetId="18">#REF!</definedName>
    <definedName name="TUKYRLTU.IR" localSheetId="19">#REF!</definedName>
    <definedName name="TUKYRLTU.IR" localSheetId="22">#REF!</definedName>
    <definedName name="TUKYRLTU.IR" localSheetId="23">#REF!</definedName>
    <definedName name="TUKYRLTU.IR" localSheetId="24">#REF!</definedName>
    <definedName name="TUKYRLTU.IR" localSheetId="25">#REF!</definedName>
    <definedName name="TUKYRLTU.IR" localSheetId="26">#REF!</definedName>
    <definedName name="TUKYRLTU.IR" localSheetId="27">#REF!</definedName>
    <definedName name="TUKYRLTU.IR" localSheetId="28">#REF!</definedName>
    <definedName name="TUKYRLTU.IR" localSheetId="29">#REF!</definedName>
    <definedName name="TUKYRLTU.IR" localSheetId="30">#REF!</definedName>
    <definedName name="TUKYRLTU.IR" localSheetId="31">#REF!</definedName>
    <definedName name="TUKYRLTU.IR" localSheetId="32">#REF!</definedName>
    <definedName name="TUKYRLTU.IR" localSheetId="33">#REF!</definedName>
    <definedName name="TUKYRLTU.IR" localSheetId="34">#REF!</definedName>
    <definedName name="TUKYRLTU.IR" localSheetId="35">#REF!</definedName>
    <definedName name="TUKYRLTU.IR" localSheetId="36">#REF!</definedName>
    <definedName name="TUKYRLTU.IR" localSheetId="37">#REF!</definedName>
    <definedName name="TUKYRLTU.IR" localSheetId="38">#REF!</definedName>
    <definedName name="TUKYRLTU.IR" localSheetId="39">#REF!</definedName>
    <definedName name="TUKYRLTU.IR" localSheetId="40">#REF!</definedName>
    <definedName name="TUKYRLTU.IR" localSheetId="41">#REF!</definedName>
    <definedName name="TUKYRLTU.IR">#REF!</definedName>
    <definedName name="TUPI" localSheetId="15">MATCH(0.01,' 3,5'!End_Bal,-1)+1</definedName>
    <definedName name="TUPI" localSheetId="6">MATCH(0.01,'1,1'!End_Bal,-1)+1</definedName>
    <definedName name="TUPI" localSheetId="7">MATCH(0.01,'1,2 '!End_Bal,-1)+1</definedName>
    <definedName name="TUPI" localSheetId="8">MATCH(0.01,'1,3'!End_Bal,-1)+1</definedName>
    <definedName name="TUPI" localSheetId="42">MATCH(0.01,'10,1'!End_Bal,-1)+1</definedName>
    <definedName name="TUPI" localSheetId="43">MATCH(0.01,'10,2'!End_Bal,-1)+1</definedName>
    <definedName name="TUPI" localSheetId="44">MATCH(0.01,'10,3'!End_Bal,-1)+1</definedName>
    <definedName name="TUPI" localSheetId="45">MATCH(0.01,'10,4'!End_Bal,-1)+1</definedName>
    <definedName name="TUPI" localSheetId="46">MATCH(0.01,'10,5'!End_Bal,-1)+1</definedName>
    <definedName name="TUPI" localSheetId="47">MATCH(0.01,'10,6'!End_Bal,-1)+1</definedName>
    <definedName name="TUPI" localSheetId="48">MATCH(0.01,'10,7'!End_Bal,-1)+1</definedName>
    <definedName name="TUPI" localSheetId="49">MATCH(0.01,'10,8'!End_Bal,-1)+1</definedName>
    <definedName name="TUPI" localSheetId="50">MATCH(0.01,'10,9'!End_Bal,-1)+1</definedName>
    <definedName name="TUPI" localSheetId="51">MATCH(0.01,'11,1'!End_Bal,-1)+1</definedName>
    <definedName name="TUPI" localSheetId="52">MATCH(0.01,'11,2'!End_Bal,-1)+1</definedName>
    <definedName name="TUPI" localSheetId="53">MATCH(0.01,'11,3'!End_Bal,-1)+1</definedName>
    <definedName name="TUPI" localSheetId="54">MATCH(0.01,'11,4'!End_Bal,-1)+1</definedName>
    <definedName name="TUPI" localSheetId="55">MATCH(0.01,'11,5'!End_Bal,-1)+1</definedName>
    <definedName name="TUPI" localSheetId="56">MATCH(0.01,'11,6'!End_Bal,-1)+1</definedName>
    <definedName name="TUPI" localSheetId="9">MATCH(0.01,'2,1'!End_Bal,-1)+1</definedName>
    <definedName name="TUPI" localSheetId="10">MATCH(0.01,'2,2'!End_Bal,-1)+1</definedName>
    <definedName name="TUPI" localSheetId="11">MATCH(0.01,'3,1 '!End_Bal,-1)+1</definedName>
    <definedName name="TUPI" localSheetId="12">MATCH(0.01,'3,2'!End_Bal,-1)+1</definedName>
    <definedName name="TUPI" localSheetId="13">MATCH(0.01,'3,3 '!End_Bal,-1)+1</definedName>
    <definedName name="TUPI" localSheetId="14">MATCH(0.01,'3,4 '!End_Bal,-1)+1</definedName>
    <definedName name="TUPI" localSheetId="16">MATCH(0.01,'3,6'!End_Bal,-1)+1</definedName>
    <definedName name="TUPI" localSheetId="17">MATCH(0.01,'3,7'!End_Bal,-1)+1</definedName>
    <definedName name="TUPI" localSheetId="18">MATCH(0.01,'4,1'!End_Bal,-1)+1</definedName>
    <definedName name="TUPI" localSheetId="19">MATCH(0.01,'4,2'!End_Bal,-1)+1</definedName>
    <definedName name="TUPI" localSheetId="20">MATCH(0.01,End_Bal,-1)+1</definedName>
    <definedName name="TUPI" localSheetId="21">MATCH(0.01,End_Bal,-1)+1</definedName>
    <definedName name="TUPI" localSheetId="22">MATCH(0.01,'6,1 '!End_Bal,-1)+1</definedName>
    <definedName name="TUPI" localSheetId="23">MATCH(0.01,'6,2 '!End_Bal,-1)+1</definedName>
    <definedName name="TUPI" localSheetId="24">MATCH(0.01,'6,3 '!End_Bal,-1)+1</definedName>
    <definedName name="TUPI" localSheetId="25">MATCH(0.01,'6,4 '!End_Bal,-1)+1</definedName>
    <definedName name="TUPI" localSheetId="26">MATCH(0.01,'6,5 '!End_Bal,-1)+1</definedName>
    <definedName name="TUPI" localSheetId="27">MATCH(0.01,'6,6 '!End_Bal,-1)+1</definedName>
    <definedName name="TUPI" localSheetId="28">MATCH(0.01,'6,7 '!End_Bal,-1)+1</definedName>
    <definedName name="TUPI" localSheetId="29">MATCH(0.01,'7,1 '!End_Bal,-1)+1</definedName>
    <definedName name="TUPI" localSheetId="30">MATCH(0.01,'7,2 '!End_Bal,-1)+1</definedName>
    <definedName name="TUPI" localSheetId="31">MATCH(0.01,'7,3 '!End_Bal,-1)+1</definedName>
    <definedName name="TUPI" localSheetId="32">MATCH(0.01,'7,4 '!End_Bal,-1)+1</definedName>
    <definedName name="TUPI" localSheetId="33">MATCH(0.01,'8,1 '!End_Bal,-1)+1</definedName>
    <definedName name="TUPI" localSheetId="34">MATCH(0.01,'8,2 '!End_Bal,-1)+1</definedName>
    <definedName name="TUPI" localSheetId="35">MATCH(0.01,'8,3 '!End_Bal,-1)+1</definedName>
    <definedName name="TUPI" localSheetId="36">MATCH(0.01,'8,4 '!End_Bal,-1)+1</definedName>
    <definedName name="TUPI" localSheetId="37">MATCH(0.01,'8,5 '!End_Bal,-1)+1</definedName>
    <definedName name="TUPI" localSheetId="38">MATCH(0.01,'9,1'!End_Bal,-1)+1</definedName>
    <definedName name="TUPI" localSheetId="39">MATCH(0.01,'9,2 '!End_Bal,-1)+1</definedName>
    <definedName name="TUPI" localSheetId="40">MATCH(0.01,'9,3'!End_Bal,-1)+1</definedName>
    <definedName name="TUPI" localSheetId="41">MATCH(0.01,'9,4'!End_Bal,-1)+1</definedName>
    <definedName name="TUPI" localSheetId="2">MATCH(0.01,End_Bal,-1)+1</definedName>
    <definedName name="TUPI" localSheetId="1">MATCH(0.01,End_Bal,-1)+1</definedName>
    <definedName name="TUPI" localSheetId="3">MATCH(0.01,'PROGRAMACION F F'!End_Bal,-1)+1</definedName>
    <definedName name="TUPI">MATCH(0.01,End_Bal,-1)+1</definedName>
    <definedName name="Tw" localSheetId="2">#REF!</definedName>
    <definedName name="Tw">#REF!</definedName>
    <definedName name="Tx" localSheetId="6">#REF!</definedName>
    <definedName name="Tx" localSheetId="7">#REF!</definedName>
    <definedName name="Tx" localSheetId="11">#REF!</definedName>
    <definedName name="Tx" localSheetId="19">#REF!</definedName>
    <definedName name="Tx">#REF!</definedName>
    <definedName name="ty" localSheetId="15">#REF!</definedName>
    <definedName name="ty" localSheetId="6">#REF!</definedName>
    <definedName name="ty" localSheetId="7">#REF!</definedName>
    <definedName name="ty" localSheetId="8">#REF!</definedName>
    <definedName name="ty" localSheetId="42">#REF!</definedName>
    <definedName name="ty" localSheetId="43">#REF!</definedName>
    <definedName name="ty" localSheetId="44">#REF!</definedName>
    <definedName name="ty" localSheetId="45">#REF!</definedName>
    <definedName name="ty" localSheetId="46">#REF!</definedName>
    <definedName name="ty" localSheetId="47">#REF!</definedName>
    <definedName name="ty" localSheetId="48">#REF!</definedName>
    <definedName name="ty" localSheetId="49">#REF!</definedName>
    <definedName name="ty" localSheetId="50">#REF!</definedName>
    <definedName name="ty" localSheetId="51">#REF!</definedName>
    <definedName name="ty" localSheetId="52">#REF!</definedName>
    <definedName name="ty" localSheetId="53">#REF!</definedName>
    <definedName name="ty" localSheetId="54">#REF!</definedName>
    <definedName name="ty" localSheetId="55">#REF!</definedName>
    <definedName name="ty" localSheetId="56">#REF!</definedName>
    <definedName name="ty" localSheetId="9">#REF!</definedName>
    <definedName name="ty" localSheetId="10">#REF!</definedName>
    <definedName name="ty" localSheetId="11">#REF!</definedName>
    <definedName name="ty" localSheetId="12">#REF!</definedName>
    <definedName name="ty" localSheetId="13">#REF!</definedName>
    <definedName name="ty" localSheetId="14">#REF!</definedName>
    <definedName name="ty" localSheetId="16">#REF!</definedName>
    <definedName name="ty" localSheetId="17">#REF!</definedName>
    <definedName name="ty" localSheetId="18">#REF!</definedName>
    <definedName name="ty" localSheetId="19">#REF!</definedName>
    <definedName name="ty" localSheetId="22">#REF!</definedName>
    <definedName name="ty" localSheetId="23">#REF!</definedName>
    <definedName name="ty" localSheetId="24">#REF!</definedName>
    <definedName name="ty" localSheetId="25">#REF!</definedName>
    <definedName name="ty" localSheetId="26">#REF!</definedName>
    <definedName name="ty" localSheetId="27">#REF!</definedName>
    <definedName name="ty" localSheetId="28">#REF!</definedName>
    <definedName name="ty" localSheetId="29">#REF!</definedName>
    <definedName name="ty" localSheetId="30">#REF!</definedName>
    <definedName name="ty" localSheetId="31">#REF!</definedName>
    <definedName name="ty" localSheetId="32">#REF!</definedName>
    <definedName name="ty" localSheetId="33">#REF!</definedName>
    <definedName name="ty" localSheetId="34">#REF!</definedName>
    <definedName name="ty" localSheetId="35">#REF!</definedName>
    <definedName name="ty" localSheetId="36">#REF!</definedName>
    <definedName name="ty" localSheetId="37">#REF!</definedName>
    <definedName name="ty" localSheetId="38">#REF!</definedName>
    <definedName name="ty" localSheetId="39">#REF!</definedName>
    <definedName name="ty" localSheetId="40">#REF!</definedName>
    <definedName name="ty" localSheetId="41">#REF!</definedName>
    <definedName name="Ty" localSheetId="3">#REF!</definedName>
    <definedName name="ty">#REF!</definedName>
    <definedName name="TYPE" localSheetId="6">#REF!</definedName>
    <definedName name="TYPE">#REF!</definedName>
    <definedName name="typeofcommittment" localSheetId="6">#REF!</definedName>
    <definedName name="typeofcommittment">#REF!</definedName>
    <definedName name="tytfy" localSheetId="6">#REF!</definedName>
    <definedName name="tytfy">#REF!</definedName>
    <definedName name="tyu" localSheetId="15">#REF!</definedName>
    <definedName name="tyu" localSheetId="6">#REF!</definedName>
    <definedName name="tyu" localSheetId="7">#REF!</definedName>
    <definedName name="tyu" localSheetId="8">#REF!</definedName>
    <definedName name="tyu" localSheetId="42">#REF!</definedName>
    <definedName name="tyu" localSheetId="43">#REF!</definedName>
    <definedName name="tyu" localSheetId="44">#REF!</definedName>
    <definedName name="tyu" localSheetId="45">#REF!</definedName>
    <definedName name="tyu" localSheetId="46">#REF!</definedName>
    <definedName name="tyu" localSheetId="47">#REF!</definedName>
    <definedName name="tyu" localSheetId="48">#REF!</definedName>
    <definedName name="tyu" localSheetId="49">#REF!</definedName>
    <definedName name="tyu" localSheetId="50">#REF!</definedName>
    <definedName name="tyu" localSheetId="51">#REF!</definedName>
    <definedName name="tyu" localSheetId="52">#REF!</definedName>
    <definedName name="tyu" localSheetId="53">#REF!</definedName>
    <definedName name="tyu" localSheetId="54">#REF!</definedName>
    <definedName name="tyu" localSheetId="55">#REF!</definedName>
    <definedName name="tyu" localSheetId="56">#REF!</definedName>
    <definedName name="tyu" localSheetId="9">#REF!</definedName>
    <definedName name="tyu" localSheetId="10">#REF!</definedName>
    <definedName name="tyu" localSheetId="11">#REF!</definedName>
    <definedName name="tyu" localSheetId="12">#REF!</definedName>
    <definedName name="tyu" localSheetId="13">#REF!</definedName>
    <definedName name="tyu" localSheetId="14">#REF!</definedName>
    <definedName name="tyu" localSheetId="16">#REF!</definedName>
    <definedName name="tyu" localSheetId="17">#REF!</definedName>
    <definedName name="tyu" localSheetId="18">#REF!</definedName>
    <definedName name="tyu" localSheetId="19">#REF!</definedName>
    <definedName name="tyu" localSheetId="22">#REF!</definedName>
    <definedName name="tyu" localSheetId="23">#REF!</definedName>
    <definedName name="tyu" localSheetId="24">#REF!</definedName>
    <definedName name="tyu" localSheetId="25">#REF!</definedName>
    <definedName name="tyu" localSheetId="26">#REF!</definedName>
    <definedName name="tyu" localSheetId="27">#REF!</definedName>
    <definedName name="tyu" localSheetId="28">#REF!</definedName>
    <definedName name="tyu" localSheetId="29">#REF!</definedName>
    <definedName name="tyu" localSheetId="30">#REF!</definedName>
    <definedName name="tyu" localSheetId="31">#REF!</definedName>
    <definedName name="tyu" localSheetId="32">#REF!</definedName>
    <definedName name="tyu" localSheetId="33">#REF!</definedName>
    <definedName name="tyu" localSheetId="34">#REF!</definedName>
    <definedName name="tyu" localSheetId="35">#REF!</definedName>
    <definedName name="tyu" localSheetId="36">#REF!</definedName>
    <definedName name="tyu" localSheetId="37">#REF!</definedName>
    <definedName name="tyu" localSheetId="38">#REF!</definedName>
    <definedName name="tyu" localSheetId="39">#REF!</definedName>
    <definedName name="tyu" localSheetId="40">#REF!</definedName>
    <definedName name="tyu" localSheetId="41">#REF!</definedName>
    <definedName name="tyu" localSheetId="3">#REF!</definedName>
    <definedName name="tyu">#REF!</definedName>
    <definedName name="Tz" localSheetId="6">#REF!</definedName>
    <definedName name="Tz">#REF!</definedName>
    <definedName name="U" localSheetId="15">#REF!</definedName>
    <definedName name="U" localSheetId="6">#REF!</definedName>
    <definedName name="U" localSheetId="7">#REF!</definedName>
    <definedName name="U" localSheetId="8">#REF!</definedName>
    <definedName name="U" localSheetId="42">#REF!</definedName>
    <definedName name="U" localSheetId="43">#REF!</definedName>
    <definedName name="U" localSheetId="44">#REF!</definedName>
    <definedName name="U" localSheetId="45">#REF!</definedName>
    <definedName name="U" localSheetId="46">#REF!</definedName>
    <definedName name="U" localSheetId="47">#REF!</definedName>
    <definedName name="U" localSheetId="48">#REF!</definedName>
    <definedName name="U" localSheetId="49">#REF!</definedName>
    <definedName name="U" localSheetId="50">#REF!</definedName>
    <definedName name="U" localSheetId="51">#REF!</definedName>
    <definedName name="U" localSheetId="52">#REF!</definedName>
    <definedName name="U" localSheetId="53">#REF!</definedName>
    <definedName name="U" localSheetId="54">#REF!</definedName>
    <definedName name="U" localSheetId="55">#REF!</definedName>
    <definedName name="U" localSheetId="56">#REF!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6">#REF!</definedName>
    <definedName name="U" localSheetId="17">#REF!</definedName>
    <definedName name="U" localSheetId="18">#REF!</definedName>
    <definedName name="U" localSheetId="19">#REF!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 localSheetId="3">#REF!</definedName>
    <definedName name="U">#REF!</definedName>
    <definedName name="Ua" localSheetId="6">#REF!</definedName>
    <definedName name="Ua">#REF!</definedName>
    <definedName name="Ub" localSheetId="6">#REF!</definedName>
    <definedName name="Ub">#REF!</definedName>
    <definedName name="Ubica_Listas" comment="Entrega la celda de ubicación del Material, formula solo valida para la hoja APU, en el campo del hipervinculo." localSheetId="15">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6">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7">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8">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2">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3">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4">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5">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6">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7">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8">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9">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0">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1">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2">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3">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4">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5">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56">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9">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0">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1">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2">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3">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4">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6">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7">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18">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19">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20">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21">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22">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3">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4">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5">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6">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7">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8">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9">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0">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1">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2">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3">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4">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5">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6">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7">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8">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39">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0">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41">CONCATENATE(VLOOKUP([70]APUS!XEU1,[0]!RefHiper,4,FALSE),"!",VLOOKUP([70]APUS!XEU1,[0]!RefHiper,2,FALSE),MATCH([70]APUS!XEV1,[0]!Listados,0)+VLOOKUP([70]APUS!XEU1,[0]!RefHiper,3,FALSE))</definedName>
    <definedName name="Ubica_Listas" comment="Entrega la celda de ubicación del Material, formula solo valida para la hoja APU, en el campo del hipervinculo." localSheetId="2">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 localSheetId="1">CONCATENATE(VLOOKUP([70]APUS!XEU1,RefHiper,4,FALSE),"!",VLOOKUP([70]APUS!XEU1,RefHiper,2,FALSE),MATCH([70]APUS!XEV1,Listados,0)+VLOOKUP([70]APUS!XEU1,RefHiper,3,FALSE))</definedName>
    <definedName name="Ubica_Listas" comment="Entrega la celda de ubicación del Material, formula solo valida para la hoja APU, en el campo del hipervinculo.">CONCATENATE(VLOOKUP([70]APUS!XEU1,RefHiper,4,FALSE),"!",VLOOKUP([70]APUS!XEU1,RefHiper,2,FALSE),MATCH([70]APUS!XEV1,Listados,0)+VLOOKUP([70]APUS!XEU1,RefHiper,3,FALSE))</definedName>
    <definedName name="Uc" localSheetId="6">#REF!</definedName>
    <definedName name="Uc" localSheetId="7">#REF!</definedName>
    <definedName name="Uc" localSheetId="11">#REF!</definedName>
    <definedName name="Uc" localSheetId="19">#REF!</definedName>
    <definedName name="Uc" localSheetId="2">#REF!</definedName>
    <definedName name="Uc" localSheetId="1">#REF!</definedName>
    <definedName name="Uc">#REF!</definedName>
    <definedName name="Ud" localSheetId="6">#REF!</definedName>
    <definedName name="Ud" localSheetId="7">#REF!</definedName>
    <definedName name="Ud" localSheetId="11">#REF!</definedName>
    <definedName name="Ud" localSheetId="19">#REF!</definedName>
    <definedName name="Ud" localSheetId="2">#REF!</definedName>
    <definedName name="Ud" localSheetId="1">#REF!</definedName>
    <definedName name="Ud">#REF!</definedName>
    <definedName name="Ue" localSheetId="6">#REF!</definedName>
    <definedName name="Ue" localSheetId="7">#REF!</definedName>
    <definedName name="Ue" localSheetId="11">#REF!</definedName>
    <definedName name="Ue" localSheetId="19">#REF!</definedName>
    <definedName name="Ue" localSheetId="2">#REF!</definedName>
    <definedName name="Ue" localSheetId="1">#REF!</definedName>
    <definedName name="Ue">#REF!</definedName>
    <definedName name="Uf" localSheetId="6">#REF!</definedName>
    <definedName name="Uf">#REF!</definedName>
    <definedName name="UFInanzas">[193]Cuentas!$P$11:$P$111</definedName>
    <definedName name="Ug" localSheetId="6">#REF!</definedName>
    <definedName name="Ug" localSheetId="7">#REF!</definedName>
    <definedName name="Ug" localSheetId="11">#REF!</definedName>
    <definedName name="Ug" localSheetId="19">#REF!</definedName>
    <definedName name="Ug" localSheetId="2">#REF!</definedName>
    <definedName name="Ug" localSheetId="1">#REF!</definedName>
    <definedName name="Ug">#REF!</definedName>
    <definedName name="UGEquipData" localSheetId="6">#REF!</definedName>
    <definedName name="UGEquipData" localSheetId="7">#REF!</definedName>
    <definedName name="UGEquipData" localSheetId="11">#REF!</definedName>
    <definedName name="UGEquipData" localSheetId="19">#REF!</definedName>
    <definedName name="UGEquipData" localSheetId="2">#REF!</definedName>
    <definedName name="UGEquipData" localSheetId="1">#REF!</definedName>
    <definedName name="UGEquipData">#REF!</definedName>
    <definedName name="Uh" localSheetId="6">#REF!</definedName>
    <definedName name="Uh" localSheetId="7">#REF!</definedName>
    <definedName name="Uh" localSheetId="11">#REF!</definedName>
    <definedName name="Uh" localSheetId="19">#REF!</definedName>
    <definedName name="Uh" localSheetId="2">#REF!</definedName>
    <definedName name="Uh" localSheetId="1">#REF!</definedName>
    <definedName name="Uh">#REF!</definedName>
    <definedName name="ui" localSheetId="15">#REF!</definedName>
    <definedName name="ui" localSheetId="6">#REF!</definedName>
    <definedName name="ui" localSheetId="7">#REF!</definedName>
    <definedName name="ui" localSheetId="8">#REF!</definedName>
    <definedName name="ui" localSheetId="42">#REF!</definedName>
    <definedName name="ui" localSheetId="43">#REF!</definedName>
    <definedName name="ui" localSheetId="44">#REF!</definedName>
    <definedName name="ui" localSheetId="45">#REF!</definedName>
    <definedName name="ui" localSheetId="46">#REF!</definedName>
    <definedName name="ui" localSheetId="47">#REF!</definedName>
    <definedName name="ui" localSheetId="48">#REF!</definedName>
    <definedName name="ui" localSheetId="49">#REF!</definedName>
    <definedName name="ui" localSheetId="50">#REF!</definedName>
    <definedName name="ui" localSheetId="51">#REF!</definedName>
    <definedName name="ui" localSheetId="52">#REF!</definedName>
    <definedName name="ui" localSheetId="53">#REF!</definedName>
    <definedName name="ui" localSheetId="54">#REF!</definedName>
    <definedName name="ui" localSheetId="55">#REF!</definedName>
    <definedName name="ui" localSheetId="56">#REF!</definedName>
    <definedName name="ui" localSheetId="9">#REF!</definedName>
    <definedName name="ui" localSheetId="10">#REF!</definedName>
    <definedName name="ui" localSheetId="11">#REF!</definedName>
    <definedName name="ui" localSheetId="12">#REF!</definedName>
    <definedName name="ui" localSheetId="13">#REF!</definedName>
    <definedName name="ui" localSheetId="14">#REF!</definedName>
    <definedName name="ui" localSheetId="16">#REF!</definedName>
    <definedName name="ui" localSheetId="17">#REF!</definedName>
    <definedName name="ui" localSheetId="18">#REF!</definedName>
    <definedName name="ui" localSheetId="19">#REF!</definedName>
    <definedName name="ui" localSheetId="22">#REF!</definedName>
    <definedName name="ui" localSheetId="23">#REF!</definedName>
    <definedName name="ui" localSheetId="24">#REF!</definedName>
    <definedName name="ui" localSheetId="25">#REF!</definedName>
    <definedName name="ui" localSheetId="26">#REF!</definedName>
    <definedName name="ui" localSheetId="27">#REF!</definedName>
    <definedName name="ui" localSheetId="28">#REF!</definedName>
    <definedName name="ui" localSheetId="29">#REF!</definedName>
    <definedName name="ui" localSheetId="30">#REF!</definedName>
    <definedName name="ui" localSheetId="31">#REF!</definedName>
    <definedName name="ui" localSheetId="32">#REF!</definedName>
    <definedName name="ui" localSheetId="33">#REF!</definedName>
    <definedName name="ui" localSheetId="34">#REF!</definedName>
    <definedName name="ui" localSheetId="35">#REF!</definedName>
    <definedName name="ui" localSheetId="36">#REF!</definedName>
    <definedName name="ui" localSheetId="37">#REF!</definedName>
    <definedName name="ui" localSheetId="38">#REF!</definedName>
    <definedName name="ui" localSheetId="39">#REF!</definedName>
    <definedName name="ui" localSheetId="40">#REF!</definedName>
    <definedName name="ui" localSheetId="41">#REF!</definedName>
    <definedName name="ui" localSheetId="3">#REF!</definedName>
    <definedName name="ui">#REF!</definedName>
    <definedName name="Uj" localSheetId="6">#REF!</definedName>
    <definedName name="Uj">#REF!</definedName>
    <definedName name="ujyyu" localSheetId="6">#REF!</definedName>
    <definedName name="ujyyu">#REF!</definedName>
    <definedName name="Uk" localSheetId="6">#REF!</definedName>
    <definedName name="Uk">#REF!</definedName>
    <definedName name="Ull" localSheetId="6">#REF!</definedName>
    <definedName name="Ull">#REF!</definedName>
    <definedName name="Um" localSheetId="6">#REF!</definedName>
    <definedName name="Um">#REF!</definedName>
    <definedName name="UMina">[89]Cuentas!$Q$11:$Q$46</definedName>
    <definedName name="Un" localSheetId="6">#REF!</definedName>
    <definedName name="Un" localSheetId="7">#REF!</definedName>
    <definedName name="Un" localSheetId="11">#REF!</definedName>
    <definedName name="Un" localSheetId="19">#REF!</definedName>
    <definedName name="Un" localSheetId="2">#REF!</definedName>
    <definedName name="Un" localSheetId="1">#REF!</definedName>
    <definedName name="Un">#REF!</definedName>
    <definedName name="UNDS">[78]UNDS!$A:$B</definedName>
    <definedName name="UNICO">'[54]Plan auditoría'!$C$6</definedName>
    <definedName name="UNIDAD521">[111]ITEMS!$C$522</definedName>
    <definedName name="Unidades" localSheetId="3">#REF!</definedName>
    <definedName name="Unidades">[217]Presup_Cancha!$J$14:$J$18</definedName>
    <definedName name="UNION_DE_MECANICA_2" localSheetId="6">#REF!</definedName>
    <definedName name="UNION_DE_MECANICA_2" localSheetId="7">#REF!</definedName>
    <definedName name="UNION_DE_MECANICA_2" localSheetId="11">#REF!</definedName>
    <definedName name="UNION_DE_MECANICA_2" localSheetId="19">#REF!</definedName>
    <definedName name="UNION_DE_MECANICA_2" localSheetId="2">#REF!</definedName>
    <definedName name="UNION_DE_MECANICA_2" localSheetId="1">#REF!</definedName>
    <definedName name="UNION_DE_MECANICA_2">#REF!</definedName>
    <definedName name="UNION_DE_MECANICA_3" localSheetId="6">#REF!</definedName>
    <definedName name="UNION_DE_MECANICA_3" localSheetId="7">#REF!</definedName>
    <definedName name="UNION_DE_MECANICA_3" localSheetId="11">#REF!</definedName>
    <definedName name="UNION_DE_MECANICA_3" localSheetId="19">#REF!</definedName>
    <definedName name="UNION_DE_MECANICA_3" localSheetId="2">#REF!</definedName>
    <definedName name="UNION_DE_MECANICA_3" localSheetId="1">#REF!</definedName>
    <definedName name="UNION_DE_MECANICA_3">#REF!</definedName>
    <definedName name="UNION_DE_MECANICA_4" localSheetId="6">#REF!</definedName>
    <definedName name="UNION_DE_MECANICA_4" localSheetId="7">#REF!</definedName>
    <definedName name="UNION_DE_MECANICA_4" localSheetId="11">#REF!</definedName>
    <definedName name="UNION_DE_MECANICA_4" localSheetId="19">#REF!</definedName>
    <definedName name="UNION_DE_MECANICA_4" localSheetId="2">#REF!</definedName>
    <definedName name="UNION_DE_MECANICA_4" localSheetId="1">#REF!</definedName>
    <definedName name="UNION_DE_MECANICA_4">#REF!</definedName>
    <definedName name="UNION_DE_REPARACION_2__P.V.C" localSheetId="6">#REF!</definedName>
    <definedName name="UNION_DE_REPARACION_2__P.V.C">#REF!</definedName>
    <definedName name="UNION_DE_REPARACION_3" localSheetId="6">#REF!</definedName>
    <definedName name="UNION_DE_REPARACION_3">#REF!</definedName>
    <definedName name="UNION_DE_REPARACION_3__P.V.C" localSheetId="6">#REF!</definedName>
    <definedName name="UNION_DE_REPARACION_3__P.V.C">#REF!</definedName>
    <definedName name="UNION_DE_REPARACION_4" localSheetId="6">#REF!</definedName>
    <definedName name="UNION_DE_REPARACION_4">#REF!</definedName>
    <definedName name="UNION_P.V.C_1_2" localSheetId="6">#REF!</definedName>
    <definedName name="UNION_P.V.C_1_2">#REF!</definedName>
    <definedName name="Unit" localSheetId="6" hidden="1">#REF!</definedName>
    <definedName name="Unit" localSheetId="2" hidden="1">#REF!</definedName>
    <definedName name="Unit" localSheetId="1" hidden="1">#REF!</definedName>
    <definedName name="Unit" hidden="1">#REF!</definedName>
    <definedName name="unitarios" localSheetId="6">#REF!</definedName>
    <definedName name="unitarios">#REF!</definedName>
    <definedName name="units">'[110]REF - Listas'!$G$10:$G$18</definedName>
    <definedName name="UNO" localSheetId="15">#REF!</definedName>
    <definedName name="UNO" localSheetId="6">#REF!</definedName>
    <definedName name="UNO" localSheetId="7">#REF!</definedName>
    <definedName name="UNO" localSheetId="8">#REF!</definedName>
    <definedName name="UNO" localSheetId="42">#REF!</definedName>
    <definedName name="UNO" localSheetId="43">#REF!</definedName>
    <definedName name="UNO" localSheetId="44">#REF!</definedName>
    <definedName name="UNO" localSheetId="45">#REF!</definedName>
    <definedName name="UNO" localSheetId="46">#REF!</definedName>
    <definedName name="UNO" localSheetId="47">#REF!</definedName>
    <definedName name="UNO" localSheetId="48">#REF!</definedName>
    <definedName name="UNO" localSheetId="49">#REF!</definedName>
    <definedName name="UNO" localSheetId="50">#REF!</definedName>
    <definedName name="UNO" localSheetId="51">#REF!</definedName>
    <definedName name="UNO" localSheetId="52">#REF!</definedName>
    <definedName name="UNO" localSheetId="53">#REF!</definedName>
    <definedName name="UNO" localSheetId="54">#REF!</definedName>
    <definedName name="UNO" localSheetId="55">#REF!</definedName>
    <definedName name="UNO" localSheetId="56">#REF!</definedName>
    <definedName name="UNO" localSheetId="9">#REF!</definedName>
    <definedName name="UNO" localSheetId="10">#REF!</definedName>
    <definedName name="UNO" localSheetId="11">#REF!</definedName>
    <definedName name="UNO" localSheetId="12">#REF!</definedName>
    <definedName name="UNO" localSheetId="13">#REF!</definedName>
    <definedName name="UNO" localSheetId="14">#REF!</definedName>
    <definedName name="UNO" localSheetId="16">#REF!</definedName>
    <definedName name="UNO" localSheetId="17">#REF!</definedName>
    <definedName name="UNO" localSheetId="18">#REF!</definedName>
    <definedName name="UNO" localSheetId="19">#REF!</definedName>
    <definedName name="UNO" localSheetId="22">#REF!</definedName>
    <definedName name="UNO" localSheetId="23">#REF!</definedName>
    <definedName name="UNO" localSheetId="24">#REF!</definedName>
    <definedName name="UNO" localSheetId="25">#REF!</definedName>
    <definedName name="UNO" localSheetId="26">#REF!</definedName>
    <definedName name="UNO" localSheetId="27">#REF!</definedName>
    <definedName name="UNO" localSheetId="28">#REF!</definedName>
    <definedName name="UNO" localSheetId="29">#REF!</definedName>
    <definedName name="UNO" localSheetId="30">#REF!</definedName>
    <definedName name="UNO" localSheetId="31">#REF!</definedName>
    <definedName name="UNO" localSheetId="32">#REF!</definedName>
    <definedName name="UNO" localSheetId="33">#REF!</definedName>
    <definedName name="UNO" localSheetId="34">#REF!</definedName>
    <definedName name="UNO" localSheetId="35">#REF!</definedName>
    <definedName name="UNO" localSheetId="36">#REF!</definedName>
    <definedName name="UNO" localSheetId="37">#REF!</definedName>
    <definedName name="UNO" localSheetId="38">#REF!</definedName>
    <definedName name="UNO" localSheetId="39">#REF!</definedName>
    <definedName name="UNO" localSheetId="40">#REF!</definedName>
    <definedName name="UNO" localSheetId="41">#REF!</definedName>
    <definedName name="UNO">#REF!</definedName>
    <definedName name="UNO_1" localSheetId="15">#REF!</definedName>
    <definedName name="UNO_1" localSheetId="6">#REF!</definedName>
    <definedName name="UNO_1" localSheetId="7">#REF!</definedName>
    <definedName name="UNO_1" localSheetId="8">#REF!</definedName>
    <definedName name="UNO_1" localSheetId="42">#REF!</definedName>
    <definedName name="UNO_1" localSheetId="43">#REF!</definedName>
    <definedName name="UNO_1" localSheetId="44">#REF!</definedName>
    <definedName name="UNO_1" localSheetId="45">#REF!</definedName>
    <definedName name="UNO_1" localSheetId="46">#REF!</definedName>
    <definedName name="UNO_1" localSheetId="47">#REF!</definedName>
    <definedName name="UNO_1" localSheetId="48">#REF!</definedName>
    <definedName name="UNO_1" localSheetId="49">#REF!</definedName>
    <definedName name="UNO_1" localSheetId="50">#REF!</definedName>
    <definedName name="UNO_1" localSheetId="51">#REF!</definedName>
    <definedName name="UNO_1" localSheetId="52">#REF!</definedName>
    <definedName name="UNO_1" localSheetId="53">#REF!</definedName>
    <definedName name="UNO_1" localSheetId="54">#REF!</definedName>
    <definedName name="UNO_1" localSheetId="55">#REF!</definedName>
    <definedName name="UNO_1" localSheetId="56">#REF!</definedName>
    <definedName name="UNO_1" localSheetId="9">#REF!</definedName>
    <definedName name="UNO_1" localSheetId="10">#REF!</definedName>
    <definedName name="UNO_1" localSheetId="11">#REF!</definedName>
    <definedName name="UNO_1" localSheetId="12">#REF!</definedName>
    <definedName name="UNO_1" localSheetId="13">#REF!</definedName>
    <definedName name="UNO_1" localSheetId="14">#REF!</definedName>
    <definedName name="UNO_1" localSheetId="16">#REF!</definedName>
    <definedName name="UNO_1" localSheetId="17">#REF!</definedName>
    <definedName name="UNO_1" localSheetId="18">#REF!</definedName>
    <definedName name="UNO_1" localSheetId="19">#REF!</definedName>
    <definedName name="UNO_1" localSheetId="22">#REF!</definedName>
    <definedName name="UNO_1" localSheetId="23">#REF!</definedName>
    <definedName name="UNO_1" localSheetId="24">#REF!</definedName>
    <definedName name="UNO_1" localSheetId="25">#REF!</definedName>
    <definedName name="UNO_1" localSheetId="26">#REF!</definedName>
    <definedName name="UNO_1" localSheetId="27">#REF!</definedName>
    <definedName name="UNO_1" localSheetId="28">#REF!</definedName>
    <definedName name="UNO_1" localSheetId="29">#REF!</definedName>
    <definedName name="UNO_1" localSheetId="30">#REF!</definedName>
    <definedName name="UNO_1" localSheetId="31">#REF!</definedName>
    <definedName name="UNO_1" localSheetId="32">#REF!</definedName>
    <definedName name="UNO_1" localSheetId="33">#REF!</definedName>
    <definedName name="UNO_1" localSheetId="34">#REF!</definedName>
    <definedName name="UNO_1" localSheetId="35">#REF!</definedName>
    <definedName name="UNO_1" localSheetId="36">#REF!</definedName>
    <definedName name="UNO_1" localSheetId="37">#REF!</definedName>
    <definedName name="UNO_1" localSheetId="38">#REF!</definedName>
    <definedName name="UNO_1" localSheetId="39">#REF!</definedName>
    <definedName name="UNO_1" localSheetId="40">#REF!</definedName>
    <definedName name="UNO_1" localSheetId="41">#REF!</definedName>
    <definedName name="UNO_1">#REF!</definedName>
    <definedName name="UNO_2" localSheetId="15">#REF!</definedName>
    <definedName name="UNO_2" localSheetId="6">#REF!</definedName>
    <definedName name="UNO_2" localSheetId="7">#REF!</definedName>
    <definedName name="UNO_2" localSheetId="8">#REF!</definedName>
    <definedName name="UNO_2" localSheetId="42">#REF!</definedName>
    <definedName name="UNO_2" localSheetId="43">#REF!</definedName>
    <definedName name="UNO_2" localSheetId="44">#REF!</definedName>
    <definedName name="UNO_2" localSheetId="45">#REF!</definedName>
    <definedName name="UNO_2" localSheetId="46">#REF!</definedName>
    <definedName name="UNO_2" localSheetId="47">#REF!</definedName>
    <definedName name="UNO_2" localSheetId="48">#REF!</definedName>
    <definedName name="UNO_2" localSheetId="49">#REF!</definedName>
    <definedName name="UNO_2" localSheetId="50">#REF!</definedName>
    <definedName name="UNO_2" localSheetId="51">#REF!</definedName>
    <definedName name="UNO_2" localSheetId="52">#REF!</definedName>
    <definedName name="UNO_2" localSheetId="53">#REF!</definedName>
    <definedName name="UNO_2" localSheetId="54">#REF!</definedName>
    <definedName name="UNO_2" localSheetId="55">#REF!</definedName>
    <definedName name="UNO_2" localSheetId="56">#REF!</definedName>
    <definedName name="UNO_2" localSheetId="9">#REF!</definedName>
    <definedName name="UNO_2" localSheetId="10">#REF!</definedName>
    <definedName name="UNO_2" localSheetId="11">#REF!</definedName>
    <definedName name="UNO_2" localSheetId="12">#REF!</definedName>
    <definedName name="UNO_2" localSheetId="13">#REF!</definedName>
    <definedName name="UNO_2" localSheetId="14">#REF!</definedName>
    <definedName name="UNO_2" localSheetId="16">#REF!</definedName>
    <definedName name="UNO_2" localSheetId="17">#REF!</definedName>
    <definedName name="UNO_2" localSheetId="18">#REF!</definedName>
    <definedName name="UNO_2" localSheetId="19">#REF!</definedName>
    <definedName name="UNO_2" localSheetId="22">#REF!</definedName>
    <definedName name="UNO_2" localSheetId="23">#REF!</definedName>
    <definedName name="UNO_2" localSheetId="24">#REF!</definedName>
    <definedName name="UNO_2" localSheetId="25">#REF!</definedName>
    <definedName name="UNO_2" localSheetId="26">#REF!</definedName>
    <definedName name="UNO_2" localSheetId="27">#REF!</definedName>
    <definedName name="UNO_2" localSheetId="28">#REF!</definedName>
    <definedName name="UNO_2" localSheetId="29">#REF!</definedName>
    <definedName name="UNO_2" localSheetId="30">#REF!</definedName>
    <definedName name="UNO_2" localSheetId="31">#REF!</definedName>
    <definedName name="UNO_2" localSheetId="32">#REF!</definedName>
    <definedName name="UNO_2" localSheetId="33">#REF!</definedName>
    <definedName name="UNO_2" localSheetId="34">#REF!</definedName>
    <definedName name="UNO_2" localSheetId="35">#REF!</definedName>
    <definedName name="UNO_2" localSheetId="36">#REF!</definedName>
    <definedName name="UNO_2" localSheetId="37">#REF!</definedName>
    <definedName name="UNO_2" localSheetId="38">#REF!</definedName>
    <definedName name="UNO_2" localSheetId="39">#REF!</definedName>
    <definedName name="UNO_2" localSheetId="40">#REF!</definedName>
    <definedName name="UNO_2" localSheetId="41">#REF!</definedName>
    <definedName name="UNO_2">#REF!</definedName>
    <definedName name="Uñ" localSheetId="6">#REF!</definedName>
    <definedName name="Uñ">#REF!</definedName>
    <definedName name="Uo" localSheetId="6">#REF!</definedName>
    <definedName name="Uo">#REF!</definedName>
    <definedName name="Up" localSheetId="6">#REF!</definedName>
    <definedName name="Up">#REF!</definedName>
    <definedName name="UPlanta">[89]Cuentas!$T$11:$T$56</definedName>
    <definedName name="Uq" localSheetId="6">#REF!</definedName>
    <definedName name="Uq" localSheetId="7">#REF!</definedName>
    <definedName name="Uq" localSheetId="11">#REF!</definedName>
    <definedName name="Uq" localSheetId="19">#REF!</definedName>
    <definedName name="Uq" localSheetId="2">#REF!</definedName>
    <definedName name="Uq" localSheetId="1">#REF!</definedName>
    <definedName name="Uq">#REF!</definedName>
    <definedName name="Ur" localSheetId="6">#REF!</definedName>
    <definedName name="Ur" localSheetId="7">#REF!</definedName>
    <definedName name="Ur" localSheetId="11">#REF!</definedName>
    <definedName name="Ur" localSheetId="19">#REF!</definedName>
    <definedName name="Ur" localSheetId="2">#REF!</definedName>
    <definedName name="Ur" localSheetId="1">#REF!</definedName>
    <definedName name="Ur">#REF!</definedName>
    <definedName name="Us" localSheetId="6">#REF!</definedName>
    <definedName name="Us" localSheetId="7">#REF!</definedName>
    <definedName name="Us" localSheetId="11">#REF!</definedName>
    <definedName name="Us" localSheetId="19">#REF!</definedName>
    <definedName name="Us" localSheetId="2">#REF!</definedName>
    <definedName name="Us" localSheetId="1">#REF!</definedName>
    <definedName name="Us">#REF!</definedName>
    <definedName name="USD" localSheetId="6">#REF!</definedName>
    <definedName name="USD">#REF!</definedName>
    <definedName name="ut" localSheetId="6">#REF!</definedName>
    <definedName name="ut" localSheetId="3">#REF!</definedName>
    <definedName name="ut">#REF!</definedName>
    <definedName name="Ut_Un" localSheetId="6">#REF!</definedName>
    <definedName name="Ut_Un">#REF!</definedName>
    <definedName name="Util" localSheetId="6">#REF!</definedName>
    <definedName name="Util">#REF!</definedName>
    <definedName name="utilidad" localSheetId="3">[79]DATOS!$B$18</definedName>
    <definedName name="utilidad">[42]DATOS!$B$18</definedName>
    <definedName name="UTILIDADES" localSheetId="15">#REF!</definedName>
    <definedName name="UTILIDADES" localSheetId="6">#REF!</definedName>
    <definedName name="UTILIDADES" localSheetId="7">#REF!</definedName>
    <definedName name="UTILIDADES" localSheetId="8">#REF!</definedName>
    <definedName name="UTILIDADES" localSheetId="42">#REF!</definedName>
    <definedName name="UTILIDADES" localSheetId="43">#REF!</definedName>
    <definedName name="UTILIDADES" localSheetId="44">#REF!</definedName>
    <definedName name="UTILIDADES" localSheetId="45">#REF!</definedName>
    <definedName name="UTILIDADES" localSheetId="46">#REF!</definedName>
    <definedName name="UTILIDADES" localSheetId="47">#REF!</definedName>
    <definedName name="UTILIDADES" localSheetId="48">#REF!</definedName>
    <definedName name="UTILIDADES" localSheetId="49">#REF!</definedName>
    <definedName name="UTILIDADES" localSheetId="50">#REF!</definedName>
    <definedName name="UTILIDADES" localSheetId="51">#REF!</definedName>
    <definedName name="UTILIDADES" localSheetId="52">#REF!</definedName>
    <definedName name="UTILIDADES" localSheetId="53">#REF!</definedName>
    <definedName name="UTILIDADES" localSheetId="54">#REF!</definedName>
    <definedName name="UTILIDADES" localSheetId="55">#REF!</definedName>
    <definedName name="UTILIDADES" localSheetId="56">#REF!</definedName>
    <definedName name="UTILIDADES" localSheetId="9">#REF!</definedName>
    <definedName name="UTILIDADES" localSheetId="10">#REF!</definedName>
    <definedName name="UTILIDADES" localSheetId="11">#REF!</definedName>
    <definedName name="UTILIDADES" localSheetId="12">#REF!</definedName>
    <definedName name="UTILIDADES" localSheetId="13">#REF!</definedName>
    <definedName name="UTILIDADES" localSheetId="14">#REF!</definedName>
    <definedName name="UTILIDADES" localSheetId="16">#REF!</definedName>
    <definedName name="UTILIDADES" localSheetId="17">#REF!</definedName>
    <definedName name="UTILIDADES" localSheetId="18">#REF!</definedName>
    <definedName name="UTILIDADES" localSheetId="19">#REF!</definedName>
    <definedName name="UTILIDADES" localSheetId="22">#REF!</definedName>
    <definedName name="UTILIDADES" localSheetId="23">#REF!</definedName>
    <definedName name="UTILIDADES" localSheetId="24">#REF!</definedName>
    <definedName name="UTILIDADES" localSheetId="25">#REF!</definedName>
    <definedName name="UTILIDADES" localSheetId="26">#REF!</definedName>
    <definedName name="UTILIDADES" localSheetId="27">#REF!</definedName>
    <definedName name="UTILIDADES" localSheetId="28">#REF!</definedName>
    <definedName name="UTILIDADES" localSheetId="29">#REF!</definedName>
    <definedName name="UTILIDADES" localSheetId="30">#REF!</definedName>
    <definedName name="UTILIDADES" localSheetId="31">#REF!</definedName>
    <definedName name="UTILIDADES" localSheetId="32">#REF!</definedName>
    <definedName name="UTILIDADES" localSheetId="33">#REF!</definedName>
    <definedName name="UTILIDADES" localSheetId="34">#REF!</definedName>
    <definedName name="UTILIDADES" localSheetId="35">#REF!</definedName>
    <definedName name="UTILIDADES" localSheetId="36">#REF!</definedName>
    <definedName name="UTILIDADES" localSheetId="37">#REF!</definedName>
    <definedName name="UTILIDADES" localSheetId="38">#REF!</definedName>
    <definedName name="UTILIDADES" localSheetId="39">#REF!</definedName>
    <definedName name="UTILIDADES" localSheetId="40">#REF!</definedName>
    <definedName name="UTILIDADES" localSheetId="41">#REF!</definedName>
    <definedName name="UTILIDADES">#REF!</definedName>
    <definedName name="UtilidadMensual" localSheetId="6">#REF!</definedName>
    <definedName name="UtilidadMensual">#REF!</definedName>
    <definedName name="UTMAR" localSheetId="6">#REF!</definedName>
    <definedName name="UTMAR">#REF!</definedName>
    <definedName name="uu" localSheetId="15">#REF!</definedName>
    <definedName name="uu" localSheetId="6">#REF!</definedName>
    <definedName name="uu" localSheetId="7">#REF!</definedName>
    <definedName name="uu" localSheetId="8">#REF!</definedName>
    <definedName name="uu" localSheetId="42">#REF!</definedName>
    <definedName name="uu" localSheetId="43">#REF!</definedName>
    <definedName name="uu" localSheetId="44">#REF!</definedName>
    <definedName name="uu" localSheetId="45">#REF!</definedName>
    <definedName name="uu" localSheetId="46">#REF!</definedName>
    <definedName name="uu" localSheetId="47">#REF!</definedName>
    <definedName name="uu" localSheetId="48">#REF!</definedName>
    <definedName name="uu" localSheetId="49">#REF!</definedName>
    <definedName name="uu" localSheetId="50">#REF!</definedName>
    <definedName name="uu" localSheetId="51">#REF!</definedName>
    <definedName name="uu" localSheetId="52">#REF!</definedName>
    <definedName name="uu" localSheetId="53">#REF!</definedName>
    <definedName name="uu" localSheetId="54">#REF!</definedName>
    <definedName name="uu" localSheetId="55">#REF!</definedName>
    <definedName name="uu" localSheetId="56">#REF!</definedName>
    <definedName name="uu" localSheetId="9">#REF!</definedName>
    <definedName name="uu" localSheetId="10">#REF!</definedName>
    <definedName name="uu" localSheetId="11">#REF!</definedName>
    <definedName name="uu" localSheetId="12">#REF!</definedName>
    <definedName name="uu" localSheetId="13">#REF!</definedName>
    <definedName name="uu" localSheetId="14">#REF!</definedName>
    <definedName name="uu" localSheetId="16">#REF!</definedName>
    <definedName name="uu" localSheetId="17">#REF!</definedName>
    <definedName name="uu" localSheetId="18">#REF!</definedName>
    <definedName name="uu" localSheetId="19">#REF!</definedName>
    <definedName name="uu" localSheetId="22">#REF!</definedName>
    <definedName name="uu" localSheetId="23">#REF!</definedName>
    <definedName name="uu" localSheetId="24">#REF!</definedName>
    <definedName name="uu" localSheetId="25">#REF!</definedName>
    <definedName name="uu" localSheetId="26">#REF!</definedName>
    <definedName name="uu" localSheetId="27">#REF!</definedName>
    <definedName name="uu" localSheetId="28">#REF!</definedName>
    <definedName name="uu" localSheetId="29">#REF!</definedName>
    <definedName name="uu" localSheetId="30">#REF!</definedName>
    <definedName name="uu" localSheetId="31">#REF!</definedName>
    <definedName name="uu" localSheetId="32">#REF!</definedName>
    <definedName name="uu" localSheetId="33">#REF!</definedName>
    <definedName name="uu" localSheetId="34">#REF!</definedName>
    <definedName name="uu" localSheetId="35">#REF!</definedName>
    <definedName name="uu" localSheetId="36">#REF!</definedName>
    <definedName name="uu" localSheetId="37">#REF!</definedName>
    <definedName name="uu" localSheetId="38">#REF!</definedName>
    <definedName name="uu" localSheetId="39">#REF!</definedName>
    <definedName name="uu" localSheetId="40">#REF!</definedName>
    <definedName name="uu" localSheetId="41">#REF!</definedName>
    <definedName name="uu" localSheetId="3">#REF!</definedName>
    <definedName name="uu">#REF!</definedName>
    <definedName name="uuuu" localSheetId="6" hidden="1">#REF!</definedName>
    <definedName name="uuuu" localSheetId="2" hidden="1">#REF!</definedName>
    <definedName name="uuuu" localSheetId="1" hidden="1">#REF!</definedName>
    <definedName name="uuuu" hidden="1">#REF!</definedName>
    <definedName name="uuuuutiyt" localSheetId="6">#REF!</definedName>
    <definedName name="uuuuutiyt">#REF!</definedName>
    <definedName name="uuuuuu" localSheetId="6">#REF!</definedName>
    <definedName name="uuuuuu">#REF!</definedName>
    <definedName name="uuuuuuuuuu" localSheetId="6">#REF!</definedName>
    <definedName name="uuuuuuuuuu">#REF!</definedName>
    <definedName name="Uv" localSheetId="6">#REF!</definedName>
    <definedName name="Uv">#REF!</definedName>
    <definedName name="Uw" localSheetId="6">#REF!</definedName>
    <definedName name="Uw">#REF!</definedName>
    <definedName name="uxd" localSheetId="15">#REF!</definedName>
    <definedName name="uxd" localSheetId="6">#REF!</definedName>
    <definedName name="uxd" localSheetId="7">#REF!</definedName>
    <definedName name="uxd" localSheetId="8">#REF!</definedName>
    <definedName name="uxd" localSheetId="42">#REF!</definedName>
    <definedName name="uxd" localSheetId="43">#REF!</definedName>
    <definedName name="uxd" localSheetId="44">#REF!</definedName>
    <definedName name="uxd" localSheetId="45">#REF!</definedName>
    <definedName name="uxd" localSheetId="46">#REF!</definedName>
    <definedName name="uxd" localSheetId="47">#REF!</definedName>
    <definedName name="uxd" localSheetId="48">#REF!</definedName>
    <definedName name="uxd" localSheetId="49">#REF!</definedName>
    <definedName name="uxd" localSheetId="50">#REF!</definedName>
    <definedName name="uxd" localSheetId="51">#REF!</definedName>
    <definedName name="uxd" localSheetId="52">#REF!</definedName>
    <definedName name="uxd" localSheetId="53">#REF!</definedName>
    <definedName name="uxd" localSheetId="54">#REF!</definedName>
    <definedName name="uxd" localSheetId="55">#REF!</definedName>
    <definedName name="uxd" localSheetId="56">#REF!</definedName>
    <definedName name="uxd" localSheetId="9">#REF!</definedName>
    <definedName name="uxd" localSheetId="10">#REF!</definedName>
    <definedName name="uxd" localSheetId="11">#REF!</definedName>
    <definedName name="uxd" localSheetId="12">#REF!</definedName>
    <definedName name="uxd" localSheetId="13">#REF!</definedName>
    <definedName name="uxd" localSheetId="14">#REF!</definedName>
    <definedName name="uxd" localSheetId="16">#REF!</definedName>
    <definedName name="uxd" localSheetId="17">#REF!</definedName>
    <definedName name="uxd" localSheetId="18">#REF!</definedName>
    <definedName name="uxd" localSheetId="19">#REF!</definedName>
    <definedName name="uxd" localSheetId="22">#REF!</definedName>
    <definedName name="uxd" localSheetId="23">#REF!</definedName>
    <definedName name="uxd" localSheetId="24">#REF!</definedName>
    <definedName name="uxd" localSheetId="25">#REF!</definedName>
    <definedName name="uxd" localSheetId="26">#REF!</definedName>
    <definedName name="uxd" localSheetId="27">#REF!</definedName>
    <definedName name="uxd" localSheetId="28">#REF!</definedName>
    <definedName name="uxd" localSheetId="29">#REF!</definedName>
    <definedName name="uxd" localSheetId="30">#REF!</definedName>
    <definedName name="uxd" localSheetId="31">#REF!</definedName>
    <definedName name="uxd" localSheetId="32">#REF!</definedName>
    <definedName name="uxd" localSheetId="33">#REF!</definedName>
    <definedName name="uxd" localSheetId="34">#REF!</definedName>
    <definedName name="uxd" localSheetId="35">#REF!</definedName>
    <definedName name="uxd" localSheetId="36">#REF!</definedName>
    <definedName name="uxd" localSheetId="37">#REF!</definedName>
    <definedName name="uxd" localSheetId="38">#REF!</definedName>
    <definedName name="uxd" localSheetId="39">#REF!</definedName>
    <definedName name="uxd" localSheetId="40">#REF!</definedName>
    <definedName name="uxd" localSheetId="41">#REF!</definedName>
    <definedName name="uxd" localSheetId="3">#REF!</definedName>
    <definedName name="uxd">#REF!</definedName>
    <definedName name="uy" localSheetId="6">#REF!</definedName>
    <definedName name="uy" localSheetId="3">#REF!</definedName>
    <definedName name="uy">#REF!</definedName>
    <definedName name="Uz" localSheetId="6">#REF!</definedName>
    <definedName name="Uz">#REF!</definedName>
    <definedName name="v" localSheetId="6">#REF!</definedName>
    <definedName name="v" localSheetId="7">#REF!</definedName>
    <definedName name="v" localSheetId="11">#REF!</definedName>
    <definedName name="v" localSheetId="19">#REF!</definedName>
    <definedName name="v" localSheetId="2">#REF!</definedName>
    <definedName name="v" localSheetId="1">#REF!</definedName>
    <definedName name="V" localSheetId="3">[218]FINANZAS!#REF!</definedName>
    <definedName name="v">#REF!</definedName>
    <definedName name="V.M.CV1_Moisture" localSheetId="6">#REF!</definedName>
    <definedName name="V.M.CV1_Moisture" localSheetId="7">#REF!</definedName>
    <definedName name="V.M.CV1_Moisture" localSheetId="11">#REF!</definedName>
    <definedName name="V.M.CV1_Moisture" localSheetId="19">#REF!</definedName>
    <definedName name="V.M.CV1_Moisture" localSheetId="2">#REF!</definedName>
    <definedName name="V.M.CV1_Moisture" localSheetId="1">#REF!</definedName>
    <definedName name="V.M.CV1_Moisture">#REF!</definedName>
    <definedName name="V.M.CV2_Al" localSheetId="6">#REF!</definedName>
    <definedName name="V.M.CV2_Al" localSheetId="7">#REF!</definedName>
    <definedName name="V.M.CV2_Al" localSheetId="11">#REF!</definedName>
    <definedName name="V.M.CV2_Al" localSheetId="19">#REF!</definedName>
    <definedName name="V.M.CV2_Al" localSheetId="2">#REF!</definedName>
    <definedName name="V.M.CV2_Al" localSheetId="1">#REF!</definedName>
    <definedName name="V.M.CV2_Al">#REF!</definedName>
    <definedName name="V.M.CV2_Co" localSheetId="6">#REF!</definedName>
    <definedName name="V.M.CV2_Co">#REF!</definedName>
    <definedName name="V.M.CV2_DryTonnes" localSheetId="6">#REF!</definedName>
    <definedName name="V.M.CV2_DryTonnes">#REF!</definedName>
    <definedName name="V.M.CV2_dtph" localSheetId="6">#REF!</definedName>
    <definedName name="V.M.CV2_dtph">#REF!</definedName>
    <definedName name="V.M.CV2_Fe" localSheetId="6">#REF!</definedName>
    <definedName name="V.M.CV2_Fe">#REF!</definedName>
    <definedName name="V.M.CV2_Mg" localSheetId="6">#REF!</definedName>
    <definedName name="V.M.CV2_Mg">#REF!</definedName>
    <definedName name="V.M.CV2_Ni" localSheetId="6">#REF!</definedName>
    <definedName name="V.M.CV2_Ni">#REF!</definedName>
    <definedName name="V.M.CV2_Si" localSheetId="6">#REF!</definedName>
    <definedName name="V.M.CV2_Si">#REF!</definedName>
    <definedName name="V.M.Mill_Availability" localSheetId="6">#REF!</definedName>
    <definedName name="V.M.Mill_Availability">#REF!</definedName>
    <definedName name="V.M.Mill_Downtime" localSheetId="6">#REF!</definedName>
    <definedName name="V.M.Mill_Downtime">#REF!</definedName>
    <definedName name="V.M.Mill_DryTonnes" localSheetId="6">#REF!</definedName>
    <definedName name="V.M.Mill_DryTonnes">#REF!</definedName>
    <definedName name="V.M.Mill_DryTph" localSheetId="6">#REF!</definedName>
    <definedName name="V.M.Mill_DryTph">#REF!</definedName>
    <definedName name="V.M.Mill_PowerDraw" localSheetId="6">#REF!</definedName>
    <definedName name="V.M.Mill_PowerDraw">#REF!</definedName>
    <definedName name="V.M.Mill_PowerDrawPerTonne" localSheetId="6">#REF!</definedName>
    <definedName name="V.M.Mill_PowerDrawPerTonne">#REF!</definedName>
    <definedName name="V.M.Mill_Uptime" localSheetId="6">#REF!</definedName>
    <definedName name="V.M.Mill_Uptime">#REF!</definedName>
    <definedName name="V.M.Mill_Utilization" localSheetId="6">#REF!</definedName>
    <definedName name="V.M.Mill_Utilization">#REF!</definedName>
    <definedName name="V.M.Mill_WetTonnes" localSheetId="6">#REF!</definedName>
    <definedName name="V.M.Mill_WetTonnes">#REF!</definedName>
    <definedName name="V.M.Mill_WetTph" localSheetId="6">#REF!</definedName>
    <definedName name="V.M.Mill_WetTph">#REF!</definedName>
    <definedName name="V.M.MillFeed_Al" localSheetId="6">#REF!</definedName>
    <definedName name="V.M.MillFeed_Al">#REF!</definedName>
    <definedName name="V.M.MillFeed_Co" localSheetId="6">#REF!</definedName>
    <definedName name="V.M.MillFeed_Co">#REF!</definedName>
    <definedName name="V.M.MillFeed_Fe" localSheetId="6">#REF!</definedName>
    <definedName name="V.M.MillFeed_Fe">#REF!</definedName>
    <definedName name="V.M.MillFeed_Mg" localSheetId="6">#REF!</definedName>
    <definedName name="V.M.MillFeed_Mg">#REF!</definedName>
    <definedName name="V.M.MillFeed_Ni" localSheetId="6">#REF!</definedName>
    <definedName name="V.M.MillFeed_Ni">#REF!</definedName>
    <definedName name="V.M.MillFeed_Si" localSheetId="6">#REF!</definedName>
    <definedName name="V.M.MillFeed_Si">#REF!</definedName>
    <definedName name="V.M.MillH2O_Head" localSheetId="6">#REF!</definedName>
    <definedName name="V.M.MillH2O_Head">#REF!</definedName>
    <definedName name="V.M.MillH2O_Screen" localSheetId="6">#REF!</definedName>
    <definedName name="V.M.MillH2O_Screen">#REF!</definedName>
    <definedName name="V.M.MillH2O_Total" localSheetId="6">#REF!</definedName>
    <definedName name="V.M.MillH2O_Total">#REF!</definedName>
    <definedName name="V.M.OreToStorage_Al" localSheetId="6">#REF!</definedName>
    <definedName name="V.M.OreToStorage_Al">#REF!</definedName>
    <definedName name="V.M.OreToStorage_Co" localSheetId="6">#REF!</definedName>
    <definedName name="V.M.OreToStorage_Co">#REF!</definedName>
    <definedName name="V.M.OreToStorage_DryTonnes" localSheetId="6">#REF!</definedName>
    <definedName name="V.M.OreToStorage_DryTonnes">#REF!</definedName>
    <definedName name="V.M.OreToStorage_DryTph" localSheetId="6">#REF!</definedName>
    <definedName name="V.M.OreToStorage_DryTph">#REF!</definedName>
    <definedName name="V.M.OreToStorage_Fe" localSheetId="6">#REF!</definedName>
    <definedName name="V.M.OreToStorage_Fe">#REF!</definedName>
    <definedName name="V.M.OreToStorage_Mg" localSheetId="6">#REF!</definedName>
    <definedName name="V.M.OreToStorage_Mg">#REF!</definedName>
    <definedName name="V.M.OreToStorage_Ni" localSheetId="6">#REF!</definedName>
    <definedName name="V.M.OreToStorage_Ni">#REF!</definedName>
    <definedName name="V.M.OreToStorage_PulpDensity" localSheetId="6">#REF!</definedName>
    <definedName name="V.M.OreToStorage_PulpDensity">#REF!</definedName>
    <definedName name="V.M.OreToStorage_PulpYieldStress" localSheetId="6">#REF!</definedName>
    <definedName name="V.M.OreToStorage_PulpYieldStress">#REF!</definedName>
    <definedName name="V.M.OreToStorage_Si" localSheetId="6">#REF!</definedName>
    <definedName name="V.M.OreToStorage_Si">#REF!</definedName>
    <definedName name="V.M.OreToStorage_Volume" localSheetId="6">#REF!</definedName>
    <definedName name="V.M.OreToStorage_Volume">#REF!</definedName>
    <definedName name="V.M.OreToStorage_VolumePerHr" localSheetId="6">#REF!</definedName>
    <definedName name="V.M.OreToStorage_VolumePerHr">#REF!</definedName>
    <definedName name="V.Y.CV1_Moisture" localSheetId="6">#REF!</definedName>
    <definedName name="V.Y.CV1_Moisture">#REF!</definedName>
    <definedName name="V.Y.CV2_Al" localSheetId="6">#REF!</definedName>
    <definedName name="V.Y.CV2_Al">#REF!</definedName>
    <definedName name="V.Y.CV2_Co" localSheetId="6">#REF!</definedName>
    <definedName name="V.Y.CV2_Co">#REF!</definedName>
    <definedName name="V.Y.CV2_DryTonnes" localSheetId="6">#REF!</definedName>
    <definedName name="V.Y.CV2_DryTonnes">#REF!</definedName>
    <definedName name="V.Y.CV2_dtph" localSheetId="6">#REF!</definedName>
    <definedName name="V.Y.CV2_dtph">#REF!</definedName>
    <definedName name="V.Y.CV2_Fe" localSheetId="6">#REF!</definedName>
    <definedName name="V.Y.CV2_Fe">#REF!</definedName>
    <definedName name="V.Y.CV2_Mg" localSheetId="6">#REF!</definedName>
    <definedName name="V.Y.CV2_Mg">#REF!</definedName>
    <definedName name="V.Y.CV2_Ni" localSheetId="6">#REF!</definedName>
    <definedName name="V.Y.CV2_Ni">#REF!</definedName>
    <definedName name="V.Y.CV2_Si" localSheetId="6">#REF!</definedName>
    <definedName name="V.Y.CV2_Si">#REF!</definedName>
    <definedName name="V.Y.Mill_Availability" localSheetId="6">#REF!</definedName>
    <definedName name="V.Y.Mill_Availability">#REF!</definedName>
    <definedName name="V.Y.Mill_Downtime" localSheetId="6">#REF!</definedName>
    <definedName name="V.Y.Mill_Downtime">#REF!</definedName>
    <definedName name="V.Y.Mill_DryTonnes" localSheetId="6">#REF!</definedName>
    <definedName name="V.Y.Mill_DryTonnes">#REF!</definedName>
    <definedName name="V.Y.Mill_DryTph" localSheetId="6">#REF!</definedName>
    <definedName name="V.Y.Mill_DryTph">#REF!</definedName>
    <definedName name="V.Y.Mill_PowerDraw" localSheetId="6">#REF!</definedName>
    <definedName name="V.Y.Mill_PowerDraw">#REF!</definedName>
    <definedName name="V.Y.Mill_PowerDrawPerTonne" localSheetId="6">#REF!</definedName>
    <definedName name="V.Y.Mill_PowerDrawPerTonne">#REF!</definedName>
    <definedName name="V.Y.Mill_Uptime" localSheetId="6">#REF!</definedName>
    <definedName name="V.Y.Mill_Uptime">#REF!</definedName>
    <definedName name="V.Y.Mill_Utilization" localSheetId="6">#REF!</definedName>
    <definedName name="V.Y.Mill_Utilization">#REF!</definedName>
    <definedName name="V.Y.Mill_WetTonnes" localSheetId="6">#REF!</definedName>
    <definedName name="V.Y.Mill_WetTonnes">#REF!</definedName>
    <definedName name="V.Y.Mill_WetTph" localSheetId="6">#REF!</definedName>
    <definedName name="V.Y.Mill_WetTph">#REF!</definedName>
    <definedName name="V.Y.MillFeed_Al" localSheetId="6">#REF!</definedName>
    <definedName name="V.Y.MillFeed_Al">#REF!</definedName>
    <definedName name="V.Y.MillFeed_Co" localSheetId="6">#REF!</definedName>
    <definedName name="V.Y.MillFeed_Co">#REF!</definedName>
    <definedName name="V.Y.MillFeed_Fe" localSheetId="6">#REF!</definedName>
    <definedName name="V.Y.MillFeed_Fe">#REF!</definedName>
    <definedName name="V.Y.MillFeed_Mg" localSheetId="6">#REF!</definedName>
    <definedName name="V.Y.MillFeed_Mg">#REF!</definedName>
    <definedName name="V.Y.MillFeed_Ni" localSheetId="6">#REF!</definedName>
    <definedName name="V.Y.MillFeed_Ni">#REF!</definedName>
    <definedName name="V.Y.MillFeed_Si" localSheetId="6">#REF!</definedName>
    <definedName name="V.Y.MillFeed_Si">#REF!</definedName>
    <definedName name="V.Y.MillH2O_Head" localSheetId="6">#REF!</definedName>
    <definedName name="V.Y.MillH2O_Head">#REF!</definedName>
    <definedName name="V.Y.MillH2O_Screen" localSheetId="6">#REF!</definedName>
    <definedName name="V.Y.MillH2O_Screen">#REF!</definedName>
    <definedName name="V.Y.MillH2O_Total" localSheetId="6">#REF!</definedName>
    <definedName name="V.Y.MillH2O_Total">#REF!</definedName>
    <definedName name="V.Y.OreToStorage_Al" localSheetId="6">#REF!</definedName>
    <definedName name="V.Y.OreToStorage_Al">#REF!</definedName>
    <definedName name="V.Y.OreToStorage_Co" localSheetId="6">#REF!</definedName>
    <definedName name="V.Y.OreToStorage_Co">#REF!</definedName>
    <definedName name="V.Y.OreToStorage_DryTonnes" localSheetId="6">#REF!</definedName>
    <definedName name="V.Y.OreToStorage_DryTonnes">#REF!</definedName>
    <definedName name="V.Y.OreToStorage_DryTph" localSheetId="6">#REF!</definedName>
    <definedName name="V.Y.OreToStorage_DryTph">#REF!</definedName>
    <definedName name="V.Y.OreToStorage_Fe" localSheetId="6">#REF!</definedName>
    <definedName name="V.Y.OreToStorage_Fe">#REF!</definedName>
    <definedName name="V.Y.OreToStorage_Mg" localSheetId="6">#REF!</definedName>
    <definedName name="V.Y.OreToStorage_Mg">#REF!</definedName>
    <definedName name="V.Y.OreToStorage_Ni" localSheetId="6">#REF!</definedName>
    <definedName name="V.Y.OreToStorage_Ni">#REF!</definedName>
    <definedName name="V.Y.OreToStorage_PulpDensity" localSheetId="6">#REF!</definedName>
    <definedName name="V.Y.OreToStorage_PulpDensity">#REF!</definedName>
    <definedName name="V.Y.OreToStorage_PulpYieldStress" localSheetId="6">#REF!</definedName>
    <definedName name="V.Y.OreToStorage_PulpYieldStress">#REF!</definedName>
    <definedName name="V.Y.OreToStorage_Si" localSheetId="6">#REF!</definedName>
    <definedName name="V.Y.OreToStorage_Si">#REF!</definedName>
    <definedName name="V.Y.OreToStorage_Volume" localSheetId="6">#REF!</definedName>
    <definedName name="V.Y.OreToStorage_Volume">#REF!</definedName>
    <definedName name="V.Y.OreToStorage_VolumePerHr" localSheetId="6">#REF!</definedName>
    <definedName name="V.Y.OreToStorage_VolumePerHr">#REF!</definedName>
    <definedName name="Va" localSheetId="6">#REF!</definedName>
    <definedName name="Va">#REF!</definedName>
    <definedName name="VAL_100PE_S1" localSheetId="6">#REF!</definedName>
    <definedName name="VAL_100PE_S1">#REF!</definedName>
    <definedName name="VAL_100PE_S2" localSheetId="6">#REF!</definedName>
    <definedName name="VAL_100PE_S2">#REF!</definedName>
    <definedName name="VAL_100PE_S3" localSheetId="6">#REF!</definedName>
    <definedName name="VAL_100PE_S3">#REF!</definedName>
    <definedName name="VAL_100PE_S4" localSheetId="6">#REF!</definedName>
    <definedName name="VAL_100PE_S4">#REF!</definedName>
    <definedName name="VAL_100PE_S5" localSheetId="6">#REF!</definedName>
    <definedName name="VAL_100PE_S5">#REF!</definedName>
    <definedName name="VAL_100PE_S6" localSheetId="6">#REF!</definedName>
    <definedName name="VAL_100PE_S6">#REF!</definedName>
    <definedName name="VAL150PE_S1" localSheetId="6">#REF!</definedName>
    <definedName name="VAL150PE_S1">#REF!</definedName>
    <definedName name="VAL150PE_S2" localSheetId="6">#REF!</definedName>
    <definedName name="VAL150PE_S2">#REF!</definedName>
    <definedName name="VAL150PE_S3" localSheetId="6">#REF!</definedName>
    <definedName name="VAL150PE_S3">#REF!</definedName>
    <definedName name="VAL150PE_S4" localSheetId="6">#REF!</definedName>
    <definedName name="VAL150PE_S4">#REF!</definedName>
    <definedName name="VAL150PE_S5" localSheetId="6">#REF!</definedName>
    <definedName name="VAL150PE_S5">#REF!</definedName>
    <definedName name="VAL150PE_S6" localSheetId="6">#REF!</definedName>
    <definedName name="VAL150PE_S6">#REF!</definedName>
    <definedName name="VAL200PE_S1" localSheetId="6">#REF!</definedName>
    <definedName name="VAL200PE_S1">#REF!</definedName>
    <definedName name="VAL200PE_S2" localSheetId="6">#REF!</definedName>
    <definedName name="VAL200PE_S2">#REF!</definedName>
    <definedName name="VAL200PE_S3" localSheetId="6">#REF!</definedName>
    <definedName name="VAL200PE_S3">#REF!</definedName>
    <definedName name="VAL200PE_S4" localSheetId="6">#REF!</definedName>
    <definedName name="VAL200PE_S4">#REF!</definedName>
    <definedName name="VAL200PE_S5" localSheetId="6">#REF!</definedName>
    <definedName name="VAL200PE_S5">#REF!</definedName>
    <definedName name="VAL200PE_S6" localSheetId="6">#REF!</definedName>
    <definedName name="VAL200PE_S6">#REF!</definedName>
    <definedName name="VAL250PE_S1" localSheetId="6">#REF!</definedName>
    <definedName name="VAL250PE_S1">#REF!</definedName>
    <definedName name="VAL250PE_S2" localSheetId="6">#REF!</definedName>
    <definedName name="VAL250PE_S2">#REF!</definedName>
    <definedName name="VAL250PE_S3" localSheetId="6">#REF!</definedName>
    <definedName name="VAL250PE_S3">#REF!</definedName>
    <definedName name="VAL250PE_S4" localSheetId="6">#REF!</definedName>
    <definedName name="VAL250PE_S4">#REF!</definedName>
    <definedName name="VAL250PE_S5" localSheetId="6">#REF!</definedName>
    <definedName name="VAL250PE_S5">#REF!</definedName>
    <definedName name="VAL250PE_S6" localSheetId="6">#REF!</definedName>
    <definedName name="VAL250PE_S6">#REF!</definedName>
    <definedName name="VAL300HD_S1" localSheetId="6">#REF!</definedName>
    <definedName name="VAL300HD_S1">#REF!</definedName>
    <definedName name="VAL300HD_S2" localSheetId="6">#REF!</definedName>
    <definedName name="VAL300HD_S2">#REF!</definedName>
    <definedName name="VAL300HD_S3" localSheetId="6">#REF!</definedName>
    <definedName name="VAL300HD_S3">#REF!</definedName>
    <definedName name="VAL300HD_S4" localSheetId="6">#REF!</definedName>
    <definedName name="VAL300HD_S4">#REF!</definedName>
    <definedName name="VAL300HD_S5" localSheetId="6">#REF!</definedName>
    <definedName name="VAL300HD_S5">#REF!</definedName>
    <definedName name="VAL300HD_S6" localSheetId="6">#REF!</definedName>
    <definedName name="VAL300HD_S6">#REF!</definedName>
    <definedName name="VAL300PVC_S1" localSheetId="6">#REF!</definedName>
    <definedName name="VAL300PVC_S1">#REF!</definedName>
    <definedName name="VAL300PVC_S2" localSheetId="6">#REF!</definedName>
    <definedName name="VAL300PVC_S2">#REF!</definedName>
    <definedName name="VAL300PVC_S3" localSheetId="6">#REF!</definedName>
    <definedName name="VAL300PVC_S3">#REF!</definedName>
    <definedName name="VAL300PVC_S4" localSheetId="6">#REF!</definedName>
    <definedName name="VAL300PVC_S4">#REF!</definedName>
    <definedName name="VAL300PVC_S5" localSheetId="6">#REF!</definedName>
    <definedName name="VAL300PVC_S5">#REF!</definedName>
    <definedName name="VAL300PVC_S6" localSheetId="6">#REF!</definedName>
    <definedName name="VAL300PVC_S6">#REF!</definedName>
    <definedName name="VAL80PE_S1" localSheetId="6">#REF!</definedName>
    <definedName name="VAL80PE_S1">#REF!</definedName>
    <definedName name="VAL80PE_S2" localSheetId="6">#REF!</definedName>
    <definedName name="VAL80PE_S2">#REF!</definedName>
    <definedName name="VAL80PE_S3" localSheetId="6">#REF!</definedName>
    <definedName name="VAL80PE_S3">#REF!</definedName>
    <definedName name="VAL80PE_S4" localSheetId="6">#REF!</definedName>
    <definedName name="VAL80PE_S4">#REF!</definedName>
    <definedName name="VAL80PE_S5" localSheetId="6">#REF!</definedName>
    <definedName name="VAL80PE_S5">#REF!</definedName>
    <definedName name="VAL80PE_S6" localSheetId="6">#REF!</definedName>
    <definedName name="VAL80PE_S6">#REF!</definedName>
    <definedName name="valcal" localSheetId="6">[219]Dólar!#REF!</definedName>
    <definedName name="valcal" localSheetId="7">[219]Dólar!#REF!</definedName>
    <definedName name="valcal" localSheetId="11">[219]Dólar!#REF!</definedName>
    <definedName name="valcal" localSheetId="19">[219]Dólar!#REF!</definedName>
    <definedName name="valcal">[219]Dólar!#REF!</definedName>
    <definedName name="VALDES" localSheetId="6">#REF!</definedName>
    <definedName name="VALDES" localSheetId="7">#REF!</definedName>
    <definedName name="VALDES" localSheetId="11">#REF!</definedName>
    <definedName name="VALDES" localSheetId="19">#REF!</definedName>
    <definedName name="VALDES" localSheetId="2">#REF!</definedName>
    <definedName name="VALDES" localSheetId="1">#REF!</definedName>
    <definedName name="VALDES">#REF!</definedName>
    <definedName name="valen" localSheetId="6">#REF!</definedName>
    <definedName name="valen" localSheetId="7">#REF!</definedName>
    <definedName name="valen" localSheetId="11">#REF!</definedName>
    <definedName name="valen" localSheetId="19">#REF!</definedName>
    <definedName name="valen" localSheetId="2">#REF!</definedName>
    <definedName name="valen" localSheetId="1">#REF!</definedName>
    <definedName name="valen">#REF!</definedName>
    <definedName name="valhati" localSheetId="6">[15]Gastos!#REF!</definedName>
    <definedName name="valhati" localSheetId="7">[15]Gastos!#REF!</definedName>
    <definedName name="valhati" localSheetId="11">[15]Gastos!#REF!</definedName>
    <definedName name="valhati" localSheetId="19">[15]Gastos!#REF!</definedName>
    <definedName name="valhati" localSheetId="2">[15]Gastos!#REF!</definedName>
    <definedName name="valhati" localSheetId="1">[15]Gastos!#REF!</definedName>
    <definedName name="valhati">[15]Gastos!#REF!</definedName>
    <definedName name="VALLA_2_3_MTS_CON_3_CERCHAS" localSheetId="6">#REF!</definedName>
    <definedName name="VALLA_2_3_MTS_CON_3_CERCHAS" localSheetId="7">#REF!</definedName>
    <definedName name="VALLA_2_3_MTS_CON_3_CERCHAS" localSheetId="11">#REF!</definedName>
    <definedName name="VALLA_2_3_MTS_CON_3_CERCHAS" localSheetId="19">#REF!</definedName>
    <definedName name="VALLA_2_3_MTS_CON_3_CERCHAS" localSheetId="2">#REF!</definedName>
    <definedName name="VALLA_2_3_MTS_CON_3_CERCHAS" localSheetId="1">#REF!</definedName>
    <definedName name="VALLA_2_3_MTS_CON_3_CERCHAS">#REF!</definedName>
    <definedName name="valor_consumibles" localSheetId="6">#REF!</definedName>
    <definedName name="valor_consumibles" localSheetId="7">#REF!</definedName>
    <definedName name="valor_consumibles" localSheetId="11">#REF!</definedName>
    <definedName name="valor_consumibles" localSheetId="19">#REF!</definedName>
    <definedName name="valor_consumibles" localSheetId="2">#REF!</definedName>
    <definedName name="valor_consumibles" localSheetId="1">#REF!</definedName>
    <definedName name="valor_consumibles">#REF!</definedName>
    <definedName name="valor_cuadrilla" localSheetId="6">#REF!</definedName>
    <definedName name="valor_cuadrilla" localSheetId="7">#REF!</definedName>
    <definedName name="valor_cuadrilla" localSheetId="11">#REF!</definedName>
    <definedName name="valor_cuadrilla" localSheetId="19">#REF!</definedName>
    <definedName name="valor_cuadrilla">#REF!</definedName>
    <definedName name="valor_equipos" localSheetId="6">#REF!</definedName>
    <definedName name="valor_equipos">#REF!</definedName>
    <definedName name="valor_nomina1" localSheetId="6">#REF!</definedName>
    <definedName name="valor_nomina1">#REF!</definedName>
    <definedName name="valor_nomina2" localSheetId="6">#REF!</definedName>
    <definedName name="valor_nomina2">#REF!</definedName>
    <definedName name="valor_nomina3" localSheetId="6">#REF!</definedName>
    <definedName name="valor_nomina3">#REF!</definedName>
    <definedName name="Valor_Total" localSheetId="6">#REF!</definedName>
    <definedName name="Valor_Total">#REF!</definedName>
    <definedName name="valor1" localSheetId="6">#REF!</definedName>
    <definedName name="valor1" localSheetId="3">#REF!</definedName>
    <definedName name="valor1">#REF!</definedName>
    <definedName name="valor2" localSheetId="6">#REF!</definedName>
    <definedName name="valor2" localSheetId="3">#REF!</definedName>
    <definedName name="valor2">#REF!</definedName>
    <definedName name="VALOR3" localSheetId="6">#REF!</definedName>
    <definedName name="VALOR3" localSheetId="3">#REF!</definedName>
    <definedName name="VALOR3">#REF!</definedName>
    <definedName name="valorcal" localSheetId="6">[15]Gastos!#REF!</definedName>
    <definedName name="valorcal" localSheetId="7">[15]Gastos!#REF!</definedName>
    <definedName name="valorcal" localSheetId="11">[15]Gastos!#REF!</definedName>
    <definedName name="valorcal" localSheetId="19">[15]Gastos!#REF!</definedName>
    <definedName name="valorcal">[15]Gastos!#REF!</definedName>
    <definedName name="ValoresCanon" localSheetId="6">#REF!</definedName>
    <definedName name="ValoresCanon" localSheetId="7">#REF!</definedName>
    <definedName name="ValoresCanon" localSheetId="11">#REF!</definedName>
    <definedName name="ValoresCanon" localSheetId="19">#REF!</definedName>
    <definedName name="ValoresCanon">#REF!</definedName>
    <definedName name="ValoresIva" localSheetId="6">#REF!</definedName>
    <definedName name="ValoresIva" localSheetId="7">#REF!</definedName>
    <definedName name="ValoresIva" localSheetId="11">#REF!</definedName>
    <definedName name="ValoresIva" localSheetId="19">#REF!</definedName>
    <definedName name="ValoresIva">#REF!</definedName>
    <definedName name="ValorFuturoFcro" localSheetId="6">#REF!</definedName>
    <definedName name="ValorFuturoFcro" localSheetId="7">#REF!</definedName>
    <definedName name="ValorFuturoFcro" localSheetId="11">#REF!</definedName>
    <definedName name="ValorFuturoFcro" localSheetId="19">#REF!</definedName>
    <definedName name="ValorFuturoFcro">#REF!</definedName>
    <definedName name="ValorImpuestoTimbre" localSheetId="6">#REF!</definedName>
    <definedName name="ValorImpuestoTimbre">#REF!</definedName>
    <definedName name="Values_Entered" localSheetId="15">IF([0]!Loan_Amount*' 3,5'!Interest_Rate*[0]!Loan_Years*[0]!Loan_Start&gt;0,1,0)</definedName>
    <definedName name="Values_Entered" localSheetId="6">IF('1,1'!Loan_Amount*'1,1'!Interest_Rate*'1,1'!Loan_Years*'1,1'!Loan_Start&gt;0,1,0)</definedName>
    <definedName name="Values_Entered" localSheetId="7">IF(Loan_Amount*'1,2 '!Interest_Rate*Loan_Years*Loan_Start&gt;0,1,0)</definedName>
    <definedName name="Values_Entered" localSheetId="8">IF([0]!Loan_Amount*'1,3'!Interest_Rate*[0]!Loan_Years*[0]!Loan_Start&gt;0,1,0)</definedName>
    <definedName name="Values_Entered" localSheetId="42">IF([0]!Loan_Amount*'10,1'!Interest_Rate*[0]!Loan_Years*[0]!Loan_Start&gt;0,1,0)</definedName>
    <definedName name="Values_Entered" localSheetId="43">IF([0]!Loan_Amount*'10,2'!Interest_Rate*[0]!Loan_Years*[0]!Loan_Start&gt;0,1,0)</definedName>
    <definedName name="Values_Entered" localSheetId="44">IF([0]!Loan_Amount*'10,3'!Interest_Rate*[0]!Loan_Years*[0]!Loan_Start&gt;0,1,0)</definedName>
    <definedName name="Values_Entered" localSheetId="45">IF([0]!Loan_Amount*'10,4'!Interest_Rate*[0]!Loan_Years*[0]!Loan_Start&gt;0,1,0)</definedName>
    <definedName name="Values_Entered" localSheetId="46">IF([0]!Loan_Amount*'10,5'!Interest_Rate*[0]!Loan_Years*[0]!Loan_Start&gt;0,1,0)</definedName>
    <definedName name="Values_Entered" localSheetId="47">IF([0]!Loan_Amount*'10,6'!Interest_Rate*[0]!Loan_Years*[0]!Loan_Start&gt;0,1,0)</definedName>
    <definedName name="Values_Entered" localSheetId="48">IF([0]!Loan_Amount*'10,7'!Interest_Rate*[0]!Loan_Years*[0]!Loan_Start&gt;0,1,0)</definedName>
    <definedName name="Values_Entered" localSheetId="49">IF([0]!Loan_Amount*'10,8'!Interest_Rate*[0]!Loan_Years*[0]!Loan_Start&gt;0,1,0)</definedName>
    <definedName name="Values_Entered" localSheetId="50">IF([0]!Loan_Amount*'10,9'!Interest_Rate*[0]!Loan_Years*[0]!Loan_Start&gt;0,1,0)</definedName>
    <definedName name="Values_Entered" localSheetId="51">IF([0]!Loan_Amount*'11,1'!Interest_Rate*[0]!Loan_Years*[0]!Loan_Start&gt;0,1,0)</definedName>
    <definedName name="Values_Entered" localSheetId="52">IF([0]!Loan_Amount*'11,2'!Interest_Rate*[0]!Loan_Years*[0]!Loan_Start&gt;0,1,0)</definedName>
    <definedName name="Values_Entered" localSheetId="53">IF([0]!Loan_Amount*'11,3'!Interest_Rate*[0]!Loan_Years*[0]!Loan_Start&gt;0,1,0)</definedName>
    <definedName name="Values_Entered" localSheetId="54">IF([0]!Loan_Amount*'11,4'!Interest_Rate*[0]!Loan_Years*[0]!Loan_Start&gt;0,1,0)</definedName>
    <definedName name="Values_Entered" localSheetId="55">IF([0]!Loan_Amount*'11,5'!Interest_Rate*[0]!Loan_Years*[0]!Loan_Start&gt;0,1,0)</definedName>
    <definedName name="Values_Entered" localSheetId="56">IF([0]!Loan_Amount*'11,6'!Interest_Rate*[0]!Loan_Years*[0]!Loan_Start&gt;0,1,0)</definedName>
    <definedName name="Values_Entered" localSheetId="9">IF([0]!Loan_Amount*'2,1'!Interest_Rate*[0]!Loan_Years*[0]!Loan_Start&gt;0,1,0)</definedName>
    <definedName name="Values_Entered" localSheetId="10">IF([0]!Loan_Amount*'2,2'!Interest_Rate*[0]!Loan_Years*[0]!Loan_Start&gt;0,1,0)</definedName>
    <definedName name="Values_Entered" localSheetId="11">IF([0]!Loan_Amount*'3,1 '!Interest_Rate*[0]!Loan_Years*[0]!Loan_Start&gt;0,1,0)</definedName>
    <definedName name="Values_Entered" localSheetId="12">IF([0]!Loan_Amount*'3,2'!Interest_Rate*[0]!Loan_Years*[0]!Loan_Start&gt;0,1,0)</definedName>
    <definedName name="Values_Entered" localSheetId="13">IF([0]!Loan_Amount*'3,3 '!Interest_Rate*[0]!Loan_Years*[0]!Loan_Start&gt;0,1,0)</definedName>
    <definedName name="Values_Entered" localSheetId="14">IF([0]!Loan_Amount*'3,4 '!Interest_Rate*[0]!Loan_Years*[0]!Loan_Start&gt;0,1,0)</definedName>
    <definedName name="Values_Entered" localSheetId="16">IF([0]!Loan_Amount*'3,6'!Interest_Rate*[0]!Loan_Years*[0]!Loan_Start&gt;0,1,0)</definedName>
    <definedName name="Values_Entered" localSheetId="17">IF([0]!Loan_Amount*'3,7'!Interest_Rate*[0]!Loan_Years*[0]!Loan_Start&gt;0,1,0)</definedName>
    <definedName name="Values_Entered" localSheetId="18">IF(Loan_Amount*'4,1'!Interest_Rate*Loan_Years*Loan_Start&gt;0,1,0)</definedName>
    <definedName name="Values_Entered" localSheetId="19">IF(Loan_Amount*'4,2'!Interest_Rate*Loan_Years*Loan_Start&gt;0,1,0)</definedName>
    <definedName name="Values_Entered" localSheetId="20">IF(Loan_Amount*Interest_Rate*Loan_Years*Loan_Start&gt;0,1,0)</definedName>
    <definedName name="Values_Entered" localSheetId="21">IF(Loan_Amount*Interest_Rate*Loan_Years*Loan_Start&gt;0,1,0)</definedName>
    <definedName name="Values_Entered" localSheetId="22">IF([0]!Loan_Amount*'6,1 '!Interest_Rate*[0]!Loan_Years*[0]!Loan_Start&gt;0,1,0)</definedName>
    <definedName name="Values_Entered" localSheetId="23">IF([0]!Loan_Amount*'6,2 '!Interest_Rate*[0]!Loan_Years*[0]!Loan_Start&gt;0,1,0)</definedName>
    <definedName name="Values_Entered" localSheetId="24">IF([0]!Loan_Amount*'6,3 '!Interest_Rate*[0]!Loan_Years*[0]!Loan_Start&gt;0,1,0)</definedName>
    <definedName name="Values_Entered" localSheetId="25">IF([0]!Loan_Amount*'6,4 '!Interest_Rate*[0]!Loan_Years*[0]!Loan_Start&gt;0,1,0)</definedName>
    <definedName name="Values_Entered" localSheetId="26">IF([0]!Loan_Amount*'6,5 '!Interest_Rate*[0]!Loan_Years*[0]!Loan_Start&gt;0,1,0)</definedName>
    <definedName name="Values_Entered" localSheetId="27">IF([0]!Loan_Amount*'6,6 '!Interest_Rate*[0]!Loan_Years*[0]!Loan_Start&gt;0,1,0)</definedName>
    <definedName name="Values_Entered" localSheetId="28">IF([0]!Loan_Amount*'6,7 '!Interest_Rate*[0]!Loan_Years*[0]!Loan_Start&gt;0,1,0)</definedName>
    <definedName name="Values_Entered" localSheetId="29">IF([0]!Loan_Amount*'7,1 '!Interest_Rate*[0]!Loan_Years*[0]!Loan_Start&gt;0,1,0)</definedName>
    <definedName name="Values_Entered" localSheetId="30">IF([0]!Loan_Amount*'7,2 '!Interest_Rate*[0]!Loan_Years*[0]!Loan_Start&gt;0,1,0)</definedName>
    <definedName name="Values_Entered" localSheetId="31">IF([0]!Loan_Amount*'7,3 '!Interest_Rate*[0]!Loan_Years*[0]!Loan_Start&gt;0,1,0)</definedName>
    <definedName name="Values_Entered" localSheetId="32">IF([0]!Loan_Amount*'7,4 '!Interest_Rate*[0]!Loan_Years*[0]!Loan_Start&gt;0,1,0)</definedName>
    <definedName name="Values_Entered" localSheetId="33">IF([0]!Loan_Amount*'8,1 '!Interest_Rate*[0]!Loan_Years*[0]!Loan_Start&gt;0,1,0)</definedName>
    <definedName name="Values_Entered" localSheetId="34">IF([0]!Loan_Amount*'8,2 '!Interest_Rate*[0]!Loan_Years*[0]!Loan_Start&gt;0,1,0)</definedName>
    <definedName name="Values_Entered" localSheetId="35">IF([0]!Loan_Amount*'8,3 '!Interest_Rate*[0]!Loan_Years*[0]!Loan_Start&gt;0,1,0)</definedName>
    <definedName name="Values_Entered" localSheetId="36">IF([0]!Loan_Amount*'8,4 '!Interest_Rate*[0]!Loan_Years*[0]!Loan_Start&gt;0,1,0)</definedName>
    <definedName name="Values_Entered" localSheetId="37">IF([0]!Loan_Amount*'8,5 '!Interest_Rate*[0]!Loan_Years*[0]!Loan_Start&gt;0,1,0)</definedName>
    <definedName name="Values_Entered" localSheetId="38">IF([0]!Loan_Amount*'9,1'!Interest_Rate*[0]!Loan_Years*[0]!Loan_Start&gt;0,1,0)</definedName>
    <definedName name="Values_Entered" localSheetId="39">IF([0]!Loan_Amount*'9,2 '!Interest_Rate*[0]!Loan_Years*[0]!Loan_Start&gt;0,1,0)</definedName>
    <definedName name="Values_Entered" localSheetId="40">IF([0]!Loan_Amount*'9,3'!Interest_Rate*[0]!Loan_Years*[0]!Loan_Start&gt;0,1,0)</definedName>
    <definedName name="Values_Entered" localSheetId="41">IF([0]!Loan_Amount*'9,4'!Interest_Rate*[0]!Loan_Years*[0]!Loan_Start&gt;0,1,0)</definedName>
    <definedName name="Values_Entered" localSheetId="2">IF(Loan_Amount*Interest_Rate*Loan_Years*Loan_Start&gt;0,1,0)</definedName>
    <definedName name="Values_Entered" localSheetId="1">IF(Loan_Amount*Interest_Rate*Loan_Years*Loan_Start&gt;0,1,0)</definedName>
    <definedName name="Values_Entered" localSheetId="3">#N/A</definedName>
    <definedName name="Values_Entered">IF(Loan_Amount*Interest_Rate*Loan_Years*Loan_Start&gt;0,1,0)</definedName>
    <definedName name="Values_Entered_1">#N/A</definedName>
    <definedName name="Values_Entered_2">#N/A</definedName>
    <definedName name="VALVULA_DE_COMPUERTA_2__SELLO_ELASTICO_Y_VNA_CON_CUADRANTE" localSheetId="6">#REF!</definedName>
    <definedName name="VALVULA_DE_COMPUERTA_2__SELLO_ELASTICO_Y_VNA_CON_CUADRANTE" localSheetId="7">#REF!</definedName>
    <definedName name="VALVULA_DE_COMPUERTA_2__SELLO_ELASTICO_Y_VNA_CON_CUADRANTE" localSheetId="11">#REF!</definedName>
    <definedName name="VALVULA_DE_COMPUERTA_2__SELLO_ELASTICO_Y_VNA_CON_CUADRANTE" localSheetId="19">#REF!</definedName>
    <definedName name="VALVULA_DE_COMPUERTA_2__SELLO_ELASTICO_Y_VNA_CON_CUADRANTE" localSheetId="1">#REF!</definedName>
    <definedName name="VALVULA_DE_COMPUERTA_2__SELLO_ELASTICO_Y_VNA_CON_CUADRANTE">#REF!</definedName>
    <definedName name="VALVULA_DE_COMPUERTA_3__BxB_CON_RUEDA_MECANICA" localSheetId="6">#REF!</definedName>
    <definedName name="VALVULA_DE_COMPUERTA_3__BxB_CON_RUEDA_MECANICA" localSheetId="7">#REF!</definedName>
    <definedName name="VALVULA_DE_COMPUERTA_3__BxB_CON_RUEDA_MECANICA" localSheetId="11">#REF!</definedName>
    <definedName name="VALVULA_DE_COMPUERTA_3__BxB_CON_RUEDA_MECANICA" localSheetId="19">#REF!</definedName>
    <definedName name="VALVULA_DE_COMPUERTA_3__BxB_CON_RUEDA_MECANICA" localSheetId="1">#REF!</definedName>
    <definedName name="VALVULA_DE_COMPUERTA_3__BxB_CON_RUEDA_MECANICA">#REF!</definedName>
    <definedName name="VALVULA_DE_COMPUERTA_3__SELLO_ELASTICO_Y_VNA_CON_CUADRANTE" localSheetId="6">#REF!</definedName>
    <definedName name="VALVULA_DE_COMPUERTA_3__SELLO_ELASTICO_Y_VNA_CON_CUADRANTE" localSheetId="7">#REF!</definedName>
    <definedName name="VALVULA_DE_COMPUERTA_3__SELLO_ELASTICO_Y_VNA_CON_CUADRANTE" localSheetId="11">#REF!</definedName>
    <definedName name="VALVULA_DE_COMPUERTA_3__SELLO_ELASTICO_Y_VNA_CON_CUADRANTE" localSheetId="19">#REF!</definedName>
    <definedName name="VALVULA_DE_COMPUERTA_3__SELLO_ELASTICO_Y_VNA_CON_CUADRANTE" localSheetId="1">#REF!</definedName>
    <definedName name="VALVULA_DE_COMPUERTA_3__SELLO_ELASTICO_Y_VNA_CON_CUADRANTE">#REF!</definedName>
    <definedName name="VALVULA_DE_COMPUERTA_4__SELLO_ELASTICO_Y_VNA_CON_CUADRANTE" localSheetId="6">#REF!</definedName>
    <definedName name="VALVULA_DE_COMPUERTA_4__SELLO_ELASTICO_Y_VNA_CON_CUADRANTE">#REF!</definedName>
    <definedName name="VALVULA_DE_NO_RETORNO_CHEQUE__3__PARA_TRABAJAR_HORIZONTALMENTE_B_x_B" localSheetId="6">#REF!</definedName>
    <definedName name="VALVULA_DE_NO_RETORNO_CHEQUE__3__PARA_TRABAJAR_HORIZONTALMENTE_B_x_B">#REF!</definedName>
    <definedName name="VALVULA_DE_NO_RETORNO_CHEQUE__4__PARA_TRABAJAR_HORIZONTALMENTE_B_x_B" localSheetId="6">#REF!</definedName>
    <definedName name="VALVULA_DE_NO_RETORNO_CHEQUE__4__PARA_TRABAJAR_HORIZONTALMENTE_B_x_B">#REF!</definedName>
    <definedName name="VarEquip" localSheetId="6">'[82]Equip Data'!#REF!</definedName>
    <definedName name="VarEquip" localSheetId="7">'[82]Equip Data'!#REF!</definedName>
    <definedName name="VarEquip" localSheetId="11">'[82]Equip Data'!#REF!</definedName>
    <definedName name="VarEquip" localSheetId="19">'[82]Equip Data'!#REF!</definedName>
    <definedName name="VarEquip" localSheetId="2">'[82]Equip Data'!#REF!</definedName>
    <definedName name="VarEquip">'[82]Equip Data'!#REF!</definedName>
    <definedName name="variables" localSheetId="15">#REF!</definedName>
    <definedName name="variables" localSheetId="6">#REF!</definedName>
    <definedName name="variables" localSheetId="7">#REF!</definedName>
    <definedName name="variables" localSheetId="8">#REF!</definedName>
    <definedName name="variables" localSheetId="42">#REF!</definedName>
    <definedName name="variables" localSheetId="43">#REF!</definedName>
    <definedName name="variables" localSheetId="44">#REF!</definedName>
    <definedName name="variables" localSheetId="45">#REF!</definedName>
    <definedName name="variables" localSheetId="46">#REF!</definedName>
    <definedName name="variables" localSheetId="47">#REF!</definedName>
    <definedName name="variables" localSheetId="48">#REF!</definedName>
    <definedName name="variables" localSheetId="49">#REF!</definedName>
    <definedName name="variables" localSheetId="50">#REF!</definedName>
    <definedName name="variables" localSheetId="51">#REF!</definedName>
    <definedName name="variables" localSheetId="52">#REF!</definedName>
    <definedName name="variables" localSheetId="53">#REF!</definedName>
    <definedName name="variables" localSheetId="54">#REF!</definedName>
    <definedName name="variables" localSheetId="55">#REF!</definedName>
    <definedName name="variables" localSheetId="56">#REF!</definedName>
    <definedName name="variables" localSheetId="9">#REF!</definedName>
    <definedName name="variables" localSheetId="10">#REF!</definedName>
    <definedName name="variables" localSheetId="11">#REF!</definedName>
    <definedName name="variables" localSheetId="12">#REF!</definedName>
    <definedName name="variables" localSheetId="13">#REF!</definedName>
    <definedName name="variables" localSheetId="14">#REF!</definedName>
    <definedName name="variables" localSheetId="16">#REF!</definedName>
    <definedName name="variables" localSheetId="17">#REF!</definedName>
    <definedName name="variables" localSheetId="18">#REF!</definedName>
    <definedName name="variables" localSheetId="19">#REF!</definedName>
    <definedName name="variables" localSheetId="20">#REF!</definedName>
    <definedName name="variables" localSheetId="21">#REF!</definedName>
    <definedName name="variables" localSheetId="22">#REF!</definedName>
    <definedName name="variables" localSheetId="23">#REF!</definedName>
    <definedName name="variables" localSheetId="24">#REF!</definedName>
    <definedName name="variables" localSheetId="25">#REF!</definedName>
    <definedName name="variables" localSheetId="26">#REF!</definedName>
    <definedName name="variables" localSheetId="27">#REF!</definedName>
    <definedName name="variables" localSheetId="28">#REF!</definedName>
    <definedName name="variables" localSheetId="29">#REF!</definedName>
    <definedName name="variables" localSheetId="30">#REF!</definedName>
    <definedName name="variables" localSheetId="31">#REF!</definedName>
    <definedName name="variables" localSheetId="32">#REF!</definedName>
    <definedName name="variables" localSheetId="33">#REF!</definedName>
    <definedName name="variables" localSheetId="34">#REF!</definedName>
    <definedName name="variables" localSheetId="35">#REF!</definedName>
    <definedName name="variables" localSheetId="36">#REF!</definedName>
    <definedName name="variables" localSheetId="37">#REF!</definedName>
    <definedName name="variables" localSheetId="38">#REF!</definedName>
    <definedName name="variables" localSheetId="39">#REF!</definedName>
    <definedName name="variables" localSheetId="40">#REF!</definedName>
    <definedName name="variables" localSheetId="41">#REF!</definedName>
    <definedName name="variables">#REF!</definedName>
    <definedName name="Varilla_cooperwell_24">'[37]LISTADO '!$F$42</definedName>
    <definedName name="VARILLA1" localSheetId="15">#REF!</definedName>
    <definedName name="VARILLA1" localSheetId="6">#REF!</definedName>
    <definedName name="VARILLA1" localSheetId="7">#REF!</definedName>
    <definedName name="VARILLA1" localSheetId="8">#REF!</definedName>
    <definedName name="VARILLA1" localSheetId="42">#REF!</definedName>
    <definedName name="VARILLA1" localSheetId="43">#REF!</definedName>
    <definedName name="VARILLA1" localSheetId="44">#REF!</definedName>
    <definedName name="VARILLA1" localSheetId="45">#REF!</definedName>
    <definedName name="VARILLA1" localSheetId="46">#REF!</definedName>
    <definedName name="VARILLA1" localSheetId="47">#REF!</definedName>
    <definedName name="VARILLA1" localSheetId="48">#REF!</definedName>
    <definedName name="VARILLA1" localSheetId="49">#REF!</definedName>
    <definedName name="VARILLA1" localSheetId="50">#REF!</definedName>
    <definedName name="VARILLA1" localSheetId="51">#REF!</definedName>
    <definedName name="VARILLA1" localSheetId="52">#REF!</definedName>
    <definedName name="VARILLA1" localSheetId="53">#REF!</definedName>
    <definedName name="VARILLA1" localSheetId="54">#REF!</definedName>
    <definedName name="VARILLA1" localSheetId="55">#REF!</definedName>
    <definedName name="VARILLA1" localSheetId="56">#REF!</definedName>
    <definedName name="VARILLA1" localSheetId="9">#REF!</definedName>
    <definedName name="VARILLA1" localSheetId="10">#REF!</definedName>
    <definedName name="VARILLA1" localSheetId="11">#REF!</definedName>
    <definedName name="VARILLA1" localSheetId="12">#REF!</definedName>
    <definedName name="VARILLA1" localSheetId="13">#REF!</definedName>
    <definedName name="VARILLA1" localSheetId="14">#REF!</definedName>
    <definedName name="VARILLA1" localSheetId="16">#REF!</definedName>
    <definedName name="VARILLA1" localSheetId="17">#REF!</definedName>
    <definedName name="VARILLA1" localSheetId="18">#REF!</definedName>
    <definedName name="VARILLA1" localSheetId="19">#REF!</definedName>
    <definedName name="VARILLA1" localSheetId="20">#REF!</definedName>
    <definedName name="VARILLA1" localSheetId="21">#REF!</definedName>
    <definedName name="VARILLA1" localSheetId="22">#REF!</definedName>
    <definedName name="VARILLA1" localSheetId="23">#REF!</definedName>
    <definedName name="VARILLA1" localSheetId="24">#REF!</definedName>
    <definedName name="VARILLA1" localSheetId="25">#REF!</definedName>
    <definedName name="VARILLA1" localSheetId="26">#REF!</definedName>
    <definedName name="VARILLA1" localSheetId="27">#REF!</definedName>
    <definedName name="VARILLA1" localSheetId="28">#REF!</definedName>
    <definedName name="VARILLA1" localSheetId="29">#REF!</definedName>
    <definedName name="VARILLA1" localSheetId="30">#REF!</definedName>
    <definedName name="VARILLA1" localSheetId="31">#REF!</definedName>
    <definedName name="VARILLA1" localSheetId="32">#REF!</definedName>
    <definedName name="VARILLA1" localSheetId="33">#REF!</definedName>
    <definedName name="VARILLA1" localSheetId="34">#REF!</definedName>
    <definedName name="VARILLA1" localSheetId="35">#REF!</definedName>
    <definedName name="VARILLA1" localSheetId="36">#REF!</definedName>
    <definedName name="VARILLA1" localSheetId="37">#REF!</definedName>
    <definedName name="VARILLA1" localSheetId="38">#REF!</definedName>
    <definedName name="VARILLA1" localSheetId="39">#REF!</definedName>
    <definedName name="VARILLA1" localSheetId="40">#REF!</definedName>
    <definedName name="VARILLA1" localSheetId="41">#REF!</definedName>
    <definedName name="VARILLA1">#REF!</definedName>
    <definedName name="VarRange" localSheetId="6">'[82]Equip Data'!#REF!</definedName>
    <definedName name="VarRange" localSheetId="7">'[82]Equip Data'!#REF!</definedName>
    <definedName name="VarRange" localSheetId="11">'[82]Equip Data'!#REF!</definedName>
    <definedName name="VarRange" localSheetId="19">'[82]Equip Data'!#REF!</definedName>
    <definedName name="VarRange">'[82]Equip Data'!#REF!</definedName>
    <definedName name="VAT" localSheetId="6">#REF!</definedName>
    <definedName name="VAT" localSheetId="7">#REF!</definedName>
    <definedName name="VAT" localSheetId="11">#REF!</definedName>
    <definedName name="VAT" localSheetId="19">#REF!</definedName>
    <definedName name="VAT" localSheetId="2">#REF!</definedName>
    <definedName name="VAT" localSheetId="1">#REF!</definedName>
    <definedName name="VAT">#REF!</definedName>
    <definedName name="vaton" localSheetId="6">[15]Gastos!#REF!</definedName>
    <definedName name="vaton" localSheetId="7">[15]Gastos!#REF!</definedName>
    <definedName name="vaton" localSheetId="11">[15]Gastos!#REF!</definedName>
    <definedName name="vaton" localSheetId="19">[15]Gastos!#REF!</definedName>
    <definedName name="vaton">[15]Gastos!#REF!</definedName>
    <definedName name="vb" localSheetId="15">#REF!</definedName>
    <definedName name="vb" localSheetId="6">#REF!</definedName>
    <definedName name="vb" localSheetId="7">#REF!</definedName>
    <definedName name="vb" localSheetId="8">#REF!</definedName>
    <definedName name="vb" localSheetId="42">#REF!</definedName>
    <definedName name="vb" localSheetId="43">#REF!</definedName>
    <definedName name="vb" localSheetId="44">#REF!</definedName>
    <definedName name="vb" localSheetId="45">#REF!</definedName>
    <definedName name="vb" localSheetId="46">#REF!</definedName>
    <definedName name="vb" localSheetId="47">#REF!</definedName>
    <definedName name="vb" localSheetId="48">#REF!</definedName>
    <definedName name="vb" localSheetId="49">#REF!</definedName>
    <definedName name="vb" localSheetId="50">#REF!</definedName>
    <definedName name="vb" localSheetId="51">#REF!</definedName>
    <definedName name="vb" localSheetId="52">#REF!</definedName>
    <definedName name="vb" localSheetId="53">#REF!</definedName>
    <definedName name="vb" localSheetId="54">#REF!</definedName>
    <definedName name="vb" localSheetId="55">#REF!</definedName>
    <definedName name="vb" localSheetId="56">#REF!</definedName>
    <definedName name="vb" localSheetId="9">#REF!</definedName>
    <definedName name="vb" localSheetId="10">#REF!</definedName>
    <definedName name="vb" localSheetId="11">#REF!</definedName>
    <definedName name="vb" localSheetId="12">#REF!</definedName>
    <definedName name="vb" localSheetId="13">#REF!</definedName>
    <definedName name="vb" localSheetId="14">#REF!</definedName>
    <definedName name="vb" localSheetId="16">#REF!</definedName>
    <definedName name="vb" localSheetId="17">#REF!</definedName>
    <definedName name="vb" localSheetId="18">#REF!</definedName>
    <definedName name="vb" localSheetId="19">#REF!</definedName>
    <definedName name="vb" localSheetId="20">#REF!</definedName>
    <definedName name="vb" localSheetId="21">#REF!</definedName>
    <definedName name="vb" localSheetId="22">#REF!</definedName>
    <definedName name="vb" localSheetId="23">#REF!</definedName>
    <definedName name="vb" localSheetId="24">#REF!</definedName>
    <definedName name="vb" localSheetId="25">#REF!</definedName>
    <definedName name="vb" localSheetId="26">#REF!</definedName>
    <definedName name="vb" localSheetId="27">#REF!</definedName>
    <definedName name="vb" localSheetId="28">#REF!</definedName>
    <definedName name="vb" localSheetId="29">#REF!</definedName>
    <definedName name="vb" localSheetId="30">#REF!</definedName>
    <definedName name="vb" localSheetId="31">#REF!</definedName>
    <definedName name="vb" localSheetId="32">#REF!</definedName>
    <definedName name="vb" localSheetId="33">#REF!</definedName>
    <definedName name="vb" localSheetId="34">#REF!</definedName>
    <definedName name="vb" localSheetId="35">#REF!</definedName>
    <definedName name="vb" localSheetId="36">#REF!</definedName>
    <definedName name="vb" localSheetId="37">#REF!</definedName>
    <definedName name="vb" localSheetId="38">#REF!</definedName>
    <definedName name="vb" localSheetId="39">#REF!</definedName>
    <definedName name="vb" localSheetId="40">#REF!</definedName>
    <definedName name="vb" localSheetId="41">#REF!</definedName>
    <definedName name="Vb" localSheetId="3">#REF!</definedName>
    <definedName name="vb">#REF!</definedName>
    <definedName name="vc" localSheetId="6">#REF!</definedName>
    <definedName name="Vc" localSheetId="3">#REF!</definedName>
    <definedName name="vc">#REF!</definedName>
    <definedName name="vck" localSheetId="6">#REF!</definedName>
    <definedName name="vck" localSheetId="3">#REF!</definedName>
    <definedName name="vck">#REF!</definedName>
    <definedName name="vd" localSheetId="6">#REF!</definedName>
    <definedName name="Vd" localSheetId="3">#REF!</definedName>
    <definedName name="vd">#REF!</definedName>
    <definedName name="Ve" localSheetId="6">#REF!</definedName>
    <definedName name="Ve">#REF!</definedName>
    <definedName name="VENDOR_ID" localSheetId="6">#REF!</definedName>
    <definedName name="VENDOR_ID">#REF!</definedName>
    <definedName name="Vendor_name" localSheetId="6">#REF!</definedName>
    <definedName name="Vendor_name">#REF!</definedName>
    <definedName name="vendor_name2" localSheetId="6">#REF!</definedName>
    <definedName name="vendor_name2">#REF!</definedName>
    <definedName name="VENT100_S1" localSheetId="6">#REF!</definedName>
    <definedName name="VENT100_S1">#REF!</definedName>
    <definedName name="VENT100_S2" localSheetId="6">#REF!</definedName>
    <definedName name="VENT100_S2">#REF!</definedName>
    <definedName name="VENT100_S3" localSheetId="6">#REF!</definedName>
    <definedName name="VENT100_S3">#REF!</definedName>
    <definedName name="VENT100_S4" localSheetId="6">#REF!</definedName>
    <definedName name="VENT100_S4">#REF!</definedName>
    <definedName name="VENT100_S5" localSheetId="6">#REF!</definedName>
    <definedName name="VENT100_S5">#REF!</definedName>
    <definedName name="VENT100_S6" localSheetId="6">#REF!</definedName>
    <definedName name="VENT100_S6">#REF!</definedName>
    <definedName name="Ventilador_de_techo">'[37]LISTADO '!$F$106</definedName>
    <definedName name="VENTOSAS_PARA_INSTALACION_EN_TUBERIA_DE_3" localSheetId="6">#REF!</definedName>
    <definedName name="VENTOSAS_PARA_INSTALACION_EN_TUBERIA_DE_3" localSheetId="7">#REF!</definedName>
    <definedName name="VENTOSAS_PARA_INSTALACION_EN_TUBERIA_DE_3" localSheetId="11">#REF!</definedName>
    <definedName name="VENTOSAS_PARA_INSTALACION_EN_TUBERIA_DE_3" localSheetId="19">#REF!</definedName>
    <definedName name="VENTOSAS_PARA_INSTALACION_EN_TUBERIA_DE_3" localSheetId="1">#REF!</definedName>
    <definedName name="VENTOSAS_PARA_INSTALACION_EN_TUBERIA_DE_3">#REF!</definedName>
    <definedName name="venven" localSheetId="6">#REF!</definedName>
    <definedName name="venven" localSheetId="7">#REF!</definedName>
    <definedName name="venven" localSheetId="11">#REF!</definedName>
    <definedName name="venven" localSheetId="19">#REF!</definedName>
    <definedName name="venven" localSheetId="1">#REF!</definedName>
    <definedName name="venven">#REF!</definedName>
    <definedName name="Verifier" localSheetId="6">#REF!</definedName>
    <definedName name="Verifier" localSheetId="7">#REF!</definedName>
    <definedName name="Verifier" localSheetId="11">#REF!</definedName>
    <definedName name="Verifier" localSheetId="19">#REF!</definedName>
    <definedName name="Verifier" localSheetId="1">#REF!</definedName>
    <definedName name="Verifier">#REF!</definedName>
    <definedName name="VERSION" localSheetId="6">#REF!</definedName>
    <definedName name="VERSION">#REF!</definedName>
    <definedName name="Vf" localSheetId="6">#REF!</definedName>
    <definedName name="Vf">#REF!</definedName>
    <definedName name="VFFVFV" localSheetId="6">#REF!</definedName>
    <definedName name="VFFVFV">#REF!</definedName>
    <definedName name="vfggchbh" localSheetId="6">#REF!</definedName>
    <definedName name="vfggchbh">#REF!</definedName>
    <definedName name="vfgtfgvfgv" localSheetId="6">#REF!</definedName>
    <definedName name="vfgtfgvfgv">#REF!</definedName>
    <definedName name="vfn" localSheetId="6">#REF!</definedName>
    <definedName name="vfn" localSheetId="3">#REF!</definedName>
    <definedName name="vfn">#REF!</definedName>
    <definedName name="vg" localSheetId="6">#REF!</definedName>
    <definedName name="Vg" localSheetId="3">#REF!</definedName>
    <definedName name="vg">#REF!</definedName>
    <definedName name="Vh" localSheetId="6">#REF!</definedName>
    <definedName name="Vh">#REF!</definedName>
    <definedName name="via" localSheetId="2" hidden="1">{"via1",#N/A,TRUE,"general";"via2",#N/A,TRUE,"general";"via3",#N/A,TRUE,"general"}</definedName>
    <definedName name="via" localSheetId="1" hidden="1">{"via1",#N/A,TRUE,"general";"via2",#N/A,TRUE,"general";"via3",#N/A,TRUE,"general"}</definedName>
    <definedName name="via" localSheetId="3" hidden="1">{"via1",#N/A,TRUE,"general";"via2",#N/A,TRUE,"general";"via3",#N/A,TRUE,"general"}</definedName>
    <definedName name="via">#REF!</definedName>
    <definedName name="vias" localSheetId="3">[220]Datos!$H$2:$H$6</definedName>
    <definedName name="vias">[221]Datos!$H$2:$H$6</definedName>
    <definedName name="VIBRADOR" localSheetId="6">#REF!</definedName>
    <definedName name="VIBRADOR" localSheetId="7">#REF!</definedName>
    <definedName name="VIBRADOR" localSheetId="11">#REF!</definedName>
    <definedName name="VIBRADOR" localSheetId="19">#REF!</definedName>
    <definedName name="VIBRADOR" localSheetId="2">#REF!</definedName>
    <definedName name="VIBRADOR" localSheetId="1">#REF!</definedName>
    <definedName name="VIBRADOR">#REF!</definedName>
    <definedName name="VIDRIO4" localSheetId="6">#REF!</definedName>
    <definedName name="VIDRIO4" localSheetId="7">#REF!</definedName>
    <definedName name="VIDRIO4" localSheetId="11">#REF!</definedName>
    <definedName name="VIDRIO4" localSheetId="19">#REF!</definedName>
    <definedName name="VIDRIO4" localSheetId="2">#REF!</definedName>
    <definedName name="VIDRIO4" localSheetId="1">#REF!</definedName>
    <definedName name="VIDRIO4">#REF!</definedName>
    <definedName name="viejo" localSheetId="15">#REF!</definedName>
    <definedName name="viejo" localSheetId="6">#REF!</definedName>
    <definedName name="viejo" localSheetId="7">#REF!</definedName>
    <definedName name="viejo" localSheetId="8">#REF!</definedName>
    <definedName name="viejo" localSheetId="42">#REF!</definedName>
    <definedName name="viejo" localSheetId="43">#REF!</definedName>
    <definedName name="viejo" localSheetId="44">#REF!</definedName>
    <definedName name="viejo" localSheetId="45">#REF!</definedName>
    <definedName name="viejo" localSheetId="46">#REF!</definedName>
    <definedName name="viejo" localSheetId="47">#REF!</definedName>
    <definedName name="viejo" localSheetId="48">#REF!</definedName>
    <definedName name="viejo" localSheetId="49">#REF!</definedName>
    <definedName name="viejo" localSheetId="50">#REF!</definedName>
    <definedName name="viejo" localSheetId="51">#REF!</definedName>
    <definedName name="viejo" localSheetId="52">#REF!</definedName>
    <definedName name="viejo" localSheetId="53">#REF!</definedName>
    <definedName name="viejo" localSheetId="54">#REF!</definedName>
    <definedName name="viejo" localSheetId="55">#REF!</definedName>
    <definedName name="viejo" localSheetId="56">#REF!</definedName>
    <definedName name="viejo" localSheetId="9">#REF!</definedName>
    <definedName name="viejo" localSheetId="10">#REF!</definedName>
    <definedName name="viejo" localSheetId="11">#REF!</definedName>
    <definedName name="viejo" localSheetId="12">#REF!</definedName>
    <definedName name="viejo" localSheetId="13">#REF!</definedName>
    <definedName name="viejo" localSheetId="14">#REF!</definedName>
    <definedName name="viejo" localSheetId="16">#REF!</definedName>
    <definedName name="viejo" localSheetId="17">#REF!</definedName>
    <definedName name="viejo" localSheetId="18">#REF!</definedName>
    <definedName name="viejo" localSheetId="19">#REF!</definedName>
    <definedName name="viejo" localSheetId="22">#REF!</definedName>
    <definedName name="viejo" localSheetId="23">#REF!</definedName>
    <definedName name="viejo" localSheetId="24">#REF!</definedName>
    <definedName name="viejo" localSheetId="25">#REF!</definedName>
    <definedName name="viejo" localSheetId="26">#REF!</definedName>
    <definedName name="viejo" localSheetId="27">#REF!</definedName>
    <definedName name="viejo" localSheetId="28">#REF!</definedName>
    <definedName name="viejo" localSheetId="29">#REF!</definedName>
    <definedName name="viejo" localSheetId="30">#REF!</definedName>
    <definedName name="viejo" localSheetId="31">#REF!</definedName>
    <definedName name="viejo" localSheetId="32">#REF!</definedName>
    <definedName name="viejo" localSheetId="33">#REF!</definedName>
    <definedName name="viejo" localSheetId="34">#REF!</definedName>
    <definedName name="viejo" localSheetId="35">#REF!</definedName>
    <definedName name="viejo" localSheetId="36">#REF!</definedName>
    <definedName name="viejo" localSheetId="37">#REF!</definedName>
    <definedName name="viejo" localSheetId="38">#REF!</definedName>
    <definedName name="viejo" localSheetId="39">#REF!</definedName>
    <definedName name="viejo" localSheetId="40">#REF!</definedName>
    <definedName name="viejo" localSheetId="41">#REF!</definedName>
    <definedName name="viejo">#REF!</definedName>
    <definedName name="VINILO" localSheetId="6">#REF!</definedName>
    <definedName name="VINILO">#REF!</definedName>
    <definedName name="viscosidad" localSheetId="6">#REF!</definedName>
    <definedName name="viscosidad">#REF!</definedName>
    <definedName name="visión" localSheetId="15">#REF!</definedName>
    <definedName name="visión" localSheetId="6">#REF!</definedName>
    <definedName name="visión" localSheetId="7">#REF!</definedName>
    <definedName name="visión" localSheetId="8">#REF!</definedName>
    <definedName name="visión" localSheetId="42">#REF!</definedName>
    <definedName name="visión" localSheetId="43">#REF!</definedName>
    <definedName name="visión" localSheetId="44">#REF!</definedName>
    <definedName name="visión" localSheetId="45">#REF!</definedName>
    <definedName name="visión" localSheetId="46">#REF!</definedName>
    <definedName name="visión" localSheetId="47">#REF!</definedName>
    <definedName name="visión" localSheetId="48">#REF!</definedName>
    <definedName name="visión" localSheetId="49">#REF!</definedName>
    <definedName name="visión" localSheetId="50">#REF!</definedName>
    <definedName name="visión" localSheetId="51">#REF!</definedName>
    <definedName name="visión" localSheetId="52">#REF!</definedName>
    <definedName name="visión" localSheetId="53">#REF!</definedName>
    <definedName name="visión" localSheetId="54">#REF!</definedName>
    <definedName name="visión" localSheetId="55">#REF!</definedName>
    <definedName name="visión" localSheetId="56">#REF!</definedName>
    <definedName name="visión" localSheetId="9">#REF!</definedName>
    <definedName name="visión" localSheetId="10">#REF!</definedName>
    <definedName name="visión" localSheetId="11">#REF!</definedName>
    <definedName name="visión" localSheetId="12">#REF!</definedName>
    <definedName name="visión" localSheetId="13">#REF!</definedName>
    <definedName name="visión" localSheetId="14">#REF!</definedName>
    <definedName name="visión" localSheetId="16">#REF!</definedName>
    <definedName name="visión" localSheetId="17">#REF!</definedName>
    <definedName name="visión" localSheetId="18">#REF!</definedName>
    <definedName name="visión" localSheetId="19">#REF!</definedName>
    <definedName name="visión" localSheetId="22">#REF!</definedName>
    <definedName name="visión" localSheetId="23">#REF!</definedName>
    <definedName name="visión" localSheetId="24">#REF!</definedName>
    <definedName name="visión" localSheetId="25">#REF!</definedName>
    <definedName name="visión" localSheetId="26">#REF!</definedName>
    <definedName name="visión" localSheetId="27">#REF!</definedName>
    <definedName name="visión" localSheetId="28">#REF!</definedName>
    <definedName name="visión" localSheetId="29">#REF!</definedName>
    <definedName name="visión" localSheetId="30">#REF!</definedName>
    <definedName name="visión" localSheetId="31">#REF!</definedName>
    <definedName name="visión" localSheetId="32">#REF!</definedName>
    <definedName name="visión" localSheetId="33">#REF!</definedName>
    <definedName name="visión" localSheetId="34">#REF!</definedName>
    <definedName name="visión" localSheetId="35">#REF!</definedName>
    <definedName name="visión" localSheetId="36">#REF!</definedName>
    <definedName name="visión" localSheetId="37">#REF!</definedName>
    <definedName name="visión" localSheetId="38">#REF!</definedName>
    <definedName name="visión" localSheetId="39">#REF!</definedName>
    <definedName name="visión" localSheetId="40">#REF!</definedName>
    <definedName name="visión" localSheetId="41">#REF!</definedName>
    <definedName name="visión">#REF!</definedName>
    <definedName name="visión_1" localSheetId="15">#REF!</definedName>
    <definedName name="visión_1" localSheetId="6">#REF!</definedName>
    <definedName name="visión_1" localSheetId="7">#REF!</definedName>
    <definedName name="visión_1" localSheetId="8">#REF!</definedName>
    <definedName name="visión_1" localSheetId="42">#REF!</definedName>
    <definedName name="visión_1" localSheetId="43">#REF!</definedName>
    <definedName name="visión_1" localSheetId="44">#REF!</definedName>
    <definedName name="visión_1" localSheetId="45">#REF!</definedName>
    <definedName name="visión_1" localSheetId="46">#REF!</definedName>
    <definedName name="visión_1" localSheetId="47">#REF!</definedName>
    <definedName name="visión_1" localSheetId="48">#REF!</definedName>
    <definedName name="visión_1" localSheetId="49">#REF!</definedName>
    <definedName name="visión_1" localSheetId="50">#REF!</definedName>
    <definedName name="visión_1" localSheetId="51">#REF!</definedName>
    <definedName name="visión_1" localSheetId="52">#REF!</definedName>
    <definedName name="visión_1" localSheetId="53">#REF!</definedName>
    <definedName name="visión_1" localSheetId="54">#REF!</definedName>
    <definedName name="visión_1" localSheetId="55">#REF!</definedName>
    <definedName name="visión_1" localSheetId="56">#REF!</definedName>
    <definedName name="visión_1" localSheetId="9">#REF!</definedName>
    <definedName name="visión_1" localSheetId="10">#REF!</definedName>
    <definedName name="visión_1" localSheetId="11">#REF!</definedName>
    <definedName name="visión_1" localSheetId="12">#REF!</definedName>
    <definedName name="visión_1" localSheetId="13">#REF!</definedName>
    <definedName name="visión_1" localSheetId="14">#REF!</definedName>
    <definedName name="visión_1" localSheetId="16">#REF!</definedName>
    <definedName name="visión_1" localSheetId="17">#REF!</definedName>
    <definedName name="visión_1" localSheetId="18">#REF!</definedName>
    <definedName name="visión_1" localSheetId="19">#REF!</definedName>
    <definedName name="visión_1" localSheetId="22">#REF!</definedName>
    <definedName name="visión_1" localSheetId="23">#REF!</definedName>
    <definedName name="visión_1" localSheetId="24">#REF!</definedName>
    <definedName name="visión_1" localSheetId="25">#REF!</definedName>
    <definedName name="visión_1" localSheetId="26">#REF!</definedName>
    <definedName name="visión_1" localSheetId="27">#REF!</definedName>
    <definedName name="visión_1" localSheetId="28">#REF!</definedName>
    <definedName name="visión_1" localSheetId="29">#REF!</definedName>
    <definedName name="visión_1" localSheetId="30">#REF!</definedName>
    <definedName name="visión_1" localSheetId="31">#REF!</definedName>
    <definedName name="visión_1" localSheetId="32">#REF!</definedName>
    <definedName name="visión_1" localSheetId="33">#REF!</definedName>
    <definedName name="visión_1" localSheetId="34">#REF!</definedName>
    <definedName name="visión_1" localSheetId="35">#REF!</definedName>
    <definedName name="visión_1" localSheetId="36">#REF!</definedName>
    <definedName name="visión_1" localSheetId="37">#REF!</definedName>
    <definedName name="visión_1" localSheetId="38">#REF!</definedName>
    <definedName name="visión_1" localSheetId="39">#REF!</definedName>
    <definedName name="visión_1" localSheetId="40">#REF!</definedName>
    <definedName name="visión_1" localSheetId="41">#REF!</definedName>
    <definedName name="visión_1">#REF!</definedName>
    <definedName name="visión_2" localSheetId="6">#REF!</definedName>
    <definedName name="visión_2">#REF!</definedName>
    <definedName name="vm" localSheetId="6">#REF!</definedName>
    <definedName name="vm" localSheetId="3">#REF!</definedName>
    <definedName name="vm">#REF!</definedName>
    <definedName name="VOLQUETA" localSheetId="6">#REF!</definedName>
    <definedName name="VOLQUETA">#REF!</definedName>
    <definedName name="VolTanqu" localSheetId="6">#REF!</definedName>
    <definedName name="VolTanqu">#REF!</definedName>
    <definedName name="VPD">[6]TARIFAS!$C$569</definedName>
    <definedName name="VPDACUE" localSheetId="6">#REF!</definedName>
    <definedName name="VPDACUE" localSheetId="7">#REF!</definedName>
    <definedName name="VPDACUE" localSheetId="11">#REF!</definedName>
    <definedName name="VPDACUE" localSheetId="19">#REF!</definedName>
    <definedName name="VPDACUE">#REF!</definedName>
    <definedName name="VPI">[6]TARIFAS!$C$567</definedName>
    <definedName name="VPNIngresos" localSheetId="6">#REF!</definedName>
    <definedName name="VPNIngresos" localSheetId="7">#REF!</definedName>
    <definedName name="VPNIngresos" localSheetId="11">#REF!</definedName>
    <definedName name="VPNIngresos" localSheetId="19">#REF!</definedName>
    <definedName name="VPNIngresos">#REF!</definedName>
    <definedName name="VPNSurenting" localSheetId="6">#REF!</definedName>
    <definedName name="VPNSurenting" localSheetId="7">#REF!</definedName>
    <definedName name="VPNSurenting" localSheetId="11">#REF!</definedName>
    <definedName name="VPNSurenting" localSheetId="19">#REF!</definedName>
    <definedName name="VPNSurenting">#REF!</definedName>
    <definedName name="vr_equipos" localSheetId="6">#REF!</definedName>
    <definedName name="vr_equipos" localSheetId="7">#REF!</definedName>
    <definedName name="vr_equipos" localSheetId="11">#REF!</definedName>
    <definedName name="vr_equipos" localSheetId="19">#REF!</definedName>
    <definedName name="vr_equipos">#REF!</definedName>
    <definedName name="VRA">[6]TARIFAS!$C$566</definedName>
    <definedName name="VSCanonTotal" localSheetId="6">#REF!</definedName>
    <definedName name="VSCanonTotal" localSheetId="7">#REF!</definedName>
    <definedName name="VSCanonTotal" localSheetId="11">#REF!</definedName>
    <definedName name="VSCanonTotal" localSheetId="19">#REF!</definedName>
    <definedName name="VSCanonTotal">#REF!</definedName>
    <definedName name="VSPunRentabilidad" localSheetId="6">#REF!</definedName>
    <definedName name="VSPunRentabilidad" localSheetId="7">#REF!</definedName>
    <definedName name="VSPunRentabilidad" localSheetId="11">#REF!</definedName>
    <definedName name="VSPunRentabilidad" localSheetId="19">#REF!</definedName>
    <definedName name="VSPunRentabilidad">#REF!</definedName>
    <definedName name="VSTablaDTF" localSheetId="6">#REF!</definedName>
    <definedName name="VSTablaDTF" localSheetId="7">#REF!</definedName>
    <definedName name="VSTablaDTF" localSheetId="11">#REF!</definedName>
    <definedName name="VSTablaDTF" localSheetId="19">#REF!</definedName>
    <definedName name="VSTablaDTF">#REF!</definedName>
    <definedName name="VSTablaDTFDatos" localSheetId="6">#REF!</definedName>
    <definedName name="VSTablaDTFDatos">#REF!</definedName>
    <definedName name="VSUtilidadMensual" localSheetId="6">#REF!</definedName>
    <definedName name="VSUtilidadMensual">#REF!</definedName>
    <definedName name="VSVariablesRenting" localSheetId="6">#REF!</definedName>
    <definedName name="VSVariablesRenting">#REF!</definedName>
    <definedName name="vv" localSheetId="6">#REF!</definedName>
    <definedName name="vv" localSheetId="3">#REF!</definedName>
    <definedName name="vv">#REF!</definedName>
    <definedName name="VVV" localSheetId="6">#REF!</definedName>
    <definedName name="VVV">#REF!</definedName>
    <definedName name="w" localSheetId="15">Scheduled_Payment+Extra_Payment</definedName>
    <definedName name="w" localSheetId="6">Scheduled_Payment+Extra_Payment</definedName>
    <definedName name="w" localSheetId="7">Scheduled_Payment+Extra_Payment</definedName>
    <definedName name="w" localSheetId="8">Scheduled_Payment+Extra_Payment</definedName>
    <definedName name="w" localSheetId="42">Scheduled_Payment+Extra_Payment</definedName>
    <definedName name="w" localSheetId="43">Scheduled_Payment+Extra_Payment</definedName>
    <definedName name="w" localSheetId="44">Scheduled_Payment+Extra_Payment</definedName>
    <definedName name="w" localSheetId="45">Scheduled_Payment+Extra_Payment</definedName>
    <definedName name="w" localSheetId="46">Scheduled_Payment+Extra_Payment</definedName>
    <definedName name="w" localSheetId="47">Scheduled_Payment+Extra_Payment</definedName>
    <definedName name="w" localSheetId="48">Scheduled_Payment+Extra_Payment</definedName>
    <definedName name="w" localSheetId="49">Scheduled_Payment+Extra_Payment</definedName>
    <definedName name="w" localSheetId="50">Scheduled_Payment+Extra_Payment</definedName>
    <definedName name="w" localSheetId="51">Scheduled_Payment+Extra_Payment</definedName>
    <definedName name="w" localSheetId="52">Scheduled_Payment+Extra_Payment</definedName>
    <definedName name="w" localSheetId="53">Scheduled_Payment+Extra_Payment</definedName>
    <definedName name="w" localSheetId="54">Scheduled_Payment+Extra_Payment</definedName>
    <definedName name="w" localSheetId="55">Scheduled_Payment+Extra_Payment</definedName>
    <definedName name="w" localSheetId="56">Scheduled_Payment+Extra_Payment</definedName>
    <definedName name="w" localSheetId="9">Scheduled_Payment+Extra_Payment</definedName>
    <definedName name="w" localSheetId="10">Scheduled_Payment+Extra_Payment</definedName>
    <definedName name="w" localSheetId="11">Scheduled_Payment+Extra_Payment</definedName>
    <definedName name="w" localSheetId="12">Scheduled_Payment+Extra_Payment</definedName>
    <definedName name="w" localSheetId="13">Scheduled_Payment+Extra_Payment</definedName>
    <definedName name="w" localSheetId="14">Scheduled_Payment+Extra_Payment</definedName>
    <definedName name="w" localSheetId="16">Scheduled_Payment+Extra_Payment</definedName>
    <definedName name="w" localSheetId="17">Scheduled_Payment+Extra_Payment</definedName>
    <definedName name="w" localSheetId="18">Scheduled_Payment+Extra_Payment</definedName>
    <definedName name="w" localSheetId="19">Scheduled_Payment+Extra_Payment</definedName>
    <definedName name="w" localSheetId="20">Scheduled_Payment+Extra_Payment</definedName>
    <definedName name="w" localSheetId="21">Scheduled_Payment+Extra_Payment</definedName>
    <definedName name="w" localSheetId="22">Scheduled_Payment+Extra_Payment</definedName>
    <definedName name="w" localSheetId="23">Scheduled_Payment+Extra_Payment</definedName>
    <definedName name="w" localSheetId="24">Scheduled_Payment+Extra_Payment</definedName>
    <definedName name="w" localSheetId="25">Scheduled_Payment+Extra_Payment</definedName>
    <definedName name="w" localSheetId="26">Scheduled_Payment+Extra_Payment</definedName>
    <definedName name="w" localSheetId="27">Scheduled_Payment+Extra_Payment</definedName>
    <definedName name="w" localSheetId="28">Scheduled_Payment+Extra_Payment</definedName>
    <definedName name="w" localSheetId="29">Scheduled_Payment+Extra_Payment</definedName>
    <definedName name="w" localSheetId="30">Scheduled_Payment+Extra_Payment</definedName>
    <definedName name="w" localSheetId="31">Scheduled_Payment+Extra_Payment</definedName>
    <definedName name="w" localSheetId="32">Scheduled_Payment+Extra_Payment</definedName>
    <definedName name="w" localSheetId="33">Scheduled_Payment+Extra_Payment</definedName>
    <definedName name="w" localSheetId="34">Scheduled_Payment+Extra_Payment</definedName>
    <definedName name="w" localSheetId="35">Scheduled_Payment+Extra_Payment</definedName>
    <definedName name="w" localSheetId="36">Scheduled_Payment+Extra_Payment</definedName>
    <definedName name="w" localSheetId="37">Scheduled_Payment+Extra_Payment</definedName>
    <definedName name="w" localSheetId="38">Scheduled_Payment+Extra_Payment</definedName>
    <definedName name="w" localSheetId="39">Scheduled_Payment+Extra_Payment</definedName>
    <definedName name="w" localSheetId="40">Scheduled_Payment+Extra_Payment</definedName>
    <definedName name="w" localSheetId="41">Scheduled_Payment+Extra_Payment</definedName>
    <definedName name="w" localSheetId="2">Scheduled_Payment+Extra_Payment</definedName>
    <definedName name="w" localSheetId="1">Scheduled_Payment+Extra_Payment</definedName>
    <definedName name="w" localSheetId="3">'[125]Análisis Unit'!#REF!</definedName>
    <definedName name="w">Scheduled_Payment+Extra_Payment</definedName>
    <definedName name="WAER4YTSDTGFYWUETYJ" localSheetId="15">#REF!</definedName>
    <definedName name="WAER4YTSDTGFYWUETYJ" localSheetId="6">#REF!</definedName>
    <definedName name="WAER4YTSDTGFYWUETYJ" localSheetId="7">#REF!</definedName>
    <definedName name="WAER4YTSDTGFYWUETYJ" localSheetId="8">#REF!</definedName>
    <definedName name="WAER4YTSDTGFYWUETYJ" localSheetId="42">#REF!</definedName>
    <definedName name="WAER4YTSDTGFYWUETYJ" localSheetId="43">#REF!</definedName>
    <definedName name="WAER4YTSDTGFYWUETYJ" localSheetId="44">#REF!</definedName>
    <definedName name="WAER4YTSDTGFYWUETYJ" localSheetId="45">#REF!</definedName>
    <definedName name="WAER4YTSDTGFYWUETYJ" localSheetId="46">#REF!</definedName>
    <definedName name="WAER4YTSDTGFYWUETYJ" localSheetId="47">#REF!</definedName>
    <definedName name="WAER4YTSDTGFYWUETYJ" localSheetId="48">#REF!</definedName>
    <definedName name="WAER4YTSDTGFYWUETYJ" localSheetId="49">#REF!</definedName>
    <definedName name="WAER4YTSDTGFYWUETYJ" localSheetId="50">#REF!</definedName>
    <definedName name="WAER4YTSDTGFYWUETYJ" localSheetId="51">#REF!</definedName>
    <definedName name="WAER4YTSDTGFYWUETYJ" localSheetId="52">#REF!</definedName>
    <definedName name="WAER4YTSDTGFYWUETYJ" localSheetId="53">#REF!</definedName>
    <definedName name="WAER4YTSDTGFYWUETYJ" localSheetId="54">#REF!</definedName>
    <definedName name="WAER4YTSDTGFYWUETYJ" localSheetId="55">#REF!</definedName>
    <definedName name="WAER4YTSDTGFYWUETYJ" localSheetId="56">#REF!</definedName>
    <definedName name="WAER4YTSDTGFYWUETYJ" localSheetId="9">#REF!</definedName>
    <definedName name="WAER4YTSDTGFYWUETYJ" localSheetId="10">#REF!</definedName>
    <definedName name="WAER4YTSDTGFYWUETYJ" localSheetId="11">#REF!</definedName>
    <definedName name="WAER4YTSDTGFYWUETYJ" localSheetId="12">#REF!</definedName>
    <definedName name="WAER4YTSDTGFYWUETYJ" localSheetId="13">#REF!</definedName>
    <definedName name="WAER4YTSDTGFYWUETYJ" localSheetId="14">#REF!</definedName>
    <definedName name="WAER4YTSDTGFYWUETYJ" localSheetId="16">#REF!</definedName>
    <definedName name="WAER4YTSDTGFYWUETYJ" localSheetId="17">#REF!</definedName>
    <definedName name="WAER4YTSDTGFYWUETYJ" localSheetId="18">#REF!</definedName>
    <definedName name="WAER4YTSDTGFYWUETYJ" localSheetId="19">#REF!</definedName>
    <definedName name="WAER4YTSDTGFYWUETYJ" localSheetId="20">#REF!</definedName>
    <definedName name="WAER4YTSDTGFYWUETYJ" localSheetId="21">#REF!</definedName>
    <definedName name="WAER4YTSDTGFYWUETYJ" localSheetId="22">#REF!</definedName>
    <definedName name="WAER4YTSDTGFYWUETYJ" localSheetId="23">#REF!</definedName>
    <definedName name="WAER4YTSDTGFYWUETYJ" localSheetId="24">#REF!</definedName>
    <definedName name="WAER4YTSDTGFYWUETYJ" localSheetId="25">#REF!</definedName>
    <definedName name="WAER4YTSDTGFYWUETYJ" localSheetId="26">#REF!</definedName>
    <definedName name="WAER4YTSDTGFYWUETYJ" localSheetId="27">#REF!</definedName>
    <definedName name="WAER4YTSDTGFYWUETYJ" localSheetId="28">#REF!</definedName>
    <definedName name="WAER4YTSDTGFYWUETYJ" localSheetId="29">#REF!</definedName>
    <definedName name="WAER4YTSDTGFYWUETYJ" localSheetId="30">#REF!</definedName>
    <definedName name="WAER4YTSDTGFYWUETYJ" localSheetId="31">#REF!</definedName>
    <definedName name="WAER4YTSDTGFYWUETYJ" localSheetId="32">#REF!</definedName>
    <definedName name="WAER4YTSDTGFYWUETYJ" localSheetId="33">#REF!</definedName>
    <definedName name="WAER4YTSDTGFYWUETYJ" localSheetId="34">#REF!</definedName>
    <definedName name="WAER4YTSDTGFYWUETYJ" localSheetId="35">#REF!</definedName>
    <definedName name="WAER4YTSDTGFYWUETYJ" localSheetId="36">#REF!</definedName>
    <definedName name="WAER4YTSDTGFYWUETYJ" localSheetId="37">#REF!</definedName>
    <definedName name="WAER4YTSDTGFYWUETYJ" localSheetId="38">#REF!</definedName>
    <definedName name="WAER4YTSDTGFYWUETYJ" localSheetId="39">#REF!</definedName>
    <definedName name="WAER4YTSDTGFYWUETYJ" localSheetId="40">#REF!</definedName>
    <definedName name="WAER4YTSDTGFYWUETYJ" localSheetId="41">#REF!</definedName>
    <definedName name="WAER4YTSDTGFYWUETYJ">#REF!</definedName>
    <definedName name="Waste_DB" localSheetId="6">#REF!</definedName>
    <definedName name="Waste_DB">#REF!</definedName>
    <definedName name="Waste1" localSheetId="6">#REF!</definedName>
    <definedName name="Waste1">#REF!</definedName>
    <definedName name="Waste2" localSheetId="6">#REF!</definedName>
    <definedName name="Waste2">#REF!</definedName>
    <definedName name="Waste3" localSheetId="6">#REF!</definedName>
    <definedName name="Waste3">#REF!</definedName>
    <definedName name="Waste4" localSheetId="6">#REF!</definedName>
    <definedName name="Waste4">#REF!</definedName>
    <definedName name="WasteFleet" localSheetId="6">#REF!</definedName>
    <definedName name="WasteFleet">#REF!</definedName>
    <definedName name="WasteLoad" localSheetId="6">#REF!</definedName>
    <definedName name="WasteLoad">#REF!</definedName>
    <definedName name="WasteOpCost" localSheetId="6">#REF!</definedName>
    <definedName name="WasteOpCost">#REF!</definedName>
    <definedName name="WasteOverCap" localSheetId="6">#REF!</definedName>
    <definedName name="WasteOverCap">#REF!</definedName>
    <definedName name="WasteRepl" localSheetId="6">#REF!</definedName>
    <definedName name="WasteRepl">#REF!</definedName>
    <definedName name="WasteUtil" localSheetId="6">#REF!</definedName>
    <definedName name="WasteUtil">#REF!</definedName>
    <definedName name="WContLab" localSheetId="6">#REF!</definedName>
    <definedName name="WContLab">#REF!</definedName>
    <definedName name="WContParts" localSheetId="6">#REF!</definedName>
    <definedName name="WContParts">#REF!</definedName>
    <definedName name="we" localSheetId="15">#REF!</definedName>
    <definedName name="we" localSheetId="6">#REF!</definedName>
    <definedName name="we" localSheetId="7">#REF!</definedName>
    <definedName name="we" localSheetId="8">#REF!</definedName>
    <definedName name="we" localSheetId="42">#REF!</definedName>
    <definedName name="we" localSheetId="43">#REF!</definedName>
    <definedName name="we" localSheetId="44">#REF!</definedName>
    <definedName name="we" localSheetId="45">#REF!</definedName>
    <definedName name="we" localSheetId="46">#REF!</definedName>
    <definedName name="we" localSheetId="47">#REF!</definedName>
    <definedName name="we" localSheetId="48">#REF!</definedName>
    <definedName name="we" localSheetId="49">#REF!</definedName>
    <definedName name="we" localSheetId="50">#REF!</definedName>
    <definedName name="we" localSheetId="51">#REF!</definedName>
    <definedName name="we" localSheetId="52">#REF!</definedName>
    <definedName name="we" localSheetId="53">#REF!</definedName>
    <definedName name="we" localSheetId="54">#REF!</definedName>
    <definedName name="we" localSheetId="55">#REF!</definedName>
    <definedName name="we" localSheetId="56">#REF!</definedName>
    <definedName name="we" localSheetId="9">#REF!</definedName>
    <definedName name="we" localSheetId="10">#REF!</definedName>
    <definedName name="we" localSheetId="11">#REF!</definedName>
    <definedName name="we" localSheetId="12">#REF!</definedName>
    <definedName name="we" localSheetId="13">#REF!</definedName>
    <definedName name="we" localSheetId="14">#REF!</definedName>
    <definedName name="we" localSheetId="16">#REF!</definedName>
    <definedName name="we" localSheetId="17">#REF!</definedName>
    <definedName name="we" localSheetId="18">#REF!</definedName>
    <definedName name="we" localSheetId="19">#REF!</definedName>
    <definedName name="we" localSheetId="20">#REF!</definedName>
    <definedName name="we" localSheetId="21">#REF!</definedName>
    <definedName name="we" localSheetId="22">#REF!</definedName>
    <definedName name="we" localSheetId="23">#REF!</definedName>
    <definedName name="we" localSheetId="24">#REF!</definedName>
    <definedName name="we" localSheetId="25">#REF!</definedName>
    <definedName name="we" localSheetId="26">#REF!</definedName>
    <definedName name="we" localSheetId="27">#REF!</definedName>
    <definedName name="we" localSheetId="28">#REF!</definedName>
    <definedName name="we" localSheetId="29">#REF!</definedName>
    <definedName name="we" localSheetId="30">#REF!</definedName>
    <definedName name="we" localSheetId="31">#REF!</definedName>
    <definedName name="we" localSheetId="32">#REF!</definedName>
    <definedName name="we" localSheetId="33">#REF!</definedName>
    <definedName name="we" localSheetId="34">#REF!</definedName>
    <definedName name="we" localSheetId="35">#REF!</definedName>
    <definedName name="we" localSheetId="36">#REF!</definedName>
    <definedName name="we" localSheetId="37">#REF!</definedName>
    <definedName name="we" localSheetId="38">#REF!</definedName>
    <definedName name="we" localSheetId="39">#REF!</definedName>
    <definedName name="we" localSheetId="40">#REF!</definedName>
    <definedName name="we" localSheetId="41">#REF!</definedName>
    <definedName name="we" localSheetId="3">#REF!</definedName>
    <definedName name="we">#REF!</definedName>
    <definedName name="weight" localSheetId="6">#REF!</definedName>
    <definedName name="weight">#REF!</definedName>
    <definedName name="WEIGHT_UNIT" localSheetId="6">#REF!</definedName>
    <definedName name="WEIGHT_UNIT">#REF!</definedName>
    <definedName name="weq" localSheetId="15">#REF!</definedName>
    <definedName name="weq" localSheetId="6">#REF!</definedName>
    <definedName name="weq" localSheetId="7">#REF!</definedName>
    <definedName name="weq" localSheetId="8">#REF!</definedName>
    <definedName name="weq" localSheetId="42">#REF!</definedName>
    <definedName name="weq" localSheetId="43">#REF!</definedName>
    <definedName name="weq" localSheetId="44">#REF!</definedName>
    <definedName name="weq" localSheetId="45">#REF!</definedName>
    <definedName name="weq" localSheetId="46">#REF!</definedName>
    <definedName name="weq" localSheetId="47">#REF!</definedName>
    <definedName name="weq" localSheetId="48">#REF!</definedName>
    <definedName name="weq" localSheetId="49">#REF!</definedName>
    <definedName name="weq" localSheetId="50">#REF!</definedName>
    <definedName name="weq" localSheetId="51">#REF!</definedName>
    <definedName name="weq" localSheetId="52">#REF!</definedName>
    <definedName name="weq" localSheetId="53">#REF!</definedName>
    <definedName name="weq" localSheetId="54">#REF!</definedName>
    <definedName name="weq" localSheetId="55">#REF!</definedName>
    <definedName name="weq" localSheetId="56">#REF!</definedName>
    <definedName name="weq" localSheetId="9">#REF!</definedName>
    <definedName name="weq" localSheetId="10">#REF!</definedName>
    <definedName name="weq" localSheetId="11">#REF!</definedName>
    <definedName name="weq" localSheetId="12">#REF!</definedName>
    <definedName name="weq" localSheetId="13">#REF!</definedName>
    <definedName name="weq" localSheetId="14">#REF!</definedName>
    <definedName name="weq" localSheetId="16">#REF!</definedName>
    <definedName name="weq" localSheetId="17">#REF!</definedName>
    <definedName name="weq" localSheetId="18">#REF!</definedName>
    <definedName name="weq" localSheetId="19">#REF!</definedName>
    <definedName name="weq" localSheetId="20">#REF!</definedName>
    <definedName name="weq" localSheetId="21">#REF!</definedName>
    <definedName name="weq" localSheetId="22">#REF!</definedName>
    <definedName name="weq" localSheetId="23">#REF!</definedName>
    <definedName name="weq" localSheetId="24">#REF!</definedName>
    <definedName name="weq" localSheetId="25">#REF!</definedName>
    <definedName name="weq" localSheetId="26">#REF!</definedName>
    <definedName name="weq" localSheetId="27">#REF!</definedName>
    <definedName name="weq" localSheetId="28">#REF!</definedName>
    <definedName name="weq" localSheetId="29">#REF!</definedName>
    <definedName name="weq" localSheetId="30">#REF!</definedName>
    <definedName name="weq" localSheetId="31">#REF!</definedName>
    <definedName name="weq" localSheetId="32">#REF!</definedName>
    <definedName name="weq" localSheetId="33">#REF!</definedName>
    <definedName name="weq" localSheetId="34">#REF!</definedName>
    <definedName name="weq" localSheetId="35">#REF!</definedName>
    <definedName name="weq" localSheetId="36">#REF!</definedName>
    <definedName name="weq" localSheetId="37">#REF!</definedName>
    <definedName name="weq" localSheetId="38">#REF!</definedName>
    <definedName name="weq" localSheetId="39">#REF!</definedName>
    <definedName name="weq" localSheetId="40">#REF!</definedName>
    <definedName name="weq" localSheetId="41">#REF!</definedName>
    <definedName name="weq">#REF!</definedName>
    <definedName name="WER">'[56]Res-Accide-10'!$S$2:$S$7</definedName>
    <definedName name="werty" localSheetId="15">#REF!</definedName>
    <definedName name="werty" localSheetId="6">#REF!</definedName>
    <definedName name="werty" localSheetId="7">#REF!</definedName>
    <definedName name="werty" localSheetId="8">#REF!</definedName>
    <definedName name="werty" localSheetId="42">#REF!</definedName>
    <definedName name="werty" localSheetId="43">#REF!</definedName>
    <definedName name="werty" localSheetId="44">#REF!</definedName>
    <definedName name="werty" localSheetId="45">#REF!</definedName>
    <definedName name="werty" localSheetId="46">#REF!</definedName>
    <definedName name="werty" localSheetId="47">#REF!</definedName>
    <definedName name="werty" localSheetId="48">#REF!</definedName>
    <definedName name="werty" localSheetId="49">#REF!</definedName>
    <definedName name="werty" localSheetId="50">#REF!</definedName>
    <definedName name="werty" localSheetId="51">#REF!</definedName>
    <definedName name="werty" localSheetId="52">#REF!</definedName>
    <definedName name="werty" localSheetId="53">#REF!</definedName>
    <definedName name="werty" localSheetId="54">#REF!</definedName>
    <definedName name="werty" localSheetId="55">#REF!</definedName>
    <definedName name="werty" localSheetId="56">#REF!</definedName>
    <definedName name="werty" localSheetId="9">#REF!</definedName>
    <definedName name="werty" localSheetId="10">#REF!</definedName>
    <definedName name="werty" localSheetId="11">#REF!</definedName>
    <definedName name="werty" localSheetId="12">#REF!</definedName>
    <definedName name="werty" localSheetId="13">#REF!</definedName>
    <definedName name="werty" localSheetId="14">#REF!</definedName>
    <definedName name="werty" localSheetId="16">#REF!</definedName>
    <definedName name="werty" localSheetId="17">#REF!</definedName>
    <definedName name="werty" localSheetId="18">#REF!</definedName>
    <definedName name="werty" localSheetId="19">#REF!</definedName>
    <definedName name="werty" localSheetId="22">#REF!</definedName>
    <definedName name="werty" localSheetId="23">#REF!</definedName>
    <definedName name="werty" localSheetId="24">#REF!</definedName>
    <definedName name="werty" localSheetId="25">#REF!</definedName>
    <definedName name="werty" localSheetId="26">#REF!</definedName>
    <definedName name="werty" localSheetId="27">#REF!</definedName>
    <definedName name="werty" localSheetId="28">#REF!</definedName>
    <definedName name="werty" localSheetId="29">#REF!</definedName>
    <definedName name="werty" localSheetId="30">#REF!</definedName>
    <definedName name="werty" localSheetId="31">#REF!</definedName>
    <definedName name="werty" localSheetId="32">#REF!</definedName>
    <definedName name="werty" localSheetId="33">#REF!</definedName>
    <definedName name="werty" localSheetId="34">#REF!</definedName>
    <definedName name="werty" localSheetId="35">#REF!</definedName>
    <definedName name="werty" localSheetId="36">#REF!</definedName>
    <definedName name="werty" localSheetId="37">#REF!</definedName>
    <definedName name="werty" localSheetId="38">#REF!</definedName>
    <definedName name="werty" localSheetId="39">#REF!</definedName>
    <definedName name="werty" localSheetId="40">#REF!</definedName>
    <definedName name="werty" localSheetId="41">#REF!</definedName>
    <definedName name="werty">#REF!</definedName>
    <definedName name="WGET" localSheetId="6">#REF!</definedName>
    <definedName name="WGET">#REF!</definedName>
    <definedName name="WILSON" localSheetId="15">'[56]Res-Accide-10'!#REF!</definedName>
    <definedName name="WILSON" localSheetId="6">'[56]Res-Accide-10'!#REF!</definedName>
    <definedName name="WILSON" localSheetId="7">'[56]Res-Accide-10'!#REF!</definedName>
    <definedName name="WILSON" localSheetId="8">'[56]Res-Accide-10'!#REF!</definedName>
    <definedName name="WILSON" localSheetId="42">'[56]Res-Accide-10'!#REF!</definedName>
    <definedName name="WILSON" localSheetId="43">'[56]Res-Accide-10'!#REF!</definedName>
    <definedName name="WILSON" localSheetId="44">'[56]Res-Accide-10'!#REF!</definedName>
    <definedName name="WILSON" localSheetId="45">'[56]Res-Accide-10'!#REF!</definedName>
    <definedName name="WILSON" localSheetId="46">'[56]Res-Accide-10'!#REF!</definedName>
    <definedName name="WILSON" localSheetId="47">'[56]Res-Accide-10'!#REF!</definedName>
    <definedName name="WILSON" localSheetId="48">'[56]Res-Accide-10'!#REF!</definedName>
    <definedName name="WILSON" localSheetId="49">'[56]Res-Accide-10'!#REF!</definedName>
    <definedName name="WILSON" localSheetId="50">'[56]Res-Accide-10'!#REF!</definedName>
    <definedName name="WILSON" localSheetId="51">'[56]Res-Accide-10'!#REF!</definedName>
    <definedName name="WILSON" localSheetId="52">'[56]Res-Accide-10'!#REF!</definedName>
    <definedName name="WILSON" localSheetId="53">'[56]Res-Accide-10'!#REF!</definedName>
    <definedName name="WILSON" localSheetId="54">'[56]Res-Accide-10'!#REF!</definedName>
    <definedName name="WILSON" localSheetId="55">'[56]Res-Accide-10'!#REF!</definedName>
    <definedName name="WILSON" localSheetId="56">'[56]Res-Accide-10'!#REF!</definedName>
    <definedName name="WILSON" localSheetId="9">'[56]Res-Accide-10'!#REF!</definedName>
    <definedName name="WILSON" localSheetId="10">'[56]Res-Accide-10'!#REF!</definedName>
    <definedName name="WILSON" localSheetId="11">'[56]Res-Accide-10'!#REF!</definedName>
    <definedName name="WILSON" localSheetId="12">'[56]Res-Accide-10'!#REF!</definedName>
    <definedName name="WILSON" localSheetId="13">'[56]Res-Accide-10'!#REF!</definedName>
    <definedName name="WILSON" localSheetId="14">'[56]Res-Accide-10'!#REF!</definedName>
    <definedName name="WILSON" localSheetId="16">'[56]Res-Accide-10'!#REF!</definedName>
    <definedName name="WILSON" localSheetId="17">'[56]Res-Accide-10'!#REF!</definedName>
    <definedName name="WILSON" localSheetId="18">'[56]Res-Accide-10'!#REF!</definedName>
    <definedName name="WILSON" localSheetId="19">'[56]Res-Accide-10'!#REF!</definedName>
    <definedName name="WILSON" localSheetId="22">'[56]Res-Accide-10'!#REF!</definedName>
    <definedName name="WILSON" localSheetId="23">'[56]Res-Accide-10'!#REF!</definedName>
    <definedName name="WILSON" localSheetId="24">'[56]Res-Accide-10'!#REF!</definedName>
    <definedName name="WILSON" localSheetId="25">'[56]Res-Accide-10'!#REF!</definedName>
    <definedName name="WILSON" localSheetId="26">'[56]Res-Accide-10'!#REF!</definedName>
    <definedName name="WILSON" localSheetId="27">'[56]Res-Accide-10'!#REF!</definedName>
    <definedName name="WILSON" localSheetId="28">'[56]Res-Accide-10'!#REF!</definedName>
    <definedName name="WILSON" localSheetId="29">'[56]Res-Accide-10'!#REF!</definedName>
    <definedName name="WILSON" localSheetId="30">'[56]Res-Accide-10'!#REF!</definedName>
    <definedName name="WILSON" localSheetId="31">'[56]Res-Accide-10'!#REF!</definedName>
    <definedName name="WILSON" localSheetId="32">'[56]Res-Accide-10'!#REF!</definedName>
    <definedName name="WILSON" localSheetId="33">'[56]Res-Accide-10'!#REF!</definedName>
    <definedName name="WILSON" localSheetId="34">'[56]Res-Accide-10'!#REF!</definedName>
    <definedName name="WILSON" localSheetId="35">'[56]Res-Accide-10'!#REF!</definedName>
    <definedName name="WILSON" localSheetId="36">'[56]Res-Accide-10'!#REF!</definedName>
    <definedName name="WILSON" localSheetId="37">'[56]Res-Accide-10'!#REF!</definedName>
    <definedName name="WILSON" localSheetId="38">'[56]Res-Accide-10'!#REF!</definedName>
    <definedName name="WILSON" localSheetId="39">'[56]Res-Accide-10'!#REF!</definedName>
    <definedName name="WILSON" localSheetId="40">'[56]Res-Accide-10'!#REF!</definedName>
    <definedName name="WILSON" localSheetId="41">'[56]Res-Accide-10'!#REF!</definedName>
    <definedName name="WILSON">'[56]Res-Accide-10'!#REF!</definedName>
    <definedName name="wj" localSheetId="15">#REF!</definedName>
    <definedName name="wj" localSheetId="6">#REF!</definedName>
    <definedName name="wj" localSheetId="7">#REF!</definedName>
    <definedName name="wj" localSheetId="8">#REF!</definedName>
    <definedName name="wj" localSheetId="42">#REF!</definedName>
    <definedName name="wj" localSheetId="43">#REF!</definedName>
    <definedName name="wj" localSheetId="44">#REF!</definedName>
    <definedName name="wj" localSheetId="45">#REF!</definedName>
    <definedName name="wj" localSheetId="46">#REF!</definedName>
    <definedName name="wj" localSheetId="47">#REF!</definedName>
    <definedName name="wj" localSheetId="48">#REF!</definedName>
    <definedName name="wj" localSheetId="49">#REF!</definedName>
    <definedName name="wj" localSheetId="50">#REF!</definedName>
    <definedName name="wj" localSheetId="51">#REF!</definedName>
    <definedName name="wj" localSheetId="52">#REF!</definedName>
    <definedName name="wj" localSheetId="53">#REF!</definedName>
    <definedName name="wj" localSheetId="54">#REF!</definedName>
    <definedName name="wj" localSheetId="55">#REF!</definedName>
    <definedName name="wj" localSheetId="56">#REF!</definedName>
    <definedName name="wj" localSheetId="9">#REF!</definedName>
    <definedName name="wj" localSheetId="10">#REF!</definedName>
    <definedName name="wj" localSheetId="11">#REF!</definedName>
    <definedName name="wj" localSheetId="12">#REF!</definedName>
    <definedName name="wj" localSheetId="13">#REF!</definedName>
    <definedName name="wj" localSheetId="14">#REF!</definedName>
    <definedName name="wj" localSheetId="16">#REF!</definedName>
    <definedName name="wj" localSheetId="17">#REF!</definedName>
    <definedName name="wj" localSheetId="18">#REF!</definedName>
    <definedName name="wj" localSheetId="19">#REF!</definedName>
    <definedName name="wj" localSheetId="22">#REF!</definedName>
    <definedName name="wj" localSheetId="23">#REF!</definedName>
    <definedName name="wj" localSheetId="24">#REF!</definedName>
    <definedName name="wj" localSheetId="25">#REF!</definedName>
    <definedName name="wj" localSheetId="26">#REF!</definedName>
    <definedName name="wj" localSheetId="27">#REF!</definedName>
    <definedName name="wj" localSheetId="28">#REF!</definedName>
    <definedName name="wj" localSheetId="29">#REF!</definedName>
    <definedName name="wj" localSheetId="30">#REF!</definedName>
    <definedName name="wj" localSheetId="31">#REF!</definedName>
    <definedName name="wj" localSheetId="32">#REF!</definedName>
    <definedName name="wj" localSheetId="33">#REF!</definedName>
    <definedName name="wj" localSheetId="34">#REF!</definedName>
    <definedName name="wj" localSheetId="35">#REF!</definedName>
    <definedName name="wj" localSheetId="36">#REF!</definedName>
    <definedName name="wj" localSheetId="37">#REF!</definedName>
    <definedName name="wj" localSheetId="38">#REF!</definedName>
    <definedName name="wj" localSheetId="39">#REF!</definedName>
    <definedName name="wj" localSheetId="40">#REF!</definedName>
    <definedName name="wj" localSheetId="41">#REF!</definedName>
    <definedName name="wj" localSheetId="3">#REF!</definedName>
    <definedName name="wj">#REF!</definedName>
    <definedName name="wl" localSheetId="15">#REF!</definedName>
    <definedName name="wl" localSheetId="6">#REF!</definedName>
    <definedName name="wl" localSheetId="7">#REF!</definedName>
    <definedName name="wl" localSheetId="8">#REF!</definedName>
    <definedName name="wl" localSheetId="42">#REF!</definedName>
    <definedName name="wl" localSheetId="43">#REF!</definedName>
    <definedName name="wl" localSheetId="44">#REF!</definedName>
    <definedName name="wl" localSheetId="45">#REF!</definedName>
    <definedName name="wl" localSheetId="46">#REF!</definedName>
    <definedName name="wl" localSheetId="47">#REF!</definedName>
    <definedName name="wl" localSheetId="48">#REF!</definedName>
    <definedName name="wl" localSheetId="49">#REF!</definedName>
    <definedName name="wl" localSheetId="50">#REF!</definedName>
    <definedName name="wl" localSheetId="51">#REF!</definedName>
    <definedName name="wl" localSheetId="52">#REF!</definedName>
    <definedName name="wl" localSheetId="53">#REF!</definedName>
    <definedName name="wl" localSheetId="54">#REF!</definedName>
    <definedName name="wl" localSheetId="55">#REF!</definedName>
    <definedName name="wl" localSheetId="56">#REF!</definedName>
    <definedName name="wl" localSheetId="9">#REF!</definedName>
    <definedName name="wl" localSheetId="10">#REF!</definedName>
    <definedName name="wl" localSheetId="11">#REF!</definedName>
    <definedName name="wl" localSheetId="12">#REF!</definedName>
    <definedName name="wl" localSheetId="13">#REF!</definedName>
    <definedName name="wl" localSheetId="14">#REF!</definedName>
    <definedName name="wl" localSheetId="16">#REF!</definedName>
    <definedName name="wl" localSheetId="17">#REF!</definedName>
    <definedName name="wl" localSheetId="18">#REF!</definedName>
    <definedName name="wl" localSheetId="19">#REF!</definedName>
    <definedName name="wl" localSheetId="22">#REF!</definedName>
    <definedName name="wl" localSheetId="23">#REF!</definedName>
    <definedName name="wl" localSheetId="24">#REF!</definedName>
    <definedName name="wl" localSheetId="25">#REF!</definedName>
    <definedName name="wl" localSheetId="26">#REF!</definedName>
    <definedName name="wl" localSheetId="27">#REF!</definedName>
    <definedName name="wl" localSheetId="28">#REF!</definedName>
    <definedName name="wl" localSheetId="29">#REF!</definedName>
    <definedName name="wl" localSheetId="30">#REF!</definedName>
    <definedName name="wl" localSheetId="31">#REF!</definedName>
    <definedName name="wl" localSheetId="32">#REF!</definedName>
    <definedName name="wl" localSheetId="33">#REF!</definedName>
    <definedName name="wl" localSheetId="34">#REF!</definedName>
    <definedName name="wl" localSheetId="35">#REF!</definedName>
    <definedName name="wl" localSheetId="36">#REF!</definedName>
    <definedName name="wl" localSheetId="37">#REF!</definedName>
    <definedName name="wl" localSheetId="38">#REF!</definedName>
    <definedName name="wl" localSheetId="39">#REF!</definedName>
    <definedName name="wl" localSheetId="40">#REF!</definedName>
    <definedName name="wl" localSheetId="41">#REF!</definedName>
    <definedName name="wl" localSheetId="3">#REF!</definedName>
    <definedName name="wl">#REF!</definedName>
    <definedName name="WLube" localSheetId="6">#REF!</definedName>
    <definedName name="WLube">#REF!</definedName>
    <definedName name="wod" localSheetId="15">#REF!</definedName>
    <definedName name="wod" localSheetId="6">#REF!</definedName>
    <definedName name="wod" localSheetId="7">#REF!</definedName>
    <definedName name="wod" localSheetId="8">#REF!</definedName>
    <definedName name="wod" localSheetId="42">#REF!</definedName>
    <definedName name="wod" localSheetId="43">#REF!</definedName>
    <definedName name="wod" localSheetId="44">#REF!</definedName>
    <definedName name="wod" localSheetId="45">#REF!</definedName>
    <definedName name="wod" localSheetId="46">#REF!</definedName>
    <definedName name="wod" localSheetId="47">#REF!</definedName>
    <definedName name="wod" localSheetId="48">#REF!</definedName>
    <definedName name="wod" localSheetId="49">#REF!</definedName>
    <definedName name="wod" localSheetId="50">#REF!</definedName>
    <definedName name="wod" localSheetId="51">#REF!</definedName>
    <definedName name="wod" localSheetId="52">#REF!</definedName>
    <definedName name="wod" localSheetId="53">#REF!</definedName>
    <definedName name="wod" localSheetId="54">#REF!</definedName>
    <definedName name="wod" localSheetId="55">#REF!</definedName>
    <definedName name="wod" localSheetId="56">#REF!</definedName>
    <definedName name="wod" localSheetId="9">#REF!</definedName>
    <definedName name="wod" localSheetId="10">#REF!</definedName>
    <definedName name="wod" localSheetId="11">#REF!</definedName>
    <definedName name="wod" localSheetId="12">#REF!</definedName>
    <definedName name="wod" localSheetId="13">#REF!</definedName>
    <definedName name="wod" localSheetId="14">#REF!</definedName>
    <definedName name="wod" localSheetId="16">#REF!</definedName>
    <definedName name="wod" localSheetId="17">#REF!</definedName>
    <definedName name="wod" localSheetId="18">#REF!</definedName>
    <definedName name="wod" localSheetId="19">#REF!</definedName>
    <definedName name="wod" localSheetId="22">#REF!</definedName>
    <definedName name="wod" localSheetId="23">#REF!</definedName>
    <definedName name="wod" localSheetId="24">#REF!</definedName>
    <definedName name="wod" localSheetId="25">#REF!</definedName>
    <definedName name="wod" localSheetId="26">#REF!</definedName>
    <definedName name="wod" localSheetId="27">#REF!</definedName>
    <definedName name="wod" localSheetId="28">#REF!</definedName>
    <definedName name="wod" localSheetId="29">#REF!</definedName>
    <definedName name="wod" localSheetId="30">#REF!</definedName>
    <definedName name="wod" localSheetId="31">#REF!</definedName>
    <definedName name="wod" localSheetId="32">#REF!</definedName>
    <definedName name="wod" localSheetId="33">#REF!</definedName>
    <definedName name="wod" localSheetId="34">#REF!</definedName>
    <definedName name="wod" localSheetId="35">#REF!</definedName>
    <definedName name="wod" localSheetId="36">#REF!</definedName>
    <definedName name="wod" localSheetId="37">#REF!</definedName>
    <definedName name="wod" localSheetId="38">#REF!</definedName>
    <definedName name="wod" localSheetId="39">#REF!</definedName>
    <definedName name="wod" localSheetId="40">#REF!</definedName>
    <definedName name="wod" localSheetId="41">#REF!</definedName>
    <definedName name="wod">#REF!</definedName>
    <definedName name="WOHaul" localSheetId="6">#REF!</definedName>
    <definedName name="WOHaul">#REF!</definedName>
    <definedName name="WRandM" localSheetId="6">#REF!</definedName>
    <definedName name="WRandM">#REF!</definedName>
    <definedName name="wrn.Financial._.Statements." localSheetId="6"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9"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6"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9"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P." localSheetId="15" hidden="1">{#N/A,#N/A,FALSE,"GP01";#N/A,#N/A,FALSE,"GP02";#N/A,#N/A,FALSE,"GP03";#N/A,#N/A,FALSE,"GP04";#N/A,#N/A,FALSE,"GP05";#N/A,#N/A,FALSE,"GP06";#N/A,#N/A,FALSE,"GP07";#N/A,#N/A,FALSE,"GP08";#N/A,#N/A,FALSE,"GP09";#N/A,#N/A,FALSE,"GP10";#N/A,#N/A,FALSE,"GP11";#N/A,#N/A,FALSE,"GP12"}</definedName>
    <definedName name="wrn.GP." localSheetId="6" hidden="1">{#N/A,#N/A,FALSE,"GP01";#N/A,#N/A,FALSE,"GP02";#N/A,#N/A,FALSE,"GP03";#N/A,#N/A,FALSE,"GP04";#N/A,#N/A,FALSE,"GP05";#N/A,#N/A,FALSE,"GP06";#N/A,#N/A,FALSE,"GP07";#N/A,#N/A,FALSE,"GP08";#N/A,#N/A,FALSE,"GP09";#N/A,#N/A,FALSE,"GP10";#N/A,#N/A,FALSE,"GP11";#N/A,#N/A,FALSE,"GP12"}</definedName>
    <definedName name="wrn.GP." localSheetId="7" hidden="1">{#N/A,#N/A,FALSE,"GP01";#N/A,#N/A,FALSE,"GP02";#N/A,#N/A,FALSE,"GP03";#N/A,#N/A,FALSE,"GP04";#N/A,#N/A,FALSE,"GP05";#N/A,#N/A,FALSE,"GP06";#N/A,#N/A,FALSE,"GP07";#N/A,#N/A,FALSE,"GP08";#N/A,#N/A,FALSE,"GP09";#N/A,#N/A,FALSE,"GP10";#N/A,#N/A,FALSE,"GP11";#N/A,#N/A,FALSE,"GP12"}</definedName>
    <definedName name="wrn.GP." localSheetId="8" hidden="1">{#N/A,#N/A,FALSE,"GP01";#N/A,#N/A,FALSE,"GP02";#N/A,#N/A,FALSE,"GP03";#N/A,#N/A,FALSE,"GP04";#N/A,#N/A,FALSE,"GP05";#N/A,#N/A,FALSE,"GP06";#N/A,#N/A,FALSE,"GP07";#N/A,#N/A,FALSE,"GP08";#N/A,#N/A,FALSE,"GP09";#N/A,#N/A,FALSE,"GP10";#N/A,#N/A,FALSE,"GP11";#N/A,#N/A,FALSE,"GP12"}</definedName>
    <definedName name="wrn.GP." localSheetId="42" hidden="1">{#N/A,#N/A,FALSE,"GP01";#N/A,#N/A,FALSE,"GP02";#N/A,#N/A,FALSE,"GP03";#N/A,#N/A,FALSE,"GP04";#N/A,#N/A,FALSE,"GP05";#N/A,#N/A,FALSE,"GP06";#N/A,#N/A,FALSE,"GP07";#N/A,#N/A,FALSE,"GP08";#N/A,#N/A,FALSE,"GP09";#N/A,#N/A,FALSE,"GP10";#N/A,#N/A,FALSE,"GP11";#N/A,#N/A,FALSE,"GP12"}</definedName>
    <definedName name="wrn.GP." localSheetId="43" hidden="1">{#N/A,#N/A,FALSE,"GP01";#N/A,#N/A,FALSE,"GP02";#N/A,#N/A,FALSE,"GP03";#N/A,#N/A,FALSE,"GP04";#N/A,#N/A,FALSE,"GP05";#N/A,#N/A,FALSE,"GP06";#N/A,#N/A,FALSE,"GP07";#N/A,#N/A,FALSE,"GP08";#N/A,#N/A,FALSE,"GP09";#N/A,#N/A,FALSE,"GP10";#N/A,#N/A,FALSE,"GP11";#N/A,#N/A,FALSE,"GP12"}</definedName>
    <definedName name="wrn.GP." localSheetId="44" hidden="1">{#N/A,#N/A,FALSE,"GP01";#N/A,#N/A,FALSE,"GP02";#N/A,#N/A,FALSE,"GP03";#N/A,#N/A,FALSE,"GP04";#N/A,#N/A,FALSE,"GP05";#N/A,#N/A,FALSE,"GP06";#N/A,#N/A,FALSE,"GP07";#N/A,#N/A,FALSE,"GP08";#N/A,#N/A,FALSE,"GP09";#N/A,#N/A,FALSE,"GP10";#N/A,#N/A,FALSE,"GP11";#N/A,#N/A,FALSE,"GP12"}</definedName>
    <definedName name="wrn.GP." localSheetId="45" hidden="1">{#N/A,#N/A,FALSE,"GP01";#N/A,#N/A,FALSE,"GP02";#N/A,#N/A,FALSE,"GP03";#N/A,#N/A,FALSE,"GP04";#N/A,#N/A,FALSE,"GP05";#N/A,#N/A,FALSE,"GP06";#N/A,#N/A,FALSE,"GP07";#N/A,#N/A,FALSE,"GP08";#N/A,#N/A,FALSE,"GP09";#N/A,#N/A,FALSE,"GP10";#N/A,#N/A,FALSE,"GP11";#N/A,#N/A,FALSE,"GP12"}</definedName>
    <definedName name="wrn.GP." localSheetId="46" hidden="1">{#N/A,#N/A,FALSE,"GP01";#N/A,#N/A,FALSE,"GP02";#N/A,#N/A,FALSE,"GP03";#N/A,#N/A,FALSE,"GP04";#N/A,#N/A,FALSE,"GP05";#N/A,#N/A,FALSE,"GP06";#N/A,#N/A,FALSE,"GP07";#N/A,#N/A,FALSE,"GP08";#N/A,#N/A,FALSE,"GP09";#N/A,#N/A,FALSE,"GP10";#N/A,#N/A,FALSE,"GP11";#N/A,#N/A,FALSE,"GP12"}</definedName>
    <definedName name="wrn.GP." localSheetId="47" hidden="1">{#N/A,#N/A,FALSE,"GP01";#N/A,#N/A,FALSE,"GP02";#N/A,#N/A,FALSE,"GP03";#N/A,#N/A,FALSE,"GP04";#N/A,#N/A,FALSE,"GP05";#N/A,#N/A,FALSE,"GP06";#N/A,#N/A,FALSE,"GP07";#N/A,#N/A,FALSE,"GP08";#N/A,#N/A,FALSE,"GP09";#N/A,#N/A,FALSE,"GP10";#N/A,#N/A,FALSE,"GP11";#N/A,#N/A,FALSE,"GP12"}</definedName>
    <definedName name="wrn.GP." localSheetId="48" hidden="1">{#N/A,#N/A,FALSE,"GP01";#N/A,#N/A,FALSE,"GP02";#N/A,#N/A,FALSE,"GP03";#N/A,#N/A,FALSE,"GP04";#N/A,#N/A,FALSE,"GP05";#N/A,#N/A,FALSE,"GP06";#N/A,#N/A,FALSE,"GP07";#N/A,#N/A,FALSE,"GP08";#N/A,#N/A,FALSE,"GP09";#N/A,#N/A,FALSE,"GP10";#N/A,#N/A,FALSE,"GP11";#N/A,#N/A,FALSE,"GP12"}</definedName>
    <definedName name="wrn.GP." localSheetId="49" hidden="1">{#N/A,#N/A,FALSE,"GP01";#N/A,#N/A,FALSE,"GP02";#N/A,#N/A,FALSE,"GP03";#N/A,#N/A,FALSE,"GP04";#N/A,#N/A,FALSE,"GP05";#N/A,#N/A,FALSE,"GP06";#N/A,#N/A,FALSE,"GP07";#N/A,#N/A,FALSE,"GP08";#N/A,#N/A,FALSE,"GP09";#N/A,#N/A,FALSE,"GP10";#N/A,#N/A,FALSE,"GP11";#N/A,#N/A,FALSE,"GP12"}</definedName>
    <definedName name="wrn.GP." localSheetId="50" hidden="1">{#N/A,#N/A,FALSE,"GP01";#N/A,#N/A,FALSE,"GP02";#N/A,#N/A,FALSE,"GP03";#N/A,#N/A,FALSE,"GP04";#N/A,#N/A,FALSE,"GP05";#N/A,#N/A,FALSE,"GP06";#N/A,#N/A,FALSE,"GP07";#N/A,#N/A,FALSE,"GP08";#N/A,#N/A,FALSE,"GP09";#N/A,#N/A,FALSE,"GP10";#N/A,#N/A,FALSE,"GP11";#N/A,#N/A,FALSE,"GP12"}</definedName>
    <definedName name="wrn.GP." localSheetId="51" hidden="1">{#N/A,#N/A,FALSE,"GP01";#N/A,#N/A,FALSE,"GP02";#N/A,#N/A,FALSE,"GP03";#N/A,#N/A,FALSE,"GP04";#N/A,#N/A,FALSE,"GP05";#N/A,#N/A,FALSE,"GP06";#N/A,#N/A,FALSE,"GP07";#N/A,#N/A,FALSE,"GP08";#N/A,#N/A,FALSE,"GP09";#N/A,#N/A,FALSE,"GP10";#N/A,#N/A,FALSE,"GP11";#N/A,#N/A,FALSE,"GP12"}</definedName>
    <definedName name="wrn.GP." localSheetId="52" hidden="1">{#N/A,#N/A,FALSE,"GP01";#N/A,#N/A,FALSE,"GP02";#N/A,#N/A,FALSE,"GP03";#N/A,#N/A,FALSE,"GP04";#N/A,#N/A,FALSE,"GP05";#N/A,#N/A,FALSE,"GP06";#N/A,#N/A,FALSE,"GP07";#N/A,#N/A,FALSE,"GP08";#N/A,#N/A,FALSE,"GP09";#N/A,#N/A,FALSE,"GP10";#N/A,#N/A,FALSE,"GP11";#N/A,#N/A,FALSE,"GP12"}</definedName>
    <definedName name="wrn.GP." localSheetId="53" hidden="1">{#N/A,#N/A,FALSE,"GP01";#N/A,#N/A,FALSE,"GP02";#N/A,#N/A,FALSE,"GP03";#N/A,#N/A,FALSE,"GP04";#N/A,#N/A,FALSE,"GP05";#N/A,#N/A,FALSE,"GP06";#N/A,#N/A,FALSE,"GP07";#N/A,#N/A,FALSE,"GP08";#N/A,#N/A,FALSE,"GP09";#N/A,#N/A,FALSE,"GP10";#N/A,#N/A,FALSE,"GP11";#N/A,#N/A,FALSE,"GP12"}</definedName>
    <definedName name="wrn.GP." localSheetId="54" hidden="1">{#N/A,#N/A,FALSE,"GP01";#N/A,#N/A,FALSE,"GP02";#N/A,#N/A,FALSE,"GP03";#N/A,#N/A,FALSE,"GP04";#N/A,#N/A,FALSE,"GP05";#N/A,#N/A,FALSE,"GP06";#N/A,#N/A,FALSE,"GP07";#N/A,#N/A,FALSE,"GP08";#N/A,#N/A,FALSE,"GP09";#N/A,#N/A,FALSE,"GP10";#N/A,#N/A,FALSE,"GP11";#N/A,#N/A,FALSE,"GP12"}</definedName>
    <definedName name="wrn.GP." localSheetId="55" hidden="1">{#N/A,#N/A,FALSE,"GP01";#N/A,#N/A,FALSE,"GP02";#N/A,#N/A,FALSE,"GP03";#N/A,#N/A,FALSE,"GP04";#N/A,#N/A,FALSE,"GP05";#N/A,#N/A,FALSE,"GP06";#N/A,#N/A,FALSE,"GP07";#N/A,#N/A,FALSE,"GP08";#N/A,#N/A,FALSE,"GP09";#N/A,#N/A,FALSE,"GP10";#N/A,#N/A,FALSE,"GP11";#N/A,#N/A,FALSE,"GP12"}</definedName>
    <definedName name="wrn.GP." localSheetId="56" hidden="1">{#N/A,#N/A,FALSE,"GP01";#N/A,#N/A,FALSE,"GP02";#N/A,#N/A,FALSE,"GP03";#N/A,#N/A,FALSE,"GP04";#N/A,#N/A,FALSE,"GP05";#N/A,#N/A,FALSE,"GP06";#N/A,#N/A,FALSE,"GP07";#N/A,#N/A,FALSE,"GP08";#N/A,#N/A,FALSE,"GP09";#N/A,#N/A,FALSE,"GP10";#N/A,#N/A,FALSE,"GP11";#N/A,#N/A,FALSE,"GP12"}</definedName>
    <definedName name="wrn.GP." localSheetId="9" hidden="1">{#N/A,#N/A,FALSE,"GP01";#N/A,#N/A,FALSE,"GP02";#N/A,#N/A,FALSE,"GP03";#N/A,#N/A,FALSE,"GP04";#N/A,#N/A,FALSE,"GP05";#N/A,#N/A,FALSE,"GP06";#N/A,#N/A,FALSE,"GP07";#N/A,#N/A,FALSE,"GP08";#N/A,#N/A,FALSE,"GP09";#N/A,#N/A,FALSE,"GP10";#N/A,#N/A,FALSE,"GP11";#N/A,#N/A,FALSE,"GP12"}</definedName>
    <definedName name="wrn.GP." localSheetId="10" hidden="1">{#N/A,#N/A,FALSE,"GP01";#N/A,#N/A,FALSE,"GP02";#N/A,#N/A,FALSE,"GP03";#N/A,#N/A,FALSE,"GP04";#N/A,#N/A,FALSE,"GP05";#N/A,#N/A,FALSE,"GP06";#N/A,#N/A,FALSE,"GP07";#N/A,#N/A,FALSE,"GP08";#N/A,#N/A,FALSE,"GP09";#N/A,#N/A,FALSE,"GP10";#N/A,#N/A,FALSE,"GP11";#N/A,#N/A,FALSE,"GP12"}</definedName>
    <definedName name="wrn.GP." localSheetId="11" hidden="1">{#N/A,#N/A,FALSE,"GP01";#N/A,#N/A,FALSE,"GP02";#N/A,#N/A,FALSE,"GP03";#N/A,#N/A,FALSE,"GP04";#N/A,#N/A,FALSE,"GP05";#N/A,#N/A,FALSE,"GP06";#N/A,#N/A,FALSE,"GP07";#N/A,#N/A,FALSE,"GP08";#N/A,#N/A,FALSE,"GP09";#N/A,#N/A,FALSE,"GP10";#N/A,#N/A,FALSE,"GP11";#N/A,#N/A,FALSE,"GP12"}</definedName>
    <definedName name="wrn.GP." localSheetId="12" hidden="1">{#N/A,#N/A,FALSE,"GP01";#N/A,#N/A,FALSE,"GP02";#N/A,#N/A,FALSE,"GP03";#N/A,#N/A,FALSE,"GP04";#N/A,#N/A,FALSE,"GP05";#N/A,#N/A,FALSE,"GP06";#N/A,#N/A,FALSE,"GP07";#N/A,#N/A,FALSE,"GP08";#N/A,#N/A,FALSE,"GP09";#N/A,#N/A,FALSE,"GP10";#N/A,#N/A,FALSE,"GP11";#N/A,#N/A,FALSE,"GP12"}</definedName>
    <definedName name="wrn.GP." localSheetId="13" hidden="1">{#N/A,#N/A,FALSE,"GP01";#N/A,#N/A,FALSE,"GP02";#N/A,#N/A,FALSE,"GP03";#N/A,#N/A,FALSE,"GP04";#N/A,#N/A,FALSE,"GP05";#N/A,#N/A,FALSE,"GP06";#N/A,#N/A,FALSE,"GP07";#N/A,#N/A,FALSE,"GP08";#N/A,#N/A,FALSE,"GP09";#N/A,#N/A,FALSE,"GP10";#N/A,#N/A,FALSE,"GP11";#N/A,#N/A,FALSE,"GP12"}</definedName>
    <definedName name="wrn.GP." localSheetId="14" hidden="1">{#N/A,#N/A,FALSE,"GP01";#N/A,#N/A,FALSE,"GP02";#N/A,#N/A,FALSE,"GP03";#N/A,#N/A,FALSE,"GP04";#N/A,#N/A,FALSE,"GP05";#N/A,#N/A,FALSE,"GP06";#N/A,#N/A,FALSE,"GP07";#N/A,#N/A,FALSE,"GP08";#N/A,#N/A,FALSE,"GP09";#N/A,#N/A,FALSE,"GP10";#N/A,#N/A,FALSE,"GP11";#N/A,#N/A,FALSE,"GP12"}</definedName>
    <definedName name="wrn.GP." localSheetId="16" hidden="1">{#N/A,#N/A,FALSE,"GP01";#N/A,#N/A,FALSE,"GP02";#N/A,#N/A,FALSE,"GP03";#N/A,#N/A,FALSE,"GP04";#N/A,#N/A,FALSE,"GP05";#N/A,#N/A,FALSE,"GP06";#N/A,#N/A,FALSE,"GP07";#N/A,#N/A,FALSE,"GP08";#N/A,#N/A,FALSE,"GP09";#N/A,#N/A,FALSE,"GP10";#N/A,#N/A,FALSE,"GP11";#N/A,#N/A,FALSE,"GP12"}</definedName>
    <definedName name="wrn.GP." localSheetId="17" hidden="1">{#N/A,#N/A,FALSE,"GP01";#N/A,#N/A,FALSE,"GP02";#N/A,#N/A,FALSE,"GP03";#N/A,#N/A,FALSE,"GP04";#N/A,#N/A,FALSE,"GP05";#N/A,#N/A,FALSE,"GP06";#N/A,#N/A,FALSE,"GP07";#N/A,#N/A,FALSE,"GP08";#N/A,#N/A,FALSE,"GP09";#N/A,#N/A,FALSE,"GP10";#N/A,#N/A,FALSE,"GP11";#N/A,#N/A,FALSE,"GP12"}</definedName>
    <definedName name="wrn.GP." localSheetId="18" hidden="1">{#N/A,#N/A,FALSE,"GP01";#N/A,#N/A,FALSE,"GP02";#N/A,#N/A,FALSE,"GP03";#N/A,#N/A,FALSE,"GP04";#N/A,#N/A,FALSE,"GP05";#N/A,#N/A,FALSE,"GP06";#N/A,#N/A,FALSE,"GP07";#N/A,#N/A,FALSE,"GP08";#N/A,#N/A,FALSE,"GP09";#N/A,#N/A,FALSE,"GP10";#N/A,#N/A,FALSE,"GP11";#N/A,#N/A,FALSE,"GP12"}</definedName>
    <definedName name="wrn.GP." localSheetId="19" hidden="1">{#N/A,#N/A,FALSE,"GP01";#N/A,#N/A,FALSE,"GP02";#N/A,#N/A,FALSE,"GP03";#N/A,#N/A,FALSE,"GP04";#N/A,#N/A,FALSE,"GP05";#N/A,#N/A,FALSE,"GP06";#N/A,#N/A,FALSE,"GP07";#N/A,#N/A,FALSE,"GP08";#N/A,#N/A,FALSE,"GP09";#N/A,#N/A,FALSE,"GP10";#N/A,#N/A,FALSE,"GP11";#N/A,#N/A,FALSE,"GP12"}</definedName>
    <definedName name="wrn.GP." localSheetId="20" hidden="1">{#N/A,#N/A,FALSE,"GP01";#N/A,#N/A,FALSE,"GP02";#N/A,#N/A,FALSE,"GP03";#N/A,#N/A,FALSE,"GP04";#N/A,#N/A,FALSE,"GP05";#N/A,#N/A,FALSE,"GP06";#N/A,#N/A,FALSE,"GP07";#N/A,#N/A,FALSE,"GP08";#N/A,#N/A,FALSE,"GP09";#N/A,#N/A,FALSE,"GP10";#N/A,#N/A,FALSE,"GP11";#N/A,#N/A,FALSE,"GP12"}</definedName>
    <definedName name="wrn.GP." localSheetId="21" hidden="1">{#N/A,#N/A,FALSE,"GP01";#N/A,#N/A,FALSE,"GP02";#N/A,#N/A,FALSE,"GP03";#N/A,#N/A,FALSE,"GP04";#N/A,#N/A,FALSE,"GP05";#N/A,#N/A,FALSE,"GP06";#N/A,#N/A,FALSE,"GP07";#N/A,#N/A,FALSE,"GP08";#N/A,#N/A,FALSE,"GP09";#N/A,#N/A,FALSE,"GP10";#N/A,#N/A,FALSE,"GP11";#N/A,#N/A,FALSE,"GP12"}</definedName>
    <definedName name="wrn.GP." localSheetId="22" hidden="1">{#N/A,#N/A,FALSE,"GP01";#N/A,#N/A,FALSE,"GP02";#N/A,#N/A,FALSE,"GP03";#N/A,#N/A,FALSE,"GP04";#N/A,#N/A,FALSE,"GP05";#N/A,#N/A,FALSE,"GP06";#N/A,#N/A,FALSE,"GP07";#N/A,#N/A,FALSE,"GP08";#N/A,#N/A,FALSE,"GP09";#N/A,#N/A,FALSE,"GP10";#N/A,#N/A,FALSE,"GP11";#N/A,#N/A,FALSE,"GP12"}</definedName>
    <definedName name="wrn.GP." localSheetId="23" hidden="1">{#N/A,#N/A,FALSE,"GP01";#N/A,#N/A,FALSE,"GP02";#N/A,#N/A,FALSE,"GP03";#N/A,#N/A,FALSE,"GP04";#N/A,#N/A,FALSE,"GP05";#N/A,#N/A,FALSE,"GP06";#N/A,#N/A,FALSE,"GP07";#N/A,#N/A,FALSE,"GP08";#N/A,#N/A,FALSE,"GP09";#N/A,#N/A,FALSE,"GP10";#N/A,#N/A,FALSE,"GP11";#N/A,#N/A,FALSE,"GP12"}</definedName>
    <definedName name="wrn.GP." localSheetId="24" hidden="1">{#N/A,#N/A,FALSE,"GP01";#N/A,#N/A,FALSE,"GP02";#N/A,#N/A,FALSE,"GP03";#N/A,#N/A,FALSE,"GP04";#N/A,#N/A,FALSE,"GP05";#N/A,#N/A,FALSE,"GP06";#N/A,#N/A,FALSE,"GP07";#N/A,#N/A,FALSE,"GP08";#N/A,#N/A,FALSE,"GP09";#N/A,#N/A,FALSE,"GP10";#N/A,#N/A,FALSE,"GP11";#N/A,#N/A,FALSE,"GP12"}</definedName>
    <definedName name="wrn.GP." localSheetId="25" hidden="1">{#N/A,#N/A,FALSE,"GP01";#N/A,#N/A,FALSE,"GP02";#N/A,#N/A,FALSE,"GP03";#N/A,#N/A,FALSE,"GP04";#N/A,#N/A,FALSE,"GP05";#N/A,#N/A,FALSE,"GP06";#N/A,#N/A,FALSE,"GP07";#N/A,#N/A,FALSE,"GP08";#N/A,#N/A,FALSE,"GP09";#N/A,#N/A,FALSE,"GP10";#N/A,#N/A,FALSE,"GP11";#N/A,#N/A,FALSE,"GP12"}</definedName>
    <definedName name="wrn.GP." localSheetId="26" hidden="1">{#N/A,#N/A,FALSE,"GP01";#N/A,#N/A,FALSE,"GP02";#N/A,#N/A,FALSE,"GP03";#N/A,#N/A,FALSE,"GP04";#N/A,#N/A,FALSE,"GP05";#N/A,#N/A,FALSE,"GP06";#N/A,#N/A,FALSE,"GP07";#N/A,#N/A,FALSE,"GP08";#N/A,#N/A,FALSE,"GP09";#N/A,#N/A,FALSE,"GP10";#N/A,#N/A,FALSE,"GP11";#N/A,#N/A,FALSE,"GP12"}</definedName>
    <definedName name="wrn.GP." localSheetId="27" hidden="1">{#N/A,#N/A,FALSE,"GP01";#N/A,#N/A,FALSE,"GP02";#N/A,#N/A,FALSE,"GP03";#N/A,#N/A,FALSE,"GP04";#N/A,#N/A,FALSE,"GP05";#N/A,#N/A,FALSE,"GP06";#N/A,#N/A,FALSE,"GP07";#N/A,#N/A,FALSE,"GP08";#N/A,#N/A,FALSE,"GP09";#N/A,#N/A,FALSE,"GP10";#N/A,#N/A,FALSE,"GP11";#N/A,#N/A,FALSE,"GP12"}</definedName>
    <definedName name="wrn.GP." localSheetId="28" hidden="1">{#N/A,#N/A,FALSE,"GP01";#N/A,#N/A,FALSE,"GP02";#N/A,#N/A,FALSE,"GP03";#N/A,#N/A,FALSE,"GP04";#N/A,#N/A,FALSE,"GP05";#N/A,#N/A,FALSE,"GP06";#N/A,#N/A,FALSE,"GP07";#N/A,#N/A,FALSE,"GP08";#N/A,#N/A,FALSE,"GP09";#N/A,#N/A,FALSE,"GP10";#N/A,#N/A,FALSE,"GP11";#N/A,#N/A,FALSE,"GP12"}</definedName>
    <definedName name="wrn.GP." localSheetId="29" hidden="1">{#N/A,#N/A,FALSE,"GP01";#N/A,#N/A,FALSE,"GP02";#N/A,#N/A,FALSE,"GP03";#N/A,#N/A,FALSE,"GP04";#N/A,#N/A,FALSE,"GP05";#N/A,#N/A,FALSE,"GP06";#N/A,#N/A,FALSE,"GP07";#N/A,#N/A,FALSE,"GP08";#N/A,#N/A,FALSE,"GP09";#N/A,#N/A,FALSE,"GP10";#N/A,#N/A,FALSE,"GP11";#N/A,#N/A,FALSE,"GP12"}</definedName>
    <definedName name="wrn.GP." localSheetId="30" hidden="1">{#N/A,#N/A,FALSE,"GP01";#N/A,#N/A,FALSE,"GP02";#N/A,#N/A,FALSE,"GP03";#N/A,#N/A,FALSE,"GP04";#N/A,#N/A,FALSE,"GP05";#N/A,#N/A,FALSE,"GP06";#N/A,#N/A,FALSE,"GP07";#N/A,#N/A,FALSE,"GP08";#N/A,#N/A,FALSE,"GP09";#N/A,#N/A,FALSE,"GP10";#N/A,#N/A,FALSE,"GP11";#N/A,#N/A,FALSE,"GP12"}</definedName>
    <definedName name="wrn.GP." localSheetId="31" hidden="1">{#N/A,#N/A,FALSE,"GP01";#N/A,#N/A,FALSE,"GP02";#N/A,#N/A,FALSE,"GP03";#N/A,#N/A,FALSE,"GP04";#N/A,#N/A,FALSE,"GP05";#N/A,#N/A,FALSE,"GP06";#N/A,#N/A,FALSE,"GP07";#N/A,#N/A,FALSE,"GP08";#N/A,#N/A,FALSE,"GP09";#N/A,#N/A,FALSE,"GP10";#N/A,#N/A,FALSE,"GP11";#N/A,#N/A,FALSE,"GP12"}</definedName>
    <definedName name="wrn.GP." localSheetId="32" hidden="1">{#N/A,#N/A,FALSE,"GP01";#N/A,#N/A,FALSE,"GP02";#N/A,#N/A,FALSE,"GP03";#N/A,#N/A,FALSE,"GP04";#N/A,#N/A,FALSE,"GP05";#N/A,#N/A,FALSE,"GP06";#N/A,#N/A,FALSE,"GP07";#N/A,#N/A,FALSE,"GP08";#N/A,#N/A,FALSE,"GP09";#N/A,#N/A,FALSE,"GP10";#N/A,#N/A,FALSE,"GP11";#N/A,#N/A,FALSE,"GP12"}</definedName>
    <definedName name="wrn.GP." localSheetId="33" hidden="1">{#N/A,#N/A,FALSE,"GP01";#N/A,#N/A,FALSE,"GP02";#N/A,#N/A,FALSE,"GP03";#N/A,#N/A,FALSE,"GP04";#N/A,#N/A,FALSE,"GP05";#N/A,#N/A,FALSE,"GP06";#N/A,#N/A,FALSE,"GP07";#N/A,#N/A,FALSE,"GP08";#N/A,#N/A,FALSE,"GP09";#N/A,#N/A,FALSE,"GP10";#N/A,#N/A,FALSE,"GP11";#N/A,#N/A,FALSE,"GP12"}</definedName>
    <definedName name="wrn.GP." localSheetId="34" hidden="1">{#N/A,#N/A,FALSE,"GP01";#N/A,#N/A,FALSE,"GP02";#N/A,#N/A,FALSE,"GP03";#N/A,#N/A,FALSE,"GP04";#N/A,#N/A,FALSE,"GP05";#N/A,#N/A,FALSE,"GP06";#N/A,#N/A,FALSE,"GP07";#N/A,#N/A,FALSE,"GP08";#N/A,#N/A,FALSE,"GP09";#N/A,#N/A,FALSE,"GP10";#N/A,#N/A,FALSE,"GP11";#N/A,#N/A,FALSE,"GP12"}</definedName>
    <definedName name="wrn.GP." localSheetId="35" hidden="1">{#N/A,#N/A,FALSE,"GP01";#N/A,#N/A,FALSE,"GP02";#N/A,#N/A,FALSE,"GP03";#N/A,#N/A,FALSE,"GP04";#N/A,#N/A,FALSE,"GP05";#N/A,#N/A,FALSE,"GP06";#N/A,#N/A,FALSE,"GP07";#N/A,#N/A,FALSE,"GP08";#N/A,#N/A,FALSE,"GP09";#N/A,#N/A,FALSE,"GP10";#N/A,#N/A,FALSE,"GP11";#N/A,#N/A,FALSE,"GP12"}</definedName>
    <definedName name="wrn.GP." localSheetId="36" hidden="1">{#N/A,#N/A,FALSE,"GP01";#N/A,#N/A,FALSE,"GP02";#N/A,#N/A,FALSE,"GP03";#N/A,#N/A,FALSE,"GP04";#N/A,#N/A,FALSE,"GP05";#N/A,#N/A,FALSE,"GP06";#N/A,#N/A,FALSE,"GP07";#N/A,#N/A,FALSE,"GP08";#N/A,#N/A,FALSE,"GP09";#N/A,#N/A,FALSE,"GP10";#N/A,#N/A,FALSE,"GP11";#N/A,#N/A,FALSE,"GP12"}</definedName>
    <definedName name="wrn.GP." localSheetId="37" hidden="1">{#N/A,#N/A,FALSE,"GP01";#N/A,#N/A,FALSE,"GP02";#N/A,#N/A,FALSE,"GP03";#N/A,#N/A,FALSE,"GP04";#N/A,#N/A,FALSE,"GP05";#N/A,#N/A,FALSE,"GP06";#N/A,#N/A,FALSE,"GP07";#N/A,#N/A,FALSE,"GP08";#N/A,#N/A,FALSE,"GP09";#N/A,#N/A,FALSE,"GP10";#N/A,#N/A,FALSE,"GP11";#N/A,#N/A,FALSE,"GP12"}</definedName>
    <definedName name="wrn.GP." localSheetId="38" hidden="1">{#N/A,#N/A,FALSE,"GP01";#N/A,#N/A,FALSE,"GP02";#N/A,#N/A,FALSE,"GP03";#N/A,#N/A,FALSE,"GP04";#N/A,#N/A,FALSE,"GP05";#N/A,#N/A,FALSE,"GP06";#N/A,#N/A,FALSE,"GP07";#N/A,#N/A,FALSE,"GP08";#N/A,#N/A,FALSE,"GP09";#N/A,#N/A,FALSE,"GP10";#N/A,#N/A,FALSE,"GP11";#N/A,#N/A,FALSE,"GP12"}</definedName>
    <definedName name="wrn.GP." localSheetId="39" hidden="1">{#N/A,#N/A,FALSE,"GP01";#N/A,#N/A,FALSE,"GP02";#N/A,#N/A,FALSE,"GP03";#N/A,#N/A,FALSE,"GP04";#N/A,#N/A,FALSE,"GP05";#N/A,#N/A,FALSE,"GP06";#N/A,#N/A,FALSE,"GP07";#N/A,#N/A,FALSE,"GP08";#N/A,#N/A,FALSE,"GP09";#N/A,#N/A,FALSE,"GP10";#N/A,#N/A,FALSE,"GP11";#N/A,#N/A,FALSE,"GP12"}</definedName>
    <definedName name="wrn.GP." localSheetId="40" hidden="1">{#N/A,#N/A,FALSE,"GP01";#N/A,#N/A,FALSE,"GP02";#N/A,#N/A,FALSE,"GP03";#N/A,#N/A,FALSE,"GP04";#N/A,#N/A,FALSE,"GP05";#N/A,#N/A,FALSE,"GP06";#N/A,#N/A,FALSE,"GP07";#N/A,#N/A,FALSE,"GP08";#N/A,#N/A,FALSE,"GP09";#N/A,#N/A,FALSE,"GP10";#N/A,#N/A,FALSE,"GP11";#N/A,#N/A,FALSE,"GP12"}</definedName>
    <definedName name="wrn.GP." localSheetId="41" hidden="1">{#N/A,#N/A,FALSE,"GP01";#N/A,#N/A,FALSE,"GP02";#N/A,#N/A,FALSE,"GP03";#N/A,#N/A,FALSE,"GP04";#N/A,#N/A,FALSE,"GP05";#N/A,#N/A,FALSE,"GP06";#N/A,#N/A,FALSE,"GP07";#N/A,#N/A,FALSE,"GP08";#N/A,#N/A,FALSE,"GP09";#N/A,#N/A,FALSE,"GP10";#N/A,#N/A,FALSE,"GP11";#N/A,#N/A,FALSE,"GP12"}</definedName>
    <definedName name="wrn.GP." localSheetId="2" hidden="1">{#N/A,#N/A,FALSE,"GP01";#N/A,#N/A,FALSE,"GP02";#N/A,#N/A,FALSE,"GP03";#N/A,#N/A,FALSE,"GP04";#N/A,#N/A,FALSE,"GP05";#N/A,#N/A,FALSE,"GP06";#N/A,#N/A,FALSE,"GP07";#N/A,#N/A,FALSE,"GP08";#N/A,#N/A,FALSE,"GP09";#N/A,#N/A,FALSE,"GP10";#N/A,#N/A,FALSE,"GP11";#N/A,#N/A,FALSE,"GP12"}</definedName>
    <definedName name="wrn.GP." localSheetId="1" hidden="1">{#N/A,#N/A,FALSE,"GP01";#N/A,#N/A,FALSE,"GP02";#N/A,#N/A,FALSE,"GP03";#N/A,#N/A,FALSE,"GP04";#N/A,#N/A,FALSE,"GP05";#N/A,#N/A,FALSE,"GP06";#N/A,#N/A,FALSE,"GP07";#N/A,#N/A,FALSE,"GP08";#N/A,#N/A,FALSE,"GP09";#N/A,#N/A,FALSE,"GP10";#N/A,#N/A,FALSE,"GP11";#N/A,#N/A,FALSE,"GP12"}</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Restructuring._.Summaries." localSheetId="6" hidden="1">{#N/A,#N/A,TRUE,"Transaction Summary";#N/A,#N/A,TRUE,"Restructuring Sensitivities";#N/A,#N/A,TRUE,"DCF";#N/A,#N/A,TRUE,"IRR";#N/A,#N/A,TRUE,"Debt Capacity"}</definedName>
    <definedName name="wrn.Restructuring._.Summaries." localSheetId="7" hidden="1">{#N/A,#N/A,TRUE,"Transaction Summary";#N/A,#N/A,TRUE,"Restructuring Sensitivities";#N/A,#N/A,TRUE,"DCF";#N/A,#N/A,TRUE,"IRR";#N/A,#N/A,TRUE,"Debt Capacity"}</definedName>
    <definedName name="wrn.Restructuring._.Summaries." localSheetId="11" hidden="1">{#N/A,#N/A,TRUE,"Transaction Summary";#N/A,#N/A,TRUE,"Restructuring Sensitivities";#N/A,#N/A,TRUE,"DCF";#N/A,#N/A,TRUE,"IRR";#N/A,#N/A,TRUE,"Debt Capacity"}</definedName>
    <definedName name="wrn.Restructuring._.Summaries." localSheetId="19" hidden="1">{#N/A,#N/A,TRUE,"Transaction Summary";#N/A,#N/A,TRUE,"Restructuring Sensitivities";#N/A,#N/A,TRUE,"DCF";#N/A,#N/A,TRUE,"IRR";#N/A,#N/A,TRUE,"Debt Capacity"}</definedName>
    <definedName name="wrn.Restructuring._.Summaries." localSheetId="2" hidden="1">{#N/A,#N/A,TRUE,"Transaction Summary";#N/A,#N/A,TRUE,"Restructuring Sensitivities";#N/A,#N/A,TRUE,"DCF";#N/A,#N/A,TRUE,"IRR";#N/A,#N/A,TRUE,"Debt Capacity"}</definedName>
    <definedName name="wrn.Restructuring._.Summaries." localSheetId="1"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6" hidden="1">{"via1",#N/A,TRUE,"general";"via2",#N/A,TRUE,"general";"via3",#N/A,TRUE,"general"}</definedName>
    <definedName name="wrn.via." localSheetId="7" hidden="1">{"via1",#N/A,TRUE,"general";"via2",#N/A,TRUE,"general";"via3",#N/A,TRUE,"general"}</definedName>
    <definedName name="wrn.via." localSheetId="11" hidden="1">{"via1",#N/A,TRUE,"general";"via2",#N/A,TRUE,"general";"via3",#N/A,TRUE,"general"}</definedName>
    <definedName name="wrn.via." localSheetId="19"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TY" localSheetId="15">#REF!</definedName>
    <definedName name="WRTY" localSheetId="6">#REF!</definedName>
    <definedName name="WRTY" localSheetId="7">#REF!</definedName>
    <definedName name="WRTY" localSheetId="8">#REF!</definedName>
    <definedName name="WRTY" localSheetId="42">#REF!</definedName>
    <definedName name="WRTY" localSheetId="43">#REF!</definedName>
    <definedName name="WRTY" localSheetId="44">#REF!</definedName>
    <definedName name="WRTY" localSheetId="45">#REF!</definedName>
    <definedName name="WRTY" localSheetId="46">#REF!</definedName>
    <definedName name="WRTY" localSheetId="47">#REF!</definedName>
    <definedName name="WRTY" localSheetId="48">#REF!</definedName>
    <definedName name="WRTY" localSheetId="49">#REF!</definedName>
    <definedName name="WRTY" localSheetId="50">#REF!</definedName>
    <definedName name="WRTY" localSheetId="51">#REF!</definedName>
    <definedName name="WRTY" localSheetId="52">#REF!</definedName>
    <definedName name="WRTY" localSheetId="53">#REF!</definedName>
    <definedName name="WRTY" localSheetId="54">#REF!</definedName>
    <definedName name="WRTY" localSheetId="55">#REF!</definedName>
    <definedName name="WRTY" localSheetId="56">#REF!</definedName>
    <definedName name="WRTY" localSheetId="9">#REF!</definedName>
    <definedName name="WRTY" localSheetId="10">#REF!</definedName>
    <definedName name="WRTY" localSheetId="11">#REF!</definedName>
    <definedName name="WRTY" localSheetId="12">#REF!</definedName>
    <definedName name="WRTY" localSheetId="13">#REF!</definedName>
    <definedName name="WRTY" localSheetId="14">#REF!</definedName>
    <definedName name="WRTY" localSheetId="16">#REF!</definedName>
    <definedName name="WRTY" localSheetId="17">#REF!</definedName>
    <definedName name="WRTY" localSheetId="18">#REF!</definedName>
    <definedName name="WRTY" localSheetId="19">#REF!</definedName>
    <definedName name="WRTY" localSheetId="22">#REF!</definedName>
    <definedName name="WRTY" localSheetId="23">#REF!</definedName>
    <definedName name="WRTY" localSheetId="24">#REF!</definedName>
    <definedName name="WRTY" localSheetId="25">#REF!</definedName>
    <definedName name="WRTY" localSheetId="26">#REF!</definedName>
    <definedName name="WRTY" localSheetId="27">#REF!</definedName>
    <definedName name="WRTY" localSheetId="28">#REF!</definedName>
    <definedName name="WRTY" localSheetId="29">#REF!</definedName>
    <definedName name="WRTY" localSheetId="30">#REF!</definedName>
    <definedName name="WRTY" localSheetId="31">#REF!</definedName>
    <definedName name="WRTY" localSheetId="32">#REF!</definedName>
    <definedName name="WRTY" localSheetId="33">#REF!</definedName>
    <definedName name="WRTY" localSheetId="34">#REF!</definedName>
    <definedName name="WRTY" localSheetId="35">#REF!</definedName>
    <definedName name="WRTY" localSheetId="36">#REF!</definedName>
    <definedName name="WRTY" localSheetId="37">#REF!</definedName>
    <definedName name="WRTY" localSheetId="38">#REF!</definedName>
    <definedName name="WRTY" localSheetId="39">#REF!</definedName>
    <definedName name="WRTY" localSheetId="40">#REF!</definedName>
    <definedName name="WRTY" localSheetId="41">#REF!</definedName>
    <definedName name="WRTY">#REF!</definedName>
    <definedName name="ws" localSheetId="15">#REF!</definedName>
    <definedName name="ws" localSheetId="6">#REF!</definedName>
    <definedName name="ws" localSheetId="7">#REF!</definedName>
    <definedName name="ws" localSheetId="8">#REF!</definedName>
    <definedName name="ws" localSheetId="42">#REF!</definedName>
    <definedName name="ws" localSheetId="43">#REF!</definedName>
    <definedName name="ws" localSheetId="44">#REF!</definedName>
    <definedName name="ws" localSheetId="45">#REF!</definedName>
    <definedName name="ws" localSheetId="46">#REF!</definedName>
    <definedName name="ws" localSheetId="47">#REF!</definedName>
    <definedName name="ws" localSheetId="48">#REF!</definedName>
    <definedName name="ws" localSheetId="49">#REF!</definedName>
    <definedName name="ws" localSheetId="50">#REF!</definedName>
    <definedName name="ws" localSheetId="51">#REF!</definedName>
    <definedName name="ws" localSheetId="52">#REF!</definedName>
    <definedName name="ws" localSheetId="53">#REF!</definedName>
    <definedName name="ws" localSheetId="54">#REF!</definedName>
    <definedName name="ws" localSheetId="55">#REF!</definedName>
    <definedName name="ws" localSheetId="56">#REF!</definedName>
    <definedName name="ws" localSheetId="9">#REF!</definedName>
    <definedName name="ws" localSheetId="10">#REF!</definedName>
    <definedName name="ws" localSheetId="11">#REF!</definedName>
    <definedName name="ws" localSheetId="12">#REF!</definedName>
    <definedName name="ws" localSheetId="13">#REF!</definedName>
    <definedName name="ws" localSheetId="14">#REF!</definedName>
    <definedName name="ws" localSheetId="16">#REF!</definedName>
    <definedName name="ws" localSheetId="17">#REF!</definedName>
    <definedName name="ws" localSheetId="18">#REF!</definedName>
    <definedName name="ws" localSheetId="19">#REF!</definedName>
    <definedName name="ws" localSheetId="22">#REF!</definedName>
    <definedName name="ws" localSheetId="23">#REF!</definedName>
    <definedName name="ws" localSheetId="24">#REF!</definedName>
    <definedName name="ws" localSheetId="25">#REF!</definedName>
    <definedName name="ws" localSheetId="26">#REF!</definedName>
    <definedName name="ws" localSheetId="27">#REF!</definedName>
    <definedName name="ws" localSheetId="28">#REF!</definedName>
    <definedName name="ws" localSheetId="29">#REF!</definedName>
    <definedName name="ws" localSheetId="30">#REF!</definedName>
    <definedName name="ws" localSheetId="31">#REF!</definedName>
    <definedName name="ws" localSheetId="32">#REF!</definedName>
    <definedName name="ws" localSheetId="33">#REF!</definedName>
    <definedName name="ws" localSheetId="34">#REF!</definedName>
    <definedName name="ws" localSheetId="35">#REF!</definedName>
    <definedName name="ws" localSheetId="36">#REF!</definedName>
    <definedName name="ws" localSheetId="37">#REF!</definedName>
    <definedName name="ws" localSheetId="38">#REF!</definedName>
    <definedName name="ws" localSheetId="39">#REF!</definedName>
    <definedName name="ws" localSheetId="40">#REF!</definedName>
    <definedName name="ws" localSheetId="41">#REF!</definedName>
    <definedName name="ws" localSheetId="3">#REF!</definedName>
    <definedName name="ws">#REF!</definedName>
    <definedName name="WSERWEER" localSheetId="15">'[222]COSTOS OFICINA'!#REF!</definedName>
    <definedName name="WSERWEER" localSheetId="6">'[222]COSTOS OFICINA'!#REF!</definedName>
    <definedName name="WSERWEER" localSheetId="7">'[222]COSTOS OFICINA'!#REF!</definedName>
    <definedName name="WSERWEER" localSheetId="8">'[222]COSTOS OFICINA'!#REF!</definedName>
    <definedName name="WSERWEER" localSheetId="42">'[222]COSTOS OFICINA'!#REF!</definedName>
    <definedName name="WSERWEER" localSheetId="43">'[222]COSTOS OFICINA'!#REF!</definedName>
    <definedName name="WSERWEER" localSheetId="44">'[222]COSTOS OFICINA'!#REF!</definedName>
    <definedName name="WSERWEER" localSheetId="45">'[222]COSTOS OFICINA'!#REF!</definedName>
    <definedName name="WSERWEER" localSheetId="46">'[222]COSTOS OFICINA'!#REF!</definedName>
    <definedName name="WSERWEER" localSheetId="47">'[222]COSTOS OFICINA'!#REF!</definedName>
    <definedName name="WSERWEER" localSheetId="48">'[222]COSTOS OFICINA'!#REF!</definedName>
    <definedName name="WSERWEER" localSheetId="49">'[222]COSTOS OFICINA'!#REF!</definedName>
    <definedName name="WSERWEER" localSheetId="50">'[222]COSTOS OFICINA'!#REF!</definedName>
    <definedName name="WSERWEER" localSheetId="51">'[222]COSTOS OFICINA'!#REF!</definedName>
    <definedName name="WSERWEER" localSheetId="52">'[222]COSTOS OFICINA'!#REF!</definedName>
    <definedName name="WSERWEER" localSheetId="53">'[222]COSTOS OFICINA'!#REF!</definedName>
    <definedName name="WSERWEER" localSheetId="54">'[222]COSTOS OFICINA'!#REF!</definedName>
    <definedName name="WSERWEER" localSheetId="55">'[222]COSTOS OFICINA'!#REF!</definedName>
    <definedName name="WSERWEER" localSheetId="56">'[222]COSTOS OFICINA'!#REF!</definedName>
    <definedName name="WSERWEER" localSheetId="9">'[222]COSTOS OFICINA'!#REF!</definedName>
    <definedName name="WSERWEER" localSheetId="10">'[222]COSTOS OFICINA'!#REF!</definedName>
    <definedName name="WSERWEER" localSheetId="11">'[222]COSTOS OFICINA'!#REF!</definedName>
    <definedName name="WSERWEER" localSheetId="12">'[222]COSTOS OFICINA'!#REF!</definedName>
    <definedName name="WSERWEER" localSheetId="13">'[222]COSTOS OFICINA'!#REF!</definedName>
    <definedName name="WSERWEER" localSheetId="14">'[222]COSTOS OFICINA'!#REF!</definedName>
    <definedName name="WSERWEER" localSheetId="16">'[222]COSTOS OFICINA'!#REF!</definedName>
    <definedName name="WSERWEER" localSheetId="17">'[222]COSTOS OFICINA'!#REF!</definedName>
    <definedName name="WSERWEER" localSheetId="18">'[222]COSTOS OFICINA'!#REF!</definedName>
    <definedName name="WSERWEER" localSheetId="19">'[222]COSTOS OFICINA'!#REF!</definedName>
    <definedName name="WSERWEER" localSheetId="22">'[222]COSTOS OFICINA'!#REF!</definedName>
    <definedName name="WSERWEER" localSheetId="23">'[222]COSTOS OFICINA'!#REF!</definedName>
    <definedName name="WSERWEER" localSheetId="24">'[222]COSTOS OFICINA'!#REF!</definedName>
    <definedName name="WSERWEER" localSheetId="25">'[222]COSTOS OFICINA'!#REF!</definedName>
    <definedName name="WSERWEER" localSheetId="26">'[222]COSTOS OFICINA'!#REF!</definedName>
    <definedName name="WSERWEER" localSheetId="27">'[222]COSTOS OFICINA'!#REF!</definedName>
    <definedName name="WSERWEER" localSheetId="28">'[222]COSTOS OFICINA'!#REF!</definedName>
    <definedName name="WSERWEER" localSheetId="29">'[222]COSTOS OFICINA'!#REF!</definedName>
    <definedName name="WSERWEER" localSheetId="30">'[222]COSTOS OFICINA'!#REF!</definedName>
    <definedName name="WSERWEER" localSheetId="31">'[222]COSTOS OFICINA'!#REF!</definedName>
    <definedName name="WSERWEER" localSheetId="32">'[222]COSTOS OFICINA'!#REF!</definedName>
    <definedName name="WSERWEER" localSheetId="33">'[222]COSTOS OFICINA'!#REF!</definedName>
    <definedName name="WSERWEER" localSheetId="34">'[222]COSTOS OFICINA'!#REF!</definedName>
    <definedName name="WSERWEER" localSheetId="35">'[222]COSTOS OFICINA'!#REF!</definedName>
    <definedName name="WSERWEER" localSheetId="36">'[222]COSTOS OFICINA'!#REF!</definedName>
    <definedName name="WSERWEER" localSheetId="37">'[222]COSTOS OFICINA'!#REF!</definedName>
    <definedName name="WSERWEER" localSheetId="38">'[222]COSTOS OFICINA'!#REF!</definedName>
    <definedName name="WSERWEER" localSheetId="39">'[222]COSTOS OFICINA'!#REF!</definedName>
    <definedName name="WSERWEER" localSheetId="40">'[222]COSTOS OFICINA'!#REF!</definedName>
    <definedName name="WSERWEER" localSheetId="41">'[222]COSTOS OFICINA'!#REF!</definedName>
    <definedName name="WSERWEER">'[222]COSTOS OFICINA'!#REF!</definedName>
    <definedName name="WTyre" localSheetId="6">#REF!</definedName>
    <definedName name="WTyre" localSheetId="7">#REF!</definedName>
    <definedName name="WTyre" localSheetId="11">#REF!</definedName>
    <definedName name="WTyre" localSheetId="19">#REF!</definedName>
    <definedName name="WTyre" localSheetId="2">#REF!</definedName>
    <definedName name="WTyre" localSheetId="1">#REF!</definedName>
    <definedName name="WTyre">#REF!</definedName>
    <definedName name="ww" localSheetId="15">[3]!ERR</definedName>
    <definedName name="ww" localSheetId="6">[3]!ERR</definedName>
    <definedName name="ww" localSheetId="7">[3]!ERR</definedName>
    <definedName name="ww" localSheetId="8">[3]!ERR</definedName>
    <definedName name="ww" localSheetId="42">[3]!ERR</definedName>
    <definedName name="ww" localSheetId="43">[3]!ERR</definedName>
    <definedName name="ww" localSheetId="44">[3]!ERR</definedName>
    <definedName name="ww" localSheetId="45">[3]!ERR</definedName>
    <definedName name="ww" localSheetId="46">[3]!ERR</definedName>
    <definedName name="ww" localSheetId="47">[3]!ERR</definedName>
    <definedName name="ww" localSheetId="48">[3]!ERR</definedName>
    <definedName name="ww" localSheetId="49">[3]!ERR</definedName>
    <definedName name="ww" localSheetId="50">[3]!ERR</definedName>
    <definedName name="ww" localSheetId="51">[3]!ERR</definedName>
    <definedName name="ww" localSheetId="52">[3]!ERR</definedName>
    <definedName name="ww" localSheetId="53">[3]!ERR</definedName>
    <definedName name="ww" localSheetId="54">[3]!ERR</definedName>
    <definedName name="ww" localSheetId="55">[3]!ERR</definedName>
    <definedName name="ww" localSheetId="56">[3]!ERR</definedName>
    <definedName name="ww" localSheetId="9">[3]!ERR</definedName>
    <definedName name="ww" localSheetId="10">[3]!ERR</definedName>
    <definedName name="ww" localSheetId="11">[3]!ERR</definedName>
    <definedName name="ww" localSheetId="12">[3]!ERR</definedName>
    <definedName name="ww" localSheetId="13">[3]!ERR</definedName>
    <definedName name="ww" localSheetId="14">[3]!ERR</definedName>
    <definedName name="ww" localSheetId="16">[3]!ERR</definedName>
    <definedName name="ww" localSheetId="17">[3]!ERR</definedName>
    <definedName name="ww" localSheetId="22">[3]!ERR</definedName>
    <definedName name="ww" localSheetId="23">[3]!ERR</definedName>
    <definedName name="ww" localSheetId="24">[3]!ERR</definedName>
    <definedName name="ww" localSheetId="25">[3]!ERR</definedName>
    <definedName name="ww" localSheetId="26">[3]!ERR</definedName>
    <definedName name="ww" localSheetId="27">[3]!ERR</definedName>
    <definedName name="ww" localSheetId="28">[3]!ERR</definedName>
    <definedName name="ww" localSheetId="29">[3]!ERR</definedName>
    <definedName name="ww" localSheetId="30">[3]!ERR</definedName>
    <definedName name="ww" localSheetId="31">[3]!ERR</definedName>
    <definedName name="ww" localSheetId="32">[3]!ERR</definedName>
    <definedName name="ww" localSheetId="33">[3]!ERR</definedName>
    <definedName name="ww" localSheetId="34">[3]!ERR</definedName>
    <definedName name="ww" localSheetId="35">[3]!ERR</definedName>
    <definedName name="ww" localSheetId="36">[3]!ERR</definedName>
    <definedName name="ww" localSheetId="37">[3]!ERR</definedName>
    <definedName name="ww" localSheetId="38">[3]!ERR</definedName>
    <definedName name="ww" localSheetId="39">[3]!ERR</definedName>
    <definedName name="ww" localSheetId="40">[3]!ERR</definedName>
    <definedName name="ww" localSheetId="41">[3]!ERR</definedName>
    <definedName name="ww" localSheetId="3">#REF!</definedName>
    <definedName name="ww">[3]!ERR</definedName>
    <definedName name="www" localSheetId="15">#REF!</definedName>
    <definedName name="www" localSheetId="6">#REF!</definedName>
    <definedName name="www" localSheetId="7">#REF!</definedName>
    <definedName name="www" localSheetId="8">#REF!</definedName>
    <definedName name="www" localSheetId="42">#REF!</definedName>
    <definedName name="www" localSheetId="43">#REF!</definedName>
    <definedName name="www" localSheetId="44">#REF!</definedName>
    <definedName name="www" localSheetId="45">#REF!</definedName>
    <definedName name="www" localSheetId="46">#REF!</definedName>
    <definedName name="www" localSheetId="47">#REF!</definedName>
    <definedName name="www" localSheetId="48">#REF!</definedName>
    <definedName name="www" localSheetId="49">#REF!</definedName>
    <definedName name="www" localSheetId="50">#REF!</definedName>
    <definedName name="www" localSheetId="51">#REF!</definedName>
    <definedName name="www" localSheetId="52">#REF!</definedName>
    <definedName name="www" localSheetId="53">#REF!</definedName>
    <definedName name="www" localSheetId="54">#REF!</definedName>
    <definedName name="www" localSheetId="55">#REF!</definedName>
    <definedName name="www" localSheetId="56">#REF!</definedName>
    <definedName name="www" localSheetId="9">#REF!</definedName>
    <definedName name="www" localSheetId="10">#REF!</definedName>
    <definedName name="www" localSheetId="11">#REF!</definedName>
    <definedName name="www" localSheetId="12">#REF!</definedName>
    <definedName name="www" localSheetId="13">#REF!</definedName>
    <definedName name="www" localSheetId="14">#REF!</definedName>
    <definedName name="www" localSheetId="16">#REF!</definedName>
    <definedName name="www" localSheetId="17">#REF!</definedName>
    <definedName name="www" localSheetId="18">#REF!</definedName>
    <definedName name="www" localSheetId="19">#REF!</definedName>
    <definedName name="www" localSheetId="22">#REF!</definedName>
    <definedName name="www" localSheetId="23">#REF!</definedName>
    <definedName name="www" localSheetId="24">#REF!</definedName>
    <definedName name="www" localSheetId="25">#REF!</definedName>
    <definedName name="www" localSheetId="26">#REF!</definedName>
    <definedName name="www" localSheetId="27">#REF!</definedName>
    <definedName name="www" localSheetId="28">#REF!</definedName>
    <definedName name="www" localSheetId="29">#REF!</definedName>
    <definedName name="www" localSheetId="30">#REF!</definedName>
    <definedName name="www" localSheetId="31">#REF!</definedName>
    <definedName name="www" localSheetId="32">#REF!</definedName>
    <definedName name="www" localSheetId="33">#REF!</definedName>
    <definedName name="www" localSheetId="34">#REF!</definedName>
    <definedName name="www" localSheetId="35">#REF!</definedName>
    <definedName name="www" localSheetId="36">#REF!</definedName>
    <definedName name="www" localSheetId="37">#REF!</definedName>
    <definedName name="www" localSheetId="38">#REF!</definedName>
    <definedName name="www" localSheetId="39">#REF!</definedName>
    <definedName name="www" localSheetId="40">#REF!</definedName>
    <definedName name="www" localSheetId="41">#REF!</definedName>
    <definedName name="www">#REF!</definedName>
    <definedName name="wwww" localSheetId="2">[86]Materiales!$C$25</definedName>
    <definedName name="wwww">[87]Materiales!$C$25</definedName>
    <definedName name="wwwwwwwwww" localSheetId="6">#REF!</definedName>
    <definedName name="wwwwwwwwww" localSheetId="7">#REF!</definedName>
    <definedName name="wwwwwwwwww" localSheetId="11">#REF!</definedName>
    <definedName name="wwwwwwwwww" localSheetId="19">#REF!</definedName>
    <definedName name="wwwwwwwwww" localSheetId="2">#REF!</definedName>
    <definedName name="wwwwwwwwww" localSheetId="1">#REF!</definedName>
    <definedName name="wwwwwwwwww">#REF!</definedName>
    <definedName name="wwwwwwwwwwww" localSheetId="6">#REF!</definedName>
    <definedName name="wwwwwwwwwwww" localSheetId="7">#REF!</definedName>
    <definedName name="wwwwwwwwwwww" localSheetId="11">#REF!</definedName>
    <definedName name="wwwwwwwwwwww" localSheetId="19">#REF!</definedName>
    <definedName name="wwwwwwwwwwww" localSheetId="2">#REF!</definedName>
    <definedName name="wwwwwwwwwwww" localSheetId="1">#REF!</definedName>
    <definedName name="wwwwwwwwwwww">#REF!</definedName>
    <definedName name="wwwwwwwwwwwwwwww" localSheetId="15">#REF!</definedName>
    <definedName name="wwwwwwwwwwwwwwww" localSheetId="6">#REF!</definedName>
    <definedName name="wwwwwwwwwwwwwwww" localSheetId="7">#REF!</definedName>
    <definedName name="wwwwwwwwwwwwwwww" localSheetId="8">#REF!</definedName>
    <definedName name="wwwwwwwwwwwwwwww" localSheetId="42">#REF!</definedName>
    <definedName name="wwwwwwwwwwwwwwww" localSheetId="43">#REF!</definedName>
    <definedName name="wwwwwwwwwwwwwwww" localSheetId="44">#REF!</definedName>
    <definedName name="wwwwwwwwwwwwwwww" localSheetId="45">#REF!</definedName>
    <definedName name="wwwwwwwwwwwwwwww" localSheetId="46">#REF!</definedName>
    <definedName name="wwwwwwwwwwwwwwww" localSheetId="47">#REF!</definedName>
    <definedName name="wwwwwwwwwwwwwwww" localSheetId="48">#REF!</definedName>
    <definedName name="wwwwwwwwwwwwwwww" localSheetId="49">#REF!</definedName>
    <definedName name="wwwwwwwwwwwwwwww" localSheetId="50">#REF!</definedName>
    <definedName name="wwwwwwwwwwwwwwww" localSheetId="51">#REF!</definedName>
    <definedName name="wwwwwwwwwwwwwwww" localSheetId="52">#REF!</definedName>
    <definedName name="wwwwwwwwwwwwwwww" localSheetId="53">#REF!</definedName>
    <definedName name="wwwwwwwwwwwwwwww" localSheetId="54">#REF!</definedName>
    <definedName name="wwwwwwwwwwwwwwww" localSheetId="55">#REF!</definedName>
    <definedName name="wwwwwwwwwwwwwwww" localSheetId="56">#REF!</definedName>
    <definedName name="wwwwwwwwwwwwwwww" localSheetId="9">#REF!</definedName>
    <definedName name="wwwwwwwwwwwwwwww" localSheetId="10">#REF!</definedName>
    <definedName name="wwwwwwwwwwwwwwww" localSheetId="11">#REF!</definedName>
    <definedName name="wwwwwwwwwwwwwwww" localSheetId="12">#REF!</definedName>
    <definedName name="wwwwwwwwwwwwwwww" localSheetId="13">#REF!</definedName>
    <definedName name="wwwwwwwwwwwwwwww" localSheetId="14">#REF!</definedName>
    <definedName name="wwwwwwwwwwwwwwww" localSheetId="16">#REF!</definedName>
    <definedName name="wwwwwwwwwwwwwwww" localSheetId="17">#REF!</definedName>
    <definedName name="wwwwwwwwwwwwwwww" localSheetId="18">#REF!</definedName>
    <definedName name="wwwwwwwwwwwwwwww" localSheetId="19">#REF!</definedName>
    <definedName name="wwwwwwwwwwwwwwww" localSheetId="22">#REF!</definedName>
    <definedName name="wwwwwwwwwwwwwwww" localSheetId="23">#REF!</definedName>
    <definedName name="wwwwwwwwwwwwwwww" localSheetId="24">#REF!</definedName>
    <definedName name="wwwwwwwwwwwwwwww" localSheetId="25">#REF!</definedName>
    <definedName name="wwwwwwwwwwwwwwww" localSheetId="26">#REF!</definedName>
    <definedName name="wwwwwwwwwwwwwwww" localSheetId="27">#REF!</definedName>
    <definedName name="wwwwwwwwwwwwwwww" localSheetId="28">#REF!</definedName>
    <definedName name="wwwwwwwwwwwwwwww" localSheetId="29">#REF!</definedName>
    <definedName name="wwwwwwwwwwwwwwww" localSheetId="30">#REF!</definedName>
    <definedName name="wwwwwwwwwwwwwwww" localSheetId="31">#REF!</definedName>
    <definedName name="wwwwwwwwwwwwwwww" localSheetId="32">#REF!</definedName>
    <definedName name="wwwwwwwwwwwwwwww" localSheetId="33">#REF!</definedName>
    <definedName name="wwwwwwwwwwwwwwww" localSheetId="34">#REF!</definedName>
    <definedName name="wwwwwwwwwwwwwwww" localSheetId="35">#REF!</definedName>
    <definedName name="wwwwwwwwwwwwwwww" localSheetId="36">#REF!</definedName>
    <definedName name="wwwwwwwwwwwwwwww" localSheetId="37">#REF!</definedName>
    <definedName name="wwwwwwwwwwwwwwww" localSheetId="38">#REF!</definedName>
    <definedName name="wwwwwwwwwwwwwwww" localSheetId="39">#REF!</definedName>
    <definedName name="wwwwwwwwwwwwwwww" localSheetId="40">#REF!</definedName>
    <definedName name="wwwwwwwwwwwwwwww" localSheetId="41">#REF!</definedName>
    <definedName name="wwwwwwwwwwwwwwww">#REF!</definedName>
    <definedName name="X" localSheetId="15">'[4]Plan auditoría'!#REF!</definedName>
    <definedName name="X" localSheetId="6">'[4]Plan auditoría'!#REF!</definedName>
    <definedName name="X" localSheetId="7">'[4]Plan auditoría'!#REF!</definedName>
    <definedName name="X" localSheetId="8">'[4]Plan auditoría'!#REF!</definedName>
    <definedName name="X" localSheetId="42">'[4]Plan auditoría'!#REF!</definedName>
    <definedName name="X" localSheetId="43">'[4]Plan auditoría'!#REF!</definedName>
    <definedName name="X" localSheetId="44">'[4]Plan auditoría'!#REF!</definedName>
    <definedName name="X" localSheetId="45">'[4]Plan auditoría'!#REF!</definedName>
    <definedName name="X" localSheetId="46">'[4]Plan auditoría'!#REF!</definedName>
    <definedName name="X" localSheetId="47">'[4]Plan auditoría'!#REF!</definedName>
    <definedName name="X" localSheetId="48">'[4]Plan auditoría'!#REF!</definedName>
    <definedName name="X" localSheetId="49">'[4]Plan auditoría'!#REF!</definedName>
    <definedName name="X" localSheetId="50">'[4]Plan auditoría'!#REF!</definedName>
    <definedName name="X" localSheetId="51">'[4]Plan auditoría'!#REF!</definedName>
    <definedName name="X" localSheetId="52">'[4]Plan auditoría'!#REF!</definedName>
    <definedName name="X" localSheetId="53">'[4]Plan auditoría'!#REF!</definedName>
    <definedName name="X" localSheetId="54">'[4]Plan auditoría'!#REF!</definedName>
    <definedName name="X" localSheetId="55">'[4]Plan auditoría'!#REF!</definedName>
    <definedName name="X" localSheetId="56">'[4]Plan auditoría'!#REF!</definedName>
    <definedName name="X" localSheetId="9">'[4]Plan auditoría'!#REF!</definedName>
    <definedName name="X" localSheetId="10">'[4]Plan auditoría'!#REF!</definedName>
    <definedName name="X" localSheetId="11">'[4]Plan auditoría'!#REF!</definedName>
    <definedName name="X" localSheetId="12">'[4]Plan auditoría'!#REF!</definedName>
    <definedName name="X" localSheetId="13">'[4]Plan auditoría'!#REF!</definedName>
    <definedName name="X" localSheetId="14">'[4]Plan auditoría'!#REF!</definedName>
    <definedName name="X" localSheetId="16">'[4]Plan auditoría'!#REF!</definedName>
    <definedName name="X" localSheetId="17">'[4]Plan auditoría'!#REF!</definedName>
    <definedName name="X" localSheetId="18">'[4]Plan auditoría'!#REF!</definedName>
    <definedName name="X" localSheetId="19">'[4]Plan auditoría'!#REF!</definedName>
    <definedName name="X" localSheetId="22">'[4]Plan auditoría'!#REF!</definedName>
    <definedName name="X" localSheetId="23">'[4]Plan auditoría'!#REF!</definedName>
    <definedName name="X" localSheetId="24">'[4]Plan auditoría'!#REF!</definedName>
    <definedName name="X" localSheetId="25">'[4]Plan auditoría'!#REF!</definedName>
    <definedName name="X" localSheetId="26">'[4]Plan auditoría'!#REF!</definedName>
    <definedName name="X" localSheetId="27">'[4]Plan auditoría'!#REF!</definedName>
    <definedName name="X" localSheetId="28">'[4]Plan auditoría'!#REF!</definedName>
    <definedName name="X" localSheetId="29">'[4]Plan auditoría'!#REF!</definedName>
    <definedName name="X" localSheetId="30">'[4]Plan auditoría'!#REF!</definedName>
    <definedName name="X" localSheetId="31">'[4]Plan auditoría'!#REF!</definedName>
    <definedName name="X" localSheetId="32">'[4]Plan auditoría'!#REF!</definedName>
    <definedName name="X" localSheetId="33">'[4]Plan auditoría'!#REF!</definedName>
    <definedName name="X" localSheetId="34">'[4]Plan auditoría'!#REF!</definedName>
    <definedName name="X" localSheetId="35">'[4]Plan auditoría'!#REF!</definedName>
    <definedName name="X" localSheetId="36">'[4]Plan auditoría'!#REF!</definedName>
    <definedName name="X" localSheetId="37">'[4]Plan auditoría'!#REF!</definedName>
    <definedName name="X" localSheetId="38">'[4]Plan auditoría'!#REF!</definedName>
    <definedName name="X" localSheetId="39">'[4]Plan auditoría'!#REF!</definedName>
    <definedName name="X" localSheetId="40">'[4]Plan auditoría'!#REF!</definedName>
    <definedName name="X" localSheetId="41">'[4]Plan auditoría'!#REF!</definedName>
    <definedName name="X" localSheetId="2">'[4]Plan auditoría'!#REF!</definedName>
    <definedName name="x" localSheetId="3">[80]Parameters!$R$18</definedName>
    <definedName name="X">'[4]Plan auditoría'!#REF!</definedName>
    <definedName name="xb" localSheetId="15">#REF!</definedName>
    <definedName name="xb" localSheetId="6">#REF!</definedName>
    <definedName name="xb" localSheetId="7">#REF!</definedName>
    <definedName name="xb" localSheetId="8">#REF!</definedName>
    <definedName name="xb" localSheetId="42">#REF!</definedName>
    <definedName name="xb" localSheetId="43">#REF!</definedName>
    <definedName name="xb" localSheetId="44">#REF!</definedName>
    <definedName name="xb" localSheetId="45">#REF!</definedName>
    <definedName name="xb" localSheetId="46">#REF!</definedName>
    <definedName name="xb" localSheetId="47">#REF!</definedName>
    <definedName name="xb" localSheetId="48">#REF!</definedName>
    <definedName name="xb" localSheetId="49">#REF!</definedName>
    <definedName name="xb" localSheetId="50">#REF!</definedName>
    <definedName name="xb" localSheetId="51">#REF!</definedName>
    <definedName name="xb" localSheetId="52">#REF!</definedName>
    <definedName name="xb" localSheetId="53">#REF!</definedName>
    <definedName name="xb" localSheetId="54">#REF!</definedName>
    <definedName name="xb" localSheetId="55">#REF!</definedName>
    <definedName name="xb" localSheetId="56">#REF!</definedName>
    <definedName name="xb" localSheetId="9">#REF!</definedName>
    <definedName name="xb" localSheetId="10">#REF!</definedName>
    <definedName name="xb" localSheetId="11">#REF!</definedName>
    <definedName name="xb" localSheetId="12">#REF!</definedName>
    <definedName name="xb" localSheetId="13">#REF!</definedName>
    <definedName name="xb" localSheetId="14">#REF!</definedName>
    <definedName name="xb" localSheetId="16">#REF!</definedName>
    <definedName name="xb" localSheetId="17">#REF!</definedName>
    <definedName name="xb" localSheetId="18">#REF!</definedName>
    <definedName name="xb" localSheetId="19">#REF!</definedName>
    <definedName name="xb" localSheetId="22">#REF!</definedName>
    <definedName name="xb" localSheetId="23">#REF!</definedName>
    <definedName name="xb" localSheetId="24">#REF!</definedName>
    <definedName name="xb" localSheetId="25">#REF!</definedName>
    <definedName name="xb" localSheetId="26">#REF!</definedName>
    <definedName name="xb" localSheetId="27">#REF!</definedName>
    <definedName name="xb" localSheetId="28">#REF!</definedName>
    <definedName name="xb" localSheetId="29">#REF!</definedName>
    <definedName name="xb" localSheetId="30">#REF!</definedName>
    <definedName name="xb" localSheetId="31">#REF!</definedName>
    <definedName name="xb" localSheetId="32">#REF!</definedName>
    <definedName name="xb" localSheetId="33">#REF!</definedName>
    <definedName name="xb" localSheetId="34">#REF!</definedName>
    <definedName name="xb" localSheetId="35">#REF!</definedName>
    <definedName name="xb" localSheetId="36">#REF!</definedName>
    <definedName name="xb" localSheetId="37">#REF!</definedName>
    <definedName name="xb" localSheetId="38">#REF!</definedName>
    <definedName name="xb" localSheetId="39">#REF!</definedName>
    <definedName name="xb" localSheetId="40">#REF!</definedName>
    <definedName name="xb" localSheetId="41">#REF!</definedName>
    <definedName name="xb" localSheetId="3">#REF!</definedName>
    <definedName name="xb">#REF!</definedName>
    <definedName name="xilofono" localSheetId="15">#REF!</definedName>
    <definedName name="xilofono" localSheetId="6">#REF!</definedName>
    <definedName name="xilofono" localSheetId="7">#REF!</definedName>
    <definedName name="xilofono" localSheetId="8">#REF!</definedName>
    <definedName name="xilofono" localSheetId="42">#REF!</definedName>
    <definedName name="xilofono" localSheetId="43">#REF!</definedName>
    <definedName name="xilofono" localSheetId="44">#REF!</definedName>
    <definedName name="xilofono" localSheetId="45">#REF!</definedName>
    <definedName name="xilofono" localSheetId="46">#REF!</definedName>
    <definedName name="xilofono" localSheetId="47">#REF!</definedName>
    <definedName name="xilofono" localSheetId="48">#REF!</definedName>
    <definedName name="xilofono" localSheetId="49">#REF!</definedName>
    <definedName name="xilofono" localSheetId="50">#REF!</definedName>
    <definedName name="xilofono" localSheetId="51">#REF!</definedName>
    <definedName name="xilofono" localSheetId="52">#REF!</definedName>
    <definedName name="xilofono" localSheetId="53">#REF!</definedName>
    <definedName name="xilofono" localSheetId="54">#REF!</definedName>
    <definedName name="xilofono" localSheetId="55">#REF!</definedName>
    <definedName name="xilofono" localSheetId="56">#REF!</definedName>
    <definedName name="xilofono" localSheetId="9">#REF!</definedName>
    <definedName name="xilofono" localSheetId="10">#REF!</definedName>
    <definedName name="xilofono" localSheetId="11">#REF!</definedName>
    <definedName name="xilofono" localSheetId="12">#REF!</definedName>
    <definedName name="xilofono" localSheetId="13">#REF!</definedName>
    <definedName name="xilofono" localSheetId="14">#REF!</definedName>
    <definedName name="xilofono" localSheetId="16">#REF!</definedName>
    <definedName name="xilofono" localSheetId="17">#REF!</definedName>
    <definedName name="xilofono" localSheetId="18">#REF!</definedName>
    <definedName name="xilofono" localSheetId="19">#REF!</definedName>
    <definedName name="xilofono" localSheetId="22">#REF!</definedName>
    <definedName name="xilofono" localSheetId="23">#REF!</definedName>
    <definedName name="xilofono" localSheetId="24">#REF!</definedName>
    <definedName name="xilofono" localSheetId="25">#REF!</definedName>
    <definedName name="xilofono" localSheetId="26">#REF!</definedName>
    <definedName name="xilofono" localSheetId="27">#REF!</definedName>
    <definedName name="xilofono" localSheetId="28">#REF!</definedName>
    <definedName name="xilofono" localSheetId="29">#REF!</definedName>
    <definedName name="xilofono" localSheetId="30">#REF!</definedName>
    <definedName name="xilofono" localSheetId="31">#REF!</definedName>
    <definedName name="xilofono" localSheetId="32">#REF!</definedName>
    <definedName name="xilofono" localSheetId="33">#REF!</definedName>
    <definedName name="xilofono" localSheetId="34">#REF!</definedName>
    <definedName name="xilofono" localSheetId="35">#REF!</definedName>
    <definedName name="xilofono" localSheetId="36">#REF!</definedName>
    <definedName name="xilofono" localSheetId="37">#REF!</definedName>
    <definedName name="xilofono" localSheetId="38">#REF!</definedName>
    <definedName name="xilofono" localSheetId="39">#REF!</definedName>
    <definedName name="xilofono" localSheetId="40">#REF!</definedName>
    <definedName name="xilofono" localSheetId="41">#REF!</definedName>
    <definedName name="xilofono">#REF!</definedName>
    <definedName name="xo" localSheetId="15">#REF!</definedName>
    <definedName name="xo" localSheetId="6">#REF!</definedName>
    <definedName name="xo" localSheetId="7">#REF!</definedName>
    <definedName name="xo" localSheetId="8">#REF!</definedName>
    <definedName name="xo" localSheetId="42">#REF!</definedName>
    <definedName name="xo" localSheetId="43">#REF!</definedName>
    <definedName name="xo" localSheetId="44">#REF!</definedName>
    <definedName name="xo" localSheetId="45">#REF!</definedName>
    <definedName name="xo" localSheetId="46">#REF!</definedName>
    <definedName name="xo" localSheetId="47">#REF!</definedName>
    <definedName name="xo" localSheetId="48">#REF!</definedName>
    <definedName name="xo" localSheetId="49">#REF!</definedName>
    <definedName name="xo" localSheetId="50">#REF!</definedName>
    <definedName name="xo" localSheetId="51">#REF!</definedName>
    <definedName name="xo" localSheetId="52">#REF!</definedName>
    <definedName name="xo" localSheetId="53">#REF!</definedName>
    <definedName name="xo" localSheetId="54">#REF!</definedName>
    <definedName name="xo" localSheetId="55">#REF!</definedName>
    <definedName name="xo" localSheetId="56">#REF!</definedName>
    <definedName name="xo" localSheetId="9">#REF!</definedName>
    <definedName name="xo" localSheetId="10">#REF!</definedName>
    <definedName name="xo" localSheetId="11">#REF!</definedName>
    <definedName name="xo" localSheetId="12">#REF!</definedName>
    <definedName name="xo" localSheetId="13">#REF!</definedName>
    <definedName name="xo" localSheetId="14">#REF!</definedName>
    <definedName name="xo" localSheetId="16">#REF!</definedName>
    <definedName name="xo" localSheetId="17">#REF!</definedName>
    <definedName name="xo" localSheetId="18">#REF!</definedName>
    <definedName name="xo" localSheetId="19">#REF!</definedName>
    <definedName name="xo" localSheetId="22">#REF!</definedName>
    <definedName name="xo" localSheetId="23">#REF!</definedName>
    <definedName name="xo" localSheetId="24">#REF!</definedName>
    <definedName name="xo" localSheetId="25">#REF!</definedName>
    <definedName name="xo" localSheetId="26">#REF!</definedName>
    <definedName name="xo" localSheetId="27">#REF!</definedName>
    <definedName name="xo" localSheetId="28">#REF!</definedName>
    <definedName name="xo" localSheetId="29">#REF!</definedName>
    <definedName name="xo" localSheetId="30">#REF!</definedName>
    <definedName name="xo" localSheetId="31">#REF!</definedName>
    <definedName name="xo" localSheetId="32">#REF!</definedName>
    <definedName name="xo" localSheetId="33">#REF!</definedName>
    <definedName name="xo" localSheetId="34">#REF!</definedName>
    <definedName name="xo" localSheetId="35">#REF!</definedName>
    <definedName name="xo" localSheetId="36">#REF!</definedName>
    <definedName name="xo" localSheetId="37">#REF!</definedName>
    <definedName name="xo" localSheetId="38">#REF!</definedName>
    <definedName name="xo" localSheetId="39">#REF!</definedName>
    <definedName name="xo" localSheetId="40">#REF!</definedName>
    <definedName name="xo" localSheetId="41">#REF!</definedName>
    <definedName name="xo" localSheetId="3">#REF!</definedName>
    <definedName name="xo">#REF!</definedName>
    <definedName name="XON">[223]CUADRILLAS!$D$17</definedName>
    <definedName name="xvrcsdrasxz" localSheetId="6">#REF!</definedName>
    <definedName name="xvrcsdrasxz" localSheetId="7">#REF!</definedName>
    <definedName name="xvrcsdrasxz" localSheetId="11">#REF!</definedName>
    <definedName name="xvrcsdrasxz" localSheetId="19">#REF!</definedName>
    <definedName name="xvrcsdrasxz" localSheetId="2">#REF!</definedName>
    <definedName name="xvrcsdrasxz" localSheetId="1">#REF!</definedName>
    <definedName name="xvrcsdrasxz">#REF!</definedName>
    <definedName name="xx" localSheetId="6">#REF!</definedName>
    <definedName name="xx" localSheetId="7">#REF!</definedName>
    <definedName name="xx" localSheetId="11">#REF!</definedName>
    <definedName name="xx" localSheetId="19">#REF!</definedName>
    <definedName name="xx" localSheetId="2">#REF!</definedName>
    <definedName name="xx" localSheetId="1">#REF!</definedName>
    <definedName name="xx" localSheetId="3">#REF!</definedName>
    <definedName name="xx">#REF!</definedName>
    <definedName name="xxx" localSheetId="6">#REF!</definedName>
    <definedName name="XXX" localSheetId="3">#REF!</definedName>
    <definedName name="xxx">#REF!</definedName>
    <definedName name="XXXX" localSheetId="15">'[4]Plan auditoría'!#REF!</definedName>
    <definedName name="XXXX" localSheetId="6">'[4]Plan auditoría'!#REF!</definedName>
    <definedName name="XXXX" localSheetId="7">'[4]Plan auditoría'!#REF!</definedName>
    <definedName name="XXXX" localSheetId="8">'[4]Plan auditoría'!#REF!</definedName>
    <definedName name="XXXX" localSheetId="42">'[4]Plan auditoría'!#REF!</definedName>
    <definedName name="XXXX" localSheetId="43">'[4]Plan auditoría'!#REF!</definedName>
    <definedName name="XXXX" localSheetId="44">'[4]Plan auditoría'!#REF!</definedName>
    <definedName name="XXXX" localSheetId="45">'[4]Plan auditoría'!#REF!</definedName>
    <definedName name="XXXX" localSheetId="46">'[4]Plan auditoría'!#REF!</definedName>
    <definedName name="XXXX" localSheetId="47">'[4]Plan auditoría'!#REF!</definedName>
    <definedName name="XXXX" localSheetId="48">'[4]Plan auditoría'!#REF!</definedName>
    <definedName name="XXXX" localSheetId="49">'[4]Plan auditoría'!#REF!</definedName>
    <definedName name="XXXX" localSheetId="50">'[4]Plan auditoría'!#REF!</definedName>
    <definedName name="XXXX" localSheetId="51">'[4]Plan auditoría'!#REF!</definedName>
    <definedName name="XXXX" localSheetId="52">'[4]Plan auditoría'!#REF!</definedName>
    <definedName name="XXXX" localSheetId="53">'[4]Plan auditoría'!#REF!</definedName>
    <definedName name="XXXX" localSheetId="54">'[4]Plan auditoría'!#REF!</definedName>
    <definedName name="XXXX" localSheetId="55">'[4]Plan auditoría'!#REF!</definedName>
    <definedName name="XXXX" localSheetId="56">'[4]Plan auditoría'!#REF!</definedName>
    <definedName name="XXXX" localSheetId="9">'[4]Plan auditoría'!#REF!</definedName>
    <definedName name="XXXX" localSheetId="10">'[4]Plan auditoría'!#REF!</definedName>
    <definedName name="XXXX" localSheetId="11">'[4]Plan auditoría'!#REF!</definedName>
    <definedName name="XXXX" localSheetId="12">'[4]Plan auditoría'!#REF!</definedName>
    <definedName name="XXXX" localSheetId="13">'[4]Plan auditoría'!#REF!</definedName>
    <definedName name="XXXX" localSheetId="14">'[4]Plan auditoría'!#REF!</definedName>
    <definedName name="XXXX" localSheetId="16">'[4]Plan auditoría'!#REF!</definedName>
    <definedName name="XXXX" localSheetId="17">'[4]Plan auditoría'!#REF!</definedName>
    <definedName name="XXXX" localSheetId="18">'[4]Plan auditoría'!#REF!</definedName>
    <definedName name="XXXX" localSheetId="19">'[4]Plan auditoría'!#REF!</definedName>
    <definedName name="XXXX" localSheetId="22">'[4]Plan auditoría'!#REF!</definedName>
    <definedName name="XXXX" localSheetId="23">'[4]Plan auditoría'!#REF!</definedName>
    <definedName name="XXXX" localSheetId="24">'[4]Plan auditoría'!#REF!</definedName>
    <definedName name="XXXX" localSheetId="25">'[4]Plan auditoría'!#REF!</definedName>
    <definedName name="XXXX" localSheetId="26">'[4]Plan auditoría'!#REF!</definedName>
    <definedName name="XXXX" localSheetId="27">'[4]Plan auditoría'!#REF!</definedName>
    <definedName name="XXXX" localSheetId="28">'[4]Plan auditoría'!#REF!</definedName>
    <definedName name="XXXX" localSheetId="29">'[4]Plan auditoría'!#REF!</definedName>
    <definedName name="XXXX" localSheetId="30">'[4]Plan auditoría'!#REF!</definedName>
    <definedName name="XXXX" localSheetId="31">'[4]Plan auditoría'!#REF!</definedName>
    <definedName name="XXXX" localSheetId="32">'[4]Plan auditoría'!#REF!</definedName>
    <definedName name="XXXX" localSheetId="33">'[4]Plan auditoría'!#REF!</definedName>
    <definedName name="XXXX" localSheetId="34">'[4]Plan auditoría'!#REF!</definedName>
    <definedName name="XXXX" localSheetId="35">'[4]Plan auditoría'!#REF!</definedName>
    <definedName name="XXXX" localSheetId="36">'[4]Plan auditoría'!#REF!</definedName>
    <definedName name="XXXX" localSheetId="37">'[4]Plan auditoría'!#REF!</definedName>
    <definedName name="XXXX" localSheetId="38">'[4]Plan auditoría'!#REF!</definedName>
    <definedName name="XXXX" localSheetId="39">'[4]Plan auditoría'!#REF!</definedName>
    <definedName name="XXXX" localSheetId="40">'[4]Plan auditoría'!#REF!</definedName>
    <definedName name="XXXX" localSheetId="41">'[4]Plan auditoría'!#REF!</definedName>
    <definedName name="XXXX">'[4]Plan auditoría'!#REF!</definedName>
    <definedName name="XXXXXXXXXX" localSheetId="15">#REF!</definedName>
    <definedName name="XXXXXXXXXX" localSheetId="6">#REF!</definedName>
    <definedName name="XXXXXXXXXX" localSheetId="7">#REF!</definedName>
    <definedName name="XXXXXXXXXX" localSheetId="8">#REF!</definedName>
    <definedName name="XXXXXXXXXX" localSheetId="42">#REF!</definedName>
    <definedName name="XXXXXXXXXX" localSheetId="43">#REF!</definedName>
    <definedName name="XXXXXXXXXX" localSheetId="44">#REF!</definedName>
    <definedName name="XXXXXXXXXX" localSheetId="45">#REF!</definedName>
    <definedName name="XXXXXXXXXX" localSheetId="46">#REF!</definedName>
    <definedName name="XXXXXXXXXX" localSheetId="47">#REF!</definedName>
    <definedName name="XXXXXXXXXX" localSheetId="48">#REF!</definedName>
    <definedName name="XXXXXXXXXX" localSheetId="49">#REF!</definedName>
    <definedName name="XXXXXXXXXX" localSheetId="50">#REF!</definedName>
    <definedName name="XXXXXXXXXX" localSheetId="51">#REF!</definedName>
    <definedName name="XXXXXXXXXX" localSheetId="52">#REF!</definedName>
    <definedName name="XXXXXXXXXX" localSheetId="53">#REF!</definedName>
    <definedName name="XXXXXXXXXX" localSheetId="54">#REF!</definedName>
    <definedName name="XXXXXXXXXX" localSheetId="55">#REF!</definedName>
    <definedName name="XXXXXXXXXX" localSheetId="56">#REF!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6">#REF!</definedName>
    <definedName name="XXXXXXXXXX" localSheetId="17">#REF!</definedName>
    <definedName name="XXXXXXXXXX" localSheetId="18">#REF!</definedName>
    <definedName name="XXXXXXXXXX" localSheetId="19">#REF!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38">#REF!</definedName>
    <definedName name="XXXXXXXXXX" localSheetId="39">#REF!</definedName>
    <definedName name="XXXXXXXXXX" localSheetId="40">#REF!</definedName>
    <definedName name="XXXXXXXXXX" localSheetId="41">#REF!</definedName>
    <definedName name="XXXXXXXXXX">#REF!</definedName>
    <definedName name="XXXXXXXXXXXX" localSheetId="15">#REF!</definedName>
    <definedName name="XXXXXXXXXXXX" localSheetId="6">#REF!</definedName>
    <definedName name="XXXXXXXXXXXX" localSheetId="7">#REF!</definedName>
    <definedName name="XXXXXXXXXXXX" localSheetId="8">#REF!</definedName>
    <definedName name="XXXXXXXXXXXX" localSheetId="42">#REF!</definedName>
    <definedName name="XXXXXXXXXXXX" localSheetId="43">#REF!</definedName>
    <definedName name="XXXXXXXXXXXX" localSheetId="44">#REF!</definedName>
    <definedName name="XXXXXXXXXXXX" localSheetId="45">#REF!</definedName>
    <definedName name="XXXXXXXXXXXX" localSheetId="46">#REF!</definedName>
    <definedName name="XXXXXXXXXXXX" localSheetId="47">#REF!</definedName>
    <definedName name="XXXXXXXXXXXX" localSheetId="48">#REF!</definedName>
    <definedName name="XXXXXXXXXXXX" localSheetId="49">#REF!</definedName>
    <definedName name="XXXXXXXXXXXX" localSheetId="50">#REF!</definedName>
    <definedName name="XXXXXXXXXXXX" localSheetId="51">#REF!</definedName>
    <definedName name="XXXXXXXXXXXX" localSheetId="52">#REF!</definedName>
    <definedName name="XXXXXXXXXXXX" localSheetId="53">#REF!</definedName>
    <definedName name="XXXXXXXXXXXX" localSheetId="54">#REF!</definedName>
    <definedName name="XXXXXXXXXXXX" localSheetId="55">#REF!</definedName>
    <definedName name="XXXXXXXXXXXX" localSheetId="56">#REF!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38">#REF!</definedName>
    <definedName name="XXXXXXXXXXXX" localSheetId="39">#REF!</definedName>
    <definedName name="XXXXXXXXXXXX" localSheetId="40">#REF!</definedName>
    <definedName name="XXXXXXXXXXXX" localSheetId="41">#REF!</definedName>
    <definedName name="XXXXXXXXXXXX">#REF!</definedName>
    <definedName name="xyz" localSheetId="6" hidden="1">#REF!</definedName>
    <definedName name="xyz" localSheetId="2" hidden="1">#REF!</definedName>
    <definedName name="xyz" localSheetId="1" hidden="1">#REF!</definedName>
    <definedName name="xyz" hidden="1">#REF!</definedName>
    <definedName name="xzczxczxc" localSheetId="6">#REF!</definedName>
    <definedName name="xzczxczxc">#REF!</definedName>
    <definedName name="y" localSheetId="6">#REF!</definedName>
    <definedName name="y">#REF!</definedName>
    <definedName name="yaneth" localSheetId="15">#REF!</definedName>
    <definedName name="yaneth" localSheetId="6">#REF!</definedName>
    <definedName name="yaneth" localSheetId="7">#REF!</definedName>
    <definedName name="yaneth" localSheetId="8">#REF!</definedName>
    <definedName name="yaneth" localSheetId="42">#REF!</definedName>
    <definedName name="yaneth" localSheetId="43">#REF!</definedName>
    <definedName name="yaneth" localSheetId="44">#REF!</definedName>
    <definedName name="yaneth" localSheetId="45">#REF!</definedName>
    <definedName name="yaneth" localSheetId="46">#REF!</definedName>
    <definedName name="yaneth" localSheetId="47">#REF!</definedName>
    <definedName name="yaneth" localSheetId="48">#REF!</definedName>
    <definedName name="yaneth" localSheetId="49">#REF!</definedName>
    <definedName name="yaneth" localSheetId="50">#REF!</definedName>
    <definedName name="yaneth" localSheetId="51">#REF!</definedName>
    <definedName name="yaneth" localSheetId="52">#REF!</definedName>
    <definedName name="yaneth" localSheetId="53">#REF!</definedName>
    <definedName name="yaneth" localSheetId="54">#REF!</definedName>
    <definedName name="yaneth" localSheetId="55">#REF!</definedName>
    <definedName name="yaneth" localSheetId="56">#REF!</definedName>
    <definedName name="yaneth" localSheetId="9">#REF!</definedName>
    <definedName name="yaneth" localSheetId="10">#REF!</definedName>
    <definedName name="yaneth" localSheetId="11">#REF!</definedName>
    <definedName name="yaneth" localSheetId="12">#REF!</definedName>
    <definedName name="yaneth" localSheetId="13">#REF!</definedName>
    <definedName name="yaneth" localSheetId="14">#REF!</definedName>
    <definedName name="yaneth" localSheetId="16">#REF!</definedName>
    <definedName name="yaneth" localSheetId="17">#REF!</definedName>
    <definedName name="yaneth" localSheetId="18">#REF!</definedName>
    <definedName name="yaneth" localSheetId="19">#REF!</definedName>
    <definedName name="yaneth" localSheetId="22">#REF!</definedName>
    <definedName name="yaneth" localSheetId="23">#REF!</definedName>
    <definedName name="yaneth" localSheetId="24">#REF!</definedName>
    <definedName name="yaneth" localSheetId="25">#REF!</definedName>
    <definedName name="yaneth" localSheetId="26">#REF!</definedName>
    <definedName name="yaneth" localSheetId="27">#REF!</definedName>
    <definedName name="yaneth" localSheetId="28">#REF!</definedName>
    <definedName name="yaneth" localSheetId="29">#REF!</definedName>
    <definedName name="yaneth" localSheetId="30">#REF!</definedName>
    <definedName name="yaneth" localSheetId="31">#REF!</definedName>
    <definedName name="yaneth" localSheetId="32">#REF!</definedName>
    <definedName name="yaneth" localSheetId="33">#REF!</definedName>
    <definedName name="yaneth" localSheetId="34">#REF!</definedName>
    <definedName name="yaneth" localSheetId="35">#REF!</definedName>
    <definedName name="yaneth" localSheetId="36">#REF!</definedName>
    <definedName name="yaneth" localSheetId="37">#REF!</definedName>
    <definedName name="yaneth" localSheetId="38">#REF!</definedName>
    <definedName name="yaneth" localSheetId="39">#REF!</definedName>
    <definedName name="yaneth" localSheetId="40">#REF!</definedName>
    <definedName name="yaneth" localSheetId="41">#REF!</definedName>
    <definedName name="yaneth">#REF!</definedName>
    <definedName name="Year" localSheetId="6">#REF!</definedName>
    <definedName name="Year">#REF!</definedName>
    <definedName name="years">[90]ASSUMPTIONS!$H$7:$AP$7</definedName>
    <definedName name="yesno">'[110]REF - Listas'!$B$26:$B$27</definedName>
    <definedName name="YESO" localSheetId="6">#REF!</definedName>
    <definedName name="YESO" localSheetId="7">#REF!</definedName>
    <definedName name="YESO" localSheetId="11">#REF!</definedName>
    <definedName name="YESO" localSheetId="19">#REF!</definedName>
    <definedName name="YESO" localSheetId="2">#REF!</definedName>
    <definedName name="YESO" localSheetId="1">#REF!</definedName>
    <definedName name="YESO">#REF!</definedName>
    <definedName name="YHYH" localSheetId="6">#REF!</definedName>
    <definedName name="YHYH" localSheetId="7">#REF!</definedName>
    <definedName name="YHYH" localSheetId="11">#REF!</definedName>
    <definedName name="YHYH" localSheetId="19">#REF!</definedName>
    <definedName name="YHYH" localSheetId="2">#REF!</definedName>
    <definedName name="YHYH" localSheetId="1">#REF!</definedName>
    <definedName name="YHYH">#REF!</definedName>
    <definedName name="yn" localSheetId="6">#REF!</definedName>
    <definedName name="yn" localSheetId="3">#REF!</definedName>
    <definedName name="yn">#REF!</definedName>
    <definedName name="yorlanys" localSheetId="6">#REF!</definedName>
    <definedName name="yorlanys">#REF!</definedName>
    <definedName name="YTD.ROM1_PercentFed" localSheetId="6">#REF!</definedName>
    <definedName name="YTD.ROM1_PercentFed">#REF!</definedName>
    <definedName name="YTD.ROM2_PercentFed" localSheetId="6">#REF!</definedName>
    <definedName name="YTD.ROM2_PercentFed">#REF!</definedName>
    <definedName name="YTD.ROM3_PercentFed" localSheetId="6">#REF!</definedName>
    <definedName name="YTD.ROM3_PercentFed">#REF!</definedName>
    <definedName name="YTD.ROM4_PercentFed" localSheetId="6">#REF!</definedName>
    <definedName name="YTD.ROM4_PercentFed">#REF!</definedName>
    <definedName name="YTD.ROM5_PercentFed" localSheetId="6">#REF!</definedName>
    <definedName name="YTD.ROM5_PercentFed">#REF!</definedName>
    <definedName name="YTD_Days" localSheetId="6">#REF!</definedName>
    <definedName name="YTD_Days">#REF!</definedName>
    <definedName name="yu" localSheetId="6">#REF!</definedName>
    <definedName name="yu" localSheetId="3">#REF!</definedName>
    <definedName name="yu">#REF!</definedName>
    <definedName name="yuca" localSheetId="6">#REF!</definedName>
    <definedName name="yuca">#REF!</definedName>
    <definedName name="yui" localSheetId="6">#REF!</definedName>
    <definedName name="yui" localSheetId="3">#REF!</definedName>
    <definedName name="yui">#REF!</definedName>
    <definedName name="yy" localSheetId="6">#REF!</definedName>
    <definedName name="yy" localSheetId="3">#REF!</definedName>
    <definedName name="yy">#REF!</definedName>
    <definedName name="YYY" localSheetId="6">#REF!</definedName>
    <definedName name="YYY" localSheetId="3">#REF!</definedName>
    <definedName name="YYY">#REF!</definedName>
    <definedName name="yyyyyy" localSheetId="6" hidden="1">[60]MI!#REF!</definedName>
    <definedName name="yyyyyy" localSheetId="7" hidden="1">[60]MI!#REF!</definedName>
    <definedName name="yyyyyy" localSheetId="11" hidden="1">[60]MI!#REF!</definedName>
    <definedName name="yyyyyy" localSheetId="19" hidden="1">[60]MI!#REF!</definedName>
    <definedName name="yyyyyy" localSheetId="2" hidden="1">[60]MI!#REF!</definedName>
    <definedName name="yyyyyy" localSheetId="1" hidden="1">[60]MI!#REF!</definedName>
    <definedName name="yyyyyy" hidden="1">[60]MI!#REF!</definedName>
    <definedName name="z" localSheetId="6">#REF!</definedName>
    <definedName name="z" localSheetId="7">#REF!</definedName>
    <definedName name="z" localSheetId="11">#REF!</definedName>
    <definedName name="z" localSheetId="19">#REF!</definedName>
    <definedName name="z" localSheetId="2">#REF!</definedName>
    <definedName name="z" localSheetId="1">#REF!</definedName>
    <definedName name="z">#REF!</definedName>
    <definedName name="zapato" localSheetId="6">#REF!</definedName>
    <definedName name="zapato" localSheetId="7">#REF!</definedName>
    <definedName name="zapato" localSheetId="11">#REF!</definedName>
    <definedName name="zapato" localSheetId="19">#REF!</definedName>
    <definedName name="zapato" localSheetId="2">#REF!</definedName>
    <definedName name="zapato" localSheetId="1">#REF!</definedName>
    <definedName name="zapato">#REF!</definedName>
    <definedName name="zc" localSheetId="6">#REF!</definedName>
    <definedName name="zc" localSheetId="3">#REF!</definedName>
    <definedName name="zc">#REF!</definedName>
    <definedName name="zd" localSheetId="6">#REF!</definedName>
    <definedName name="zd" localSheetId="3">#REF!</definedName>
    <definedName name="zd">#REF!</definedName>
    <definedName name="ZDGHS" localSheetId="15">'[4]Plan auditoría'!#REF!</definedName>
    <definedName name="ZDGHS" localSheetId="6">'[4]Plan auditoría'!#REF!</definedName>
    <definedName name="ZDGHS" localSheetId="7">'[4]Plan auditoría'!#REF!</definedName>
    <definedName name="ZDGHS" localSheetId="8">'[4]Plan auditoría'!#REF!</definedName>
    <definedName name="ZDGHS" localSheetId="42">'[4]Plan auditoría'!#REF!</definedName>
    <definedName name="ZDGHS" localSheetId="43">'[4]Plan auditoría'!#REF!</definedName>
    <definedName name="ZDGHS" localSheetId="44">'[4]Plan auditoría'!#REF!</definedName>
    <definedName name="ZDGHS" localSheetId="45">'[4]Plan auditoría'!#REF!</definedName>
    <definedName name="ZDGHS" localSheetId="46">'[4]Plan auditoría'!#REF!</definedName>
    <definedName name="ZDGHS" localSheetId="47">'[4]Plan auditoría'!#REF!</definedName>
    <definedName name="ZDGHS" localSheetId="48">'[4]Plan auditoría'!#REF!</definedName>
    <definedName name="ZDGHS" localSheetId="49">'[4]Plan auditoría'!#REF!</definedName>
    <definedName name="ZDGHS" localSheetId="50">'[4]Plan auditoría'!#REF!</definedName>
    <definedName name="ZDGHS" localSheetId="51">'[4]Plan auditoría'!#REF!</definedName>
    <definedName name="ZDGHS" localSheetId="52">'[4]Plan auditoría'!#REF!</definedName>
    <definedName name="ZDGHS" localSheetId="53">'[4]Plan auditoría'!#REF!</definedName>
    <definedName name="ZDGHS" localSheetId="54">'[4]Plan auditoría'!#REF!</definedName>
    <definedName name="ZDGHS" localSheetId="55">'[4]Plan auditoría'!#REF!</definedName>
    <definedName name="ZDGHS" localSheetId="56">'[4]Plan auditoría'!#REF!</definedName>
    <definedName name="ZDGHS" localSheetId="9">'[4]Plan auditoría'!#REF!</definedName>
    <definedName name="ZDGHS" localSheetId="10">'[4]Plan auditoría'!#REF!</definedName>
    <definedName name="ZDGHS" localSheetId="11">'[4]Plan auditoría'!#REF!</definedName>
    <definedName name="ZDGHS" localSheetId="12">'[4]Plan auditoría'!#REF!</definedName>
    <definedName name="ZDGHS" localSheetId="13">'[4]Plan auditoría'!#REF!</definedName>
    <definedName name="ZDGHS" localSheetId="14">'[4]Plan auditoría'!#REF!</definedName>
    <definedName name="ZDGHS" localSheetId="16">'[4]Plan auditoría'!#REF!</definedName>
    <definedName name="ZDGHS" localSheetId="17">'[4]Plan auditoría'!#REF!</definedName>
    <definedName name="ZDGHS" localSheetId="18">'[4]Plan auditoría'!#REF!</definedName>
    <definedName name="ZDGHS" localSheetId="19">'[4]Plan auditoría'!#REF!</definedName>
    <definedName name="ZDGHS" localSheetId="22">'[4]Plan auditoría'!#REF!</definedName>
    <definedName name="ZDGHS" localSheetId="23">'[4]Plan auditoría'!#REF!</definedName>
    <definedName name="ZDGHS" localSheetId="24">'[4]Plan auditoría'!#REF!</definedName>
    <definedName name="ZDGHS" localSheetId="25">'[4]Plan auditoría'!#REF!</definedName>
    <definedName name="ZDGHS" localSheetId="26">'[4]Plan auditoría'!#REF!</definedName>
    <definedName name="ZDGHS" localSheetId="27">'[4]Plan auditoría'!#REF!</definedName>
    <definedName name="ZDGHS" localSheetId="28">'[4]Plan auditoría'!#REF!</definedName>
    <definedName name="ZDGHS" localSheetId="29">'[4]Plan auditoría'!#REF!</definedName>
    <definedName name="ZDGHS" localSheetId="30">'[4]Plan auditoría'!#REF!</definedName>
    <definedName name="ZDGHS" localSheetId="31">'[4]Plan auditoría'!#REF!</definedName>
    <definedName name="ZDGHS" localSheetId="32">'[4]Plan auditoría'!#REF!</definedName>
    <definedName name="ZDGHS" localSheetId="33">'[4]Plan auditoría'!#REF!</definedName>
    <definedName name="ZDGHS" localSheetId="34">'[4]Plan auditoría'!#REF!</definedName>
    <definedName name="ZDGHS" localSheetId="35">'[4]Plan auditoría'!#REF!</definedName>
    <definedName name="ZDGHS" localSheetId="36">'[4]Plan auditoría'!#REF!</definedName>
    <definedName name="ZDGHS" localSheetId="37">'[4]Plan auditoría'!#REF!</definedName>
    <definedName name="ZDGHS" localSheetId="38">'[4]Plan auditoría'!#REF!</definedName>
    <definedName name="ZDGHS" localSheetId="39">'[4]Plan auditoría'!#REF!</definedName>
    <definedName name="ZDGHS" localSheetId="40">'[4]Plan auditoría'!#REF!</definedName>
    <definedName name="ZDGHS" localSheetId="41">'[4]Plan auditoría'!#REF!</definedName>
    <definedName name="ZDGHS">'[4]Plan auditoría'!#REF!</definedName>
    <definedName name="zdr" localSheetId="15">#REF!</definedName>
    <definedName name="zdr" localSheetId="6">#REF!</definedName>
    <definedName name="zdr" localSheetId="7">#REF!</definedName>
    <definedName name="zdr" localSheetId="8">#REF!</definedName>
    <definedName name="zdr" localSheetId="42">#REF!</definedName>
    <definedName name="zdr" localSheetId="43">#REF!</definedName>
    <definedName name="zdr" localSheetId="44">#REF!</definedName>
    <definedName name="zdr" localSheetId="45">#REF!</definedName>
    <definedName name="zdr" localSheetId="46">#REF!</definedName>
    <definedName name="zdr" localSheetId="47">#REF!</definedName>
    <definedName name="zdr" localSheetId="48">#REF!</definedName>
    <definedName name="zdr" localSheetId="49">#REF!</definedName>
    <definedName name="zdr" localSheetId="50">#REF!</definedName>
    <definedName name="zdr" localSheetId="51">#REF!</definedName>
    <definedName name="zdr" localSheetId="52">#REF!</definedName>
    <definedName name="zdr" localSheetId="53">#REF!</definedName>
    <definedName name="zdr" localSheetId="54">#REF!</definedName>
    <definedName name="zdr" localSheetId="55">#REF!</definedName>
    <definedName name="zdr" localSheetId="56">#REF!</definedName>
    <definedName name="zdr" localSheetId="9">#REF!</definedName>
    <definedName name="zdr" localSheetId="10">#REF!</definedName>
    <definedName name="zdr" localSheetId="11">#REF!</definedName>
    <definedName name="zdr" localSheetId="12">#REF!</definedName>
    <definedName name="zdr" localSheetId="13">#REF!</definedName>
    <definedName name="zdr" localSheetId="14">#REF!</definedName>
    <definedName name="zdr" localSheetId="16">#REF!</definedName>
    <definedName name="zdr" localSheetId="17">#REF!</definedName>
    <definedName name="zdr" localSheetId="18">#REF!</definedName>
    <definedName name="zdr" localSheetId="19">#REF!</definedName>
    <definedName name="zdr" localSheetId="22">#REF!</definedName>
    <definedName name="zdr" localSheetId="23">#REF!</definedName>
    <definedName name="zdr" localSheetId="24">#REF!</definedName>
    <definedName name="zdr" localSheetId="25">#REF!</definedName>
    <definedName name="zdr" localSheetId="26">#REF!</definedName>
    <definedName name="zdr" localSheetId="27">#REF!</definedName>
    <definedName name="zdr" localSheetId="28">#REF!</definedName>
    <definedName name="zdr" localSheetId="29">#REF!</definedName>
    <definedName name="zdr" localSheetId="30">#REF!</definedName>
    <definedName name="zdr" localSheetId="31">#REF!</definedName>
    <definedName name="zdr" localSheetId="32">#REF!</definedName>
    <definedName name="zdr" localSheetId="33">#REF!</definedName>
    <definedName name="zdr" localSheetId="34">#REF!</definedName>
    <definedName name="zdr" localSheetId="35">#REF!</definedName>
    <definedName name="zdr" localSheetId="36">#REF!</definedName>
    <definedName name="zdr" localSheetId="37">#REF!</definedName>
    <definedName name="zdr" localSheetId="38">#REF!</definedName>
    <definedName name="zdr" localSheetId="39">#REF!</definedName>
    <definedName name="zdr" localSheetId="40">#REF!</definedName>
    <definedName name="zdr" localSheetId="41">#REF!</definedName>
    <definedName name="zdr" localSheetId="3">#REF!</definedName>
    <definedName name="zdr">#REF!</definedName>
    <definedName name="zx" localSheetId="15">#REF!</definedName>
    <definedName name="zx" localSheetId="6">#REF!</definedName>
    <definedName name="zx" localSheetId="7">#REF!</definedName>
    <definedName name="zx" localSheetId="8">#REF!</definedName>
    <definedName name="zx" localSheetId="42">#REF!</definedName>
    <definedName name="zx" localSheetId="43">#REF!</definedName>
    <definedName name="zx" localSheetId="44">#REF!</definedName>
    <definedName name="zx" localSheetId="45">#REF!</definedName>
    <definedName name="zx" localSheetId="46">#REF!</definedName>
    <definedName name="zx" localSheetId="47">#REF!</definedName>
    <definedName name="zx" localSheetId="48">#REF!</definedName>
    <definedName name="zx" localSheetId="49">#REF!</definedName>
    <definedName name="zx" localSheetId="50">#REF!</definedName>
    <definedName name="zx" localSheetId="51">#REF!</definedName>
    <definedName name="zx" localSheetId="52">#REF!</definedName>
    <definedName name="zx" localSheetId="53">#REF!</definedName>
    <definedName name="zx" localSheetId="54">#REF!</definedName>
    <definedName name="zx" localSheetId="55">#REF!</definedName>
    <definedName name="zx" localSheetId="56">#REF!</definedName>
    <definedName name="zx" localSheetId="9">#REF!</definedName>
    <definedName name="zx" localSheetId="10">#REF!</definedName>
    <definedName name="zx" localSheetId="11">#REF!</definedName>
    <definedName name="zx" localSheetId="12">#REF!</definedName>
    <definedName name="zx" localSheetId="13">#REF!</definedName>
    <definedName name="zx" localSheetId="14">#REF!</definedName>
    <definedName name="zx" localSheetId="16">#REF!</definedName>
    <definedName name="zx" localSheetId="17">#REF!</definedName>
    <definedName name="zx" localSheetId="18">#REF!</definedName>
    <definedName name="zx" localSheetId="19">#REF!</definedName>
    <definedName name="zx" localSheetId="22">#REF!</definedName>
    <definedName name="zx" localSheetId="23">#REF!</definedName>
    <definedName name="zx" localSheetId="24">#REF!</definedName>
    <definedName name="zx" localSheetId="25">#REF!</definedName>
    <definedName name="zx" localSheetId="26">#REF!</definedName>
    <definedName name="zx" localSheetId="27">#REF!</definedName>
    <definedName name="zx" localSheetId="28">#REF!</definedName>
    <definedName name="zx" localSheetId="29">#REF!</definedName>
    <definedName name="zx" localSheetId="30">#REF!</definedName>
    <definedName name="zx" localSheetId="31">#REF!</definedName>
    <definedName name="zx" localSheetId="32">#REF!</definedName>
    <definedName name="zx" localSheetId="33">#REF!</definedName>
    <definedName name="zx" localSheetId="34">#REF!</definedName>
    <definedName name="zx" localSheetId="35">#REF!</definedName>
    <definedName name="zx" localSheetId="36">#REF!</definedName>
    <definedName name="zx" localSheetId="37">#REF!</definedName>
    <definedName name="zx" localSheetId="38">#REF!</definedName>
    <definedName name="zx" localSheetId="39">#REF!</definedName>
    <definedName name="zx" localSheetId="40">#REF!</definedName>
    <definedName name="zx" localSheetId="41">#REF!</definedName>
    <definedName name="zx" localSheetId="3">#REF!</definedName>
    <definedName name="zx">#REF!</definedName>
    <definedName name="zz" localSheetId="15">#REF!</definedName>
    <definedName name="zz" localSheetId="6">#REF!</definedName>
    <definedName name="zz" localSheetId="7">#REF!</definedName>
    <definedName name="zz" localSheetId="8">#REF!</definedName>
    <definedName name="zz" localSheetId="42">#REF!</definedName>
    <definedName name="zz" localSheetId="43">#REF!</definedName>
    <definedName name="zz" localSheetId="44">#REF!</definedName>
    <definedName name="zz" localSheetId="45">#REF!</definedName>
    <definedName name="zz" localSheetId="46">#REF!</definedName>
    <definedName name="zz" localSheetId="47">#REF!</definedName>
    <definedName name="zz" localSheetId="48">#REF!</definedName>
    <definedName name="zz" localSheetId="49">#REF!</definedName>
    <definedName name="zz" localSheetId="50">#REF!</definedName>
    <definedName name="zz" localSheetId="51">#REF!</definedName>
    <definedName name="zz" localSheetId="52">#REF!</definedName>
    <definedName name="zz" localSheetId="53">#REF!</definedName>
    <definedName name="zz" localSheetId="54">#REF!</definedName>
    <definedName name="zz" localSheetId="55">#REF!</definedName>
    <definedName name="zz" localSheetId="56">#REF!</definedName>
    <definedName name="zz" localSheetId="9">#REF!</definedName>
    <definedName name="zz" localSheetId="10">#REF!</definedName>
    <definedName name="zz" localSheetId="11">#REF!</definedName>
    <definedName name="zz" localSheetId="12">#REF!</definedName>
    <definedName name="zz" localSheetId="13">#REF!</definedName>
    <definedName name="zz" localSheetId="14">#REF!</definedName>
    <definedName name="zz" localSheetId="16">#REF!</definedName>
    <definedName name="zz" localSheetId="17">#REF!</definedName>
    <definedName name="zz" localSheetId="18">#REF!</definedName>
    <definedName name="zz" localSheetId="19">#REF!</definedName>
    <definedName name="zz" localSheetId="22">#REF!</definedName>
    <definedName name="zz" localSheetId="23">#REF!</definedName>
    <definedName name="zz" localSheetId="24">#REF!</definedName>
    <definedName name="zz" localSheetId="25">#REF!</definedName>
    <definedName name="zz" localSheetId="26">#REF!</definedName>
    <definedName name="zz" localSheetId="27">#REF!</definedName>
    <definedName name="zz" localSheetId="28">#REF!</definedName>
    <definedName name="zz" localSheetId="29">#REF!</definedName>
    <definedName name="zz" localSheetId="30">#REF!</definedName>
    <definedName name="zz" localSheetId="31">#REF!</definedName>
    <definedName name="zz" localSheetId="32">#REF!</definedName>
    <definedName name="zz" localSheetId="33">#REF!</definedName>
    <definedName name="zz" localSheetId="34">#REF!</definedName>
    <definedName name="zz" localSheetId="35">#REF!</definedName>
    <definedName name="zz" localSheetId="36">#REF!</definedName>
    <definedName name="zz" localSheetId="37">#REF!</definedName>
    <definedName name="zz" localSheetId="38">#REF!</definedName>
    <definedName name="zz" localSheetId="39">#REF!</definedName>
    <definedName name="zz" localSheetId="40">#REF!</definedName>
    <definedName name="zz" localSheetId="41">#REF!</definedName>
    <definedName name="zz" localSheetId="3">#REF!</definedName>
    <definedName name="zz">#REF!</definedName>
    <definedName name="ZZZZZZZZZZZ" localSheetId="15">'[83]A. P. U.'!#REF!</definedName>
    <definedName name="ZZZZZZZZZZZ" localSheetId="6">'[83]A. P. U.'!#REF!</definedName>
    <definedName name="ZZZZZZZZZZZ" localSheetId="7">'[83]A. P. U.'!#REF!</definedName>
    <definedName name="ZZZZZZZZZZZ" localSheetId="8">'[83]A. P. U.'!#REF!</definedName>
    <definedName name="ZZZZZZZZZZZ" localSheetId="42">'[83]A. P. U.'!#REF!</definedName>
    <definedName name="ZZZZZZZZZZZ" localSheetId="43">'[83]A. P. U.'!#REF!</definedName>
    <definedName name="ZZZZZZZZZZZ" localSheetId="44">'[83]A. P. U.'!#REF!</definedName>
    <definedName name="ZZZZZZZZZZZ" localSheetId="45">'[83]A. P. U.'!#REF!</definedName>
    <definedName name="ZZZZZZZZZZZ" localSheetId="46">'[83]A. P. U.'!#REF!</definedName>
    <definedName name="ZZZZZZZZZZZ" localSheetId="47">'[83]A. P. U.'!#REF!</definedName>
    <definedName name="ZZZZZZZZZZZ" localSheetId="48">'[83]A. P. U.'!#REF!</definedName>
    <definedName name="ZZZZZZZZZZZ" localSheetId="49">'[83]A. P. U.'!#REF!</definedName>
    <definedName name="ZZZZZZZZZZZ" localSheetId="50">'[83]A. P. U.'!#REF!</definedName>
    <definedName name="ZZZZZZZZZZZ" localSheetId="51">'[83]A. P. U.'!#REF!</definedName>
    <definedName name="ZZZZZZZZZZZ" localSheetId="52">'[83]A. P. U.'!#REF!</definedName>
    <definedName name="ZZZZZZZZZZZ" localSheetId="53">'[83]A. P. U.'!#REF!</definedName>
    <definedName name="ZZZZZZZZZZZ" localSheetId="54">'[83]A. P. U.'!#REF!</definedName>
    <definedName name="ZZZZZZZZZZZ" localSheetId="55">'[83]A. P. U.'!#REF!</definedName>
    <definedName name="ZZZZZZZZZZZ" localSheetId="56">'[83]A. P. U.'!#REF!</definedName>
    <definedName name="ZZZZZZZZZZZ" localSheetId="9">'[83]A. P. U.'!#REF!</definedName>
    <definedName name="ZZZZZZZZZZZ" localSheetId="10">'[83]A. P. U.'!#REF!</definedName>
    <definedName name="ZZZZZZZZZZZ" localSheetId="11">'[83]A. P. U.'!#REF!</definedName>
    <definedName name="ZZZZZZZZZZZ" localSheetId="12">'[83]A. P. U.'!#REF!</definedName>
    <definedName name="ZZZZZZZZZZZ" localSheetId="13">'[83]A. P. U.'!#REF!</definedName>
    <definedName name="ZZZZZZZZZZZ" localSheetId="14">'[83]A. P. U.'!#REF!</definedName>
    <definedName name="ZZZZZZZZZZZ" localSheetId="16">'[83]A. P. U.'!#REF!</definedName>
    <definedName name="ZZZZZZZZZZZ" localSheetId="17">'[83]A. P. U.'!#REF!</definedName>
    <definedName name="ZZZZZZZZZZZ" localSheetId="18">'[83]A. P. U.'!#REF!</definedName>
    <definedName name="ZZZZZZZZZZZ" localSheetId="19">'[83]A. P. U.'!#REF!</definedName>
    <definedName name="ZZZZZZZZZZZ" localSheetId="22">'[83]A. P. U.'!#REF!</definedName>
    <definedName name="ZZZZZZZZZZZ" localSheetId="23">'[83]A. P. U.'!#REF!</definedName>
    <definedName name="ZZZZZZZZZZZ" localSheetId="24">'[83]A. P. U.'!#REF!</definedName>
    <definedName name="ZZZZZZZZZZZ" localSheetId="25">'[83]A. P. U.'!#REF!</definedName>
    <definedName name="ZZZZZZZZZZZ" localSheetId="26">'[83]A. P. U.'!#REF!</definedName>
    <definedName name="ZZZZZZZZZZZ" localSheetId="27">'[83]A. P. U.'!#REF!</definedName>
    <definedName name="ZZZZZZZZZZZ" localSheetId="28">'[83]A. P. U.'!#REF!</definedName>
    <definedName name="ZZZZZZZZZZZ" localSheetId="29">'[83]A. P. U.'!#REF!</definedName>
    <definedName name="ZZZZZZZZZZZ" localSheetId="30">'[83]A. P. U.'!#REF!</definedName>
    <definedName name="ZZZZZZZZZZZ" localSheetId="31">'[83]A. P. U.'!#REF!</definedName>
    <definedName name="ZZZZZZZZZZZ" localSheetId="32">'[83]A. P. U.'!#REF!</definedName>
    <definedName name="ZZZZZZZZZZZ" localSheetId="33">'[83]A. P. U.'!#REF!</definedName>
    <definedName name="ZZZZZZZZZZZ" localSheetId="34">'[83]A. P. U.'!#REF!</definedName>
    <definedName name="ZZZZZZZZZZZ" localSheetId="35">'[83]A. P. U.'!#REF!</definedName>
    <definedName name="ZZZZZZZZZZZ" localSheetId="36">'[83]A. P. U.'!#REF!</definedName>
    <definedName name="ZZZZZZZZZZZ" localSheetId="37">'[83]A. P. U.'!#REF!</definedName>
    <definedName name="ZZZZZZZZZZZ" localSheetId="38">'[83]A. P. U.'!#REF!</definedName>
    <definedName name="ZZZZZZZZZZZ" localSheetId="39">'[83]A. P. U.'!#REF!</definedName>
    <definedName name="ZZZZZZZZZZZ" localSheetId="40">'[83]A. P. U.'!#REF!</definedName>
    <definedName name="ZZZZZZZZZZZ" localSheetId="41">'[83]A. P. U.'!#REF!</definedName>
    <definedName name="ZZZZZZZZZZZ">'[83]A.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14" l="1"/>
  <c r="H15" i="114"/>
  <c r="H17" i="114"/>
  <c r="D25" i="173"/>
  <c r="D24" i="173"/>
  <c r="G14" i="173"/>
  <c r="G13" i="173"/>
  <c r="G12" i="211"/>
  <c r="G729" i="163"/>
  <c r="G590" i="163"/>
  <c r="J590" i="163" s="1"/>
  <c r="G588" i="163"/>
  <c r="J588" i="163" s="1"/>
  <c r="G586" i="163"/>
  <c r="J586" i="163" s="1"/>
  <c r="G545" i="163"/>
  <c r="J545" i="163" s="1"/>
  <c r="G961" i="163" l="1"/>
  <c r="G13" i="215" l="1"/>
  <c r="B41" i="215"/>
  <c r="B40" i="215"/>
  <c r="G15" i="187"/>
  <c r="G14" i="187"/>
  <c r="G13" i="187"/>
  <c r="G12" i="187"/>
  <c r="G14" i="186"/>
  <c r="G13" i="186"/>
  <c r="G12" i="186"/>
  <c r="G12" i="185"/>
  <c r="G20" i="184"/>
  <c r="G19" i="184"/>
  <c r="G18" i="184"/>
  <c r="G17" i="184"/>
  <c r="G16" i="184"/>
  <c r="G15" i="184"/>
  <c r="G14" i="184"/>
  <c r="G13" i="184"/>
  <c r="G12" i="184"/>
  <c r="G17" i="183"/>
  <c r="G16" i="183"/>
  <c r="G15" i="183"/>
  <c r="G14" i="183"/>
  <c r="G13" i="183"/>
  <c r="G12" i="183"/>
  <c r="G12" i="188"/>
  <c r="G12" i="212"/>
  <c r="F29" i="210"/>
  <c r="H29" i="210" s="1"/>
  <c r="G15" i="210"/>
  <c r="G13" i="210"/>
  <c r="G15" i="209"/>
  <c r="H15" i="209" s="1"/>
  <c r="G13" i="209"/>
  <c r="G12" i="209"/>
  <c r="G15" i="208"/>
  <c r="H15" i="208" s="1"/>
  <c r="G14" i="208"/>
  <c r="G13" i="208"/>
  <c r="G12" i="208"/>
  <c r="G15" i="207"/>
  <c r="H15" i="207" s="1"/>
  <c r="G14" i="207"/>
  <c r="G13" i="207"/>
  <c r="G12" i="207"/>
  <c r="G13" i="206"/>
  <c r="G15" i="206"/>
  <c r="H15" i="206" s="1"/>
  <c r="G14" i="206"/>
  <c r="H14" i="206" s="1"/>
  <c r="G12" i="206"/>
  <c r="G16" i="204"/>
  <c r="H16" i="204" s="1"/>
  <c r="G15" i="204"/>
  <c r="G14" i="204"/>
  <c r="G13" i="204"/>
  <c r="G13" i="205" s="1"/>
  <c r="G12" i="204"/>
  <c r="D22" i="203"/>
  <c r="G15" i="203"/>
  <c r="G14" i="203"/>
  <c r="G13" i="203"/>
  <c r="G12" i="203"/>
  <c r="G12" i="205" s="1"/>
  <c r="G15" i="202"/>
  <c r="G14" i="202"/>
  <c r="G13" i="202"/>
  <c r="G12" i="202"/>
  <c r="G12" i="189"/>
  <c r="G12" i="181"/>
  <c r="G17" i="181"/>
  <c r="G16" i="181"/>
  <c r="G14" i="182" s="1"/>
  <c r="G15" i="181"/>
  <c r="G13" i="182" s="1"/>
  <c r="G14" i="181"/>
  <c r="G13" i="181"/>
  <c r="G16" i="179"/>
  <c r="G15" i="179"/>
  <c r="G14" i="179"/>
  <c r="G13" i="179"/>
  <c r="G12" i="174"/>
  <c r="G12" i="172"/>
  <c r="G12" i="197"/>
  <c r="I7" i="196"/>
  <c r="C7" i="196"/>
  <c r="B8" i="196"/>
  <c r="G17" i="170"/>
  <c r="G15" i="149"/>
  <c r="I7" i="194"/>
  <c r="H20" i="165"/>
  <c r="G932" i="163"/>
  <c r="G762" i="163"/>
  <c r="J762" i="163" s="1"/>
  <c r="G702" i="163"/>
  <c r="J702" i="163" s="1"/>
  <c r="G700" i="163"/>
  <c r="J700" i="163" s="1"/>
  <c r="G698" i="163"/>
  <c r="J698" i="163" s="1"/>
  <c r="G696" i="163"/>
  <c r="J696" i="163" s="1"/>
  <c r="G694" i="163"/>
  <c r="J694" i="163" s="1"/>
  <c r="G692" i="163"/>
  <c r="J692" i="163" s="1"/>
  <c r="G690" i="163"/>
  <c r="J690" i="163" s="1"/>
  <c r="G662" i="163"/>
  <c r="J662" i="163" s="1"/>
  <c r="G660" i="163"/>
  <c r="J660" i="163" s="1"/>
  <c r="G658" i="163"/>
  <c r="J658" i="163" s="1"/>
  <c r="G656" i="163"/>
  <c r="J656" i="163" s="1"/>
  <c r="G654" i="163"/>
  <c r="J654" i="163" s="1"/>
  <c r="G652" i="163"/>
  <c r="J652" i="163" s="1"/>
  <c r="G650" i="163"/>
  <c r="J650" i="163" s="1"/>
  <c r="G627" i="163"/>
  <c r="J627" i="163" s="1"/>
  <c r="G617" i="163"/>
  <c r="J617" i="163" s="1"/>
  <c r="G619" i="163"/>
  <c r="J619" i="163" s="1"/>
  <c r="G621" i="163"/>
  <c r="J621" i="163" s="1"/>
  <c r="G623" i="163"/>
  <c r="J623" i="163" s="1"/>
  <c r="G625" i="163"/>
  <c r="J625" i="163" s="1"/>
  <c r="G615" i="163"/>
  <c r="J615" i="163" s="1"/>
  <c r="G584" i="163"/>
  <c r="J584" i="163" s="1"/>
  <c r="G582" i="163"/>
  <c r="J582" i="163" s="1"/>
  <c r="G580" i="163"/>
  <c r="J580" i="163" s="1"/>
  <c r="G578" i="163"/>
  <c r="J578" i="163" s="1"/>
  <c r="G576" i="163"/>
  <c r="J576" i="163" s="1"/>
  <c r="G574" i="163"/>
  <c r="J574" i="163" s="1"/>
  <c r="G572" i="163"/>
  <c r="J572" i="163" s="1"/>
  <c r="G371" i="163"/>
  <c r="J371" i="163" s="1"/>
  <c r="J629" i="163" l="1"/>
  <c r="D38" i="114" s="1"/>
  <c r="G14" i="205"/>
  <c r="G12" i="215"/>
  <c r="G15" i="215"/>
  <c r="G14" i="215" s="1"/>
  <c r="G11" i="215" l="1"/>
  <c r="G10" i="215" s="1"/>
  <c r="D26" i="187" l="1"/>
  <c r="D26" i="186"/>
  <c r="D26" i="184"/>
  <c r="D22" i="183"/>
  <c r="G12" i="214"/>
  <c r="G13" i="214"/>
  <c r="G13" i="213"/>
  <c r="G12" i="213"/>
  <c r="G13" i="211"/>
  <c r="G14" i="210"/>
  <c r="D22" i="201"/>
  <c r="G14" i="201"/>
  <c r="D22" i="190"/>
  <c r="D22" i="189"/>
  <c r="D22" i="182"/>
  <c r="G14" i="200"/>
  <c r="G13" i="200"/>
  <c r="G12" i="200"/>
  <c r="G13" i="180"/>
  <c r="G12" i="180"/>
  <c r="F31" i="178"/>
  <c r="G13" i="178"/>
  <c r="D23" i="199"/>
  <c r="G13" i="199"/>
  <c r="D23" i="175"/>
  <c r="G13" i="175"/>
  <c r="G14" i="174"/>
  <c r="G13" i="174"/>
  <c r="G14" i="172"/>
  <c r="G13" i="172"/>
  <c r="D24" i="167"/>
  <c r="G14" i="167"/>
  <c r="G13" i="167"/>
  <c r="G12" i="198"/>
  <c r="G14" i="197"/>
  <c r="G13" i="197"/>
  <c r="D23" i="196"/>
  <c r="D23" i="154"/>
  <c r="D23" i="170"/>
  <c r="G16" i="170"/>
  <c r="G15" i="170"/>
  <c r="G14" i="170"/>
  <c r="G13" i="170"/>
  <c r="D21" i="151"/>
  <c r="G14" i="151"/>
  <c r="G13" i="151"/>
  <c r="D22" i="195"/>
  <c r="D23" i="150" l="1"/>
  <c r="G18" i="150"/>
  <c r="G17" i="150"/>
  <c r="G16" i="150"/>
  <c r="G15" i="150"/>
  <c r="G14" i="150"/>
  <c r="G13" i="150"/>
  <c r="D23" i="149"/>
  <c r="G18" i="149"/>
  <c r="G17" i="149"/>
  <c r="G16" i="149"/>
  <c r="G14" i="149"/>
  <c r="G13" i="149"/>
  <c r="D23" i="148"/>
  <c r="G18" i="148"/>
  <c r="G17" i="148"/>
  <c r="G16" i="148"/>
  <c r="G15" i="148"/>
  <c r="G14" i="148"/>
  <c r="G13" i="148"/>
  <c r="D23" i="194"/>
  <c r="G14" i="194"/>
  <c r="G13" i="194"/>
  <c r="D23" i="147"/>
  <c r="F30" i="146"/>
  <c r="D23" i="146"/>
  <c r="D23" i="168"/>
  <c r="D23" i="193"/>
  <c r="G15" i="193"/>
  <c r="G14" i="193"/>
  <c r="G13" i="193"/>
  <c r="G12" i="193"/>
  <c r="D23" i="166"/>
  <c r="G15" i="166"/>
  <c r="G14" i="166"/>
  <c r="G13" i="166"/>
  <c r="G12" i="166"/>
  <c r="D23" i="164"/>
  <c r="G14" i="164"/>
  <c r="G13" i="164"/>
  <c r="G12" i="164"/>
  <c r="G15" i="165"/>
  <c r="G14" i="165"/>
  <c r="G13" i="165"/>
  <c r="G12" i="165"/>
  <c r="D24" i="165"/>
  <c r="J313" i="163"/>
  <c r="C46" i="163"/>
  <c r="G845" i="163" l="1"/>
  <c r="G413" i="163"/>
  <c r="AX118" i="163"/>
  <c r="AX120" i="163" s="1"/>
  <c r="AX122" i="163" s="1"/>
  <c r="AW112" i="163"/>
  <c r="AX112" i="163" s="1"/>
  <c r="AX114" i="163" s="1"/>
  <c r="AX116" i="163" s="1"/>
  <c r="AW48" i="163"/>
  <c r="AW46" i="163"/>
  <c r="AW21" i="163"/>
  <c r="AW20" i="163"/>
  <c r="AW18" i="163"/>
  <c r="M23" i="193"/>
  <c r="AW53" i="163" l="1"/>
  <c r="O667" i="163"/>
  <c r="AW23" i="163"/>
  <c r="E5" i="184"/>
  <c r="E5" i="185" s="1"/>
  <c r="E5" i="186" s="1"/>
  <c r="E5" i="187" s="1"/>
  <c r="E5" i="188" s="1"/>
  <c r="E5" i="207"/>
  <c r="E5" i="208" s="1"/>
  <c r="E5" i="209" s="1"/>
  <c r="E5" i="210" s="1"/>
  <c r="E5" i="211" s="1"/>
  <c r="E5" i="212" s="1"/>
  <c r="E5" i="213" s="1"/>
  <c r="E5" i="214" s="1"/>
  <c r="E5" i="203"/>
  <c r="E5" i="204" s="1"/>
  <c r="E5" i="205" s="1"/>
  <c r="E5" i="182"/>
  <c r="E5" i="189" s="1"/>
  <c r="E5" i="190" s="1"/>
  <c r="E5" i="201" s="1"/>
  <c r="E5" i="179"/>
  <c r="E5" i="180" s="1"/>
  <c r="E5" i="200" s="1"/>
  <c r="E5" i="171"/>
  <c r="E5" i="172" s="1"/>
  <c r="E5" i="173" s="1"/>
  <c r="E5" i="174" s="1"/>
  <c r="E5" i="175" s="1"/>
  <c r="E5" i="199" s="1"/>
  <c r="C52" i="164"/>
  <c r="C52" i="166" s="1"/>
  <c r="C53" i="193" s="1"/>
  <c r="C53" i="168" s="1"/>
  <c r="C52" i="146" s="1"/>
  <c r="C52" i="147" s="1"/>
  <c r="C52" i="194" s="1"/>
  <c r="C52" i="148" s="1"/>
  <c r="C52" i="149" s="1"/>
  <c r="C52" i="150" s="1"/>
  <c r="C51" i="164"/>
  <c r="C51" i="166" s="1"/>
  <c r="C52" i="193" s="1"/>
  <c r="C52" i="168" s="1"/>
  <c r="C51" i="146" s="1"/>
  <c r="C51" i="147" s="1"/>
  <c r="C51" i="194" s="1"/>
  <c r="C51" i="148" s="1"/>
  <c r="C51" i="149" s="1"/>
  <c r="C51" i="150" s="1"/>
  <c r="C53" i="165"/>
  <c r="C52" i="165"/>
  <c r="B61" i="162"/>
  <c r="A61" i="162"/>
  <c r="B60" i="162"/>
  <c r="A60" i="162"/>
  <c r="B59" i="162"/>
  <c r="A59" i="162"/>
  <c r="B58" i="162"/>
  <c r="A58" i="162"/>
  <c r="B57" i="162"/>
  <c r="A57" i="162"/>
  <c r="B56" i="162"/>
  <c r="A56" i="162"/>
  <c r="B55" i="162"/>
  <c r="A55" i="162"/>
  <c r="B54" i="162"/>
  <c r="A54" i="162"/>
  <c r="B53" i="162"/>
  <c r="A53" i="162"/>
  <c r="B52" i="162"/>
  <c r="A52" i="162"/>
  <c r="B51" i="162"/>
  <c r="A51" i="162"/>
  <c r="B50" i="162"/>
  <c r="A50" i="162"/>
  <c r="B49" i="162"/>
  <c r="A49" i="162"/>
  <c r="B48" i="162"/>
  <c r="A48" i="162"/>
  <c r="B47" i="162"/>
  <c r="A47" i="162"/>
  <c r="B46" i="162"/>
  <c r="A46" i="162"/>
  <c r="B45" i="162"/>
  <c r="A45" i="162"/>
  <c r="B44" i="162"/>
  <c r="A44" i="162"/>
  <c r="B43" i="162"/>
  <c r="A43" i="162"/>
  <c r="B42" i="162"/>
  <c r="A42" i="162"/>
  <c r="B41" i="162"/>
  <c r="A41" i="162"/>
  <c r="B40" i="162"/>
  <c r="A40" i="162"/>
  <c r="B39" i="162"/>
  <c r="A39" i="162"/>
  <c r="B38" i="162"/>
  <c r="A38" i="162"/>
  <c r="B37" i="162"/>
  <c r="A37" i="162"/>
  <c r="B36" i="162"/>
  <c r="A36" i="162"/>
  <c r="B35" i="162"/>
  <c r="A35" i="162"/>
  <c r="B34" i="162"/>
  <c r="A34" i="162"/>
  <c r="B33" i="162"/>
  <c r="A33" i="162"/>
  <c r="B32" i="162"/>
  <c r="A32" i="162"/>
  <c r="B31" i="162"/>
  <c r="A31" i="162"/>
  <c r="B30" i="162"/>
  <c r="A30" i="162"/>
  <c r="B29" i="162"/>
  <c r="A29" i="162"/>
  <c r="B28" i="162"/>
  <c r="A28" i="162"/>
  <c r="B27" i="162"/>
  <c r="A27" i="162"/>
  <c r="B26" i="162"/>
  <c r="A26" i="162"/>
  <c r="B25" i="162"/>
  <c r="A25" i="162"/>
  <c r="B24" i="162"/>
  <c r="B23" i="162"/>
  <c r="A24" i="162"/>
  <c r="A23" i="162"/>
  <c r="B22" i="162"/>
  <c r="A22" i="162"/>
  <c r="B21" i="162"/>
  <c r="A21" i="162"/>
  <c r="B20" i="162"/>
  <c r="A20" i="162"/>
  <c r="B19" i="162"/>
  <c r="A19" i="162"/>
  <c r="B18" i="162"/>
  <c r="A18" i="162"/>
  <c r="B17" i="162"/>
  <c r="A17" i="162"/>
  <c r="B16" i="162"/>
  <c r="A16" i="162"/>
  <c r="B15" i="162"/>
  <c r="B14" i="162"/>
  <c r="A15" i="162"/>
  <c r="A14" i="162"/>
  <c r="B13" i="162"/>
  <c r="A13" i="162"/>
  <c r="B12" i="162"/>
  <c r="A12" i="162"/>
  <c r="B11" i="162"/>
  <c r="A11" i="162"/>
  <c r="O708" i="163" l="1"/>
  <c r="G148" i="163"/>
  <c r="J148" i="163" s="1"/>
  <c r="H13" i="214"/>
  <c r="H12" i="214"/>
  <c r="C7" i="214"/>
  <c r="I37" i="214"/>
  <c r="H24" i="214"/>
  <c r="E23" i="214"/>
  <c r="G23" i="214" s="1"/>
  <c r="H23" i="214" s="1"/>
  <c r="G22" i="214"/>
  <c r="H22" i="214" s="1"/>
  <c r="B4" i="214"/>
  <c r="H14" i="213"/>
  <c r="H15" i="213"/>
  <c r="H13" i="213"/>
  <c r="H12" i="213"/>
  <c r="C7" i="213"/>
  <c r="I37" i="213"/>
  <c r="H24" i="213"/>
  <c r="E23" i="213"/>
  <c r="G22" i="213"/>
  <c r="H22" i="213" s="1"/>
  <c r="B4" i="213"/>
  <c r="H12" i="212"/>
  <c r="C7" i="212"/>
  <c r="B8" i="212"/>
  <c r="I37" i="212"/>
  <c r="H24" i="212"/>
  <c r="E23" i="212"/>
  <c r="G22" i="212"/>
  <c r="H22" i="212" s="1"/>
  <c r="B4" i="212"/>
  <c r="H13" i="211"/>
  <c r="H14" i="211"/>
  <c r="H12" i="211"/>
  <c r="C7" i="211"/>
  <c r="I37" i="211"/>
  <c r="H24" i="211"/>
  <c r="E23" i="211"/>
  <c r="G22" i="211"/>
  <c r="H22" i="211" s="1"/>
  <c r="B4" i="211"/>
  <c r="H15" i="210"/>
  <c r="H14" i="210"/>
  <c r="H13" i="210"/>
  <c r="C7" i="210"/>
  <c r="I37" i="210"/>
  <c r="H24" i="210"/>
  <c r="E23" i="210"/>
  <c r="G23" i="210" s="1"/>
  <c r="H23" i="210" s="1"/>
  <c r="G22" i="210"/>
  <c r="H22" i="210" s="1"/>
  <c r="B4" i="210"/>
  <c r="C7" i="209"/>
  <c r="I37" i="209"/>
  <c r="H24" i="209"/>
  <c r="E23" i="209"/>
  <c r="G23" i="209" s="1"/>
  <c r="H23" i="209" s="1"/>
  <c r="G22" i="209"/>
  <c r="H22" i="209" s="1"/>
  <c r="H14" i="209"/>
  <c r="H13" i="209"/>
  <c r="H12" i="209"/>
  <c r="B4" i="209"/>
  <c r="H12" i="207"/>
  <c r="H14" i="208"/>
  <c r="H13" i="208"/>
  <c r="H12" i="208"/>
  <c r="C7" i="208"/>
  <c r="I37" i="208"/>
  <c r="H24" i="208"/>
  <c r="E23" i="208"/>
  <c r="G22" i="208"/>
  <c r="H22" i="208" s="1"/>
  <c r="B4" i="208"/>
  <c r="C7" i="207"/>
  <c r="I37" i="207"/>
  <c r="H24" i="207"/>
  <c r="E23" i="207"/>
  <c r="G22" i="207"/>
  <c r="H22" i="207" s="1"/>
  <c r="H14" i="207"/>
  <c r="H13" i="207"/>
  <c r="B4" i="207"/>
  <c r="H13" i="206"/>
  <c r="H12" i="206"/>
  <c r="C7" i="206"/>
  <c r="I37" i="206"/>
  <c r="I32" i="206"/>
  <c r="H24" i="206"/>
  <c r="E23" i="206"/>
  <c r="G23" i="206" s="1"/>
  <c r="H23" i="206" s="1"/>
  <c r="G22" i="206"/>
  <c r="H22" i="206" s="1"/>
  <c r="B4" i="206"/>
  <c r="C7" i="205"/>
  <c r="I37" i="205"/>
  <c r="H24" i="205"/>
  <c r="E23" i="205"/>
  <c r="G23" i="205" s="1"/>
  <c r="H23" i="205" s="1"/>
  <c r="G22" i="205"/>
  <c r="H22" i="205" s="1"/>
  <c r="H15" i="205"/>
  <c r="H14" i="205"/>
  <c r="H13" i="205"/>
  <c r="H12" i="205"/>
  <c r="B4" i="205"/>
  <c r="H15" i="204"/>
  <c r="H14" i="204"/>
  <c r="H13" i="204"/>
  <c r="H12" i="204"/>
  <c r="C7" i="204"/>
  <c r="I37" i="204"/>
  <c r="I32" i="204"/>
  <c r="H24" i="204"/>
  <c r="E23" i="204"/>
  <c r="G22" i="204"/>
  <c r="H22" i="204" s="1"/>
  <c r="B4" i="204"/>
  <c r="H15" i="203"/>
  <c r="H14" i="203"/>
  <c r="H13" i="203"/>
  <c r="H12" i="203"/>
  <c r="C7" i="203"/>
  <c r="I37" i="203"/>
  <c r="H24" i="203"/>
  <c r="E23" i="203"/>
  <c r="G23" i="203" s="1"/>
  <c r="H23" i="203" s="1"/>
  <c r="G22" i="203"/>
  <c r="H22" i="203" s="1"/>
  <c r="B4" i="203"/>
  <c r="G22" i="202"/>
  <c r="H22" i="202" s="1"/>
  <c r="H15" i="202"/>
  <c r="H14" i="202"/>
  <c r="H13" i="202"/>
  <c r="H12" i="202"/>
  <c r="C7" i="202"/>
  <c r="B8" i="202"/>
  <c r="I37" i="202"/>
  <c r="H24" i="202"/>
  <c r="E23" i="202"/>
  <c r="G23" i="202" s="1"/>
  <c r="H23" i="202" s="1"/>
  <c r="B4" i="202"/>
  <c r="G18" i="213" l="1"/>
  <c r="I25" i="205"/>
  <c r="H28" i="205" s="1"/>
  <c r="I32" i="205" s="1"/>
  <c r="G23" i="213"/>
  <c r="H23" i="213" s="1"/>
  <c r="I25" i="213" s="1"/>
  <c r="H28" i="213" s="1"/>
  <c r="I32" i="213" s="1"/>
  <c r="G23" i="207"/>
  <c r="H23" i="207" s="1"/>
  <c r="I25" i="207" s="1"/>
  <c r="H28" i="207" s="1"/>
  <c r="I32" i="207" s="1"/>
  <c r="G23" i="208"/>
  <c r="H23" i="208" s="1"/>
  <c r="I25" i="208" s="1"/>
  <c r="H28" i="208" s="1"/>
  <c r="I32" i="208" s="1"/>
  <c r="G23" i="212"/>
  <c r="H23" i="212" s="1"/>
  <c r="I25" i="212" s="1"/>
  <c r="H28" i="212" s="1"/>
  <c r="I32" i="212" s="1"/>
  <c r="G18" i="203"/>
  <c r="H18" i="203" s="1"/>
  <c r="I19" i="203" s="1"/>
  <c r="G23" i="211"/>
  <c r="H23" i="211" s="1"/>
  <c r="I25" i="211" s="1"/>
  <c r="H28" i="211" s="1"/>
  <c r="I32" i="211" s="1"/>
  <c r="I25" i="214"/>
  <c r="H28" i="214" s="1"/>
  <c r="I32" i="214" s="1"/>
  <c r="G18" i="214"/>
  <c r="H18" i="214" s="1"/>
  <c r="I19" i="214" s="1"/>
  <c r="H18" i="213"/>
  <c r="I19" i="213" s="1"/>
  <c r="G18" i="212"/>
  <c r="H18" i="212" s="1"/>
  <c r="I19" i="212" s="1"/>
  <c r="G18" i="211"/>
  <c r="H18" i="211" s="1"/>
  <c r="I19" i="211" s="1"/>
  <c r="I25" i="210"/>
  <c r="H28" i="210" s="1"/>
  <c r="I32" i="210" s="1"/>
  <c r="I25" i="209"/>
  <c r="H28" i="209" s="1"/>
  <c r="I32" i="209" s="1"/>
  <c r="G18" i="209"/>
  <c r="H18" i="209" s="1"/>
  <c r="I19" i="209" s="1"/>
  <c r="G18" i="208"/>
  <c r="H18" i="208" s="1"/>
  <c r="I19" i="208" s="1"/>
  <c r="G18" i="207"/>
  <c r="H18" i="207" s="1"/>
  <c r="I19" i="207" s="1"/>
  <c r="I25" i="206"/>
  <c r="G18" i="206"/>
  <c r="H18" i="206" s="1"/>
  <c r="I19" i="206" s="1"/>
  <c r="G18" i="205"/>
  <c r="H18" i="205" s="1"/>
  <c r="I19" i="205" s="1"/>
  <c r="G23" i="204"/>
  <c r="H23" i="204" s="1"/>
  <c r="I25" i="204" s="1"/>
  <c r="G18" i="204"/>
  <c r="H18" i="204" s="1"/>
  <c r="I19" i="204" s="1"/>
  <c r="I25" i="203"/>
  <c r="H28" i="203" s="1"/>
  <c r="I32" i="203" s="1"/>
  <c r="I25" i="202"/>
  <c r="H28" i="202" s="1"/>
  <c r="I32" i="202" s="1"/>
  <c r="G18" i="202"/>
  <c r="H18" i="202" s="1"/>
  <c r="I19" i="202" s="1"/>
  <c r="E23" i="201"/>
  <c r="G23" i="201" s="1"/>
  <c r="H23" i="201" s="1"/>
  <c r="I32" i="201"/>
  <c r="H14" i="201"/>
  <c r="H13" i="201"/>
  <c r="C12" i="201"/>
  <c r="C7" i="201"/>
  <c r="B8" i="201"/>
  <c r="I37" i="201"/>
  <c r="H24" i="201"/>
  <c r="G22" i="201"/>
  <c r="H22" i="201" s="1"/>
  <c r="B4" i="201"/>
  <c r="G963" i="163"/>
  <c r="J963" i="163" s="1"/>
  <c r="H14" i="189"/>
  <c r="H12" i="189"/>
  <c r="H13" i="200"/>
  <c r="H12" i="200"/>
  <c r="H14" i="200"/>
  <c r="C7" i="200"/>
  <c r="B8" i="200"/>
  <c r="I40" i="200"/>
  <c r="H26" i="200"/>
  <c r="E25" i="200"/>
  <c r="G25" i="200" s="1"/>
  <c r="H25" i="200" s="1"/>
  <c r="G24" i="200"/>
  <c r="H24" i="200" s="1"/>
  <c r="I7" i="200"/>
  <c r="B4" i="200"/>
  <c r="H13" i="180"/>
  <c r="H12" i="180"/>
  <c r="C7" i="180"/>
  <c r="B8" i="180"/>
  <c r="H32" i="179"/>
  <c r="H13" i="179"/>
  <c r="H14" i="179"/>
  <c r="H15" i="179"/>
  <c r="H16" i="179"/>
  <c r="I7" i="179"/>
  <c r="C7" i="179"/>
  <c r="B8" i="179"/>
  <c r="H31" i="178"/>
  <c r="I7" i="178"/>
  <c r="C7" i="178"/>
  <c r="C7" i="199"/>
  <c r="B8" i="199"/>
  <c r="I37" i="199"/>
  <c r="H25" i="199"/>
  <c r="E24" i="199"/>
  <c r="G24" i="199" s="1"/>
  <c r="H24" i="199" s="1"/>
  <c r="G23" i="199"/>
  <c r="H23" i="199" s="1"/>
  <c r="H13" i="199"/>
  <c r="I7" i="199"/>
  <c r="B4" i="199"/>
  <c r="F30" i="164"/>
  <c r="F31" i="165"/>
  <c r="H14" i="167"/>
  <c r="C12" i="167"/>
  <c r="G23" i="198"/>
  <c r="H23" i="198" s="1"/>
  <c r="H12" i="198"/>
  <c r="C7" i="198"/>
  <c r="B8" i="198"/>
  <c r="G23" i="197"/>
  <c r="H23" i="197" s="1"/>
  <c r="H14" i="197"/>
  <c r="H13" i="197"/>
  <c r="H12" i="197"/>
  <c r="C7" i="197"/>
  <c r="B8" i="197"/>
  <c r="I37" i="198"/>
  <c r="H30" i="198"/>
  <c r="E24" i="198"/>
  <c r="G24" i="198" s="1"/>
  <c r="H24" i="198" s="1"/>
  <c r="E12" i="198"/>
  <c r="I7" i="198"/>
  <c r="E5" i="198"/>
  <c r="B4" i="198"/>
  <c r="I37" i="197"/>
  <c r="H30" i="197"/>
  <c r="G24" i="197"/>
  <c r="H24" i="197" s="1"/>
  <c r="I7" i="197"/>
  <c r="B4" i="197"/>
  <c r="G23" i="196"/>
  <c r="H23" i="196" s="1"/>
  <c r="I37" i="196"/>
  <c r="H25" i="196"/>
  <c r="E24" i="196"/>
  <c r="C12" i="196"/>
  <c r="E5" i="196"/>
  <c r="B4" i="196"/>
  <c r="C7" i="154"/>
  <c r="G12" i="154"/>
  <c r="C12" i="170"/>
  <c r="C12" i="151"/>
  <c r="G22" i="195"/>
  <c r="H22" i="195" s="1"/>
  <c r="G17" i="195"/>
  <c r="H17" i="195" s="1"/>
  <c r="G16" i="195"/>
  <c r="H16" i="195" s="1"/>
  <c r="G15" i="195"/>
  <c r="G14" i="195"/>
  <c r="H14" i="195" s="1"/>
  <c r="G13" i="195"/>
  <c r="H13" i="195" s="1"/>
  <c r="C12" i="195"/>
  <c r="C12" i="149"/>
  <c r="H14" i="194"/>
  <c r="H13" i="194"/>
  <c r="G23" i="194"/>
  <c r="H23" i="194" s="1"/>
  <c r="C7" i="170"/>
  <c r="B8" i="170"/>
  <c r="C7" i="195"/>
  <c r="B8" i="195"/>
  <c r="I36" i="195"/>
  <c r="H24" i="195"/>
  <c r="I7" i="195"/>
  <c r="B4" i="195"/>
  <c r="C7" i="150"/>
  <c r="B8" i="150"/>
  <c r="B8" i="149"/>
  <c r="B8" i="148"/>
  <c r="C7" i="194"/>
  <c r="B8" i="194"/>
  <c r="I37" i="194"/>
  <c r="H30" i="194"/>
  <c r="H25" i="194"/>
  <c r="G24" i="194"/>
  <c r="H24" i="194" s="1"/>
  <c r="B4" i="194"/>
  <c r="I39" i="205" l="1"/>
  <c r="G19" i="198"/>
  <c r="H19" i="198" s="1"/>
  <c r="I20" i="198"/>
  <c r="I26" i="198"/>
  <c r="H15" i="195"/>
  <c r="H17" i="170"/>
  <c r="I39" i="213"/>
  <c r="G42" i="213" s="1"/>
  <c r="I39" i="208"/>
  <c r="G43" i="208" s="1"/>
  <c r="I27" i="200"/>
  <c r="H30" i="200" s="1"/>
  <c r="I35" i="200" s="1"/>
  <c r="I26" i="197"/>
  <c r="I39" i="207"/>
  <c r="G43" i="207" s="1"/>
  <c r="I39" i="212"/>
  <c r="G43" i="212" s="1"/>
  <c r="I39" i="214"/>
  <c r="G43" i="214" s="1"/>
  <c r="I39" i="211"/>
  <c r="G43" i="211" s="1"/>
  <c r="I39" i="209"/>
  <c r="G44" i="209" s="1"/>
  <c r="I39" i="206"/>
  <c r="G43" i="206" s="1"/>
  <c r="G43" i="205"/>
  <c r="G42" i="205"/>
  <c r="G44" i="205"/>
  <c r="I39" i="204"/>
  <c r="G44" i="204" s="1"/>
  <c r="I39" i="203"/>
  <c r="G42" i="203" s="1"/>
  <c r="I39" i="202"/>
  <c r="G44" i="202" s="1"/>
  <c r="I25" i="201"/>
  <c r="G20" i="200"/>
  <c r="H20" i="200" s="1"/>
  <c r="I21" i="200" s="1"/>
  <c r="I26" i="199"/>
  <c r="H29" i="199" s="1"/>
  <c r="I32" i="199" s="1"/>
  <c r="G19" i="197"/>
  <c r="H19" i="197" s="1"/>
  <c r="I26" i="194"/>
  <c r="H29" i="194" s="1"/>
  <c r="I32" i="194" s="1"/>
  <c r="G43" i="213" l="1"/>
  <c r="G42" i="212"/>
  <c r="G44" i="212"/>
  <c r="G44" i="208"/>
  <c r="I45" i="208" s="1"/>
  <c r="I47" i="208" s="1"/>
  <c r="G42" i="208"/>
  <c r="H29" i="198"/>
  <c r="G44" i="213"/>
  <c r="I45" i="213" s="1"/>
  <c r="I47" i="213" s="1"/>
  <c r="I32" i="197"/>
  <c r="H29" i="197"/>
  <c r="G44" i="214"/>
  <c r="G42" i="214"/>
  <c r="I45" i="214" s="1"/>
  <c r="I47" i="214" s="1"/>
  <c r="G44" i="211"/>
  <c r="G42" i="207"/>
  <c r="G44" i="206"/>
  <c r="I42" i="200"/>
  <c r="G46" i="200" s="1"/>
  <c r="G42" i="206"/>
  <c r="G44" i="207"/>
  <c r="I45" i="207" s="1"/>
  <c r="I47" i="207" s="1"/>
  <c r="G42" i="209"/>
  <c r="I20" i="197"/>
  <c r="I45" i="212"/>
  <c r="I47" i="212" s="1"/>
  <c r="G42" i="211"/>
  <c r="G43" i="209"/>
  <c r="I45" i="209" s="1"/>
  <c r="I47" i="209" s="1"/>
  <c r="I45" i="205"/>
  <c r="I47" i="205" s="1"/>
  <c r="G42" i="204"/>
  <c r="G43" i="204"/>
  <c r="G43" i="203"/>
  <c r="G44" i="203"/>
  <c r="G42" i="202"/>
  <c r="G43" i="202"/>
  <c r="I39" i="197" l="1"/>
  <c r="I32" i="198"/>
  <c r="I39" i="198" s="1"/>
  <c r="I45" i="211"/>
  <c r="I47" i="211" s="1"/>
  <c r="I48" i="211" s="1"/>
  <c r="G45" i="200"/>
  <c r="I48" i="200" s="1"/>
  <c r="I50" i="200" s="1"/>
  <c r="G47" i="200"/>
  <c r="I45" i="203"/>
  <c r="I47" i="203" s="1"/>
  <c r="I48" i="203" s="1"/>
  <c r="I45" i="206"/>
  <c r="I47" i="206" s="1"/>
  <c r="E66" i="114" s="1"/>
  <c r="F66" i="114" s="1"/>
  <c r="I48" i="209"/>
  <c r="E69" i="114"/>
  <c r="G43" i="197"/>
  <c r="G42" i="197"/>
  <c r="G44" i="197"/>
  <c r="I48" i="212"/>
  <c r="E72" i="114"/>
  <c r="I48" i="208"/>
  <c r="E68" i="114"/>
  <c r="I48" i="213"/>
  <c r="E73" i="114"/>
  <c r="I48" i="205"/>
  <c r="E63" i="114"/>
  <c r="I48" i="214"/>
  <c r="E74" i="114"/>
  <c r="E61" i="114"/>
  <c r="I48" i="207"/>
  <c r="E67" i="114"/>
  <c r="I45" i="204"/>
  <c r="I47" i="204" s="1"/>
  <c r="I45" i="202"/>
  <c r="I47" i="202" s="1"/>
  <c r="O47" i="162" l="1"/>
  <c r="E71" i="114"/>
  <c r="G42" i="198"/>
  <c r="G43" i="198"/>
  <c r="G44" i="198"/>
  <c r="I48" i="206"/>
  <c r="I45" i="197"/>
  <c r="I47" i="197" s="1"/>
  <c r="I48" i="197" s="1"/>
  <c r="I48" i="202"/>
  <c r="E60" i="114"/>
  <c r="I51" i="200"/>
  <c r="E50" i="114"/>
  <c r="I48" i="204"/>
  <c r="E62" i="114"/>
  <c r="E34" i="114" l="1"/>
  <c r="I45" i="198"/>
  <c r="I47" i="198" s="1"/>
  <c r="I48" i="198"/>
  <c r="E35" i="114"/>
  <c r="F30" i="168"/>
  <c r="H30" i="168" s="1"/>
  <c r="G23" i="193" l="1"/>
  <c r="H23" i="193" s="1"/>
  <c r="H15" i="193"/>
  <c r="H14" i="193"/>
  <c r="H13" i="193"/>
  <c r="H12" i="193"/>
  <c r="I37" i="193"/>
  <c r="H25" i="193"/>
  <c r="C14" i="193"/>
  <c r="C13" i="193"/>
  <c r="C12" i="193"/>
  <c r="B8" i="193"/>
  <c r="I7" i="193"/>
  <c r="C7" i="193"/>
  <c r="B6" i="193"/>
  <c r="B4" i="193"/>
  <c r="I26" i="193" l="1"/>
  <c r="H29" i="193"/>
  <c r="I32" i="193" s="1"/>
  <c r="G19" i="193"/>
  <c r="H19" i="193" s="1"/>
  <c r="I20" i="193" s="1"/>
  <c r="I39" i="193" l="1"/>
  <c r="G44" i="193" s="1"/>
  <c r="G42" i="193" l="1"/>
  <c r="G43" i="193"/>
  <c r="I45" i="193" s="1"/>
  <c r="I47" i="193" s="1"/>
  <c r="I48" i="193" l="1"/>
  <c r="E13" i="114"/>
  <c r="D1603" i="163" l="1"/>
  <c r="C1603" i="163"/>
  <c r="C1602" i="163"/>
  <c r="D1574" i="163"/>
  <c r="C1573" i="163"/>
  <c r="C1574" i="163"/>
  <c r="J1559" i="163"/>
  <c r="D80" i="114" s="1"/>
  <c r="D1545" i="163"/>
  <c r="C1545" i="163"/>
  <c r="C1544" i="163"/>
  <c r="J1493" i="163"/>
  <c r="J1501" i="163" s="1"/>
  <c r="D1516" i="163"/>
  <c r="C1516" i="163"/>
  <c r="C1515" i="163"/>
  <c r="D1487" i="163"/>
  <c r="C1487" i="163"/>
  <c r="C1486" i="163"/>
  <c r="AF1506" i="163" l="1"/>
  <c r="G1464" i="163"/>
  <c r="J1464" i="163" s="1"/>
  <c r="D1458" i="163"/>
  <c r="C1458" i="163"/>
  <c r="AF1477" i="163" s="1"/>
  <c r="C1457" i="163"/>
  <c r="J1617" i="163"/>
  <c r="D82" i="114" s="1"/>
  <c r="AF1622" i="163"/>
  <c r="J1588" i="163"/>
  <c r="D81" i="114" s="1"/>
  <c r="AF1593" i="163"/>
  <c r="AN1545" i="163"/>
  <c r="AF1564" i="163"/>
  <c r="J1530" i="163"/>
  <c r="AF1535" i="163"/>
  <c r="AN1487" i="163"/>
  <c r="AN1603" i="163" l="1"/>
  <c r="J1472" i="163"/>
  <c r="AN1574" i="163"/>
  <c r="AN1516" i="163"/>
  <c r="AN1458" i="163" l="1"/>
  <c r="D1431" i="163"/>
  <c r="C1431" i="163"/>
  <c r="AF1448" i="163" s="1"/>
  <c r="C1430" i="163"/>
  <c r="G1437" i="163"/>
  <c r="J1437" i="163" s="1"/>
  <c r="J1443" i="163" s="1"/>
  <c r="D74" i="114" s="1"/>
  <c r="F74" i="114" s="1"/>
  <c r="O55" i="162" s="1"/>
  <c r="D1404" i="163"/>
  <c r="C1404" i="163"/>
  <c r="AF1421" i="163" s="1"/>
  <c r="C1403" i="163"/>
  <c r="G1410" i="163"/>
  <c r="J1410" i="163" s="1"/>
  <c r="J1416" i="163" s="1"/>
  <c r="D73" i="114" s="1"/>
  <c r="F73" i="114" s="1"/>
  <c r="O54" i="162" s="1"/>
  <c r="D1377" i="163"/>
  <c r="C1376" i="163"/>
  <c r="C1377" i="163"/>
  <c r="AF1394" i="163" s="1"/>
  <c r="G1383" i="163"/>
  <c r="J1383" i="163" s="1"/>
  <c r="J1389" i="163" s="1"/>
  <c r="D72" i="114" s="1"/>
  <c r="F72" i="114" s="1"/>
  <c r="O53" i="162" s="1"/>
  <c r="D1350" i="163"/>
  <c r="C1350" i="163"/>
  <c r="AF1367" i="163" s="1"/>
  <c r="C1349" i="163"/>
  <c r="G1356" i="163"/>
  <c r="J1356" i="163" s="1"/>
  <c r="J1362" i="163" s="1"/>
  <c r="D71" i="114" s="1"/>
  <c r="F71" i="114" s="1"/>
  <c r="O52" i="162" s="1"/>
  <c r="G1329" i="163"/>
  <c r="J1329" i="163" s="1"/>
  <c r="J1335" i="163" s="1"/>
  <c r="D70" i="114" s="1"/>
  <c r="D1323" i="163"/>
  <c r="C1323" i="163"/>
  <c r="AF1340" i="163" s="1"/>
  <c r="C1322" i="163"/>
  <c r="D1296" i="163"/>
  <c r="C1296" i="163"/>
  <c r="AF1313" i="163" s="1"/>
  <c r="C1295" i="163"/>
  <c r="G1302" i="163"/>
  <c r="J1302" i="163" s="1"/>
  <c r="J1308" i="163" s="1"/>
  <c r="D1271" i="163"/>
  <c r="C1271" i="163"/>
  <c r="AF1286" i="163" s="1"/>
  <c r="C1270" i="163"/>
  <c r="G1277" i="163"/>
  <c r="J1277" i="163" s="1"/>
  <c r="J1281" i="163" s="1"/>
  <c r="D1244" i="163"/>
  <c r="C1244" i="163"/>
  <c r="AF1261" i="163" s="1"/>
  <c r="C1243" i="163"/>
  <c r="G1252" i="163"/>
  <c r="J1252" i="163" s="1"/>
  <c r="G1250" i="163"/>
  <c r="J1250" i="163" s="1"/>
  <c r="G1221" i="163"/>
  <c r="J1221" i="163" s="1"/>
  <c r="D1215" i="163"/>
  <c r="C1215" i="163"/>
  <c r="AF1234" i="163" s="1"/>
  <c r="C1214" i="163"/>
  <c r="D1186" i="163"/>
  <c r="C1186" i="163"/>
  <c r="AF1205" i="163" s="1"/>
  <c r="C1185" i="163"/>
  <c r="G1192" i="163"/>
  <c r="J1192" i="163" s="1"/>
  <c r="J1200" i="163" s="1"/>
  <c r="D63" i="114" s="1"/>
  <c r="D1157" i="163"/>
  <c r="C1157" i="163"/>
  <c r="AF1176" i="163" s="1"/>
  <c r="C1156" i="163"/>
  <c r="G1163" i="163"/>
  <c r="J1163" i="163" s="1"/>
  <c r="J1171" i="163" s="1"/>
  <c r="D62" i="114" s="1"/>
  <c r="G1137" i="163"/>
  <c r="J1137" i="163" s="1"/>
  <c r="G1135" i="163"/>
  <c r="J1135" i="163" s="1"/>
  <c r="D1129" i="163"/>
  <c r="C1129" i="163"/>
  <c r="AF1148" i="163" s="1"/>
  <c r="C1128" i="163"/>
  <c r="G1110" i="163"/>
  <c r="J1110" i="163" s="1"/>
  <c r="AN1271" i="163" l="1"/>
  <c r="D68" i="114"/>
  <c r="AN1296" i="163"/>
  <c r="D69" i="114"/>
  <c r="AN1377" i="163"/>
  <c r="K53" i="162"/>
  <c r="AN1431" i="163"/>
  <c r="L55" i="162"/>
  <c r="AN1186" i="163"/>
  <c r="F63" i="114"/>
  <c r="AN1323" i="163"/>
  <c r="AN1157" i="163"/>
  <c r="F62" i="114"/>
  <c r="AN1350" i="163"/>
  <c r="K52" i="162"/>
  <c r="AN1404" i="163"/>
  <c r="K54" i="162"/>
  <c r="J1256" i="163"/>
  <c r="D67" i="114" s="1"/>
  <c r="F67" i="114" s="1"/>
  <c r="J1229" i="163"/>
  <c r="J1143" i="163"/>
  <c r="D61" i="114" s="1"/>
  <c r="G1108" i="163"/>
  <c r="J1108" i="163" s="1"/>
  <c r="C1106" i="163"/>
  <c r="G1106" i="163" s="1"/>
  <c r="J1106" i="163" s="1"/>
  <c r="D1100" i="163"/>
  <c r="C1100" i="163"/>
  <c r="AF1119" i="163" s="1"/>
  <c r="C1099" i="163"/>
  <c r="G1077" i="163"/>
  <c r="D1071" i="163"/>
  <c r="C1071" i="163"/>
  <c r="AF1090" i="163" s="1"/>
  <c r="C1070" i="163"/>
  <c r="J1048" i="163"/>
  <c r="D1042" i="163"/>
  <c r="C1042" i="163"/>
  <c r="C1041" i="163"/>
  <c r="G1021" i="163"/>
  <c r="J1021" i="163" s="1"/>
  <c r="G1019" i="163"/>
  <c r="J1019" i="163" s="1"/>
  <c r="G992" i="163"/>
  <c r="J992" i="163" s="1"/>
  <c r="G994" i="163"/>
  <c r="J994" i="163" s="1"/>
  <c r="G990" i="163"/>
  <c r="J990" i="163" s="1"/>
  <c r="D1013" i="163"/>
  <c r="C1013" i="163"/>
  <c r="C1012" i="163"/>
  <c r="D984" i="163"/>
  <c r="C984" i="163"/>
  <c r="C983" i="163"/>
  <c r="J961" i="163"/>
  <c r="J969" i="163" s="1"/>
  <c r="D53" i="114" s="1"/>
  <c r="D955" i="163"/>
  <c r="C955" i="163"/>
  <c r="C954" i="163"/>
  <c r="J932" i="163"/>
  <c r="J940" i="163" s="1"/>
  <c r="D926" i="163"/>
  <c r="C926" i="163"/>
  <c r="C925" i="163"/>
  <c r="G903" i="163"/>
  <c r="J903" i="163" s="1"/>
  <c r="D897" i="163"/>
  <c r="C897" i="163"/>
  <c r="C896" i="163"/>
  <c r="G874" i="163"/>
  <c r="D868" i="163"/>
  <c r="C868" i="163"/>
  <c r="C867" i="163"/>
  <c r="J845" i="163"/>
  <c r="D839" i="163"/>
  <c r="C839" i="163"/>
  <c r="C838" i="163"/>
  <c r="G816" i="163"/>
  <c r="J816" i="163" s="1"/>
  <c r="D810" i="163"/>
  <c r="C810" i="163"/>
  <c r="C809" i="163"/>
  <c r="G787" i="163"/>
  <c r="D781" i="163"/>
  <c r="C781" i="163"/>
  <c r="C780" i="163"/>
  <c r="G760" i="163"/>
  <c r="J760" i="163" s="1"/>
  <c r="AN751" i="163"/>
  <c r="D752" i="163"/>
  <c r="C752" i="163"/>
  <c r="C751" i="163"/>
  <c r="D723" i="163"/>
  <c r="C723" i="163"/>
  <c r="C722" i="163"/>
  <c r="D684" i="163"/>
  <c r="C684" i="163"/>
  <c r="C683" i="163"/>
  <c r="J667" i="163"/>
  <c r="D39" i="114" s="1"/>
  <c r="D644" i="163"/>
  <c r="C644" i="163"/>
  <c r="C643" i="163"/>
  <c r="D609" i="163"/>
  <c r="C609" i="163"/>
  <c r="C608" i="163"/>
  <c r="D566" i="163"/>
  <c r="C565" i="163"/>
  <c r="C566" i="163"/>
  <c r="G543" i="163"/>
  <c r="J543" i="163" s="1"/>
  <c r="G541" i="163"/>
  <c r="J541" i="163" s="1"/>
  <c r="G539" i="163"/>
  <c r="J539" i="163" s="1"/>
  <c r="G537" i="163"/>
  <c r="J537" i="163" s="1"/>
  <c r="G535" i="163"/>
  <c r="J535" i="163" s="1"/>
  <c r="G533" i="163"/>
  <c r="J533" i="163" s="1"/>
  <c r="G531" i="163"/>
  <c r="J531" i="163" s="1"/>
  <c r="G529" i="163"/>
  <c r="J529" i="163" s="1"/>
  <c r="G527" i="163"/>
  <c r="J527" i="163" s="1"/>
  <c r="AN520" i="163"/>
  <c r="D521" i="163"/>
  <c r="C521" i="163"/>
  <c r="C520" i="163"/>
  <c r="G501" i="163"/>
  <c r="J501" i="163" s="1"/>
  <c r="C497" i="163"/>
  <c r="G497" i="163" s="1"/>
  <c r="J497" i="163" s="1"/>
  <c r="G493" i="163"/>
  <c r="J493" i="163" s="1"/>
  <c r="G491" i="163"/>
  <c r="J491" i="163" s="1"/>
  <c r="C487" i="163"/>
  <c r="G487" i="163" s="1"/>
  <c r="J487" i="163" s="1"/>
  <c r="C485" i="163"/>
  <c r="G485" i="163" s="1"/>
  <c r="J485" i="163" s="1"/>
  <c r="G483" i="163"/>
  <c r="J483" i="163" s="1"/>
  <c r="G481" i="163"/>
  <c r="J481" i="163" s="1"/>
  <c r="G479" i="163"/>
  <c r="J479" i="163" s="1"/>
  <c r="G477" i="163"/>
  <c r="J477" i="163" s="1"/>
  <c r="G475" i="163"/>
  <c r="J475" i="163" s="1"/>
  <c r="G473" i="163"/>
  <c r="J473" i="163" s="1"/>
  <c r="G471" i="163"/>
  <c r="J471" i="163" s="1"/>
  <c r="G469" i="163"/>
  <c r="J469" i="163" s="1"/>
  <c r="G467" i="163"/>
  <c r="J467" i="163" s="1"/>
  <c r="G465" i="163"/>
  <c r="J465" i="163" s="1"/>
  <c r="D459" i="163"/>
  <c r="C459" i="163"/>
  <c r="C458" i="163"/>
  <c r="C441" i="163"/>
  <c r="G441" i="163" s="1"/>
  <c r="J441" i="163" s="1"/>
  <c r="G437" i="163"/>
  <c r="J437" i="163" s="1"/>
  <c r="G435" i="163"/>
  <c r="J435" i="163" s="1"/>
  <c r="C431" i="163"/>
  <c r="C429" i="163"/>
  <c r="G429" i="163" s="1"/>
  <c r="G427" i="163"/>
  <c r="J427" i="163" s="1"/>
  <c r="G419" i="163"/>
  <c r="J419" i="163" s="1"/>
  <c r="G421" i="163"/>
  <c r="J421" i="163" s="1"/>
  <c r="G423" i="163"/>
  <c r="J423" i="163" s="1"/>
  <c r="G425" i="163"/>
  <c r="J425" i="163" s="1"/>
  <c r="G417" i="163"/>
  <c r="J417" i="163" s="1"/>
  <c r="G415" i="163"/>
  <c r="J415" i="163" s="1"/>
  <c r="J413" i="163"/>
  <c r="G411" i="163"/>
  <c r="J411" i="163" s="1"/>
  <c r="G409" i="163"/>
  <c r="J409" i="163" s="1"/>
  <c r="D403" i="163"/>
  <c r="C403" i="163"/>
  <c r="C402" i="163"/>
  <c r="G369" i="163"/>
  <c r="J369" i="163" s="1"/>
  <c r="J375" i="163" s="1"/>
  <c r="D27" i="114" s="1"/>
  <c r="D363" i="163"/>
  <c r="C363" i="163"/>
  <c r="C362" i="163"/>
  <c r="G340" i="163"/>
  <c r="D334" i="163"/>
  <c r="C334" i="163"/>
  <c r="C333" i="163"/>
  <c r="D305" i="163"/>
  <c r="C305" i="163"/>
  <c r="C304" i="163"/>
  <c r="G288" i="163"/>
  <c r="J288" i="163" s="1"/>
  <c r="G284" i="163"/>
  <c r="J284" i="163" s="1"/>
  <c r="G286" i="163"/>
  <c r="J286" i="163" s="1"/>
  <c r="D276" i="163"/>
  <c r="C276" i="163"/>
  <c r="C275" i="163"/>
  <c r="G257" i="163"/>
  <c r="J257" i="163" s="1"/>
  <c r="G255" i="163"/>
  <c r="J255" i="163" s="1"/>
  <c r="G253" i="163"/>
  <c r="J253" i="163" s="1"/>
  <c r="G251" i="163"/>
  <c r="J251" i="163" s="1"/>
  <c r="G249" i="163"/>
  <c r="J249" i="163" s="1"/>
  <c r="AN242" i="163"/>
  <c r="D243" i="163"/>
  <c r="C243" i="163"/>
  <c r="C242" i="163"/>
  <c r="G212" i="163"/>
  <c r="J212" i="163" s="1"/>
  <c r="G214" i="163"/>
  <c r="J214" i="163" s="1"/>
  <c r="G216" i="163"/>
  <c r="J216" i="163" s="1"/>
  <c r="G218" i="163"/>
  <c r="J218" i="163" s="1"/>
  <c r="G220" i="163"/>
  <c r="J220" i="163" s="1"/>
  <c r="G210" i="163"/>
  <c r="J210" i="163" s="1"/>
  <c r="D204" i="163"/>
  <c r="C204" i="163"/>
  <c r="C203" i="163"/>
  <c r="G180" i="163"/>
  <c r="AN173" i="163"/>
  <c r="D174" i="163"/>
  <c r="C174" i="163"/>
  <c r="C173" i="163"/>
  <c r="G122" i="163"/>
  <c r="J122" i="163" s="1"/>
  <c r="G120" i="163"/>
  <c r="J120" i="163" s="1"/>
  <c r="G118" i="163"/>
  <c r="J118" i="163" s="1"/>
  <c r="G116" i="163"/>
  <c r="J116" i="163" s="1"/>
  <c r="G114" i="163"/>
  <c r="J114" i="163" s="1"/>
  <c r="G112" i="163"/>
  <c r="J112" i="163" s="1"/>
  <c r="G108" i="163"/>
  <c r="J108" i="163" s="1"/>
  <c r="D142" i="163"/>
  <c r="C142" i="163"/>
  <c r="C141" i="163"/>
  <c r="G106" i="163"/>
  <c r="AN99" i="163"/>
  <c r="D100" i="163"/>
  <c r="C100" i="163"/>
  <c r="C99" i="163"/>
  <c r="G77" i="163"/>
  <c r="J77" i="163" s="1"/>
  <c r="G75" i="163"/>
  <c r="D40" i="163"/>
  <c r="G48" i="163"/>
  <c r="J48" i="163" s="1"/>
  <c r="G46" i="163"/>
  <c r="C40" i="163"/>
  <c r="D11" i="163"/>
  <c r="C11" i="163"/>
  <c r="J21" i="163"/>
  <c r="G21" i="163"/>
  <c r="G19" i="163"/>
  <c r="G17" i="163"/>
  <c r="J17" i="163" s="1"/>
  <c r="O46" i="162" l="1"/>
  <c r="F46" i="162" s="1"/>
  <c r="F68" i="114"/>
  <c r="O49" i="162" s="1"/>
  <c r="F49" i="162" s="1"/>
  <c r="O48" i="162"/>
  <c r="O45" i="162"/>
  <c r="F45" i="162" s="1"/>
  <c r="F69" i="114"/>
  <c r="O50" i="162" s="1"/>
  <c r="F50" i="162" s="1"/>
  <c r="D50" i="114"/>
  <c r="F50" i="114" s="1"/>
  <c r="J1077" i="163"/>
  <c r="J1085" i="163" s="1"/>
  <c r="J1027" i="163"/>
  <c r="D55" i="114" s="1"/>
  <c r="J506" i="163"/>
  <c r="D31" i="114" s="1"/>
  <c r="AX109" i="163"/>
  <c r="J226" i="163"/>
  <c r="D22" i="114" s="1"/>
  <c r="J106" i="163"/>
  <c r="J260" i="163"/>
  <c r="D23" i="114" s="1"/>
  <c r="G431" i="163"/>
  <c r="J431" i="163" s="1"/>
  <c r="J429" i="163"/>
  <c r="K64" i="162"/>
  <c r="J594" i="163"/>
  <c r="D35" i="114" s="1"/>
  <c r="J1114" i="163"/>
  <c r="J551" i="163"/>
  <c r="D34" i="114" s="1"/>
  <c r="AN1129" i="163"/>
  <c r="F61" i="114"/>
  <c r="AN1244" i="163"/>
  <c r="F48" i="162"/>
  <c r="AN1215" i="163"/>
  <c r="J998" i="163"/>
  <c r="D54" i="114" s="1"/>
  <c r="O37" i="162" l="1"/>
  <c r="J37" i="162" s="1"/>
  <c r="O44" i="162"/>
  <c r="F44" i="162" s="1"/>
  <c r="AN1100" i="163"/>
  <c r="D60" i="114"/>
  <c r="F60" i="114" s="1"/>
  <c r="D57" i="114"/>
  <c r="AN1071" i="163"/>
  <c r="F47" i="162"/>
  <c r="AX107" i="163"/>
  <c r="AX126" i="163" s="1"/>
  <c r="J126" i="163"/>
  <c r="D17" i="114" s="1"/>
  <c r="J445" i="163"/>
  <c r="D30" i="114" s="1"/>
  <c r="F63" i="163"/>
  <c r="F95" i="163" s="1"/>
  <c r="F136" i="163" s="1"/>
  <c r="F168" i="163" s="1"/>
  <c r="F198" i="163" s="1"/>
  <c r="F236" i="163" s="1"/>
  <c r="F270" i="163" s="1"/>
  <c r="F300" i="163" s="1"/>
  <c r="F329" i="163" s="1"/>
  <c r="F358" i="163" s="1"/>
  <c r="F385" i="163" s="1"/>
  <c r="F455" i="163" s="1"/>
  <c r="F516" i="163" s="1"/>
  <c r="F561" i="163" s="1"/>
  <c r="F604" i="163" s="1"/>
  <c r="F639" i="163" s="1"/>
  <c r="F677" i="163" s="1"/>
  <c r="F718" i="163" s="1"/>
  <c r="F747" i="163" s="1"/>
  <c r="F776" i="163" s="1"/>
  <c r="F805" i="163" s="1"/>
  <c r="F834" i="163" s="1"/>
  <c r="F863" i="163" s="1"/>
  <c r="F892" i="163" s="1"/>
  <c r="F921" i="163" s="1"/>
  <c r="F950" i="163" s="1"/>
  <c r="F979" i="163" s="1"/>
  <c r="F1008" i="163" s="1"/>
  <c r="F1037" i="163" s="1"/>
  <c r="F1066" i="163" s="1"/>
  <c r="F1095" i="163" s="1"/>
  <c r="F1124" i="163" s="1"/>
  <c r="F1153" i="163" s="1"/>
  <c r="F1181" i="163" s="1"/>
  <c r="F1210" i="163" s="1"/>
  <c r="F1239" i="163" s="1"/>
  <c r="F1266" i="163" s="1"/>
  <c r="F1291" i="163" s="1"/>
  <c r="F1318" i="163" s="1"/>
  <c r="F1345" i="163" s="1"/>
  <c r="F1372" i="163" s="1"/>
  <c r="F1399" i="163" s="1"/>
  <c r="F1426" i="163" s="1"/>
  <c r="F1453" i="163" s="1"/>
  <c r="F1482" i="163" s="1"/>
  <c r="F1511" i="163" s="1"/>
  <c r="F1540" i="163" s="1"/>
  <c r="F1569" i="163" s="1"/>
  <c r="F1598" i="163" s="1"/>
  <c r="F1627" i="163" s="1"/>
  <c r="F64" i="163"/>
  <c r="F96" i="163" s="1"/>
  <c r="F137" i="163" s="1"/>
  <c r="F169" i="163" s="1"/>
  <c r="F199" i="163" s="1"/>
  <c r="F237" i="163" s="1"/>
  <c r="F271" i="163" s="1"/>
  <c r="F301" i="163" s="1"/>
  <c r="F330" i="163" s="1"/>
  <c r="F359" i="163" s="1"/>
  <c r="F386" i="163" s="1"/>
  <c r="F456" i="163" s="1"/>
  <c r="F517" i="163" s="1"/>
  <c r="F562" i="163" s="1"/>
  <c r="F605" i="163" s="1"/>
  <c r="F640" i="163" s="1"/>
  <c r="F678" i="163" s="1"/>
  <c r="F719" i="163" s="1"/>
  <c r="F748" i="163" s="1"/>
  <c r="F777" i="163" s="1"/>
  <c r="F806" i="163" s="1"/>
  <c r="F835" i="163" s="1"/>
  <c r="F864" i="163" s="1"/>
  <c r="F893" i="163" s="1"/>
  <c r="F922" i="163" s="1"/>
  <c r="F951" i="163" s="1"/>
  <c r="F980" i="163" s="1"/>
  <c r="F1009" i="163" s="1"/>
  <c r="F1038" i="163" s="1"/>
  <c r="F1067" i="163" s="1"/>
  <c r="F1096" i="163" s="1"/>
  <c r="F1125" i="163" s="1"/>
  <c r="F1154" i="163" s="1"/>
  <c r="F1182" i="163" s="1"/>
  <c r="F1211" i="163" s="1"/>
  <c r="F1240" i="163" s="1"/>
  <c r="F1267" i="163" s="1"/>
  <c r="F1292" i="163" s="1"/>
  <c r="F1319" i="163" s="1"/>
  <c r="F1346" i="163" s="1"/>
  <c r="F1373" i="163" s="1"/>
  <c r="F1400" i="163" s="1"/>
  <c r="F1427" i="163" s="1"/>
  <c r="F1454" i="163" s="1"/>
  <c r="F1483" i="163" s="1"/>
  <c r="F1512" i="163" s="1"/>
  <c r="F1541" i="163" s="1"/>
  <c r="F1570" i="163" s="1"/>
  <c r="F1599" i="163" s="1"/>
  <c r="F1628" i="163" s="1"/>
  <c r="F59" i="114" l="1"/>
  <c r="O43" i="162"/>
  <c r="F43" i="162"/>
  <c r="G15" i="182"/>
  <c r="O551" i="163" l="1"/>
  <c r="I7" i="190"/>
  <c r="C7" i="190"/>
  <c r="B8" i="190"/>
  <c r="I38" i="190"/>
  <c r="I33" i="190"/>
  <c r="H24" i="190"/>
  <c r="G22" i="190"/>
  <c r="H22" i="190" s="1"/>
  <c r="H12" i="190"/>
  <c r="G18" i="190" s="1"/>
  <c r="H18" i="190" s="1"/>
  <c r="B4" i="190"/>
  <c r="J874" i="163"/>
  <c r="J882" i="163" s="1"/>
  <c r="D48" i="114" s="1"/>
  <c r="AF887" i="163"/>
  <c r="C7" i="189"/>
  <c r="B8" i="189"/>
  <c r="I38" i="189"/>
  <c r="I33" i="189"/>
  <c r="H24" i="189"/>
  <c r="E23" i="189"/>
  <c r="G23" i="189" s="1"/>
  <c r="H23" i="189" s="1"/>
  <c r="G22" i="189"/>
  <c r="H22" i="189" s="1"/>
  <c r="I7" i="189"/>
  <c r="B4" i="189"/>
  <c r="AN838" i="163"/>
  <c r="AF858" i="163"/>
  <c r="O594" i="163" l="1"/>
  <c r="F34" i="114"/>
  <c r="O25" i="162" s="1"/>
  <c r="I25" i="190"/>
  <c r="I19" i="190"/>
  <c r="J853" i="163"/>
  <c r="D47" i="114" s="1"/>
  <c r="I25" i="189"/>
  <c r="G25" i="162" l="1"/>
  <c r="H25" i="162" s="1"/>
  <c r="AN868" i="163"/>
  <c r="I40" i="190"/>
  <c r="G45" i="190" s="1"/>
  <c r="G44" i="190" l="1"/>
  <c r="G43" i="190"/>
  <c r="I46" i="190" l="1"/>
  <c r="I48" i="190" s="1"/>
  <c r="I49" i="190"/>
  <c r="E56" i="114"/>
  <c r="C7" i="188"/>
  <c r="B8" i="188"/>
  <c r="I42" i="188"/>
  <c r="H28" i="188"/>
  <c r="E27" i="188"/>
  <c r="G27" i="188" s="1"/>
  <c r="H27" i="188" s="1"/>
  <c r="G26" i="188"/>
  <c r="H26" i="188" s="1"/>
  <c r="H12" i="188"/>
  <c r="G22" i="188" s="1"/>
  <c r="H22" i="188" s="1"/>
  <c r="I23" i="188" s="1"/>
  <c r="I7" i="188"/>
  <c r="B4" i="188"/>
  <c r="H13" i="187"/>
  <c r="H14" i="187"/>
  <c r="H15" i="187"/>
  <c r="H12" i="187"/>
  <c r="C7" i="187"/>
  <c r="B8" i="187"/>
  <c r="I42" i="187"/>
  <c r="H28" i="187"/>
  <c r="E27" i="187"/>
  <c r="G27" i="187" s="1"/>
  <c r="H27" i="187" s="1"/>
  <c r="G26" i="187"/>
  <c r="H26" i="187" s="1"/>
  <c r="I7" i="187"/>
  <c r="B4" i="187"/>
  <c r="H13" i="186"/>
  <c r="H14" i="186"/>
  <c r="H12" i="186"/>
  <c r="C7" i="186"/>
  <c r="B8" i="186"/>
  <c r="I42" i="186"/>
  <c r="H28" i="186"/>
  <c r="E27" i="186"/>
  <c r="G27" i="186" s="1"/>
  <c r="H27" i="186" s="1"/>
  <c r="G26" i="186"/>
  <c r="H26" i="186" s="1"/>
  <c r="I7" i="186"/>
  <c r="B4" i="186"/>
  <c r="H12" i="185"/>
  <c r="G22" i="185" s="1"/>
  <c r="H22" i="185" s="1"/>
  <c r="I7" i="185"/>
  <c r="C7" i="185"/>
  <c r="B8" i="185"/>
  <c r="I42" i="185"/>
  <c r="H28" i="185"/>
  <c r="E27" i="185"/>
  <c r="G27" i="185" s="1"/>
  <c r="H27" i="185" s="1"/>
  <c r="G26" i="185"/>
  <c r="H26" i="185" s="1"/>
  <c r="B4" i="185"/>
  <c r="H15" i="184"/>
  <c r="H16" i="184"/>
  <c r="H17" i="184"/>
  <c r="H18" i="184"/>
  <c r="H19" i="184"/>
  <c r="H20" i="184"/>
  <c r="C7" i="184"/>
  <c r="B8" i="184"/>
  <c r="I42" i="184"/>
  <c r="H28" i="184"/>
  <c r="E27" i="184"/>
  <c r="G27" i="184" s="1"/>
  <c r="H27" i="184" s="1"/>
  <c r="G26" i="184"/>
  <c r="H26" i="184" s="1"/>
  <c r="H14" i="184"/>
  <c r="H13" i="184"/>
  <c r="H12" i="184"/>
  <c r="B4" i="184"/>
  <c r="G22" i="183"/>
  <c r="H22" i="183" s="1"/>
  <c r="H13" i="183"/>
  <c r="H14" i="183"/>
  <c r="H15" i="183"/>
  <c r="H16" i="183"/>
  <c r="H17" i="183"/>
  <c r="H12" i="183"/>
  <c r="C7" i="183"/>
  <c r="B8" i="183"/>
  <c r="I38" i="183"/>
  <c r="I33" i="183"/>
  <c r="H24" i="183"/>
  <c r="E23" i="183"/>
  <c r="G23" i="183" s="1"/>
  <c r="H23" i="183" s="1"/>
  <c r="B4" i="183"/>
  <c r="G22" i="182"/>
  <c r="H22" i="182" s="1"/>
  <c r="I7" i="182"/>
  <c r="C7" i="182"/>
  <c r="B8" i="182"/>
  <c r="I38" i="182"/>
  <c r="H24" i="182"/>
  <c r="E23" i="182"/>
  <c r="G23" i="182" s="1"/>
  <c r="H23" i="182" s="1"/>
  <c r="H15" i="182"/>
  <c r="H14" i="182"/>
  <c r="H13" i="182"/>
  <c r="H12" i="182"/>
  <c r="B4" i="182"/>
  <c r="G24" i="181"/>
  <c r="H24" i="181" s="1"/>
  <c r="H13" i="181"/>
  <c r="H14" i="181"/>
  <c r="H15" i="181"/>
  <c r="H16" i="181"/>
  <c r="H17" i="181"/>
  <c r="H12" i="181"/>
  <c r="B8" i="181"/>
  <c r="C7" i="181"/>
  <c r="I40" i="181"/>
  <c r="H26" i="181"/>
  <c r="E25" i="181"/>
  <c r="G25" i="181" s="1"/>
  <c r="H25" i="181" s="1"/>
  <c r="B4" i="181"/>
  <c r="G24" i="180"/>
  <c r="H24" i="180" s="1"/>
  <c r="I7" i="180"/>
  <c r="I40" i="180"/>
  <c r="H26" i="180"/>
  <c r="E25" i="180"/>
  <c r="G25" i="180" s="1"/>
  <c r="H25" i="180" s="1"/>
  <c r="B4" i="180"/>
  <c r="G22" i="186" l="1"/>
  <c r="H22" i="186" s="1"/>
  <c r="I23" i="186" s="1"/>
  <c r="I29" i="188"/>
  <c r="I29" i="185"/>
  <c r="H32" i="185" s="1"/>
  <c r="I37" i="185" s="1"/>
  <c r="I29" i="184"/>
  <c r="H32" i="184" s="1"/>
  <c r="I37" i="184" s="1"/>
  <c r="G22" i="187"/>
  <c r="H22" i="187" s="1"/>
  <c r="I23" i="187" s="1"/>
  <c r="I29" i="187"/>
  <c r="I25" i="183"/>
  <c r="G18" i="182"/>
  <c r="H18" i="182" s="1"/>
  <c r="I19" i="182" s="1"/>
  <c r="I27" i="181"/>
  <c r="H30" i="181" s="1"/>
  <c r="I35" i="181" s="1"/>
  <c r="I29" i="186"/>
  <c r="I23" i="185"/>
  <c r="G22" i="184"/>
  <c r="H22" i="184" s="1"/>
  <c r="I23" i="184" s="1"/>
  <c r="G18" i="183"/>
  <c r="H18" i="183" s="1"/>
  <c r="I19" i="183" s="1"/>
  <c r="I25" i="182"/>
  <c r="H28" i="182" s="1"/>
  <c r="I33" i="182" s="1"/>
  <c r="G20" i="181"/>
  <c r="H20" i="181" s="1"/>
  <c r="I21" i="181" s="1"/>
  <c r="I27" i="180"/>
  <c r="H30" i="180" s="1"/>
  <c r="I35" i="180" s="1"/>
  <c r="H32" i="186" l="1"/>
  <c r="I37" i="186" s="1"/>
  <c r="I44" i="186" s="1"/>
  <c r="H32" i="187"/>
  <c r="I37" i="187" s="1"/>
  <c r="I44" i="187" s="1"/>
  <c r="H32" i="188"/>
  <c r="I37" i="188" s="1"/>
  <c r="I44" i="188" s="1"/>
  <c r="I44" i="185"/>
  <c r="E79" i="114" s="1"/>
  <c r="F79" i="114" s="1"/>
  <c r="I44" i="184"/>
  <c r="G49" i="184" s="1"/>
  <c r="I40" i="183"/>
  <c r="G43" i="183" s="1"/>
  <c r="I42" i="181"/>
  <c r="G45" i="181" s="1"/>
  <c r="I40" i="182"/>
  <c r="G45" i="182" s="1"/>
  <c r="O58" i="162" l="1"/>
  <c r="L58" i="162" s="1"/>
  <c r="M58" i="162" s="1"/>
  <c r="N58" i="162" s="1"/>
  <c r="G48" i="185"/>
  <c r="G47" i="184"/>
  <c r="G48" i="184"/>
  <c r="G49" i="187"/>
  <c r="G47" i="187"/>
  <c r="G48" i="187"/>
  <c r="G47" i="186"/>
  <c r="G49" i="186"/>
  <c r="G48" i="186"/>
  <c r="G44" i="183"/>
  <c r="G47" i="185"/>
  <c r="G49" i="188"/>
  <c r="G47" i="188"/>
  <c r="G48" i="188"/>
  <c r="G49" i="185"/>
  <c r="G45" i="183"/>
  <c r="G46" i="181"/>
  <c r="G47" i="181"/>
  <c r="G44" i="182"/>
  <c r="G43" i="182"/>
  <c r="I50" i="184" l="1"/>
  <c r="I46" i="183"/>
  <c r="I48" i="183" s="1"/>
  <c r="I49" i="183" s="1"/>
  <c r="I50" i="187"/>
  <c r="I52" i="187" s="1"/>
  <c r="E81" i="114" s="1"/>
  <c r="I50" i="186"/>
  <c r="I52" i="186" s="1"/>
  <c r="I53" i="186" s="1"/>
  <c r="I50" i="185"/>
  <c r="I52" i="185" s="1"/>
  <c r="I53" i="185" s="1"/>
  <c r="I50" i="188"/>
  <c r="I52" i="188" s="1"/>
  <c r="I53" i="188" s="1"/>
  <c r="E77" i="114"/>
  <c r="F77" i="114" s="1"/>
  <c r="I52" i="184"/>
  <c r="E78" i="114" s="1"/>
  <c r="F78" i="114" s="1"/>
  <c r="O57" i="162" s="1"/>
  <c r="I46" i="182"/>
  <c r="I48" i="182" s="1"/>
  <c r="I49" i="182" s="1"/>
  <c r="I48" i="181"/>
  <c r="I50" i="181" s="1"/>
  <c r="I51" i="181" s="1"/>
  <c r="H12" i="179"/>
  <c r="G20" i="179" s="1"/>
  <c r="H20" i="179" s="1"/>
  <c r="I40" i="179"/>
  <c r="H26" i="179"/>
  <c r="E25" i="179"/>
  <c r="G25" i="179" s="1"/>
  <c r="H25" i="179" s="1"/>
  <c r="G24" i="179"/>
  <c r="H24" i="179" s="1"/>
  <c r="B4" i="179"/>
  <c r="H13" i="178"/>
  <c r="H12" i="178"/>
  <c r="B8" i="178"/>
  <c r="I40" i="178"/>
  <c r="H26" i="178"/>
  <c r="E25" i="178"/>
  <c r="G25" i="178" s="1"/>
  <c r="H25" i="178" s="1"/>
  <c r="G24" i="178"/>
  <c r="H24" i="178" s="1"/>
  <c r="B4" i="178"/>
  <c r="G23" i="175"/>
  <c r="H23" i="175" s="1"/>
  <c r="H13" i="175"/>
  <c r="I7" i="175"/>
  <c r="C7" i="175"/>
  <c r="B8" i="175"/>
  <c r="I37" i="175"/>
  <c r="H25" i="175"/>
  <c r="E24" i="175"/>
  <c r="G24" i="175" s="1"/>
  <c r="H24" i="175" s="1"/>
  <c r="B4" i="175"/>
  <c r="I7" i="174"/>
  <c r="B8" i="174"/>
  <c r="C7" i="174"/>
  <c r="I38" i="174"/>
  <c r="H26" i="174"/>
  <c r="E25" i="174"/>
  <c r="G25" i="174" s="1"/>
  <c r="H25" i="174" s="1"/>
  <c r="G24" i="174"/>
  <c r="H24" i="174" s="1"/>
  <c r="H14" i="174"/>
  <c r="H13" i="174"/>
  <c r="H12" i="174"/>
  <c r="B4" i="174"/>
  <c r="G24" i="173"/>
  <c r="I7" i="173"/>
  <c r="C7" i="173"/>
  <c r="B8" i="173"/>
  <c r="I38" i="173"/>
  <c r="H26" i="173"/>
  <c r="E25" i="173"/>
  <c r="G25" i="173" s="1"/>
  <c r="H25" i="173" s="1"/>
  <c r="H14" i="173"/>
  <c r="H13" i="173"/>
  <c r="H12" i="173"/>
  <c r="B4" i="173"/>
  <c r="H13" i="172"/>
  <c r="H14" i="172"/>
  <c r="H12" i="172"/>
  <c r="C7" i="172"/>
  <c r="B8" i="172"/>
  <c r="I38" i="172"/>
  <c r="H26" i="172"/>
  <c r="E25" i="172"/>
  <c r="G25" i="172" s="1"/>
  <c r="H25" i="172" s="1"/>
  <c r="G24" i="172"/>
  <c r="H24" i="172" s="1"/>
  <c r="I7" i="172"/>
  <c r="B4" i="172"/>
  <c r="I7" i="171"/>
  <c r="B8" i="171"/>
  <c r="C7" i="171"/>
  <c r="I38" i="171"/>
  <c r="H26" i="171"/>
  <c r="E25" i="171"/>
  <c r="G25" i="171" s="1"/>
  <c r="H25" i="171" s="1"/>
  <c r="G24" i="171"/>
  <c r="H24" i="171" s="1"/>
  <c r="B4" i="171"/>
  <c r="H13" i="167"/>
  <c r="I7" i="167"/>
  <c r="C7" i="167"/>
  <c r="B8" i="167"/>
  <c r="H14" i="170"/>
  <c r="H15" i="170"/>
  <c r="H16" i="170"/>
  <c r="H13" i="170"/>
  <c r="I7" i="170"/>
  <c r="I37" i="170"/>
  <c r="H25" i="170"/>
  <c r="G23" i="170"/>
  <c r="H23" i="170" s="1"/>
  <c r="B4" i="170"/>
  <c r="H13" i="151"/>
  <c r="H14" i="151"/>
  <c r="I7" i="151"/>
  <c r="C7" i="151"/>
  <c r="B8" i="151"/>
  <c r="H18" i="150"/>
  <c r="H17" i="150"/>
  <c r="H16" i="150"/>
  <c r="H15" i="150"/>
  <c r="H14" i="150"/>
  <c r="H13" i="150"/>
  <c r="H18" i="149"/>
  <c r="H17" i="149"/>
  <c r="H16" i="149"/>
  <c r="H15" i="149"/>
  <c r="H14" i="149"/>
  <c r="H13" i="149"/>
  <c r="H13" i="148"/>
  <c r="H14" i="148"/>
  <c r="H15" i="148"/>
  <c r="H16" i="148"/>
  <c r="H17" i="148"/>
  <c r="H18" i="148"/>
  <c r="I7" i="168"/>
  <c r="C7" i="168"/>
  <c r="B8" i="168"/>
  <c r="I37" i="168"/>
  <c r="H25" i="168"/>
  <c r="G23" i="168"/>
  <c r="H23" i="168" s="1"/>
  <c r="G19" i="168"/>
  <c r="H19" i="168" s="1"/>
  <c r="I20" i="168" s="1"/>
  <c r="B4" i="168"/>
  <c r="AF1061" i="163"/>
  <c r="J1056" i="163"/>
  <c r="D56" i="114" s="1"/>
  <c r="AN1012" i="163"/>
  <c r="AF1032" i="163"/>
  <c r="AN1013" i="163"/>
  <c r="AF1003" i="163"/>
  <c r="AF974" i="163"/>
  <c r="AF945" i="163"/>
  <c r="AN926" i="163"/>
  <c r="AF916" i="163"/>
  <c r="J911" i="163"/>
  <c r="D49" i="114" s="1"/>
  <c r="AN809" i="163"/>
  <c r="AF829" i="163"/>
  <c r="J787" i="163"/>
  <c r="J795" i="163" s="1"/>
  <c r="D43" i="114" s="1"/>
  <c r="AN780" i="163"/>
  <c r="AF800" i="163"/>
  <c r="AF771" i="163"/>
  <c r="G758" i="163"/>
  <c r="J758" i="163" s="1"/>
  <c r="J766" i="163" s="1"/>
  <c r="D42" i="114" s="1"/>
  <c r="J729" i="163"/>
  <c r="AN722" i="163"/>
  <c r="AF742" i="163"/>
  <c r="J708" i="163"/>
  <c r="D40" i="114" s="1"/>
  <c r="AN683" i="163"/>
  <c r="AF713" i="163"/>
  <c r="AN644" i="163"/>
  <c r="AN643" i="163"/>
  <c r="AF672" i="163"/>
  <c r="AN608" i="163"/>
  <c r="AF634" i="163"/>
  <c r="AN565" i="163"/>
  <c r="AF599" i="163"/>
  <c r="AF556" i="163"/>
  <c r="AN458" i="163"/>
  <c r="AF511" i="163"/>
  <c r="AN402" i="163"/>
  <c r="AF450" i="163"/>
  <c r="AN362" i="163"/>
  <c r="AF380" i="163"/>
  <c r="J340" i="163"/>
  <c r="J348" i="163" s="1"/>
  <c r="D26" i="114" s="1"/>
  <c r="AF353" i="163"/>
  <c r="G311" i="163"/>
  <c r="J311" i="163" s="1"/>
  <c r="AN304" i="163"/>
  <c r="G282" i="163"/>
  <c r="J282" i="163" s="1"/>
  <c r="J290" i="163" s="1"/>
  <c r="D24" i="114" s="1"/>
  <c r="AN275" i="163"/>
  <c r="AN203" i="163"/>
  <c r="J180" i="163"/>
  <c r="AN141" i="163"/>
  <c r="J46" i="163"/>
  <c r="J75" i="163"/>
  <c r="J85" i="163" s="1"/>
  <c r="D14" i="114" s="1"/>
  <c r="AN68" i="163"/>
  <c r="D69" i="163"/>
  <c r="C69" i="163"/>
  <c r="C68" i="163"/>
  <c r="O56" i="162" l="1"/>
  <c r="I53" i="187"/>
  <c r="L57" i="162"/>
  <c r="M57" i="162" s="1"/>
  <c r="N57" i="162" s="1"/>
  <c r="E82" i="114"/>
  <c r="F82" i="114" s="1"/>
  <c r="E80" i="114"/>
  <c r="F80" i="114" s="1"/>
  <c r="O59" i="162" s="1"/>
  <c r="L56" i="162"/>
  <c r="M56" i="162" s="1"/>
  <c r="E54" i="114"/>
  <c r="I26" i="168"/>
  <c r="H29" i="168" s="1"/>
  <c r="I32" i="168" s="1"/>
  <c r="I53" i="184"/>
  <c r="AN1042" i="163"/>
  <c r="F56" i="114"/>
  <c r="AN897" i="163"/>
  <c r="AN955" i="163"/>
  <c r="I26" i="175"/>
  <c r="I27" i="171"/>
  <c r="H30" i="171" s="1"/>
  <c r="I33" i="171" s="1"/>
  <c r="J737" i="163"/>
  <c r="D41" i="114" s="1"/>
  <c r="AN781" i="163"/>
  <c r="AN684" i="163"/>
  <c r="J824" i="163"/>
  <c r="D44" i="114" s="1"/>
  <c r="AN984" i="163"/>
  <c r="F81" i="114"/>
  <c r="O60" i="162" s="1"/>
  <c r="E53" i="114"/>
  <c r="I27" i="179"/>
  <c r="H30" i="179" s="1"/>
  <c r="I35" i="179" s="1"/>
  <c r="I21" i="179"/>
  <c r="G20" i="178"/>
  <c r="H20" i="178" s="1"/>
  <c r="I21" i="178" s="1"/>
  <c r="I27" i="178"/>
  <c r="H30" i="178" s="1"/>
  <c r="I35" i="178" s="1"/>
  <c r="I27" i="174"/>
  <c r="H30" i="174" s="1"/>
  <c r="I33" i="174" s="1"/>
  <c r="G20" i="174"/>
  <c r="H20" i="174" s="1"/>
  <c r="I21" i="174" s="1"/>
  <c r="H24" i="173"/>
  <c r="I27" i="173" s="1"/>
  <c r="H30" i="173" s="1"/>
  <c r="I33" i="173" s="1"/>
  <c r="G20" i="173"/>
  <c r="H20" i="173" s="1"/>
  <c r="I21" i="173" s="1"/>
  <c r="I27" i="172"/>
  <c r="H30" i="172" s="1"/>
  <c r="I33" i="172" s="1"/>
  <c r="G20" i="172"/>
  <c r="H20" i="172" s="1"/>
  <c r="I21" i="172" s="1"/>
  <c r="I39" i="168" l="1"/>
  <c r="O41" i="162"/>
  <c r="J41" i="162" s="1"/>
  <c r="O61" i="162"/>
  <c r="L61" i="162" s="1"/>
  <c r="M61" i="162" s="1"/>
  <c r="N61" i="162" s="1"/>
  <c r="F76" i="114"/>
  <c r="L59" i="162"/>
  <c r="M59" i="162" s="1"/>
  <c r="N59" i="162" s="1"/>
  <c r="H29" i="175"/>
  <c r="I32" i="175" s="1"/>
  <c r="N56" i="162"/>
  <c r="L60" i="162"/>
  <c r="AN566" i="163"/>
  <c r="F35" i="114"/>
  <c r="AN723" i="163"/>
  <c r="F54" i="114"/>
  <c r="AN752" i="163"/>
  <c r="I42" i="179"/>
  <c r="G46" i="179" s="1"/>
  <c r="F53" i="114"/>
  <c r="O38" i="162" s="1"/>
  <c r="AN403" i="163"/>
  <c r="AN521" i="163"/>
  <c r="AN609" i="163"/>
  <c r="AN459" i="163"/>
  <c r="AN363" i="163"/>
  <c r="I42" i="178"/>
  <c r="G45" i="178" s="1"/>
  <c r="I40" i="174"/>
  <c r="G45" i="174" s="1"/>
  <c r="I40" i="173"/>
  <c r="G43" i="173" s="1"/>
  <c r="I40" i="172"/>
  <c r="G45" i="172" s="1"/>
  <c r="G44" i="168"/>
  <c r="G42" i="168"/>
  <c r="G43" i="168"/>
  <c r="AN334" i="163"/>
  <c r="F33" i="114" l="1"/>
  <c r="O26" i="162"/>
  <c r="O39" i="162"/>
  <c r="J39" i="162" s="1"/>
  <c r="J38" i="162"/>
  <c r="M60" i="162"/>
  <c r="L64" i="162"/>
  <c r="G47" i="179"/>
  <c r="G45" i="179"/>
  <c r="G43" i="174"/>
  <c r="G44" i="174"/>
  <c r="G46" i="178"/>
  <c r="G47" i="178"/>
  <c r="G45" i="173"/>
  <c r="G44" i="173"/>
  <c r="G44" i="172"/>
  <c r="G43" i="172"/>
  <c r="I45" i="168"/>
  <c r="I47" i="168" s="1"/>
  <c r="I48" i="179" l="1"/>
  <c r="I50" i="179" s="1"/>
  <c r="I46" i="174"/>
  <c r="I48" i="174" s="1"/>
  <c r="I49" i="174" s="1"/>
  <c r="I48" i="168"/>
  <c r="E14" i="114"/>
  <c r="F14" i="114" s="1"/>
  <c r="I51" i="179"/>
  <c r="E48" i="114"/>
  <c r="F48" i="114" s="1"/>
  <c r="N60" i="162"/>
  <c r="N64" i="162" s="1"/>
  <c r="M64" i="162"/>
  <c r="G26" i="162"/>
  <c r="I48" i="178"/>
  <c r="I50" i="178" s="1"/>
  <c r="E42" i="114"/>
  <c r="F42" i="114" s="1"/>
  <c r="I46" i="173"/>
  <c r="I48" i="173" s="1"/>
  <c r="E41" i="114" s="1"/>
  <c r="F41" i="114" s="1"/>
  <c r="O30" i="162" s="1"/>
  <c r="I46" i="172"/>
  <c r="I48" i="172" s="1"/>
  <c r="I49" i="172" s="1"/>
  <c r="B6" i="165"/>
  <c r="B6" i="164" s="1"/>
  <c r="B6" i="166" s="1"/>
  <c r="A7" i="163"/>
  <c r="A8" i="162"/>
  <c r="O13" i="162" l="1"/>
  <c r="C13" i="162" s="1"/>
  <c r="D13" i="162" s="1"/>
  <c r="O31" i="162"/>
  <c r="H31" i="162" s="1"/>
  <c r="I31" i="162" s="1"/>
  <c r="O35" i="162"/>
  <c r="I35" i="162" s="1"/>
  <c r="J35" i="162" s="1"/>
  <c r="K65" i="162"/>
  <c r="I51" i="178"/>
  <c r="E47" i="114"/>
  <c r="F47" i="114" s="1"/>
  <c r="O34" i="162" s="1"/>
  <c r="H26" i="162"/>
  <c r="I49" i="173"/>
  <c r="G30" i="162"/>
  <c r="H30" i="162" s="1"/>
  <c r="E40" i="114"/>
  <c r="F40" i="114" s="1"/>
  <c r="B6" i="168"/>
  <c r="B6" i="146" s="1"/>
  <c r="B6" i="147" s="1"/>
  <c r="B6" i="148" s="1"/>
  <c r="B6" i="149" s="1"/>
  <c r="O29" i="162" l="1"/>
  <c r="G29" i="162" s="1"/>
  <c r="H29" i="162" s="1"/>
  <c r="H34" i="162"/>
  <c r="I34" i="162" s="1"/>
  <c r="J34" i="162" s="1"/>
  <c r="B6" i="150"/>
  <c r="B6" i="151" s="1"/>
  <c r="B6" i="154" s="1"/>
  <c r="B6" i="195"/>
  <c r="E5" i="149"/>
  <c r="I38" i="167"/>
  <c r="H26" i="167"/>
  <c r="E25" i="167"/>
  <c r="G25" i="167" s="1"/>
  <c r="H25" i="167" s="1"/>
  <c r="G24" i="167"/>
  <c r="H24" i="167" s="1"/>
  <c r="B4" i="167"/>
  <c r="I7" i="154"/>
  <c r="B8" i="154"/>
  <c r="I7" i="149"/>
  <c r="C7" i="149"/>
  <c r="H30" i="147"/>
  <c r="I7" i="147"/>
  <c r="C7" i="147"/>
  <c r="B8" i="147"/>
  <c r="H30" i="146"/>
  <c r="G23" i="146"/>
  <c r="I37" i="166"/>
  <c r="H25" i="166"/>
  <c r="G24" i="166"/>
  <c r="H24" i="166" s="1"/>
  <c r="G23" i="166"/>
  <c r="H23" i="166" s="1"/>
  <c r="H15" i="166"/>
  <c r="H14" i="166"/>
  <c r="H13" i="166"/>
  <c r="H12" i="166"/>
  <c r="B8" i="166"/>
  <c r="I7" i="166"/>
  <c r="C7" i="166"/>
  <c r="B4" i="166"/>
  <c r="I26" i="166" l="1"/>
  <c r="E5" i="150"/>
  <c r="E5" i="170" s="1"/>
  <c r="E5" i="195"/>
  <c r="C50" i="151"/>
  <c r="C52" i="154" s="1"/>
  <c r="C52" i="196" s="1"/>
  <c r="C52" i="197" s="1"/>
  <c r="C52" i="198" s="1"/>
  <c r="C51" i="195"/>
  <c r="C49" i="151"/>
  <c r="C51" i="154" s="1"/>
  <c r="C51" i="196" s="1"/>
  <c r="C51" i="197" s="1"/>
  <c r="C51" i="198" s="1"/>
  <c r="C50" i="195"/>
  <c r="B6" i="213"/>
  <c r="B6" i="207"/>
  <c r="B6" i="206"/>
  <c r="B6" i="209"/>
  <c r="B6" i="205"/>
  <c r="B6" i="212"/>
  <c r="B6" i="214"/>
  <c r="B6" i="211"/>
  <c r="B6" i="210"/>
  <c r="B6" i="208"/>
  <c r="B6" i="204"/>
  <c r="B6" i="203"/>
  <c r="B6" i="202"/>
  <c r="B6" i="201"/>
  <c r="B6" i="200"/>
  <c r="B6" i="199"/>
  <c r="B6" i="196"/>
  <c r="B6" i="197" s="1"/>
  <c r="B6" i="198" s="1"/>
  <c r="B6" i="170"/>
  <c r="I27" i="167"/>
  <c r="G23" i="195"/>
  <c r="H23" i="195" s="1"/>
  <c r="I25" i="195" s="1"/>
  <c r="H28" i="195" s="1"/>
  <c r="I31" i="195" s="1"/>
  <c r="H29" i="166"/>
  <c r="C51" i="170"/>
  <c r="B6" i="189"/>
  <c r="B6" i="190"/>
  <c r="E5" i="151"/>
  <c r="B6" i="167"/>
  <c r="B6" i="187"/>
  <c r="B6" i="185"/>
  <c r="B6" i="184"/>
  <c r="B6" i="182"/>
  <c r="B6" i="180"/>
  <c r="B6" i="186"/>
  <c r="B6" i="181"/>
  <c r="B6" i="188"/>
  <c r="B6" i="183"/>
  <c r="B6" i="173"/>
  <c r="B6" i="178"/>
  <c r="B6" i="174"/>
  <c r="B6" i="179"/>
  <c r="B6" i="175"/>
  <c r="B6" i="172"/>
  <c r="B6" i="171"/>
  <c r="G19" i="166"/>
  <c r="H19" i="166" s="1"/>
  <c r="I20" i="166" s="1"/>
  <c r="I39" i="166" s="1"/>
  <c r="H30" i="167" l="1"/>
  <c r="I33" i="167" s="1"/>
  <c r="C52" i="209"/>
  <c r="C52" i="205"/>
  <c r="C52" i="204"/>
  <c r="C52" i="211"/>
  <c r="C52" i="202"/>
  <c r="C52" i="208"/>
  <c r="C52" i="214"/>
  <c r="C52" i="213"/>
  <c r="C52" i="210"/>
  <c r="C52" i="207"/>
  <c r="C52" i="206"/>
  <c r="C52" i="212"/>
  <c r="C52" i="203"/>
  <c r="C52" i="199"/>
  <c r="C52" i="201"/>
  <c r="C55" i="200"/>
  <c r="C52" i="170"/>
  <c r="C51" i="206"/>
  <c r="C51" i="212"/>
  <c r="C51" i="207"/>
  <c r="C51" i="203"/>
  <c r="C51" i="202"/>
  <c r="C51" i="214"/>
  <c r="C51" i="211"/>
  <c r="C51" i="210"/>
  <c r="C51" i="209"/>
  <c r="C51" i="208"/>
  <c r="C51" i="205"/>
  <c r="C51" i="213"/>
  <c r="C51" i="204"/>
  <c r="C51" i="201"/>
  <c r="C51" i="199"/>
  <c r="C54" i="200"/>
  <c r="G24" i="170"/>
  <c r="H24" i="170" s="1"/>
  <c r="I26" i="170" s="1"/>
  <c r="H29" i="170" s="1"/>
  <c r="I32" i="170" s="1"/>
  <c r="C53" i="167"/>
  <c r="C53" i="171" s="1"/>
  <c r="C53" i="190"/>
  <c r="C53" i="189"/>
  <c r="C57" i="185"/>
  <c r="C57" i="184"/>
  <c r="C57" i="188"/>
  <c r="C53" i="182"/>
  <c r="C55" i="181"/>
  <c r="C57" i="187"/>
  <c r="C57" i="186"/>
  <c r="C53" i="183"/>
  <c r="C55" i="180"/>
  <c r="C55" i="179"/>
  <c r="C53" i="174"/>
  <c r="C53" i="173"/>
  <c r="C52" i="175"/>
  <c r="C55" i="178"/>
  <c r="C53" i="172"/>
  <c r="C52" i="167"/>
  <c r="C52" i="171" s="1"/>
  <c r="C52" i="190"/>
  <c r="C52" i="189"/>
  <c r="C56" i="185"/>
  <c r="C52" i="183"/>
  <c r="C52" i="182"/>
  <c r="C54" i="180"/>
  <c r="C56" i="187"/>
  <c r="C56" i="186"/>
  <c r="C56" i="184"/>
  <c r="C54" i="181"/>
  <c r="C56" i="188"/>
  <c r="C52" i="173"/>
  <c r="C54" i="179"/>
  <c r="C54" i="178"/>
  <c r="C51" i="175"/>
  <c r="C52" i="172"/>
  <c r="C52" i="174"/>
  <c r="G43" i="166"/>
  <c r="G42" i="166"/>
  <c r="G44" i="166"/>
  <c r="G24" i="196" l="1"/>
  <c r="H24" i="196" s="1"/>
  <c r="I45" i="166"/>
  <c r="I47" i="166" s="1"/>
  <c r="I48" i="166" s="1"/>
  <c r="E12" i="114" s="1"/>
  <c r="I26" i="196" l="1"/>
  <c r="H29" i="196" s="1"/>
  <c r="I32" i="196" s="1"/>
  <c r="AF324" i="163"/>
  <c r="G315" i="163"/>
  <c r="J315" i="163" s="1"/>
  <c r="AN39" i="163"/>
  <c r="C39" i="163"/>
  <c r="C10" i="163"/>
  <c r="I38" i="165"/>
  <c r="H31" i="165"/>
  <c r="C31" i="165"/>
  <c r="E25" i="165"/>
  <c r="G25" i="165" s="1"/>
  <c r="H25" i="165" s="1"/>
  <c r="G24" i="165"/>
  <c r="H24" i="165" s="1"/>
  <c r="H15" i="165"/>
  <c r="C15" i="165"/>
  <c r="H14" i="165"/>
  <c r="H13" i="165"/>
  <c r="C13" i="165"/>
  <c r="H12" i="165"/>
  <c r="C12" i="165"/>
  <c r="B4" i="165"/>
  <c r="I37" i="164"/>
  <c r="H30" i="164"/>
  <c r="C30" i="164"/>
  <c r="H25" i="164"/>
  <c r="G24" i="164"/>
  <c r="H24" i="164" s="1"/>
  <c r="G23" i="164"/>
  <c r="H23" i="164" s="1"/>
  <c r="H14" i="164"/>
  <c r="C14" i="164"/>
  <c r="H13" i="164"/>
  <c r="H12" i="164"/>
  <c r="C12" i="164"/>
  <c r="B4" i="164"/>
  <c r="J319" i="163" l="1"/>
  <c r="I26" i="164"/>
  <c r="H29" i="164" s="1"/>
  <c r="I32" i="164" s="1"/>
  <c r="I20" i="164"/>
  <c r="I21" i="165"/>
  <c r="I27" i="165"/>
  <c r="H30" i="165" s="1"/>
  <c r="I33" i="165" s="1"/>
  <c r="AF295" i="163"/>
  <c r="AF265" i="163"/>
  <c r="AF231" i="163"/>
  <c r="J188" i="163"/>
  <c r="D21" i="114" s="1"/>
  <c r="AF193" i="163"/>
  <c r="AF163" i="163"/>
  <c r="J158" i="163"/>
  <c r="D18" i="114" s="1"/>
  <c r="AF131" i="163"/>
  <c r="AF90" i="163"/>
  <c r="AF58" i="163"/>
  <c r="AF29" i="163"/>
  <c r="J19" i="163"/>
  <c r="J24" i="163" s="1"/>
  <c r="D12" i="114" s="1"/>
  <c r="AN10" i="163"/>
  <c r="AN305" i="163" l="1"/>
  <c r="D25" i="114"/>
  <c r="I39" i="164"/>
  <c r="I40" i="165"/>
  <c r="G44" i="165" s="1"/>
  <c r="AN174" i="163"/>
  <c r="AN142" i="163"/>
  <c r="AN204" i="163"/>
  <c r="AN276" i="163"/>
  <c r="AN243" i="163"/>
  <c r="AN100" i="163"/>
  <c r="AN11" i="163"/>
  <c r="F12" i="114"/>
  <c r="AN69" i="163"/>
  <c r="J53" i="163"/>
  <c r="O11" i="162" l="1"/>
  <c r="D13" i="114"/>
  <c r="F13" i="114" s="1"/>
  <c r="O12" i="162" s="1"/>
  <c r="C11" i="162"/>
  <c r="G44" i="164"/>
  <c r="G13" i="154"/>
  <c r="G42" i="164"/>
  <c r="G43" i="164"/>
  <c r="G45" i="165"/>
  <c r="G43" i="165"/>
  <c r="AN40" i="163"/>
  <c r="H12" i="154"/>
  <c r="B75" i="162"/>
  <c r="B74" i="162"/>
  <c r="F11" i="114" l="1"/>
  <c r="C12" i="162"/>
  <c r="C64" i="162" s="1"/>
  <c r="I45" i="164"/>
  <c r="I47" i="164" s="1"/>
  <c r="G13" i="189" s="1"/>
  <c r="H13" i="189" s="1"/>
  <c r="G18" i="189" s="1"/>
  <c r="H18" i="189" s="1"/>
  <c r="I19" i="189" s="1"/>
  <c r="I40" i="189" s="1"/>
  <c r="G44" i="189" s="1"/>
  <c r="I46" i="165"/>
  <c r="G12" i="171" l="1"/>
  <c r="H12" i="171" s="1"/>
  <c r="G20" i="171" s="1"/>
  <c r="H20" i="171" s="1"/>
  <c r="I21" i="171" s="1"/>
  <c r="I40" i="171" s="1"/>
  <c r="G44" i="171" s="1"/>
  <c r="G12" i="196"/>
  <c r="H12" i="196" s="1"/>
  <c r="G19" i="196" s="1"/>
  <c r="H19" i="196" s="1"/>
  <c r="I20" i="196" s="1"/>
  <c r="I39" i="196" s="1"/>
  <c r="G43" i="196" s="1"/>
  <c r="G45" i="189"/>
  <c r="G43" i="189"/>
  <c r="I48" i="164"/>
  <c r="I48" i="165"/>
  <c r="G45" i="171" l="1"/>
  <c r="G43" i="171"/>
  <c r="I46" i="189"/>
  <c r="I48" i="189" s="1"/>
  <c r="G44" i="196"/>
  <c r="G42" i="196"/>
  <c r="G12" i="210"/>
  <c r="H12" i="210" s="1"/>
  <c r="G18" i="210" s="1"/>
  <c r="H18" i="210" s="1"/>
  <c r="I19" i="210" s="1"/>
  <c r="I39" i="210" s="1"/>
  <c r="G12" i="201"/>
  <c r="H12" i="201" s="1"/>
  <c r="G18" i="201" s="1"/>
  <c r="H18" i="201" s="1"/>
  <c r="I19" i="201" s="1"/>
  <c r="I39" i="201" s="1"/>
  <c r="G12" i="199"/>
  <c r="H12" i="199" s="1"/>
  <c r="G19" i="199" s="1"/>
  <c r="H19" i="199" s="1"/>
  <c r="I20" i="199" s="1"/>
  <c r="I39" i="199" s="1"/>
  <c r="G12" i="194"/>
  <c r="H12" i="194" s="1"/>
  <c r="G12" i="149"/>
  <c r="H12" i="149" s="1"/>
  <c r="H13" i="154"/>
  <c r="G12" i="170"/>
  <c r="H12" i="170" s="1"/>
  <c r="G19" i="170" s="1"/>
  <c r="G12" i="151"/>
  <c r="H12" i="151" s="1"/>
  <c r="G12" i="195"/>
  <c r="H12" i="195" s="1"/>
  <c r="G20" i="180"/>
  <c r="H20" i="180" s="1"/>
  <c r="I21" i="180" s="1"/>
  <c r="I42" i="180" s="1"/>
  <c r="G12" i="150"/>
  <c r="H12" i="150" s="1"/>
  <c r="G12" i="167"/>
  <c r="H12" i="167" s="1"/>
  <c r="G20" i="167" s="1"/>
  <c r="H20" i="167" s="1"/>
  <c r="I21" i="167" s="1"/>
  <c r="I40" i="167" s="1"/>
  <c r="G12" i="175"/>
  <c r="H12" i="175" s="1"/>
  <c r="G19" i="175" s="1"/>
  <c r="H19" i="175" s="1"/>
  <c r="I20" i="175" s="1"/>
  <c r="I39" i="175" s="1"/>
  <c r="I49" i="165"/>
  <c r="G12" i="148" s="1"/>
  <c r="H12" i="148" s="1"/>
  <c r="I46" i="171"/>
  <c r="I48" i="171" s="1"/>
  <c r="I49" i="171" s="1"/>
  <c r="B4" i="154"/>
  <c r="B4" i="151"/>
  <c r="B4" i="150"/>
  <c r="B4" i="149"/>
  <c r="B4" i="148"/>
  <c r="B4" i="147"/>
  <c r="B4" i="146"/>
  <c r="I45" i="196" l="1"/>
  <c r="I47" i="196" s="1"/>
  <c r="I49" i="189"/>
  <c r="E55" i="114"/>
  <c r="F55" i="114" s="1"/>
  <c r="O40" i="162" s="1"/>
  <c r="H19" i="170"/>
  <c r="I20" i="170" s="1"/>
  <c r="I39" i="170" s="1"/>
  <c r="G19" i="194"/>
  <c r="H19" i="194" s="1"/>
  <c r="I20" i="194" s="1"/>
  <c r="I39" i="194" s="1"/>
  <c r="G42" i="199"/>
  <c r="G44" i="199"/>
  <c r="G43" i="199"/>
  <c r="G44" i="201"/>
  <c r="G43" i="201"/>
  <c r="G42" i="201"/>
  <c r="G44" i="210"/>
  <c r="G43" i="210"/>
  <c r="G42" i="210"/>
  <c r="E39" i="114"/>
  <c r="F39" i="114" s="1"/>
  <c r="G46" i="180"/>
  <c r="G47" i="180"/>
  <c r="G45" i="180"/>
  <c r="G42" i="175"/>
  <c r="G44" i="175"/>
  <c r="G43" i="175"/>
  <c r="G18" i="195"/>
  <c r="H18" i="195" s="1"/>
  <c r="I19" i="195" s="1"/>
  <c r="I38" i="195" s="1"/>
  <c r="G44" i="167"/>
  <c r="G45" i="167"/>
  <c r="G43" i="167"/>
  <c r="I48" i="196"/>
  <c r="E31" i="114"/>
  <c r="F31" i="114" s="1"/>
  <c r="O28" i="162" l="1"/>
  <c r="G28" i="162" s="1"/>
  <c r="H28" i="162" s="1"/>
  <c r="O24" i="162"/>
  <c r="G24" i="162" s="1"/>
  <c r="H24" i="162" s="1"/>
  <c r="J40" i="162"/>
  <c r="G44" i="194"/>
  <c r="G42" i="194"/>
  <c r="G43" i="194"/>
  <c r="G43" i="170"/>
  <c r="G44" i="170"/>
  <c r="G42" i="170"/>
  <c r="I45" i="201"/>
  <c r="I47" i="201" s="1"/>
  <c r="I48" i="201" s="1"/>
  <c r="I45" i="210"/>
  <c r="I47" i="210" s="1"/>
  <c r="I45" i="199"/>
  <c r="I47" i="199" s="1"/>
  <c r="I48" i="180"/>
  <c r="I50" i="180" s="1"/>
  <c r="I46" i="167"/>
  <c r="I48" i="167" s="1"/>
  <c r="E38" i="114" s="1"/>
  <c r="F38" i="114" s="1"/>
  <c r="O27" i="162" s="1"/>
  <c r="I45" i="175"/>
  <c r="I47" i="175" s="1"/>
  <c r="E25" i="114"/>
  <c r="F25" i="114" s="1"/>
  <c r="G41" i="195"/>
  <c r="G43" i="195"/>
  <c r="G42" i="195"/>
  <c r="O20" i="162" l="1"/>
  <c r="F20" i="162" s="1"/>
  <c r="G20" i="162" s="1"/>
  <c r="F27" i="162"/>
  <c r="G27" i="162" s="1"/>
  <c r="I45" i="170"/>
  <c r="I47" i="170" s="1"/>
  <c r="E27" i="114" s="1"/>
  <c r="F27" i="114" s="1"/>
  <c r="O22" i="162" s="1"/>
  <c r="I45" i="194"/>
  <c r="I47" i="194" s="1"/>
  <c r="E21" i="114" s="1"/>
  <c r="F21" i="114" s="1"/>
  <c r="O16" i="162" s="1"/>
  <c r="E57" i="114"/>
  <c r="F57" i="114" s="1"/>
  <c r="I48" i="210"/>
  <c r="E70" i="114"/>
  <c r="I49" i="167"/>
  <c r="I51" i="180"/>
  <c r="E49" i="114"/>
  <c r="F49" i="114" s="1"/>
  <c r="I48" i="199"/>
  <c r="E44" i="114"/>
  <c r="F44" i="114" s="1"/>
  <c r="I44" i="195"/>
  <c r="I46" i="195" s="1"/>
  <c r="I47" i="195" s="1"/>
  <c r="I48" i="175"/>
  <c r="E43" i="114"/>
  <c r="F43" i="114" s="1"/>
  <c r="G24" i="148"/>
  <c r="G23" i="154"/>
  <c r="H23" i="154" s="1"/>
  <c r="I37" i="154"/>
  <c r="H25" i="154"/>
  <c r="E24" i="154"/>
  <c r="G24" i="154" s="1"/>
  <c r="H24" i="154" s="1"/>
  <c r="F37" i="114" l="1"/>
  <c r="O32" i="162"/>
  <c r="F46" i="114"/>
  <c r="O36" i="162"/>
  <c r="J36" i="162" s="1"/>
  <c r="F52" i="114"/>
  <c r="O42" i="162"/>
  <c r="J42" i="162" s="1"/>
  <c r="F70" i="114"/>
  <c r="O33" i="162"/>
  <c r="H33" i="162" s="1"/>
  <c r="I33" i="162" s="1"/>
  <c r="J33" i="162" s="1"/>
  <c r="G22" i="162"/>
  <c r="I26" i="154"/>
  <c r="I48" i="170"/>
  <c r="I48" i="194"/>
  <c r="H32" i="162"/>
  <c r="I32" i="154"/>
  <c r="O51" i="162" l="1"/>
  <c r="F51" i="162" s="1"/>
  <c r="F65" i="114"/>
  <c r="I32" i="162"/>
  <c r="H64" i="162"/>
  <c r="I35" i="151"/>
  <c r="H23" i="151"/>
  <c r="G22" i="151"/>
  <c r="H22" i="151" s="1"/>
  <c r="G21" i="151"/>
  <c r="H21" i="151" s="1"/>
  <c r="I7" i="150"/>
  <c r="I37" i="150"/>
  <c r="H25" i="150"/>
  <c r="G24" i="150"/>
  <c r="H24" i="150" s="1"/>
  <c r="G23" i="150"/>
  <c r="H23" i="150" s="1"/>
  <c r="G23" i="149"/>
  <c r="H23" i="149" s="1"/>
  <c r="I37" i="149"/>
  <c r="H25" i="149"/>
  <c r="G24" i="149"/>
  <c r="H24" i="149" s="1"/>
  <c r="H24" i="148"/>
  <c r="G23" i="148"/>
  <c r="H23" i="148" s="1"/>
  <c r="I7" i="148"/>
  <c r="C7" i="148"/>
  <c r="I37" i="148"/>
  <c r="H25" i="148"/>
  <c r="I37" i="147"/>
  <c r="H25" i="147"/>
  <c r="G23" i="147"/>
  <c r="H23" i="147" s="1"/>
  <c r="G19" i="147"/>
  <c r="H19" i="147" s="1"/>
  <c r="I20" i="147" s="1"/>
  <c r="I7" i="146"/>
  <c r="C7" i="146"/>
  <c r="B8" i="146"/>
  <c r="I37" i="146"/>
  <c r="H25" i="146"/>
  <c r="H23" i="146"/>
  <c r="G19" i="146"/>
  <c r="H19" i="146" s="1"/>
  <c r="I20" i="146" s="1"/>
  <c r="I26" i="149" l="1"/>
  <c r="I26" i="146"/>
  <c r="H29" i="146" s="1"/>
  <c r="I32" i="146" s="1"/>
  <c r="I39" i="146" s="1"/>
  <c r="J32" i="162"/>
  <c r="J64" i="162" s="1"/>
  <c r="I64" i="162"/>
  <c r="G19" i="148"/>
  <c r="H19" i="148" s="1"/>
  <c r="I20" i="148" s="1"/>
  <c r="I26" i="147"/>
  <c r="G19" i="154"/>
  <c r="H19" i="154" s="1"/>
  <c r="H29" i="149"/>
  <c r="I32" i="149" s="1"/>
  <c r="I24" i="151"/>
  <c r="H27" i="151" s="1"/>
  <c r="I30" i="151" s="1"/>
  <c r="I26" i="150"/>
  <c r="H29" i="150" s="1"/>
  <c r="I32" i="150" s="1"/>
  <c r="I26" i="148"/>
  <c r="H29" i="148" s="1"/>
  <c r="I32" i="148" s="1"/>
  <c r="H29" i="147" l="1"/>
  <c r="I32" i="147" s="1"/>
  <c r="I39" i="147" s="1"/>
  <c r="I20" i="154"/>
  <c r="I39" i="154" s="1"/>
  <c r="G19" i="149"/>
  <c r="H19" i="149" s="1"/>
  <c r="I20" i="149" s="1"/>
  <c r="I39" i="148"/>
  <c r="G43" i="148" s="1"/>
  <c r="G42" i="146"/>
  <c r="G44" i="147" l="1"/>
  <c r="G42" i="147"/>
  <c r="G43" i="147"/>
  <c r="G44" i="154"/>
  <c r="G42" i="154"/>
  <c r="G43" i="154"/>
  <c r="I39" i="149"/>
  <c r="G19" i="150"/>
  <c r="H19" i="150" s="1"/>
  <c r="I20" i="150" s="1"/>
  <c r="I39" i="150" s="1"/>
  <c r="G43" i="150" s="1"/>
  <c r="G43" i="146"/>
  <c r="G44" i="148"/>
  <c r="G42" i="148"/>
  <c r="G44" i="146"/>
  <c r="I45" i="147" l="1"/>
  <c r="I47" i="147" s="1"/>
  <c r="I48" i="147" s="1"/>
  <c r="I45" i="154"/>
  <c r="I47" i="154" s="1"/>
  <c r="E30" i="114" s="1"/>
  <c r="F30" i="114" s="1"/>
  <c r="G42" i="149"/>
  <c r="G43" i="149"/>
  <c r="G44" i="149"/>
  <c r="G42" i="150"/>
  <c r="G44" i="150"/>
  <c r="G17" i="151"/>
  <c r="H17" i="151" s="1"/>
  <c r="I18" i="151" s="1"/>
  <c r="I37" i="151" s="1"/>
  <c r="I45" i="146"/>
  <c r="I47" i="146" s="1"/>
  <c r="I45" i="148"/>
  <c r="I47" i="148" s="1"/>
  <c r="F29" i="114" l="1"/>
  <c r="O23" i="162"/>
  <c r="E18" i="114"/>
  <c r="F18" i="114" s="1"/>
  <c r="F23" i="162"/>
  <c r="G23" i="162" s="1"/>
  <c r="I48" i="146"/>
  <c r="E17" i="114"/>
  <c r="F17" i="114" s="1"/>
  <c r="E22" i="114"/>
  <c r="F22" i="114" s="1"/>
  <c r="O17" i="162" s="1"/>
  <c r="I48" i="154"/>
  <c r="I45" i="149"/>
  <c r="I47" i="149" s="1"/>
  <c r="I45" i="150"/>
  <c r="I47" i="150" s="1"/>
  <c r="E24" i="114" s="1"/>
  <c r="F24" i="114" s="1"/>
  <c r="G41" i="151"/>
  <c r="G40" i="151"/>
  <c r="G42" i="151"/>
  <c r="I48" i="148"/>
  <c r="O15" i="162" l="1"/>
  <c r="E15" i="162" s="1"/>
  <c r="F15" i="162" s="1"/>
  <c r="F16" i="114"/>
  <c r="O14" i="162"/>
  <c r="O19" i="162"/>
  <c r="F19" i="162" s="1"/>
  <c r="G19" i="162" s="1"/>
  <c r="E17" i="162"/>
  <c r="F17" i="162" s="1"/>
  <c r="I48" i="149"/>
  <c r="E23" i="114"/>
  <c r="F23" i="114" s="1"/>
  <c r="I48" i="150"/>
  <c r="I43" i="151"/>
  <c r="I45" i="151" s="1"/>
  <c r="O18" i="162" l="1"/>
  <c r="O64" i="162" s="1"/>
  <c r="D14" i="162"/>
  <c r="E16" i="162"/>
  <c r="E26" i="114"/>
  <c r="F26" i="114" s="1"/>
  <c r="O21" i="162" s="1"/>
  <c r="I46" i="151"/>
  <c r="F18" i="162" l="1"/>
  <c r="G18" i="162" s="1"/>
  <c r="F20" i="114"/>
  <c r="E14" i="162"/>
  <c r="E64" i="162" s="1"/>
  <c r="D64" i="162"/>
  <c r="F16" i="162"/>
  <c r="H16" i="114" l="1"/>
  <c r="F85" i="114"/>
  <c r="F88" i="114" s="1"/>
  <c r="F89" i="114" s="1"/>
  <c r="F21" i="162"/>
  <c r="G21" i="162" s="1"/>
  <c r="G64" i="162" s="1"/>
  <c r="G65" i="162" s="1"/>
  <c r="G6" i="215" l="1"/>
  <c r="H11" i="215" s="1"/>
  <c r="F87" i="114"/>
  <c r="F86" i="114"/>
  <c r="F90" i="114" s="1"/>
  <c r="G30" i="215"/>
  <c r="H14" i="215"/>
  <c r="H10" i="215" s="1"/>
  <c r="G29" i="215"/>
  <c r="F64" i="162"/>
  <c r="C65" i="162" s="1"/>
  <c r="O65" i="162" s="1"/>
  <c r="O67" i="162" s="1"/>
  <c r="H18" i="114" l="1"/>
  <c r="G5" i="215"/>
  <c r="C19" i="215" l="1"/>
  <c r="C20" i="215"/>
  <c r="G20" i="215" s="1"/>
  <c r="G19" i="215" l="1"/>
  <c r="G18" i="215" s="1"/>
  <c r="C23" i="215"/>
  <c r="C24" i="215" l="1"/>
  <c r="G23" i="215"/>
  <c r="H18" i="215"/>
  <c r="C25" i="215" l="1"/>
  <c r="G24" i="215"/>
  <c r="C26" i="215" l="1"/>
  <c r="G25" i="215"/>
  <c r="C27" i="215" l="1"/>
  <c r="G27" i="215" s="1"/>
  <c r="G26" i="215"/>
  <c r="G22" i="215" l="1"/>
  <c r="H22" i="215" l="1"/>
  <c r="H17" i="215" s="1"/>
  <c r="H28" i="215" s="1"/>
  <c r="H31" i="215" s="1"/>
  <c r="G17" i="215"/>
  <c r="G28" i="215" s="1"/>
  <c r="G31" i="215" s="1"/>
  <c r="G7" i="2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C17" authorId="0" shapeId="0" xr:uid="{6D8EB429-01B1-4E28-8F0C-7272B0318CC4}">
      <text>
        <r>
          <rPr>
            <b/>
            <sz val="9"/>
            <color indexed="81"/>
            <rFont val="Tahoma"/>
            <family val="2"/>
          </rPr>
          <t xml:space="preserve">9,70
</t>
        </r>
      </text>
    </comment>
    <comment ref="D17" authorId="0" shapeId="0" xr:uid="{24D226A5-0006-4250-AA00-A2FB476F6F0D}">
      <text>
        <r>
          <rPr>
            <b/>
            <sz val="9"/>
            <color indexed="81"/>
            <rFont val="Tahoma"/>
            <family val="2"/>
          </rPr>
          <t xml:space="preserve">6,20
</t>
        </r>
      </text>
    </comment>
    <comment ref="C19" authorId="0" shapeId="0" xr:uid="{58E4A58A-D4E8-457A-BA34-CEA75475FE5C}">
      <text>
        <r>
          <rPr>
            <b/>
            <sz val="9"/>
            <color indexed="81"/>
            <rFont val="Tahoma"/>
            <family val="2"/>
          </rPr>
          <t xml:space="preserve">5,42
</t>
        </r>
      </text>
    </comment>
    <comment ref="C21" authorId="0" shapeId="0" xr:uid="{2B791DC1-5F46-4B17-8898-A1C1512F0290}">
      <text>
        <r>
          <rPr>
            <b/>
            <sz val="9"/>
            <color indexed="81"/>
            <rFont val="Tahoma"/>
            <family val="2"/>
          </rPr>
          <t xml:space="preserve">16,28
</t>
        </r>
      </text>
    </comment>
    <comment ref="C46" authorId="0" shapeId="0" xr:uid="{85F2472E-567F-4ED6-B29C-9E5BF2001A74}">
      <text>
        <r>
          <rPr>
            <b/>
            <sz val="9"/>
            <color indexed="81"/>
            <rFont val="Tahoma"/>
            <family val="2"/>
          </rPr>
          <t>11,70 x 2</t>
        </r>
        <r>
          <rPr>
            <sz val="9"/>
            <color indexed="81"/>
            <rFont val="Tahoma"/>
            <family val="2"/>
          </rPr>
          <t xml:space="preserve">
</t>
        </r>
      </text>
    </comment>
    <comment ref="C48" authorId="0" shapeId="0" xr:uid="{2ACD021C-C79E-402A-8974-FE052EEDEC6C}">
      <text>
        <r>
          <rPr>
            <b/>
            <sz val="9"/>
            <color indexed="81"/>
            <rFont val="Tahoma"/>
            <family val="2"/>
          </rPr>
          <t xml:space="preserve">10 x2
</t>
        </r>
      </text>
    </comment>
    <comment ref="E75" authorId="0" shapeId="0" xr:uid="{8880E092-7EC0-497C-B9B5-DA07CEED3A96}">
      <text>
        <r>
          <rPr>
            <b/>
            <sz val="9"/>
            <color indexed="81"/>
            <rFont val="Tahoma"/>
            <family val="2"/>
          </rPr>
          <t>TIENE TODO ESTE ESPESOR ? De 1,20 ?</t>
        </r>
      </text>
    </comment>
    <comment ref="C106" authorId="0" shapeId="0" xr:uid="{C3C0DC51-AD4A-4D77-8D0C-EC983DE5F63C}">
      <text>
        <r>
          <rPr>
            <b/>
            <sz val="9"/>
            <color indexed="81"/>
            <rFont val="Tahoma"/>
            <family val="2"/>
          </rPr>
          <t xml:space="preserve">JUSTIFICAR ESTA EXCAVACIÓN </t>
        </r>
      </text>
    </comment>
    <comment ref="C112" authorId="0" shapeId="0" xr:uid="{902C6867-91A9-4BB3-8F2B-E9336686C3AB}">
      <text>
        <r>
          <rPr>
            <b/>
            <sz val="9"/>
            <color indexed="81"/>
            <rFont val="Tahoma"/>
            <family val="2"/>
          </rPr>
          <t xml:space="preserve">RESTAR LO QUE YA SE EXCAVO DONDE ESTAN LAS ZAPATAS (2,00)ML
</t>
        </r>
      </text>
    </comment>
    <comment ref="C114" authorId="0" shapeId="0" xr:uid="{DD6C0E3E-5619-4CFC-AE31-C3503FDB1526}">
      <text>
        <r>
          <rPr>
            <b/>
            <sz val="9"/>
            <color indexed="81"/>
            <rFont val="Tahoma"/>
            <family val="2"/>
          </rPr>
          <t>-2,00</t>
        </r>
      </text>
    </comment>
    <comment ref="C116" authorId="0" shapeId="0" xr:uid="{64AF31D9-E77C-4D34-A740-E9AA8BE28DD3}">
      <text>
        <r>
          <rPr>
            <b/>
            <sz val="9"/>
            <color indexed="81"/>
            <rFont val="Tahoma"/>
            <family val="2"/>
          </rPr>
          <t>-3,00</t>
        </r>
      </text>
    </comment>
    <comment ref="C118" authorId="0" shapeId="0" xr:uid="{8FE1FB25-2E79-40BE-8AE2-31876F978E03}">
      <text>
        <r>
          <rPr>
            <b/>
            <sz val="9"/>
            <color indexed="81"/>
            <rFont val="Tahoma"/>
            <family val="2"/>
          </rPr>
          <t xml:space="preserve">-2,00
</t>
        </r>
      </text>
    </comment>
    <comment ref="C120" authorId="0" shapeId="0" xr:uid="{B36320A7-8AE6-412E-82F7-0EA75CD11DD6}">
      <text>
        <r>
          <rPr>
            <b/>
            <sz val="9"/>
            <color indexed="81"/>
            <rFont val="Tahoma"/>
            <family val="2"/>
          </rPr>
          <t>-2,00</t>
        </r>
      </text>
    </comment>
    <comment ref="C122" authorId="0" shapeId="0" xr:uid="{5B956E45-9065-4453-ABF7-04ED13B2AE57}">
      <text>
        <r>
          <rPr>
            <b/>
            <sz val="9"/>
            <color indexed="81"/>
            <rFont val="Tahoma"/>
            <family val="2"/>
          </rPr>
          <t>-2,00</t>
        </r>
      </text>
    </comment>
    <comment ref="C216" authorId="0" shapeId="0" xr:uid="{B091A0A4-F95C-4B8E-A8FB-BC633E9E97AB}">
      <text>
        <r>
          <rPr>
            <b/>
            <sz val="9"/>
            <color indexed="81"/>
            <rFont val="Tahoma"/>
            <family val="2"/>
          </rPr>
          <t xml:space="preserve">ESTA CONTABILIZANDO DOBLEMENTE EN LOS CRUCES
</t>
        </r>
      </text>
    </comment>
    <comment ref="C284" authorId="0" shapeId="0" xr:uid="{4E41C319-7652-456F-82FB-02D60BC78E4E}">
      <text>
        <r>
          <rPr>
            <b/>
            <sz val="9"/>
            <color indexed="81"/>
            <rFont val="Tahoma"/>
            <family val="2"/>
          </rPr>
          <t xml:space="preserve">VERIFICAR PORQUE LOS VOLUMENES DE ESCAVACIÓN NO ARROJAN QUE SE REQUIERAN PEDESTALES DE ESTA ALTURA
</t>
        </r>
      </text>
    </comment>
    <comment ref="C313" authorId="0" shapeId="0" xr:uid="{E4877AAB-76EA-489B-9E5D-380DD42AB5E0}">
      <text>
        <r>
          <rPr>
            <b/>
            <sz val="9"/>
            <color indexed="81"/>
            <rFont val="Tahoma"/>
            <family val="2"/>
          </rPr>
          <t xml:space="preserve">VERIFICAR SI SE REQUIERE EN LA PARTE POSTERIOR PARA IGUAL CONFINAR LA MAMPOSTERIA DE LAS CUCHILLAS
</t>
        </r>
      </text>
    </comment>
    <comment ref="C340" authorId="0" shapeId="0" xr:uid="{CDF304C3-CDB7-4B5A-BCD6-8EA0B52FD8A0}">
      <text>
        <r>
          <rPr>
            <b/>
            <sz val="9"/>
            <color indexed="81"/>
            <rFont val="Tahoma"/>
            <family val="2"/>
          </rPr>
          <t>EL AREA DE ANDEN ES MUCHO MENOR Y EL RESTO ES RAMPA, QUE PARTE LLEVA BORDILLO Y EL ANDEN (RAMPA) LATERAL COMO VA?</t>
        </r>
      </text>
    </comment>
    <comment ref="C409" authorId="0" shapeId="0" xr:uid="{F7C2AC5A-E3B6-4A0A-8398-094F215ED017}">
      <text>
        <r>
          <rPr>
            <b/>
            <sz val="9"/>
            <color indexed="81"/>
            <rFont val="Tahoma"/>
            <family val="2"/>
          </rPr>
          <t>8,96 ML</t>
        </r>
      </text>
    </comment>
    <comment ref="C411" authorId="0" shapeId="0" xr:uid="{3EA1531F-E31A-47C1-86DC-E87B83AA8432}">
      <text>
        <r>
          <rPr>
            <b/>
            <sz val="9"/>
            <color indexed="81"/>
            <rFont val="Tahoma"/>
            <family val="2"/>
          </rPr>
          <t xml:space="preserve">8,96
</t>
        </r>
      </text>
    </comment>
    <comment ref="C413" authorId="0" shapeId="0" xr:uid="{A6B35E1C-2A1D-49A8-86F9-4961295EBC49}">
      <text>
        <r>
          <rPr>
            <b/>
            <sz val="9"/>
            <color indexed="81"/>
            <rFont val="Tahoma"/>
            <family val="2"/>
          </rPr>
          <t xml:space="preserve">2,46
</t>
        </r>
      </text>
    </comment>
    <comment ref="E413" authorId="0" shapeId="0" xr:uid="{BD89044F-A904-4974-96FA-A809CB673AE7}">
      <text>
        <r>
          <rPr>
            <sz val="9"/>
            <color indexed="81"/>
            <rFont val="Tahoma"/>
            <family val="2"/>
          </rPr>
          <t xml:space="preserve">2,50
</t>
        </r>
      </text>
    </comment>
    <comment ref="G413" authorId="0" shapeId="0" xr:uid="{FF8404C8-0447-4287-AC43-933C6E0A654A}">
      <text>
        <r>
          <rPr>
            <b/>
            <sz val="9"/>
            <color indexed="81"/>
            <rFont val="Tahoma"/>
            <family val="2"/>
          </rPr>
          <t xml:space="preserve">RESTAR LA VENTANAN QUE ES 1,98 X0,40)
</t>
        </r>
      </text>
    </comment>
    <comment ref="C415" authorId="0" shapeId="0" xr:uid="{0D679A6E-0E55-4F48-A4E0-68E71F9796E8}">
      <text>
        <r>
          <rPr>
            <b/>
            <sz val="9"/>
            <color indexed="81"/>
            <rFont val="Tahoma"/>
            <family val="2"/>
          </rPr>
          <t>2,99 ML</t>
        </r>
      </text>
    </comment>
    <comment ref="E415" authorId="0" shapeId="0" xr:uid="{A7665BD9-04F3-44DD-BCC8-C6FAE23FA9F3}">
      <text>
        <r>
          <rPr>
            <b/>
            <sz val="9"/>
            <color indexed="81"/>
            <rFont val="Tahoma"/>
            <family val="2"/>
          </rPr>
          <t xml:space="preserve">2,50
</t>
        </r>
      </text>
    </comment>
    <comment ref="G415" authorId="0" shapeId="0" xr:uid="{6EBB96C2-FC6B-4A52-A893-3833D9CEC85E}">
      <text>
        <r>
          <rPr>
            <b/>
            <sz val="9"/>
            <color indexed="81"/>
            <rFont val="Tahoma"/>
            <family val="2"/>
          </rPr>
          <t xml:space="preserve">RESTAR 2,46 X 0,40 VENTANA
</t>
        </r>
      </text>
    </comment>
    <comment ref="C417" authorId="0" shapeId="0" xr:uid="{72B3FCF6-E832-499C-BD62-512CADE7C157}">
      <text>
        <r>
          <rPr>
            <b/>
            <sz val="9"/>
            <color indexed="81"/>
            <rFont val="Tahoma"/>
            <family val="2"/>
          </rPr>
          <t xml:space="preserve">5,45 ML
</t>
        </r>
      </text>
    </comment>
    <comment ref="E417" authorId="0" shapeId="0" xr:uid="{C17B1DCB-18D0-44C2-BB7C-DB41AE920379}">
      <text>
        <r>
          <rPr>
            <b/>
            <sz val="9"/>
            <color indexed="81"/>
            <rFont val="Tahoma"/>
            <family val="2"/>
          </rPr>
          <t xml:space="preserve">ALTURA PROMEDIO 0,50M
</t>
        </r>
      </text>
    </comment>
    <comment ref="C419" authorId="0" shapeId="0" xr:uid="{9D0ADE00-CEF7-4E10-B31E-15B24FB448EA}">
      <text>
        <r>
          <rPr>
            <sz val="9"/>
            <color indexed="81"/>
            <rFont val="Tahoma"/>
            <family val="2"/>
          </rPr>
          <t xml:space="preserve">2,25
</t>
        </r>
      </text>
    </comment>
    <comment ref="E419" authorId="0" shapeId="0" xr:uid="{63520AFE-2906-42D2-8266-53666E4CA67B}">
      <text>
        <r>
          <rPr>
            <b/>
            <sz val="9"/>
            <color indexed="81"/>
            <rFont val="Tahoma"/>
            <family val="2"/>
          </rPr>
          <t xml:space="preserve">2,50
</t>
        </r>
      </text>
    </comment>
    <comment ref="G419" authorId="0" shapeId="0" xr:uid="{75B27C5E-2FB5-452B-B95F-05DC68811B45}">
      <text>
        <r>
          <rPr>
            <b/>
            <sz val="9"/>
            <color indexed="81"/>
            <rFont val="Tahoma"/>
            <family val="2"/>
          </rPr>
          <t xml:space="preserve">RESTAR VENTANA DE 1,78 X0,40
</t>
        </r>
      </text>
    </comment>
    <comment ref="C423" authorId="0" shapeId="0" xr:uid="{C56706EC-215E-42D8-B290-1F75C0B6C223}">
      <text>
        <r>
          <rPr>
            <b/>
            <sz val="9"/>
            <color indexed="81"/>
            <rFont val="Tahoma"/>
            <family val="2"/>
          </rPr>
          <t>2,46+2,99</t>
        </r>
      </text>
    </comment>
    <comment ref="E423" authorId="0" shapeId="0" xr:uid="{6BF2230B-1EE4-4015-BFA7-D13372C1453B}">
      <text>
        <r>
          <rPr>
            <b/>
            <sz val="9"/>
            <color indexed="81"/>
            <rFont val="Tahoma"/>
            <family val="2"/>
          </rPr>
          <t xml:space="preserve">2,50
</t>
        </r>
      </text>
    </comment>
    <comment ref="G423" authorId="0" shapeId="0" xr:uid="{D8273A9E-A185-4B86-99C4-C81E8776D30B}">
      <text>
        <r>
          <rPr>
            <b/>
            <sz val="9"/>
            <color indexed="81"/>
            <rFont val="Tahoma"/>
            <family val="2"/>
          </rPr>
          <t xml:space="preserve">DESCONTAR VENTANA DE 2,46 X 0,40
</t>
        </r>
      </text>
    </comment>
    <comment ref="C425" authorId="0" shapeId="0" xr:uid="{DF002466-A72C-41E1-9D26-C4E828721F82}">
      <text>
        <r>
          <rPr>
            <sz val="9"/>
            <color indexed="81"/>
            <rFont val="Tahoma"/>
            <family val="2"/>
          </rPr>
          <t xml:space="preserve">
4,46+2,99
</t>
        </r>
      </text>
    </comment>
    <comment ref="E425" authorId="0" shapeId="0" xr:uid="{D2347609-E60B-46B6-B7B5-36D18B823A82}">
      <text>
        <r>
          <rPr>
            <b/>
            <sz val="9"/>
            <color indexed="81"/>
            <rFont val="Tahoma"/>
            <family val="2"/>
          </rPr>
          <t xml:space="preserve">ALTURA PROMEDIO 0,50 M
</t>
        </r>
      </text>
    </comment>
    <comment ref="G429" authorId="0" shapeId="0" xr:uid="{048433D2-28B4-4130-BB23-024BB312F924}">
      <text>
        <r>
          <rPr>
            <b/>
            <sz val="9"/>
            <color indexed="81"/>
            <rFont val="Tahoma"/>
            <family val="2"/>
          </rPr>
          <t>RESTAR LA VENTANA</t>
        </r>
      </text>
    </comment>
    <comment ref="C435" authorId="0" shapeId="0" xr:uid="{F04FDC53-1B18-46A3-84B3-70EDC68DBD3C}">
      <text>
        <r>
          <rPr>
            <sz val="9"/>
            <color indexed="81"/>
            <rFont val="Tahoma"/>
            <family val="2"/>
          </rPr>
          <t xml:space="preserve">
2,46
</t>
        </r>
      </text>
    </comment>
    <comment ref="C437" authorId="0" shapeId="0" xr:uid="{BA3CF330-3A0A-4DB9-930E-95640E55CFFC}">
      <text>
        <r>
          <rPr>
            <sz val="9"/>
            <color indexed="81"/>
            <rFont val="Tahoma"/>
            <family val="2"/>
          </rPr>
          <t xml:space="preserve">
4,46
</t>
        </r>
      </text>
    </comment>
    <comment ref="E437" authorId="0" shapeId="0" xr:uid="{BB132DB2-F431-4F3F-ADB6-21CECC6B190A}">
      <text>
        <r>
          <rPr>
            <b/>
            <sz val="9"/>
            <color indexed="81"/>
            <rFont val="Tahoma"/>
            <family val="2"/>
          </rPr>
          <t>gersontapiero1978@outlook.com:</t>
        </r>
        <r>
          <rPr>
            <sz val="9"/>
            <color indexed="81"/>
            <rFont val="Tahoma"/>
            <family val="2"/>
          </rPr>
          <t xml:space="preserve">
0,75
</t>
        </r>
      </text>
    </comment>
    <comment ref="C441" authorId="0" shapeId="0" xr:uid="{A00329F8-C2F0-4DCF-9C79-9A369AC07367}">
      <text>
        <r>
          <rPr>
            <b/>
            <sz val="9"/>
            <color indexed="81"/>
            <rFont val="Tahoma"/>
            <family val="2"/>
          </rPr>
          <t xml:space="preserve">1,40 X 9
</t>
        </r>
      </text>
    </comment>
    <comment ref="C501" authorId="0" shapeId="0" xr:uid="{D1BAC968-94CA-490E-AE64-6F3C81CC9943}">
      <text>
        <r>
          <rPr>
            <b/>
            <sz val="9"/>
            <color indexed="81"/>
            <rFont val="Tahoma"/>
            <family val="2"/>
          </rPr>
          <t xml:space="preserve">2,50
</t>
        </r>
      </text>
    </comment>
    <comment ref="C758" authorId="0" shapeId="0" xr:uid="{D1C1E0FB-8D4A-4716-88AE-DDF15CE0406B}">
      <text>
        <r>
          <rPr>
            <b/>
            <sz val="9"/>
            <color indexed="81"/>
            <rFont val="Tahoma"/>
            <family val="2"/>
          </rPr>
          <t>2,93</t>
        </r>
      </text>
    </comment>
    <comment ref="C760" authorId="0" shapeId="0" xr:uid="{D0486388-7F7D-4DCC-B21C-FCE454DD7AC4}">
      <text>
        <r>
          <rPr>
            <b/>
            <sz val="9"/>
            <color indexed="81"/>
            <rFont val="Tahoma"/>
            <family val="2"/>
          </rPr>
          <t xml:space="preserve">2,93
</t>
        </r>
      </text>
    </comment>
    <comment ref="D760" authorId="0" shapeId="0" xr:uid="{46008665-521A-4C75-9C37-8320D418B376}">
      <text>
        <r>
          <rPr>
            <b/>
            <sz val="9"/>
            <color indexed="81"/>
            <rFont val="Tahoma"/>
            <family val="2"/>
          </rPr>
          <t>0,05</t>
        </r>
      </text>
    </comment>
    <comment ref="C992" authorId="0" shapeId="0" xr:uid="{8A0F7D4C-CDEC-4564-AD96-E46F853434FD}">
      <text>
        <r>
          <rPr>
            <b/>
            <sz val="9"/>
            <color indexed="81"/>
            <rFont val="Tahoma"/>
            <family val="2"/>
          </rPr>
          <t>2,46</t>
        </r>
      </text>
    </comment>
    <comment ref="H992" authorId="0" shapeId="0" xr:uid="{7FEA4440-2E67-4652-9104-238A816C52A8}">
      <text>
        <r>
          <rPr>
            <b/>
            <sz val="9"/>
            <color indexed="81"/>
            <rFont val="Tahoma"/>
            <family val="2"/>
          </rPr>
          <t xml:space="preserve">2
</t>
        </r>
      </text>
    </comment>
    <comment ref="C994" authorId="0" shapeId="0" xr:uid="{D5343AEE-A399-4C21-83DE-ED89B65CE414}">
      <text>
        <r>
          <rPr>
            <b/>
            <sz val="9"/>
            <color indexed="81"/>
            <rFont val="Tahoma"/>
            <family val="2"/>
          </rPr>
          <t>,80</t>
        </r>
      </text>
    </comment>
    <comment ref="O1106" authorId="0" shapeId="0" xr:uid="{6C9B3FC7-6C3D-4BBD-927A-8014FD897C8C}">
      <text>
        <r>
          <rPr>
            <b/>
            <sz val="9"/>
            <color indexed="81"/>
            <rFont val="Tahoma"/>
            <family val="2"/>
          </rPr>
          <t>hacer verificación, toda vez que en los planos figuran tambien tuberias de 3/4"</t>
        </r>
      </text>
    </comment>
    <comment ref="O1256" authorId="0" shapeId="0" xr:uid="{947FC347-0C81-443E-A778-327143DE8697}">
      <text>
        <r>
          <rPr>
            <b/>
            <sz val="9"/>
            <color indexed="81"/>
            <rFont val="Tahoma"/>
            <family val="2"/>
          </rPr>
          <t>FALTAN LAS REDES DE 3" 5,54ML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H20" authorId="0" shapeId="0" xr:uid="{8637ED01-DE06-4842-AB24-DC220469DA64}">
      <text>
        <r>
          <rPr>
            <b/>
            <sz val="9"/>
            <color indexed="81"/>
            <rFont val="Tahoma"/>
            <family val="2"/>
          </rPr>
          <t>SIN DESPERDICIO, YA EN LOS APUS RESPECTIVOS SE LE APLICA, SINO QUEDA CON DOBLE DESPERDICIO</t>
        </r>
      </text>
    </comment>
    <comment ref="D24" authorId="0" shapeId="0" xr:uid="{8F0A34DE-391A-4B9D-9C28-F6E1A4296A16}">
      <text>
        <r>
          <rPr>
            <b/>
            <sz val="9"/>
            <color indexed="81"/>
            <rFont val="Tahoma"/>
            <family val="2"/>
          </rPr>
          <t xml:space="preserve">AYUDANTE VR  JORNAL $38700
OFICIAL $66.700
</t>
        </r>
      </text>
    </comment>
    <comment ref="H30" authorId="0" shapeId="0" xr:uid="{19C7D68C-5A46-41A2-A03C-636988F15E78}">
      <text>
        <r>
          <rPr>
            <b/>
            <sz val="9"/>
            <color indexed="81"/>
            <rFont val="Tahoma"/>
            <family val="2"/>
          </rPr>
          <t xml:space="preserve">10% M.O.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H19" authorId="0" shapeId="0" xr:uid="{DD391848-6B27-4D15-A21C-60F684FE1D63}">
      <text>
        <r>
          <rPr>
            <b/>
            <sz val="9"/>
            <color indexed="81"/>
            <rFont val="Tahoma"/>
            <family val="2"/>
          </rPr>
          <t>gersontapiero1978@outlook.com:</t>
        </r>
        <r>
          <rPr>
            <sz val="9"/>
            <color indexed="81"/>
            <rFont val="Tahoma"/>
            <family val="2"/>
          </rPr>
          <t xml:space="preserve">
NO VA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3" authorId="0" shapeId="0" xr:uid="{965D1288-B87A-4B6F-A2F8-082E4F6E2815}">
      <text>
        <r>
          <rPr>
            <b/>
            <sz val="9"/>
            <color indexed="81"/>
            <rFont val="Tahoma"/>
            <family val="2"/>
          </rPr>
          <t xml:space="preserve">15,53 KG
</t>
        </r>
      </text>
    </comment>
    <comment ref="H15" authorId="0" shapeId="0" xr:uid="{226ED432-C5B5-4E35-A9BB-A304AADE4DF2}">
      <text>
        <r>
          <rPr>
            <b/>
            <sz val="9"/>
            <color indexed="81"/>
            <rFont val="Tahoma"/>
            <family val="2"/>
          </rPr>
          <t xml:space="preserve">NO LLEVA
</t>
        </r>
      </text>
    </comment>
    <comment ref="F23" authorId="0" shapeId="0" xr:uid="{5F2A476C-375F-4418-ADE2-57633A6E293B}">
      <text>
        <r>
          <rPr>
            <b/>
            <sz val="9"/>
            <color indexed="81"/>
            <rFont val="Tahoma"/>
            <family val="2"/>
          </rPr>
          <t xml:space="preserve">REND 3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5" authorId="0" shapeId="0" xr:uid="{7238CDBC-1C33-4C9F-BBE7-9962488AF743}">
      <text>
        <r>
          <rPr>
            <b/>
            <sz val="9"/>
            <color indexed="81"/>
            <rFont val="Tahoma"/>
            <family val="2"/>
          </rPr>
          <t xml:space="preserve">,50
</t>
        </r>
      </text>
    </comment>
    <comment ref="F16" authorId="0" shapeId="0" xr:uid="{16276A6F-84A3-457C-918F-9D35BFA99B30}">
      <text>
        <r>
          <rPr>
            <b/>
            <sz val="9"/>
            <color indexed="81"/>
            <rFont val="Tahoma"/>
            <family val="2"/>
          </rPr>
          <t xml:space="preserve">0,83
</t>
        </r>
      </text>
    </comment>
    <comment ref="F18" authorId="0" shapeId="0" xr:uid="{304EF8FB-4CE6-41DE-9796-C4C6764B9CB8}">
      <text>
        <r>
          <rPr>
            <b/>
            <sz val="9"/>
            <color indexed="81"/>
            <rFont val="Tahoma"/>
            <family val="2"/>
          </rPr>
          <t xml:space="preserve">0,1
</t>
        </r>
      </text>
    </comment>
    <comment ref="D23" authorId="0" shapeId="0" xr:uid="{7E14A3AF-C0BE-41BE-8A20-A2C823124DFA}">
      <text>
        <r>
          <rPr>
            <b/>
            <sz val="9"/>
            <color indexed="81"/>
            <rFont val="Tahoma"/>
            <family val="2"/>
          </rPr>
          <t xml:space="preserve">$38,700
</t>
        </r>
      </text>
    </comment>
    <comment ref="D24" authorId="0" shapeId="0" xr:uid="{0359FB36-63F8-455C-B47D-E6192E5FDF55}">
      <text>
        <r>
          <rPr>
            <b/>
            <sz val="9"/>
            <color indexed="81"/>
            <rFont val="Tahoma"/>
            <family val="2"/>
          </rPr>
          <t xml:space="preserve">$66,700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4" authorId="0" shapeId="0" xr:uid="{99ADA217-60F4-4D60-80A6-A56F36ACBB1B}">
      <text>
        <r>
          <rPr>
            <b/>
            <sz val="9"/>
            <color indexed="81"/>
            <rFont val="Tahoma"/>
            <family val="2"/>
          </rPr>
          <t xml:space="preserve">2,68
</t>
        </r>
      </text>
    </comment>
    <comment ref="D23" authorId="0" shapeId="0" xr:uid="{C026E78D-52C2-4348-A2F9-1459D57621FD}">
      <text>
        <r>
          <rPr>
            <b/>
            <sz val="9"/>
            <color indexed="81"/>
            <rFont val="Tahoma"/>
            <family val="2"/>
          </rPr>
          <t xml:space="preserve">$38,700
</t>
        </r>
      </text>
    </comment>
    <comment ref="D24" authorId="0" shapeId="0" xr:uid="{D122073C-5FC3-4AD2-920C-BEDB2086927C}">
      <text>
        <r>
          <rPr>
            <b/>
            <sz val="9"/>
            <color indexed="81"/>
            <rFont val="Tahoma"/>
            <family val="2"/>
          </rPr>
          <t xml:space="preserve">$66,700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4" authorId="0" shapeId="0" xr:uid="{D42B36E0-F053-4734-B592-6566FE1122EF}">
      <text>
        <r>
          <rPr>
            <b/>
            <sz val="9"/>
            <color indexed="81"/>
            <rFont val="Tahoma"/>
            <family val="2"/>
          </rPr>
          <t xml:space="preserve">2,68
</t>
        </r>
      </text>
    </comment>
    <comment ref="F15" authorId="0" shapeId="0" xr:uid="{0C0D63B9-BD01-4880-91DC-EF8BDB93EEBF}">
      <text>
        <r>
          <rPr>
            <b/>
            <sz val="9"/>
            <color indexed="81"/>
            <rFont val="Tahoma"/>
            <family val="2"/>
          </rPr>
          <t xml:space="preserve">1,50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FEA79602-27E8-4713-B580-AA6DB7DE8A7C}">
      <text>
        <r>
          <rPr>
            <b/>
            <sz val="9"/>
            <color indexed="81"/>
            <rFont val="Tahoma"/>
            <family val="2"/>
          </rPr>
          <t xml:space="preserve">0,015
</t>
        </r>
      </text>
    </comment>
    <comment ref="F14" authorId="0" shapeId="0" xr:uid="{EB9124F4-A45F-46CF-BB20-E4345E23F28C}">
      <text>
        <r>
          <rPr>
            <b/>
            <sz val="9"/>
            <color indexed="81"/>
            <rFont val="Tahoma"/>
            <family val="2"/>
          </rPr>
          <t>1,96</t>
        </r>
      </text>
    </comment>
    <comment ref="F15" authorId="0" shapeId="0" xr:uid="{FCEAAC45-3AFA-4345-863A-DD72D3994565}">
      <text>
        <r>
          <rPr>
            <b/>
            <sz val="9"/>
            <color indexed="81"/>
            <rFont val="Tahoma"/>
            <family val="2"/>
          </rPr>
          <t>0,80</t>
        </r>
      </text>
    </comment>
    <comment ref="F22" authorId="0" shapeId="0" xr:uid="{52E9AF52-BE9F-4896-8B84-FAF56F722F8A}">
      <text>
        <r>
          <rPr>
            <b/>
            <sz val="9"/>
            <color indexed="81"/>
            <rFont val="Tahoma"/>
            <family val="2"/>
          </rPr>
          <t xml:space="preserve">18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1" authorId="0" shapeId="0" xr:uid="{64FD4D42-3A6E-481C-9821-67A817FFE5F3}">
      <text>
        <r>
          <rPr>
            <b/>
            <sz val="9"/>
            <color indexed="81"/>
            <rFont val="Tahoma"/>
            <family val="2"/>
          </rPr>
          <t xml:space="preserve">30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3" authorId="0" shapeId="0" xr:uid="{0F83BF1A-B15F-41C6-BF28-E91333425B4A}">
      <text>
        <r>
          <rPr>
            <b/>
            <sz val="9"/>
            <color indexed="81"/>
            <rFont val="Tahoma"/>
            <family val="2"/>
          </rPr>
          <t xml:space="preserve">6,72
</t>
        </r>
      </text>
    </comment>
    <comment ref="F14" authorId="0" shapeId="0" xr:uid="{1CF03966-CBF6-4543-9766-F43AC8F150C8}">
      <text>
        <r>
          <rPr>
            <b/>
            <sz val="9"/>
            <color indexed="81"/>
            <rFont val="Tahoma"/>
            <family val="2"/>
          </rPr>
          <t xml:space="preserve">0,30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3" authorId="0" shapeId="0" xr:uid="{C9CB817E-FC33-4AB6-8186-6F61C10F10D7}">
      <text>
        <r>
          <rPr>
            <b/>
            <sz val="9"/>
            <color indexed="81"/>
            <rFont val="Tahoma"/>
            <family val="2"/>
          </rPr>
          <t xml:space="preserve">0,016
</t>
        </r>
      </text>
    </comment>
    <comment ref="G13" authorId="0" shapeId="0" xr:uid="{52787C80-8EC7-44BC-9834-0F4D02DEB694}">
      <text>
        <r>
          <rPr>
            <b/>
            <sz val="9"/>
            <color indexed="81"/>
            <rFont val="Tahoma"/>
            <family val="2"/>
          </rPr>
          <t>MORTERO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3" authorId="0" shapeId="0" xr:uid="{1C9C60F1-1558-4681-8484-342AD01AF61E}">
      <text>
        <r>
          <rPr>
            <b/>
            <sz val="9"/>
            <color indexed="81"/>
            <rFont val="Tahoma"/>
            <family val="2"/>
          </rPr>
          <t xml:space="preserve">20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70E3D5B7-66A9-4806-A35D-36D05CD4B2A9}">
      <text>
        <r>
          <rPr>
            <b/>
            <sz val="9"/>
            <color indexed="81"/>
            <rFont val="Tahoma"/>
            <family val="2"/>
          </rPr>
          <t xml:space="preserve">,05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4" authorId="0" shapeId="0" xr:uid="{1BDAF8C3-4AF1-4C12-94B8-A68C77CDCBAB}">
      <text>
        <r>
          <rPr>
            <b/>
            <sz val="9"/>
            <color indexed="81"/>
            <rFont val="Tahoma"/>
            <family val="2"/>
          </rPr>
          <t>12</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G12" authorId="0" shapeId="0" xr:uid="{DF9A29CB-BECF-4502-B866-792823016FC2}">
      <text>
        <r>
          <rPr>
            <b/>
            <sz val="9"/>
            <color indexed="81"/>
            <rFont val="Tahoma"/>
            <family val="2"/>
          </rPr>
          <t>IGUAL AL PISO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3" authorId="0" shapeId="0" xr:uid="{166D9D2A-93D4-4A40-82A4-143B5FCD8A24}">
      <text>
        <r>
          <rPr>
            <b/>
            <sz val="9"/>
            <color indexed="81"/>
            <rFont val="Tahoma"/>
            <family val="2"/>
          </rPr>
          <t>VERIFICAR RENDIMIENTO 15</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G12" authorId="0" shapeId="0" xr:uid="{5A5233B5-7310-4EF1-B410-006A92DE91EB}">
      <text>
        <r>
          <rPr>
            <b/>
            <sz val="9"/>
            <color indexed="81"/>
            <rFont val="Tahoma"/>
            <family val="2"/>
          </rPr>
          <t>$40.300</t>
        </r>
      </text>
    </comment>
    <comment ref="F24" authorId="0" shapeId="0" xr:uid="{5E58D5BC-B0EB-4544-89E7-46414364F4F0}">
      <text>
        <r>
          <rPr>
            <b/>
            <sz val="9"/>
            <color indexed="81"/>
            <rFont val="Tahoma"/>
            <family val="2"/>
          </rPr>
          <t>30</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00366401-A8D3-4A04-ACC4-7BEB56B344B4}">
      <text>
        <r>
          <rPr>
            <sz val="9"/>
            <color indexed="81"/>
            <rFont val="Tahoma"/>
            <family val="2"/>
          </rPr>
          <t xml:space="preserve">0,16
</t>
        </r>
      </text>
    </comment>
    <comment ref="G12" authorId="0" shapeId="0" xr:uid="{6FB38CDF-9240-4DD3-8036-AC8C58B9FCDC}">
      <text>
        <r>
          <rPr>
            <b/>
            <sz val="9"/>
            <color indexed="81"/>
            <rFont val="Tahoma"/>
            <family val="2"/>
          </rPr>
          <t>$176000</t>
        </r>
      </text>
    </comment>
    <comment ref="F24" authorId="0" shapeId="0" xr:uid="{951A966C-A306-4246-B88C-23E6152B95DD}">
      <text>
        <r>
          <rPr>
            <b/>
            <sz val="9"/>
            <color indexed="81"/>
            <rFont val="Tahoma"/>
            <family val="2"/>
          </rPr>
          <t xml:space="preserve">45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I7" authorId="0" shapeId="0" xr:uid="{0E62F523-3482-40EB-B595-BEA8500B8268}">
      <text>
        <r>
          <rPr>
            <b/>
            <sz val="9"/>
            <color indexed="81"/>
            <rFont val="Tahoma"/>
            <family val="2"/>
          </rPr>
          <t>M2</t>
        </r>
      </text>
    </comment>
    <comment ref="F24" authorId="0" shapeId="0" xr:uid="{A005FA4A-884E-45C7-BC05-2D9DEFAB3A3B}">
      <text>
        <r>
          <rPr>
            <b/>
            <sz val="9"/>
            <color indexed="81"/>
            <rFont val="Tahoma"/>
            <family val="2"/>
          </rPr>
          <t>25</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G12" authorId="0" shapeId="0" xr:uid="{2BEC29BC-D83F-4602-8DBE-2C31361C7CCB}">
      <text>
        <r>
          <rPr>
            <b/>
            <sz val="9"/>
            <color indexed="81"/>
            <rFont val="Tahoma"/>
            <family val="2"/>
          </rPr>
          <t>VERIFICAR PRECIO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CB1060D5-2457-41FA-AAFA-B59DA319E636}">
      <text>
        <r>
          <rPr>
            <b/>
            <sz val="9"/>
            <color indexed="81"/>
            <rFont val="Tahoma"/>
            <family val="2"/>
          </rPr>
          <t xml:space="preserve">POR QUE TANTO CONCRETO ?????
</t>
        </r>
      </text>
    </comment>
    <comment ref="G13" authorId="0" shapeId="0" xr:uid="{CAEAF161-51E9-4B6F-AAB5-66738110B09F}">
      <text>
        <r>
          <rPr>
            <b/>
            <sz val="9"/>
            <color indexed="81"/>
            <rFont val="Tahoma"/>
            <family val="2"/>
          </rPr>
          <t>VERIFICAR PRECIO</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2" authorId="0" shapeId="0" xr:uid="{6ED939C2-10C8-4767-ABBF-C28C453DFD24}">
      <text>
        <r>
          <rPr>
            <b/>
            <sz val="9"/>
            <color indexed="81"/>
            <rFont val="Tahoma"/>
            <family val="2"/>
          </rPr>
          <t xml:space="preserve">60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766A03E7-0A2D-406A-B227-5C511946F0B4}">
      <text>
        <r>
          <rPr>
            <b/>
            <sz val="9"/>
            <color indexed="81"/>
            <rFont val="Tahoma"/>
            <family val="2"/>
          </rPr>
          <t xml:space="preserve">1
</t>
        </r>
      </text>
    </comment>
    <comment ref="F22" authorId="0" shapeId="0" xr:uid="{3A2FE6D0-ED4B-4E8D-A752-D9A239A080F6}">
      <text>
        <r>
          <rPr>
            <b/>
            <sz val="9"/>
            <color indexed="81"/>
            <rFont val="Tahoma"/>
            <family val="2"/>
          </rPr>
          <t xml:space="preserve">20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2" authorId="0" shapeId="0" xr:uid="{EFAB61C1-69D5-4CDA-ABF7-B83CFD9E8AA2}">
      <text>
        <r>
          <rPr>
            <b/>
            <sz val="9"/>
            <color indexed="81"/>
            <rFont val="Tahoma"/>
            <family val="2"/>
          </rPr>
          <t>10</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3" authorId="0" shapeId="0" xr:uid="{65B559A3-3DE2-4329-B402-60A75D805FC7}">
      <text>
        <r>
          <rPr>
            <b/>
            <sz val="9"/>
            <color indexed="81"/>
            <rFont val="Tahoma"/>
            <family val="2"/>
          </rPr>
          <t>0,20</t>
        </r>
      </text>
    </comment>
    <comment ref="F22" authorId="0" shapeId="0" xr:uid="{384B84B2-669F-41DB-B650-5C39E8606576}">
      <text>
        <r>
          <rPr>
            <b/>
            <sz val="9"/>
            <color indexed="81"/>
            <rFont val="Tahoma"/>
            <family val="2"/>
          </rPr>
          <t>45</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3" authorId="0" shapeId="0" xr:uid="{58617F20-AA16-4655-A30E-F6FCB03472C1}">
      <text>
        <r>
          <rPr>
            <b/>
            <sz val="9"/>
            <color indexed="81"/>
            <rFont val="Tahoma"/>
            <family val="2"/>
          </rPr>
          <t>0,20</t>
        </r>
      </text>
    </comment>
    <comment ref="F22" authorId="0" shapeId="0" xr:uid="{3F5A0FDE-9091-4F79-B073-ACAC9AA50593}">
      <text>
        <r>
          <rPr>
            <b/>
            <sz val="9"/>
            <color indexed="81"/>
            <rFont val="Tahoma"/>
            <family val="2"/>
          </rPr>
          <t>50</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2" authorId="0" shapeId="0" xr:uid="{738843C2-07E8-43CE-9AB8-1D776EDA2E4A}">
      <text>
        <r>
          <rPr>
            <b/>
            <sz val="9"/>
            <color indexed="81"/>
            <rFont val="Tahoma"/>
            <family val="2"/>
          </rPr>
          <t>20</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22" authorId="0" shapeId="0" xr:uid="{83CF08D6-747E-4C80-A24D-46D2E4843EA5}">
      <text>
        <r>
          <rPr>
            <b/>
            <sz val="9"/>
            <color indexed="81"/>
            <rFont val="Tahoma"/>
            <family val="2"/>
          </rPr>
          <t>10</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2" authorId="0" shapeId="0" xr:uid="{6B43E159-C8F8-45D4-AF31-AC09A1B55676}">
      <text>
        <r>
          <rPr>
            <b/>
            <sz val="9"/>
            <color indexed="81"/>
            <rFont val="Tahoma"/>
            <family val="2"/>
          </rPr>
          <t xml:space="preserve">0,46
</t>
        </r>
      </text>
    </comment>
    <comment ref="F14" authorId="0" shapeId="0" xr:uid="{4DCBB901-80D7-40E4-9D64-307041BCA07F}">
      <text>
        <r>
          <rPr>
            <b/>
            <sz val="9"/>
            <color indexed="81"/>
            <rFont val="Tahoma"/>
            <family val="2"/>
          </rPr>
          <t>17,92</t>
        </r>
      </text>
    </comment>
    <comment ref="F22" authorId="0" shapeId="0" xr:uid="{3FC5DEFD-DC5A-48E4-9654-A8214FDC51E7}">
      <text>
        <r>
          <rPr>
            <b/>
            <sz val="9"/>
            <color indexed="81"/>
            <rFont val="Tahoma"/>
            <family val="2"/>
          </rPr>
          <t>2,5</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8" authorId="0" shapeId="0" xr:uid="{FB42D818-5037-40D4-A525-99CB8D61E99B}">
      <text>
        <r>
          <rPr>
            <b/>
            <sz val="9"/>
            <color indexed="81"/>
            <rFont val="Tahoma"/>
            <family val="2"/>
          </rPr>
          <t>NO VA</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8" authorId="0" shapeId="0" xr:uid="{242C46F5-0B23-4F22-AA12-E0D2D6BB7ABB}">
      <text>
        <r>
          <rPr>
            <b/>
            <sz val="9"/>
            <color indexed="81"/>
            <rFont val="Tahoma"/>
            <family val="2"/>
          </rPr>
          <t>NO VA</t>
        </r>
      </text>
    </comment>
    <comment ref="F22" authorId="0" shapeId="0" xr:uid="{5A1BC940-8F1F-4C3B-9D3C-432E5781B4EA}">
      <text>
        <r>
          <rPr>
            <b/>
            <sz val="9"/>
            <color indexed="81"/>
            <rFont val="Tahoma"/>
            <family val="2"/>
          </rPr>
          <t>6</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gersontapiero1978@outlook.com</author>
  </authors>
  <commentList>
    <comment ref="F18" authorId="0" shapeId="0" xr:uid="{5AD165D6-B9A1-49E1-BD50-8F8CD3AA29C7}">
      <text>
        <r>
          <rPr>
            <b/>
            <sz val="9"/>
            <color indexed="81"/>
            <rFont val="Tahoma"/>
            <family val="2"/>
          </rPr>
          <t>NO VA</t>
        </r>
      </text>
    </comment>
  </commentList>
</comments>
</file>

<file path=xl/sharedStrings.xml><?xml version="1.0" encoding="utf-8"?>
<sst xmlns="http://schemas.openxmlformats.org/spreadsheetml/2006/main" count="4938" uniqueCount="445">
  <si>
    <t>ITEM</t>
  </si>
  <si>
    <t>ACTIVIDAD</t>
  </si>
  <si>
    <t>UND</t>
  </si>
  <si>
    <t>CANT</t>
  </si>
  <si>
    <t>I</t>
  </si>
  <si>
    <t>M2</t>
  </si>
  <si>
    <t>PRELIMINARES</t>
  </si>
  <si>
    <t>ML</t>
  </si>
  <si>
    <t>UNIDAD:</t>
  </si>
  <si>
    <t>MATERIALES</t>
  </si>
  <si>
    <t>DESCRIPCIÓN</t>
  </si>
  <si>
    <t>CANT.</t>
  </si>
  <si>
    <t>TOTAL MATERIALES:</t>
  </si>
  <si>
    <t>II</t>
  </si>
  <si>
    <t>MANO DE OBRA</t>
  </si>
  <si>
    <t>JORNAL</t>
  </si>
  <si>
    <t>PREST.</t>
  </si>
  <si>
    <t>REND.</t>
  </si>
  <si>
    <t>TOTAL MANO DE OBRA:</t>
  </si>
  <si>
    <t>III</t>
  </si>
  <si>
    <t>HERRAMIENTA Y EQUIPO</t>
  </si>
  <si>
    <t>TARIFA</t>
  </si>
  <si>
    <t>TOTAL HERRAMIENTA Y EQUIPO:</t>
  </si>
  <si>
    <t>IV</t>
  </si>
  <si>
    <t>TRANSPORTE</t>
  </si>
  <si>
    <t>MATERIAL</t>
  </si>
  <si>
    <t>TOTAL TRANSPORTE:</t>
  </si>
  <si>
    <t>TOTAL COSTO DIRECTO:</t>
  </si>
  <si>
    <t>V</t>
  </si>
  <si>
    <t>COSTOS INDIRECTOS</t>
  </si>
  <si>
    <t>PORCENTAJE</t>
  </si>
  <si>
    <t>ADMINISTRACIÓN</t>
  </si>
  <si>
    <t>IMPREVISTOS</t>
  </si>
  <si>
    <t>UTILIDAD</t>
  </si>
  <si>
    <t>TOTAL COSTO INDIRECTO:</t>
  </si>
  <si>
    <t>TOTAL PRECIO UNITARIO:</t>
  </si>
  <si>
    <t>TOTAL PRECIO UNITARIO AJUSTADO AL PESO:</t>
  </si>
  <si>
    <t>R/MIENTO</t>
  </si>
  <si>
    <t>2 AYUDANTES</t>
  </si>
  <si>
    <t>HERRAMIENTA MENOR</t>
  </si>
  <si>
    <t>DESPERDICIO</t>
  </si>
  <si>
    <t>%</t>
  </si>
  <si>
    <t>V/UNITARIO</t>
  </si>
  <si>
    <t>V/PARCIAL</t>
  </si>
  <si>
    <t>J/TOTAL</t>
  </si>
  <si>
    <t>PESO/(m3/km)</t>
  </si>
  <si>
    <t>DIST (Km)</t>
  </si>
  <si>
    <t>VOL (m3)</t>
  </si>
  <si>
    <t>CONCRETO BASICO CLASE D</t>
  </si>
  <si>
    <t>M3</t>
  </si>
  <si>
    <t>KG</t>
  </si>
  <si>
    <t>LT</t>
  </si>
  <si>
    <t>1 OFICIAL</t>
  </si>
  <si>
    <t>4 AYUDANTES</t>
  </si>
  <si>
    <t>MORTERO BASICO 1:4</t>
  </si>
  <si>
    <t>1 AYUDANTE</t>
  </si>
  <si>
    <t>LB</t>
  </si>
  <si>
    <t>TROMPO</t>
  </si>
  <si>
    <t>COSTOS DIRECTOS</t>
  </si>
  <si>
    <t>ELABORO:</t>
  </si>
  <si>
    <t>V/TOTAL</t>
  </si>
  <si>
    <t>V/UNIT.</t>
  </si>
  <si>
    <t>REPÚBLICA DE COLOMBIA</t>
  </si>
  <si>
    <t>DEPARTAMENTO DEL CAQUETÁ</t>
  </si>
  <si>
    <t>TOTAL</t>
  </si>
  <si>
    <t xml:space="preserve">REPÚBLICA DE COLOMBIA </t>
  </si>
  <si>
    <t>Varillon 5x5</t>
  </si>
  <si>
    <t xml:space="preserve">TOTAL OBRA </t>
  </si>
  <si>
    <t>Kg</t>
  </si>
  <si>
    <t>MUNICIPIO DE FLORENCIA</t>
  </si>
  <si>
    <t>Puntilla puma de 2 1/2"</t>
  </si>
  <si>
    <t>MANUAL</t>
  </si>
  <si>
    <t>Arena fina</t>
  </si>
  <si>
    <t>MES 1</t>
  </si>
  <si>
    <t>MES 2</t>
  </si>
  <si>
    <t>APROBO:</t>
  </si>
  <si>
    <t>alambre de amarre</t>
  </si>
  <si>
    <t>piola gruesa rollo 50 ml</t>
  </si>
  <si>
    <t>Alambre de amarre</t>
  </si>
  <si>
    <t>4 Ayudantes</t>
  </si>
  <si>
    <t>3 AYUDANTES</t>
  </si>
  <si>
    <t xml:space="preserve">SEC OBRAS </t>
  </si>
  <si>
    <t>SECRETARIA DE OBRAS PUBLICAS - SECOBRAS</t>
  </si>
  <si>
    <t>ANALISIS DE PRECIOS UNITARIOS - PRELIMINARES</t>
  </si>
  <si>
    <t>ANALISIS DE PRECIOS UNITARIOS - EXCAVACIONES</t>
  </si>
  <si>
    <t>PRESUPUESTO GENERAL</t>
  </si>
  <si>
    <t>REPUBLICA DE COLOMBIA</t>
  </si>
  <si>
    <t>DEPARTAMENTO DEL CAQUETA</t>
  </si>
  <si>
    <t>ALCALDIA MUNICIPAL</t>
  </si>
  <si>
    <t>CRONOGRAMA DE EJECUCIÓN Y PROGRAMACIÓN FISICO FINANCIERA</t>
  </si>
  <si>
    <t>SEMANA 1</t>
  </si>
  <si>
    <t>SEMANA 2</t>
  </si>
  <si>
    <t>SEMANA 3</t>
  </si>
  <si>
    <t>SEMANA 4</t>
  </si>
  <si>
    <t>VR. TOTAL</t>
  </si>
  <si>
    <t xml:space="preserve">FLUJO DE CAJA SEMANAL </t>
  </si>
  <si>
    <t xml:space="preserve">FLUJO DE CAJA MENSUAL </t>
  </si>
  <si>
    <t xml:space="preserve">VALOR TOTAL DEL PROYECTO </t>
  </si>
  <si>
    <r>
      <rPr>
        <sz val="8"/>
        <color theme="1"/>
        <rFont val="Arial Narrow"/>
        <family val="2"/>
      </rPr>
      <t>Vo.Bo</t>
    </r>
    <r>
      <rPr>
        <b/>
        <sz val="14"/>
        <color theme="1"/>
        <rFont val="Arial Narrow"/>
        <family val="2"/>
      </rPr>
      <t xml:space="preserve">. Dra. FLORALBA ZAMBRANO MORILLO </t>
    </r>
  </si>
  <si>
    <t xml:space="preserve">Secretaria de Educación Municipal </t>
  </si>
  <si>
    <t>Localizacion y replanteo ( Sin equipo de topografia )</t>
  </si>
  <si>
    <t>EXCAVACIONES Y RELLENO</t>
  </si>
  <si>
    <t>Excav. Manual ( Mat. Com y cong. Inc. Ret. De escombros )</t>
  </si>
  <si>
    <t>Relleno manual con material selec. de excav ( Inc. Compactacion equipo rana )</t>
  </si>
  <si>
    <t xml:space="preserve">REPUBLICA DE COLOMBIA </t>
  </si>
  <si>
    <t>ALCALDÍA MUNICIPAL</t>
  </si>
  <si>
    <t>MEMORIA DE CANTIDADES DE OBRA</t>
  </si>
  <si>
    <t>MEMORIA DE CALCULO DE CANTIDADES DE OBRA</t>
  </si>
  <si>
    <t>.</t>
  </si>
  <si>
    <t>CAPÍTULO</t>
  </si>
  <si>
    <t>ITEM:</t>
  </si>
  <si>
    <t>CANTIDAD:</t>
  </si>
  <si>
    <t>AREA O LUGAR</t>
  </si>
  <si>
    <t xml:space="preserve">DIMENSIONES </t>
  </si>
  <si>
    <t>V. PARCIAL</t>
  </si>
  <si>
    <t xml:space="preserve">N° DE ELEMENTOS </t>
  </si>
  <si>
    <t>UNIDAD</t>
  </si>
  <si>
    <t>LONGITUD</t>
  </si>
  <si>
    <t>ANCHO</t>
  </si>
  <si>
    <t>ALTO</t>
  </si>
  <si>
    <t>PESO</t>
  </si>
  <si>
    <t>Aproxima  Resultado  a  :</t>
  </si>
  <si>
    <t>Decimales</t>
  </si>
  <si>
    <t>Observaciones:</t>
  </si>
  <si>
    <t>Triturado de planta</t>
  </si>
  <si>
    <t>1. OFICIAL</t>
  </si>
  <si>
    <t>Volqueta 5 m3</t>
  </si>
  <si>
    <t>Vibrocp. Manual (Rana)</t>
  </si>
  <si>
    <t>und</t>
  </si>
  <si>
    <t>2 AYUDANTE</t>
  </si>
  <si>
    <t>ESTRUCTURA</t>
  </si>
  <si>
    <t>PISOS Y ENCHAPES</t>
  </si>
  <si>
    <t>Mortero de nivelación E=0,05 m</t>
  </si>
  <si>
    <t>Suministro e instalación de cerámica para pisos</t>
  </si>
  <si>
    <t>Anden en concreto escobeado</t>
  </si>
  <si>
    <t>CUBIERTA</t>
  </si>
  <si>
    <t>Bajante de aguas lluvias 4" PVC A.LL</t>
  </si>
  <si>
    <t>CARPINTERIA METALICA</t>
  </si>
  <si>
    <t xml:space="preserve">Puerta en lámina galvanizada calibre 20, con marco metálico chapa, anticorrosivo,  pintura </t>
  </si>
  <si>
    <t xml:space="preserve">Persiana metalica en lamina galvanizada con anticorrosivo y pintura </t>
  </si>
  <si>
    <t>INSTALACIONES ELECTRICAS</t>
  </si>
  <si>
    <t>Suministro e instalación de lámpara Led 25 w.</t>
  </si>
  <si>
    <t>Acometida electrica Monofasica cable encauchetado No. 8</t>
  </si>
  <si>
    <t xml:space="preserve">Tablero de circuitos </t>
  </si>
  <si>
    <t>breaker de 15 amp</t>
  </si>
  <si>
    <t>Area de intervencion</t>
  </si>
  <si>
    <t xml:space="preserve">Puntilla </t>
  </si>
  <si>
    <t>LIBRA</t>
  </si>
  <si>
    <t>Concreto basico 1,2,3</t>
  </si>
  <si>
    <t>Acero de refuerzo</t>
  </si>
  <si>
    <t>Acero de refuerzo ( flejes )</t>
  </si>
  <si>
    <t>Tabla para formaleta de 0,20*0,30 m</t>
  </si>
  <si>
    <t xml:space="preserve">Alambre de amarre </t>
  </si>
  <si>
    <t xml:space="preserve">Vibrador de concreto </t>
  </si>
  <si>
    <t xml:space="preserve">Bordillo de confinamiento de 0,1x0,25m en concreto f'c= 210 kgf/cm2, Pagado por ml </t>
  </si>
  <si>
    <t>Tabla para formaleta de 0,02*0,30m</t>
  </si>
  <si>
    <t>Puntilla</t>
  </si>
  <si>
    <t xml:space="preserve">libra </t>
  </si>
  <si>
    <t>acero de refuerzo</t>
  </si>
  <si>
    <t>Dilataciones de madera 0,10x3m</t>
  </si>
  <si>
    <t>Ladrillo prensado de 0,28*10*10</t>
  </si>
  <si>
    <t xml:space="preserve">Mortero basico </t>
  </si>
  <si>
    <t>Mortero basico 1:3</t>
  </si>
  <si>
    <t>ceramica nacional trafico V</t>
  </si>
  <si>
    <t xml:space="preserve">Pegacor </t>
  </si>
  <si>
    <t>Emboquillador</t>
  </si>
  <si>
    <t>cemento blanco</t>
  </si>
  <si>
    <t xml:space="preserve">Enchape corona </t>
  </si>
  <si>
    <t>pegacor</t>
  </si>
  <si>
    <t>Concreto F,c = 2010 KGF</t>
  </si>
  <si>
    <t>Malla electrosoldada 6x2,35 separada 15</t>
  </si>
  <si>
    <t xml:space="preserve">Pintura anticorrosiva </t>
  </si>
  <si>
    <t>disolvente</t>
  </si>
  <si>
    <t>Andamios metalicos por seccion</t>
  </si>
  <si>
    <t>dia</t>
  </si>
  <si>
    <t>OCT</t>
  </si>
  <si>
    <t>Puerta met. Cal 20 ( según diseño)</t>
  </si>
  <si>
    <t xml:space="preserve">Marco metalico </t>
  </si>
  <si>
    <t>Cerradura puerta</t>
  </si>
  <si>
    <t>pintura en esmalte</t>
  </si>
  <si>
    <t xml:space="preserve">GALON </t>
  </si>
  <si>
    <t>Tubo flexible conduit PVC de 1/2"</t>
  </si>
  <si>
    <t>Alambre de cobre THW 12 AWG</t>
  </si>
  <si>
    <t>Caja 4x4 con suplemento</t>
  </si>
  <si>
    <t>Boquilla PVCE de 1/2"</t>
  </si>
  <si>
    <t>Tomacorriente polarizado</t>
  </si>
  <si>
    <t>Curva PVCE 1/2</t>
  </si>
  <si>
    <t>Caja 2600 octagonal</t>
  </si>
  <si>
    <t>caja 4x4 con suplemento</t>
  </si>
  <si>
    <t>interrup. Sencillo</t>
  </si>
  <si>
    <t>curva PVCE 1/2"</t>
  </si>
  <si>
    <t>Cinta aislante</t>
  </si>
  <si>
    <t>Plafon de loza</t>
  </si>
  <si>
    <t>ROLLO</t>
  </si>
  <si>
    <t xml:space="preserve">lampara led 25w de sobre poner </t>
  </si>
  <si>
    <t>Tubo EMT de 1"</t>
  </si>
  <si>
    <t>Cable encauchetado No. 8</t>
  </si>
  <si>
    <t xml:space="preserve">Conectores </t>
  </si>
  <si>
    <t>Alambre de cobre thw 12 awg</t>
  </si>
  <si>
    <t>Terminal PVC de 1/2"</t>
  </si>
  <si>
    <t>Curva PVCE 1/2"</t>
  </si>
  <si>
    <t>Breaker 15 amp</t>
  </si>
  <si>
    <t>ANALISIS DE PRECIOS UNITARIOS - ESTRUCTURA</t>
  </si>
  <si>
    <t>CONSTRUCCIÓN DE BATERIA SANITARIA PARA LA INSTITUCIÓN EDUCATIVA  JORGE ELIECER GAITAN SEDE SIMON BOLIVAR DEL MUNICIPIO DE FLORENCIA, DEPARTAMENTO DEL CAQUETA.</t>
  </si>
  <si>
    <t>Cerramiento en tela propivida h=2,0m</t>
  </si>
  <si>
    <t>Demolición placas macizas graderia  (Inc. Ret de Escomb)</t>
  </si>
  <si>
    <t xml:space="preserve">viga cinta en concreto de 0,1 x 0,15 </t>
  </si>
  <si>
    <t>Mesones en concreto f'c= 210fgf/cm2 E=0.10 m Ref. No. 3 c/0.20 m, pagado en m2</t>
  </si>
  <si>
    <t>MANPOSTERIA Y PAÑETE</t>
  </si>
  <si>
    <t xml:space="preserve">muro en ladrillo de arcilla No. 04 </t>
  </si>
  <si>
    <t>Pañete  sobre muros 1:4 incluye filos y dilataciones</t>
  </si>
  <si>
    <t>PINTURA</t>
  </si>
  <si>
    <t>Pintura en vinilo tipo 1</t>
  </si>
  <si>
    <t>Estuco plastico interior y exterior</t>
  </si>
  <si>
    <t>Rampa en concreto escobeada; E=0,10 (Incluye  malla electrosoldada)</t>
  </si>
  <si>
    <t>Cubierta en Teja arquitectonica master 1000 Cal. 28</t>
  </si>
  <si>
    <t>tubo rectangular de 10 x 4 con anticorrosivo y pintura</t>
  </si>
  <si>
    <t>Canal en lámina Galvanizada Cal. 20</t>
  </si>
  <si>
    <t>Suministro e instalacion de divisiones para orinales en acero inoxidable satinado</t>
  </si>
  <si>
    <t>INSTALACIONES HIDRUALICAS</t>
  </si>
  <si>
    <t xml:space="preserve">Red de tubería PVCP de 1/2" </t>
  </si>
  <si>
    <t>Puntos hidráulicos de 1/2"</t>
  </si>
  <si>
    <t>Registro de bola de 1/2"</t>
  </si>
  <si>
    <t>Llave terminal de 1/2"</t>
  </si>
  <si>
    <t>INSTALACIONES SANITARIAS</t>
  </si>
  <si>
    <t>Red de PVCS 4"</t>
  </si>
  <si>
    <t>Red de PVCS 2"</t>
  </si>
  <si>
    <t>Punto de PVCS 2"</t>
  </si>
  <si>
    <t>Punto de PVCS 4"</t>
  </si>
  <si>
    <t>Cajas de inspección de 0,80x0,80x0,80</t>
  </si>
  <si>
    <t>Kit de movilidad reducida</t>
  </si>
  <si>
    <t>Salida para toma monofásica doble con polo a tierra, en tubo conduit PVC de 1/2"</t>
  </si>
  <si>
    <t>Salida para Luminarias Incandecentes en Tubo Conduit de 1/2" con su respectivo interruptor y caja.</t>
  </si>
  <si>
    <t>BETERIA SANITARIA</t>
  </si>
  <si>
    <t>ANDEN PEATONAL</t>
  </si>
  <si>
    <t xml:space="preserve">RAMPA </t>
  </si>
  <si>
    <t>ARQ. ANTONIO RUIZ TOVAR</t>
  </si>
  <si>
    <t>PROFESIONAL UNIVERSITARIO</t>
  </si>
  <si>
    <t>ARQ.  ANTONIO RUIZ TOVAR</t>
  </si>
  <si>
    <t>AREA DE INTERVENCION</t>
  </si>
  <si>
    <t>GRADERIA EXISTENTE</t>
  </si>
  <si>
    <t>PLACA RAMPA</t>
  </si>
  <si>
    <t>ZAPATAS AISLADA</t>
  </si>
  <si>
    <t>Zapatas aisladas de 1,00x1,00x0,3 ref 1/2 c/0,15 mts incluye solado</t>
  </si>
  <si>
    <t>Zapatas aislada</t>
  </si>
  <si>
    <t>Area de intervencion - Bateria</t>
  </si>
  <si>
    <t>Vigas de cimentacion</t>
  </si>
  <si>
    <t>Eje 1 - A - E</t>
  </si>
  <si>
    <t>Eje 2 - A - E</t>
  </si>
  <si>
    <t>Eje 3 - A - E</t>
  </si>
  <si>
    <t>Eje A - 1  - 3</t>
  </si>
  <si>
    <t>Eje C - 1 -3</t>
  </si>
  <si>
    <t>Eje E -1 - 3</t>
  </si>
  <si>
    <t>COLUMNAS ESTRUCTURALES</t>
  </si>
  <si>
    <t>PEDESTAL</t>
  </si>
  <si>
    <t>CUCHILLA TIPO 1</t>
  </si>
  <si>
    <t>CUCHILLA TIPO 2</t>
  </si>
  <si>
    <t>Viga cinta en concreto</t>
  </si>
  <si>
    <t>BORDILLO ANDEN EXTERIOR</t>
  </si>
  <si>
    <t>MESONES LAVAMANOS</t>
  </si>
  <si>
    <t>EJE 1 = A -  E</t>
  </si>
  <si>
    <t>EJE A = 2 - 3</t>
  </si>
  <si>
    <t>EJE  A =  1 - 2</t>
  </si>
  <si>
    <t>EJE A = 1 - 3</t>
  </si>
  <si>
    <t>EJE 3 = A- B</t>
  </si>
  <si>
    <t>EJE 3 = D - E</t>
  </si>
  <si>
    <t>EJE E =1-3</t>
  </si>
  <si>
    <t>EJE C = 1 - 3</t>
  </si>
  <si>
    <t>BAÑOS DISPACITADOS</t>
  </si>
  <si>
    <t>MUROS INTERNOS</t>
  </si>
  <si>
    <t>DIVISION BAÑO HOMBRES/ MUJERES</t>
  </si>
  <si>
    <t>DIVISIONES SANITARIOS</t>
  </si>
  <si>
    <t>COLUMNAS</t>
  </si>
  <si>
    <t>PLACA DE PISO</t>
  </si>
  <si>
    <t>PISO AREA BATERIA</t>
  </si>
  <si>
    <t>ANDEN EN CONCRETO</t>
  </si>
  <si>
    <t>RAMPA  EN CONCRETO</t>
  </si>
  <si>
    <t>PERFILES CUBIERTA</t>
  </si>
  <si>
    <t>CANAL BAJANTE AGUAS LLUVIAS</t>
  </si>
  <si>
    <t>BAJANTE AGUAS LLUVIAS</t>
  </si>
  <si>
    <t>VENTANA TIPO PERSIANA</t>
  </si>
  <si>
    <t>LUCETAS</t>
  </si>
  <si>
    <t>DIVISIONES DE ORINALES</t>
  </si>
  <si>
    <t>BARANDA METALICA</t>
  </si>
  <si>
    <t>Viga riostra cto 3000 P.S.I. 0,25*0,25 ref 4 No 4, E No 3C/0,15</t>
  </si>
  <si>
    <t>Viga de amarre cto 3000 P.S.I. 0,25*0,25 ref 4 No 4 E No. 3 C/0,15</t>
  </si>
  <si>
    <t>Columnas cto 3000 P.S.I. 0,25*0,25 ref 4 No 4, E No 3C/0,15</t>
  </si>
  <si>
    <t>RED PRINICIPAL</t>
  </si>
  <si>
    <t xml:space="preserve">SANITARIOS </t>
  </si>
  <si>
    <t>LAVAMANOS</t>
  </si>
  <si>
    <t>SANITARIO</t>
  </si>
  <si>
    <t>REGISTRO DE BOLA</t>
  </si>
  <si>
    <t>LLAVE TERMINAL</t>
  </si>
  <si>
    <t>RED PRINCIPAL</t>
  </si>
  <si>
    <t>PUNTOS</t>
  </si>
  <si>
    <t>CAJAS DE INSPECCION</t>
  </si>
  <si>
    <t>KIT DE MOVILIDAD</t>
  </si>
  <si>
    <t>ORINALES</t>
  </si>
  <si>
    <t>Salida</t>
  </si>
  <si>
    <t>Salida iluminarias</t>
  </si>
  <si>
    <t xml:space="preserve">luminarias </t>
  </si>
  <si>
    <t>acometida</t>
  </si>
  <si>
    <t>tablero</t>
  </si>
  <si>
    <t>breaker</t>
  </si>
  <si>
    <t xml:space="preserve">Luceta metalica en lamina galvanizada con anticorrosivo y pintura </t>
  </si>
  <si>
    <t>Manual</t>
  </si>
  <si>
    <t xml:space="preserve">OBRA: CONSTRUCCION TRAMO DE CERRAMIENTO PERIMETRAL DEL INSTITUTO TECNICO INDUSTRIAL SEDE LA LIBERTAD DEL MUNICIPIO DE FLORENCIA CAQUETA </t>
  </si>
  <si>
    <t>Concreto clase D - (f´c= 210 kg/cm2).</t>
  </si>
  <si>
    <t>Alambre negro</t>
  </si>
  <si>
    <t>VIBRADOR DE CONCRETO</t>
  </si>
  <si>
    <t>HORA</t>
  </si>
  <si>
    <t>Tabla para formaleta de 0,25*0,25 m</t>
  </si>
  <si>
    <t>ANALISIS DE PRECIOS UNITARIOS - PINTURAS</t>
  </si>
  <si>
    <t>Estuco profesional</t>
  </si>
  <si>
    <t>Lija pliego 400</t>
  </si>
  <si>
    <t>Pliego</t>
  </si>
  <si>
    <t xml:space="preserve">Aditivo para impermeabilizar </t>
  </si>
  <si>
    <t>1 AYUDANTES</t>
  </si>
  <si>
    <t>ANDAMIOS METÁLICOS</t>
  </si>
  <si>
    <t>SECCIÓN</t>
  </si>
  <si>
    <t>pintura en vinilo tipo 1</t>
  </si>
  <si>
    <t>Piso en concreto E=0,10M (Incl Juntas dilat. Y Malla Elect.), pagado en m2</t>
  </si>
  <si>
    <t>Malla electrosoldada 6x2,35 separados 15</t>
  </si>
  <si>
    <t>Baranda exterior en tuberia metalica, pagada en ml</t>
  </si>
  <si>
    <t>Teja master mil</t>
  </si>
  <si>
    <t>Tornillo autoperforante</t>
  </si>
  <si>
    <t>TUBO RECTANGULAR 10x4</t>
  </si>
  <si>
    <t xml:space="preserve">PINTURA ANTICORROSIVO </t>
  </si>
  <si>
    <t>PINTURA EN ESMALTE</t>
  </si>
  <si>
    <t>DISOLVENTE</t>
  </si>
  <si>
    <t>SOLDADURA</t>
  </si>
  <si>
    <t>GALON</t>
  </si>
  <si>
    <t>EQUIPO DE PINTURA</t>
  </si>
  <si>
    <t xml:space="preserve">canal en lamina cal.20 </t>
  </si>
  <si>
    <t>ganchos y amarras</t>
  </si>
  <si>
    <t>TUBERIA PVC A.L.L 4"</t>
  </si>
  <si>
    <t>ACCESORIOS PVCS DE 4"</t>
  </si>
  <si>
    <t>SOLDADURA PVC</t>
  </si>
  <si>
    <t>Persina met. Cal 20 ( según diseño)</t>
  </si>
  <si>
    <t xml:space="preserve">Luceta met. Cal. 20 </t>
  </si>
  <si>
    <t>Mortero basico</t>
  </si>
  <si>
    <t>Vidrio de 4mm</t>
  </si>
  <si>
    <t xml:space="preserve">PUERTA SANITARIOS </t>
  </si>
  <si>
    <t>PUERTA BAÑO DISCAPACITADOS</t>
  </si>
  <si>
    <t>Tuberia en H.G 2"</t>
  </si>
  <si>
    <t>Lamina HR e= 6mm 1.0*2.0m</t>
  </si>
  <si>
    <t>TUBERÍA PVCP Ø 1/2" RDE-9</t>
  </si>
  <si>
    <t>M</t>
  </si>
  <si>
    <t>ACCESORIOS PVCP   1/2 "</t>
  </si>
  <si>
    <t>LIMPIADOR PVC</t>
  </si>
  <si>
    <t>ACCESORIOS PVCP   1/2"</t>
  </si>
  <si>
    <t>ACCESORIOS PVCS DE 1/2"</t>
  </si>
  <si>
    <t>LLAVE TERMINAL DE 1/2"</t>
  </si>
  <si>
    <t>TUBERIA PVCS DE 4"</t>
  </si>
  <si>
    <t>TUBERIA PVCS DE 2"</t>
  </si>
  <si>
    <t>BASICO FORMALETA</t>
  </si>
  <si>
    <t>ACERO DE REFUERZO</t>
  </si>
  <si>
    <t>ALAMBRE DE  AMARRE</t>
  </si>
  <si>
    <t>Acoples plasticos</t>
  </si>
  <si>
    <t>Cemento blanco</t>
  </si>
  <si>
    <t>Kit movilidad reducida</t>
  </si>
  <si>
    <t>Lavamanos Ref: 07384-100 o similar, pagado en un</t>
  </si>
  <si>
    <t>Lavama. Nova R 07384 - 100 similar</t>
  </si>
  <si>
    <t>griferia</t>
  </si>
  <si>
    <t xml:space="preserve">Cemento blanco </t>
  </si>
  <si>
    <t>Orinal  Ref: 8870  o similar, pagado en un</t>
  </si>
  <si>
    <t xml:space="preserve">Orinal R. 8870 o similar </t>
  </si>
  <si>
    <t xml:space="preserve">griferia </t>
  </si>
  <si>
    <t>ANALISIS DE PRECIOS UNITARIOS - MANPOSTERIA Y PAÑETE</t>
  </si>
  <si>
    <t>ANALISIS DE PRECIOS UNITARIOS - PISOS Y ENCHAPES</t>
  </si>
  <si>
    <t>ANALISIS DE PRECIOS UNITARIOS - CUBIERTA</t>
  </si>
  <si>
    <t>ANALISIS DE PRECIOS UNITARIOS - CARPINTERIA METALICA</t>
  </si>
  <si>
    <t>ANALISIS DE PRECIOS UNITARIOS - REDES HIDRUALICAS</t>
  </si>
  <si>
    <t>ANALISIS DE PRECIOS UNITARIOS - REDES SANITARIAS</t>
  </si>
  <si>
    <t>ANALISIS DE PRECIOS UNITARIOS - REDES ELECTRICAS</t>
  </si>
  <si>
    <t>EJE 1 = A -  E (CUCHILLA)</t>
  </si>
  <si>
    <t>PRESUPUESTO DEL A.U.I.</t>
  </si>
  <si>
    <t>ITEM: ANALISIS DETALLADO  DEL A.I.U.</t>
  </si>
  <si>
    <t>VALOR TOTAL PRESUPUESTO</t>
  </si>
  <si>
    <t>VALOR COSTO DIRECTO</t>
  </si>
  <si>
    <t>VALOR AIU PRESUPUESTO</t>
  </si>
  <si>
    <t>CODIGO</t>
  </si>
  <si>
    <t>DESCRIPCION</t>
  </si>
  <si>
    <t>VALOR BASE DEL MES</t>
  </si>
  <si>
    <t>DEDICACION</t>
  </si>
  <si>
    <t>CANTIDAD</t>
  </si>
  <si>
    <t>DURACION DEL PROYECTO MESES</t>
  </si>
  <si>
    <t>VALOR PARCIAL</t>
  </si>
  <si>
    <t>GASTOS GENERALES</t>
  </si>
  <si>
    <t>STAFF DE PERSONAL DE OBRA + PRESTACIONES SOCIALES</t>
  </si>
  <si>
    <t>1,1,1</t>
  </si>
  <si>
    <t>DIRECTOR DE OBRA</t>
  </si>
  <si>
    <t>1,1,2</t>
  </si>
  <si>
    <t>INGENIERO RESIDENTE</t>
  </si>
  <si>
    <t>PAPELERÍA Y SERVICIOS</t>
  </si>
  <si>
    <t>1,2,1</t>
  </si>
  <si>
    <t>PAPELERIA Y FOTOCOPIA</t>
  </si>
  <si>
    <t>GASTOS INDIRECTOS</t>
  </si>
  <si>
    <t>IMPUESTOS Y VALORES AGREGADOS</t>
  </si>
  <si>
    <t>1,3,1</t>
  </si>
  <si>
    <t>1,3,2</t>
  </si>
  <si>
    <t>POLIZAS</t>
  </si>
  <si>
    <t>1,4,1</t>
  </si>
  <si>
    <t>SERIEDAD DE LA PROPUESTA</t>
  </si>
  <si>
    <t>1,4,2</t>
  </si>
  <si>
    <t>CUMPLIMIENTO</t>
  </si>
  <si>
    <t>1,4,3</t>
  </si>
  <si>
    <t>ESTABILIDAD</t>
  </si>
  <si>
    <t>1,4,4</t>
  </si>
  <si>
    <t>PRESTACIONES SOCIALES</t>
  </si>
  <si>
    <t>1,4,5</t>
  </si>
  <si>
    <t>RESPONSABILIDAD CIVIL</t>
  </si>
  <si>
    <t>TOTAL GASTO INDIRECTOS ADMINISTRACIÓN</t>
  </si>
  <si>
    <t>COSTOS TOTAL A.I.U.</t>
  </si>
  <si>
    <t>_____________________________________</t>
  </si>
  <si>
    <t>RETENCION DE LA FUENTE (CONSTRUCCION)</t>
  </si>
  <si>
    <t xml:space="preserve">RETEICA </t>
  </si>
  <si>
    <t>SALPICADERO</t>
  </si>
  <si>
    <t>AREAS INTERNAS BATERIA</t>
  </si>
  <si>
    <t>Enchape para mesones de lavaplatos (Incluye listelo decorativo)</t>
  </si>
  <si>
    <t xml:space="preserve">Suministro e instalacion de divisiones orinales (acero inoxidable) </t>
  </si>
  <si>
    <t>LIMPIADOR PVC 12 oz</t>
  </si>
  <si>
    <t>OZ</t>
  </si>
  <si>
    <t>REGISTRO DE BOLA DE 1/2"</t>
  </si>
  <si>
    <t>ACCESORIOS PVCP1/2"</t>
  </si>
  <si>
    <t>CINTA TEFLON PAVCO</t>
  </si>
  <si>
    <t>LIMPIADOR PVC 12 OZ</t>
  </si>
  <si>
    <t>ACCESORIOS PVCP DE 2"</t>
  </si>
  <si>
    <t>LIMPIADOR PVC 12OZ</t>
  </si>
  <si>
    <t xml:space="preserve">SOLDADURA </t>
  </si>
  <si>
    <t>ACCESORIOS DE PVCP DE 4"</t>
  </si>
  <si>
    <t xml:space="preserve">MEZCLADORA DE CONCRETO </t>
  </si>
  <si>
    <t xml:space="preserve">Un ayudante </t>
  </si>
  <si>
    <t>TUBERIA PVCP DE 1/2"</t>
  </si>
  <si>
    <t xml:space="preserve">IVA SOBRE LA UTILIDAD </t>
  </si>
  <si>
    <t>Enchape cerámico para muros h=2,00 m</t>
  </si>
  <si>
    <t>ENCHAPE PAREDES BATERIA</t>
  </si>
  <si>
    <t>Sum. e inst. sanitario institucional con tanque</t>
  </si>
  <si>
    <t>Sanitario</t>
  </si>
  <si>
    <t>DRA. FLORALBA ZAMBRANO MORILLO</t>
  </si>
  <si>
    <t>PROFESIONAL ESPECIALIZADO</t>
  </si>
  <si>
    <t>cemento Gris</t>
  </si>
  <si>
    <t xml:space="preserve">Enchape </t>
  </si>
  <si>
    <t>MES 3</t>
  </si>
  <si>
    <t>ITEM+A8:F30H14A8:FA8:F90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</si>
</sst>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5" formatCode="&quot;$&quot;\ #,##0;\-&quot;$&quot;\ #,##0"/>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0.0"/>
    <numFmt numFmtId="166" formatCode="[$$-240A]\ #,##0.00"/>
    <numFmt numFmtId="167" formatCode="&quot;$&quot;\ #,##0.00;;&quot;&quot;"/>
    <numFmt numFmtId="168" formatCode="_ &quot;$&quot;\ * #,##0.00_ ;_ &quot;$&quot;\ * \-#,##0.00_ ;_ &quot;$&quot;\ * &quot;-&quot;??_ ;_ @_ "/>
    <numFmt numFmtId="169" formatCode="#,##0.00_ ;\-#,##0.00\ "/>
    <numFmt numFmtId="170" formatCode="_ &quot;$&quot;\ * #,##0_ ;_ &quot;$&quot;\ * \-#,##0_ ;_ &quot;$&quot;\ * &quot;-&quot;??_ ;_ @_ "/>
    <numFmt numFmtId="171" formatCode="#,##0.000;\-#,##0.00;&quot;&quot;"/>
    <numFmt numFmtId="172" formatCode="0.0000;\-0.0000;&quot;&quot;"/>
    <numFmt numFmtId="173" formatCode="0.00;\-0.00;&quot;&quot;"/>
    <numFmt numFmtId="174" formatCode="&quot;$&quot;\ #,##0"/>
    <numFmt numFmtId="175" formatCode="_ * #,##0.00_ ;_ * \-#,##0.00_ ;_ * &quot;-&quot;??_ ;_ @_ "/>
    <numFmt numFmtId="176" formatCode="_(* #,##0.00_);_(* \(#,##0.00\);_(* &quot;-&quot;??_);_(@_)"/>
    <numFmt numFmtId="177" formatCode="_-* #,##0.00\ _P_t_s_-;\-* #,##0.00\ _P_t_s_-;_-* &quot;-&quot;??\ _P_t_s_-;_-@_-"/>
    <numFmt numFmtId="178" formatCode="_-&quot;$&quot;* #,##0.00_-;\-&quot;$&quot;* #,##0.00_-;_-&quot;$&quot;* &quot;-&quot;??_-;_-@_-"/>
    <numFmt numFmtId="179" formatCode="&quot;$&quot;#,##0.00"/>
    <numFmt numFmtId="180" formatCode="&quot;$&quot;\ #,##0.00"/>
    <numFmt numFmtId="181" formatCode="0.000"/>
    <numFmt numFmtId="182" formatCode="_ &quot;$&quot;\ * #,##0.000_ ;_ &quot;$&quot;\ * \-#,##0.000_ ;_ &quot;$&quot;\ * &quot;-&quot;??_ ;_ @_ "/>
    <numFmt numFmtId="183" formatCode="0.0%"/>
    <numFmt numFmtId="184" formatCode="_(* #,##0_);_(* \(#,##0\);_(* &quot;-&quot;??_);_(@_)"/>
  </numFmts>
  <fonts count="50">
    <font>
      <sz val="11"/>
      <color theme="1"/>
      <name val="Calibri"/>
      <family val="2"/>
      <scheme val="minor"/>
    </font>
    <font>
      <sz val="11"/>
      <color theme="1"/>
      <name val="Arial"/>
      <family val="2"/>
    </font>
    <font>
      <b/>
      <sz val="11"/>
      <color theme="1"/>
      <name val="Arial"/>
      <family val="2"/>
    </font>
    <font>
      <b/>
      <sz val="10"/>
      <color theme="1"/>
      <name val="Arial"/>
      <family val="2"/>
    </font>
    <font>
      <b/>
      <sz val="12"/>
      <color theme="1"/>
      <name val="Arial"/>
      <family val="2"/>
    </font>
    <font>
      <sz val="10"/>
      <name val="Geneva"/>
    </font>
    <font>
      <b/>
      <sz val="12"/>
      <name val="Arial"/>
      <family val="2"/>
    </font>
    <font>
      <b/>
      <sz val="10"/>
      <name val="Arial"/>
      <family val="2"/>
    </font>
    <font>
      <sz val="10"/>
      <name val="Arial"/>
      <family val="2"/>
    </font>
    <font>
      <sz val="10"/>
      <color theme="1"/>
      <name val="Arial"/>
      <family val="2"/>
    </font>
    <font>
      <sz val="10"/>
      <color indexed="8"/>
      <name val="MS Sans Serif"/>
    </font>
    <font>
      <b/>
      <sz val="10"/>
      <color indexed="8"/>
      <name val="Arial"/>
      <family val="2"/>
    </font>
    <font>
      <sz val="10"/>
      <color indexed="8"/>
      <name val="Arial"/>
      <family val="2"/>
    </font>
    <font>
      <sz val="11"/>
      <color theme="1"/>
      <name val="Calibri"/>
      <family val="2"/>
      <scheme val="minor"/>
    </font>
    <font>
      <sz val="11"/>
      <color indexed="8"/>
      <name val="Calibri"/>
      <family val="2"/>
    </font>
    <font>
      <sz val="11"/>
      <color rgb="FF000000"/>
      <name val="Calibri"/>
      <family val="2"/>
      <charset val="204"/>
    </font>
    <font>
      <sz val="10"/>
      <name val="Arial Narrow"/>
      <family val="2"/>
    </font>
    <font>
      <b/>
      <sz val="9"/>
      <name val="Arial"/>
      <family val="2"/>
    </font>
    <font>
      <b/>
      <sz val="14"/>
      <color theme="1"/>
      <name val="Calibri"/>
      <family val="2"/>
      <scheme val="minor"/>
    </font>
    <font>
      <sz val="8"/>
      <name val="Arial"/>
      <family val="2"/>
    </font>
    <font>
      <sz val="26"/>
      <color theme="0" tint="-0.499984740745262"/>
      <name val="Vineta BT"/>
      <family val="5"/>
    </font>
    <font>
      <b/>
      <sz val="14"/>
      <color theme="1"/>
      <name val="Arial"/>
      <family val="2"/>
    </font>
    <font>
      <b/>
      <sz val="14"/>
      <color rgb="FF92D050"/>
      <name val="Arial"/>
      <family val="2"/>
    </font>
    <font>
      <b/>
      <sz val="10"/>
      <color theme="0"/>
      <name val="Arial"/>
      <family val="2"/>
    </font>
    <font>
      <b/>
      <sz val="16"/>
      <color rgb="FF009900"/>
      <name val="Arial"/>
      <family val="2"/>
    </font>
    <font>
      <b/>
      <sz val="18"/>
      <name val="Arial"/>
      <family val="2"/>
    </font>
    <font>
      <b/>
      <sz val="14"/>
      <name val="Arial"/>
      <family val="2"/>
    </font>
    <font>
      <b/>
      <sz val="14"/>
      <color theme="1"/>
      <name val="Arial Narrow"/>
      <family val="2"/>
    </font>
    <font>
      <b/>
      <sz val="14"/>
      <name val="Arial Narrow"/>
      <family val="2"/>
    </font>
    <font>
      <sz val="14"/>
      <name val="Arial Narrow"/>
      <family val="2"/>
    </font>
    <font>
      <sz val="14"/>
      <name val="Arial"/>
      <family val="2"/>
    </font>
    <font>
      <sz val="14"/>
      <color theme="1"/>
      <name val="Arial Narrow"/>
      <family val="2"/>
    </font>
    <font>
      <b/>
      <sz val="12"/>
      <color theme="1"/>
      <name val="Arial Narrow"/>
      <family val="2"/>
    </font>
    <font>
      <sz val="14"/>
      <color theme="1"/>
      <name val="Calibri"/>
      <family val="2"/>
      <scheme val="minor"/>
    </font>
    <font>
      <sz val="14"/>
      <color theme="1"/>
      <name val="Arial"/>
      <family val="2"/>
    </font>
    <font>
      <sz val="8"/>
      <color theme="1"/>
      <name val="Arial Narrow"/>
      <family val="2"/>
    </font>
    <font>
      <sz val="14"/>
      <color theme="4" tint="0.59999389629810485"/>
      <name val="Arial"/>
      <family val="2"/>
    </font>
    <font>
      <b/>
      <sz val="16"/>
      <name val="Calibri"/>
      <family val="2"/>
    </font>
    <font>
      <sz val="16"/>
      <name val="Calibri"/>
      <family val="2"/>
    </font>
    <font>
      <sz val="16"/>
      <color theme="1"/>
      <name val="Calibri"/>
      <family val="2"/>
      <scheme val="minor"/>
    </font>
    <font>
      <sz val="16"/>
      <name val="Arial"/>
      <family val="2"/>
    </font>
    <font>
      <b/>
      <sz val="16"/>
      <color theme="1" tint="0.499984740745262"/>
      <name val="Calibri"/>
      <family val="2"/>
    </font>
    <font>
      <sz val="8"/>
      <name val="Calibri"/>
      <family val="2"/>
      <scheme val="minor"/>
    </font>
    <font>
      <sz val="11"/>
      <name val="Arial"/>
      <family val="2"/>
    </font>
    <font>
      <sz val="14"/>
      <color theme="4"/>
      <name val="Arial"/>
      <family val="2"/>
    </font>
    <font>
      <sz val="9"/>
      <color indexed="81"/>
      <name val="Tahoma"/>
      <family val="2"/>
    </font>
    <font>
      <b/>
      <sz val="9"/>
      <color indexed="81"/>
      <name val="Tahoma"/>
      <family val="2"/>
    </font>
    <font>
      <sz val="9"/>
      <name val="Arial"/>
      <family val="2"/>
    </font>
    <font>
      <sz val="10"/>
      <color indexed="12"/>
      <name val="Arial"/>
      <family val="2"/>
    </font>
    <font>
      <b/>
      <sz val="16"/>
      <color theme="0"/>
      <name val="Calibri"/>
      <family val="2"/>
    </font>
  </fonts>
  <fills count="2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92D050"/>
        <bgColor indexed="64"/>
      </patternFill>
    </fill>
    <fill>
      <patternFill patternType="solid">
        <fgColor rgb="FFE5F4F7"/>
        <bgColor indexed="64"/>
      </patternFill>
    </fill>
    <fill>
      <patternFill patternType="solid">
        <fgColor rgb="FFFCD5B4"/>
        <bgColor indexed="64"/>
      </patternFill>
    </fill>
    <fill>
      <patternFill patternType="solid">
        <fgColor rgb="FFC4D79B"/>
        <bgColor indexed="64"/>
      </patternFill>
    </fill>
    <fill>
      <patternFill patternType="solid">
        <fgColor rgb="FFEDF3E1"/>
        <bgColor indexed="64"/>
      </patternFill>
    </fill>
    <fill>
      <patternFill patternType="solid">
        <fgColor rgb="FFFEF6F0"/>
        <bgColor indexed="64"/>
      </patternFill>
    </fill>
    <fill>
      <patternFill patternType="solid">
        <fgColor rgb="FFEBF4FB"/>
        <bgColor indexed="64"/>
      </patternFill>
    </fill>
    <fill>
      <patternFill patternType="solid">
        <fgColor rgb="FFEEEEEE"/>
        <bgColor indexed="64"/>
      </patternFill>
    </fill>
    <fill>
      <patternFill patternType="solid">
        <fgColor theme="0" tint="-4.9989318521683403E-2"/>
        <bgColor indexed="64"/>
      </patternFill>
    </fill>
    <fill>
      <patternFill patternType="solid">
        <fgColor rgb="FFFFFFC9"/>
        <bgColor indexed="64"/>
      </patternFill>
    </fill>
    <fill>
      <patternFill patternType="solid">
        <fgColor rgb="FFFFFFFF"/>
        <bgColor rgb="FF000000"/>
      </patternFill>
    </fill>
    <fill>
      <patternFill patternType="solid">
        <fgColor theme="4"/>
        <bgColor indexed="64"/>
      </patternFill>
    </fill>
    <fill>
      <patternFill patternType="solid">
        <fgColor rgb="FFFFFF00"/>
        <bgColor indexed="64"/>
      </patternFill>
    </fill>
    <fill>
      <patternFill patternType="solid">
        <fgColor rgb="FF2AF62A"/>
        <bgColor indexed="64"/>
      </patternFill>
    </fill>
    <fill>
      <patternFill patternType="solid">
        <fgColor theme="0" tint="-0.249977111117893"/>
        <bgColor indexed="64"/>
      </patternFill>
    </fill>
    <fill>
      <patternFill patternType="solid">
        <fgColor theme="0" tint="-0.499984740745262"/>
        <bgColor indexed="64"/>
      </patternFill>
    </fill>
  </fills>
  <borders count="242">
    <border>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diagonal/>
    </border>
    <border>
      <left style="medium">
        <color indexed="64"/>
      </left>
      <right style="double">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medium">
        <color indexed="64"/>
      </bottom>
      <diagonal/>
    </border>
    <border>
      <left/>
      <right style="double">
        <color indexed="64"/>
      </right>
      <top style="double">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double">
        <color indexed="64"/>
      </right>
      <top/>
      <bottom/>
      <diagonal/>
    </border>
    <border>
      <left style="medium">
        <color indexed="64"/>
      </left>
      <right/>
      <top style="medium">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style="medium">
        <color indexed="64"/>
      </left>
      <right style="double">
        <color indexed="64"/>
      </right>
      <top style="double">
        <color indexed="64"/>
      </top>
      <bottom/>
      <diagonal/>
    </border>
    <border>
      <left style="medium">
        <color indexed="64"/>
      </left>
      <right style="thin">
        <color auto="1"/>
      </right>
      <top style="medium">
        <color indexed="64"/>
      </top>
      <bottom style="thin">
        <color auto="1"/>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top style="medium">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n">
        <color indexed="64"/>
      </top>
      <bottom style="medium">
        <color indexed="64"/>
      </bottom>
      <diagonal/>
    </border>
    <border>
      <left/>
      <right style="medium">
        <color indexed="64"/>
      </right>
      <top style="double">
        <color indexed="64"/>
      </top>
      <bottom style="double">
        <color indexed="64"/>
      </bottom>
      <diagonal/>
    </border>
    <border>
      <left/>
      <right/>
      <top/>
      <bottom style="thick">
        <color indexed="64"/>
      </bottom>
      <diagonal/>
    </border>
    <border>
      <left/>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hair">
        <color indexed="64"/>
      </left>
      <right style="hair">
        <color indexed="64"/>
      </right>
      <top style="hair">
        <color indexed="64"/>
      </top>
      <bottom style="hair">
        <color auto="1"/>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auto="1"/>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medium">
        <color indexed="64"/>
      </left>
      <right/>
      <top style="hair">
        <color indexed="64"/>
      </top>
      <bottom style="hair">
        <color indexed="64"/>
      </bottom>
      <diagonal/>
    </border>
    <border>
      <left/>
      <right/>
      <top style="hair">
        <color indexed="64"/>
      </top>
      <bottom style="hair">
        <color auto="1"/>
      </bottom>
      <diagonal/>
    </border>
    <border>
      <left style="hair">
        <color indexed="64"/>
      </left>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auto="1"/>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right/>
      <top style="thick">
        <color theme="1" tint="0.34998626667073579"/>
      </top>
      <bottom/>
      <diagonal/>
    </border>
    <border>
      <left/>
      <right/>
      <top style="thick">
        <color theme="1" tint="0.34998626667073579"/>
      </top>
      <bottom style="thin">
        <color indexed="64"/>
      </bottom>
      <diagonal/>
    </border>
    <border>
      <left/>
      <right style="thick">
        <color theme="1" tint="0.34998626667073579"/>
      </right>
      <top style="thick">
        <color theme="1" tint="0.34998626667073579"/>
      </top>
      <bottom/>
      <diagonal/>
    </border>
    <border>
      <left/>
      <right style="thick">
        <color theme="1" tint="0.34998626667073579"/>
      </right>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top/>
      <bottom/>
      <diagonal/>
    </border>
    <border>
      <left style="thin">
        <color indexed="64"/>
      </left>
      <right/>
      <top style="hair">
        <color indexed="64"/>
      </top>
      <bottom style="hair">
        <color indexed="64"/>
      </bottom>
      <diagonal/>
    </border>
    <border>
      <left/>
      <right/>
      <top/>
      <bottom style="thick">
        <color theme="1" tint="0.34998626667073579"/>
      </bottom>
      <diagonal/>
    </border>
    <border>
      <left/>
      <right style="thick">
        <color theme="1" tint="0.34998626667073579"/>
      </right>
      <top/>
      <bottom style="thick">
        <color theme="1" tint="0.34998626667073579"/>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style="hair">
        <color indexed="64"/>
      </left>
      <right style="thin">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top style="hair">
        <color indexed="64"/>
      </top>
      <bottom/>
      <diagonal/>
    </border>
    <border>
      <left/>
      <right style="hair">
        <color indexed="64"/>
      </right>
      <top style="hair">
        <color indexed="64"/>
      </top>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style="hair">
        <color indexed="64"/>
      </left>
      <right style="hair">
        <color indexed="64"/>
      </right>
      <top style="hair">
        <color auto="1"/>
      </top>
      <bottom/>
      <diagonal/>
    </border>
    <border>
      <left style="hair">
        <color indexed="64"/>
      </left>
      <right style="thin">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hair">
        <color indexed="64"/>
      </left>
      <right style="hair">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style="hair">
        <color indexed="64"/>
      </left>
      <right style="thin">
        <color indexed="64"/>
      </right>
      <top style="hair">
        <color auto="1"/>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style="thin">
        <color indexed="64"/>
      </left>
      <right/>
      <top style="hair">
        <color indexed="64"/>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hair">
        <color indexed="64"/>
      </left>
      <right style="hair">
        <color indexed="64"/>
      </right>
      <top style="hair">
        <color indexed="64"/>
      </top>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auto="1"/>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64"/>
      </right>
      <top style="hair">
        <color indexed="17"/>
      </top>
      <bottom/>
      <diagonal/>
    </border>
    <border>
      <left/>
      <right/>
      <top style="hair">
        <color indexed="64"/>
      </top>
      <bottom/>
      <diagonal/>
    </border>
    <border>
      <left style="medium">
        <color indexed="64"/>
      </left>
      <right/>
      <top style="double">
        <color indexed="64"/>
      </top>
      <bottom style="medium">
        <color indexed="64"/>
      </bottom>
      <diagonal/>
    </border>
    <border>
      <left/>
      <right/>
      <top style="thick">
        <color indexed="64"/>
      </top>
      <bottom/>
      <diagonal/>
    </border>
    <border>
      <left style="hair">
        <color indexed="17"/>
      </left>
      <right/>
      <top style="hair">
        <color indexed="17"/>
      </top>
      <bottom/>
      <diagonal/>
    </border>
    <border>
      <left/>
      <right/>
      <top style="hair">
        <color indexed="17"/>
      </top>
      <bottom/>
      <diagonal/>
    </border>
    <border>
      <left/>
      <right style="hair">
        <color indexed="17"/>
      </right>
      <top style="hair">
        <color indexed="17"/>
      </top>
      <bottom/>
      <diagonal/>
    </border>
    <border>
      <left style="hair">
        <color indexed="17"/>
      </left>
      <right/>
      <top/>
      <bottom style="hair">
        <color indexed="17"/>
      </bottom>
      <diagonal/>
    </border>
    <border>
      <left/>
      <right/>
      <top/>
      <bottom style="hair">
        <color indexed="17"/>
      </bottom>
      <diagonal/>
    </border>
    <border>
      <left/>
      <right style="hair">
        <color indexed="17"/>
      </right>
      <top/>
      <bottom style="hair">
        <color indexed="17"/>
      </bottom>
      <diagonal/>
    </border>
    <border>
      <left/>
      <right/>
      <top/>
      <bottom style="hair">
        <color auto="1"/>
      </bottom>
      <diagonal/>
    </border>
  </borders>
  <cellStyleXfs count="32">
    <xf numFmtId="0" fontId="0" fillId="0" borderId="0"/>
    <xf numFmtId="0" fontId="5" fillId="0" borderId="0"/>
    <xf numFmtId="164" fontId="8" fillId="0" borderId="0" applyFont="0" applyFill="0" applyBorder="0" applyAlignment="0" applyProtection="0"/>
    <xf numFmtId="0" fontId="10" fillId="0" borderId="0"/>
    <xf numFmtId="0" fontId="8" fillId="0" borderId="0"/>
    <xf numFmtId="164" fontId="14" fillId="0" borderId="0" applyFont="0" applyFill="0" applyBorder="0" applyAlignment="0" applyProtection="0"/>
    <xf numFmtId="0" fontId="8" fillId="0" borderId="0"/>
    <xf numFmtId="0" fontId="15" fillId="0" borderId="0"/>
    <xf numFmtId="0" fontId="8" fillId="0" borderId="0"/>
    <xf numFmtId="175" fontId="8" fillId="0" borderId="0" applyFont="0" applyFill="0" applyBorder="0" applyAlignment="0" applyProtection="0"/>
    <xf numFmtId="5" fontId="8" fillId="0" borderId="0" applyFont="0" applyFill="0" applyBorder="0" applyAlignment="0" applyProtection="0"/>
    <xf numFmtId="6" fontId="8" fillId="0" borderId="0" applyFont="0" applyFill="0" applyBorder="0" applyAlignment="0" applyProtection="0"/>
    <xf numFmtId="9" fontId="14" fillId="0" borderId="0" applyFont="0" applyFill="0" applyBorder="0" applyAlignment="0" applyProtection="0"/>
    <xf numFmtId="164" fontId="13" fillId="0" borderId="0" applyFont="0" applyFill="0" applyBorder="0" applyAlignment="0" applyProtection="0"/>
    <xf numFmtId="0" fontId="15" fillId="0" borderId="0"/>
    <xf numFmtId="0" fontId="13" fillId="0" borderId="0"/>
    <xf numFmtId="176" fontId="13" fillId="0" borderId="0" applyFont="0" applyFill="0" applyBorder="0" applyAlignment="0" applyProtection="0"/>
    <xf numFmtId="9" fontId="13" fillId="0" borderId="0" applyFont="0" applyFill="0" applyBorder="0" applyAlignment="0" applyProtection="0"/>
    <xf numFmtId="0" fontId="13" fillId="0" borderId="0"/>
    <xf numFmtId="176" fontId="13" fillId="0" borderId="0" applyFont="0" applyFill="0" applyBorder="0" applyAlignment="0" applyProtection="0"/>
    <xf numFmtId="42" fontId="8" fillId="0" borderId="0" applyFont="0" applyFill="0" applyBorder="0" applyAlignment="0" applyProtection="0"/>
    <xf numFmtId="0" fontId="8" fillId="0" borderId="0"/>
    <xf numFmtId="177"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78" fontId="13" fillId="0" borderId="0" applyFont="0" applyFill="0" applyBorder="0" applyAlignment="0" applyProtection="0"/>
    <xf numFmtId="0" fontId="8" fillId="0" borderId="0"/>
    <xf numFmtId="168" fontId="8" fillId="0" borderId="0" applyFont="0" applyFill="0" applyBorder="0" applyAlignment="0" applyProtection="0"/>
    <xf numFmtId="0" fontId="8" fillId="0" borderId="0"/>
    <xf numFmtId="0" fontId="8" fillId="0" borderId="0"/>
    <xf numFmtId="43" fontId="14" fillId="0" borderId="0" applyFont="0" applyFill="0" applyBorder="0" applyAlignment="0" applyProtection="0"/>
    <xf numFmtId="0" fontId="8" fillId="0" borderId="0"/>
  </cellStyleXfs>
  <cellXfs count="881">
    <xf numFmtId="0" fontId="0" fillId="0" borderId="0" xfId="0"/>
    <xf numFmtId="0" fontId="1" fillId="0" borderId="0" xfId="0" applyFont="1" applyAlignment="1">
      <alignment horizontal="center" vertical="center"/>
    </xf>
    <xf numFmtId="0" fontId="8" fillId="0" borderId="5" xfId="1" applyFont="1" applyBorder="1" applyAlignment="1">
      <alignment horizontal="justify" vertical="center" wrapText="1"/>
    </xf>
    <xf numFmtId="1" fontId="8" fillId="0" borderId="6" xfId="1" applyNumberFormat="1" applyFont="1" applyBorder="1" applyAlignment="1">
      <alignment horizontal="center" vertical="center"/>
    </xf>
    <xf numFmtId="0" fontId="2" fillId="0" borderId="0" xfId="0" applyFont="1" applyAlignment="1">
      <alignment vertical="center"/>
    </xf>
    <xf numFmtId="1" fontId="8" fillId="0" borderId="7" xfId="1" applyNumberFormat="1" applyFont="1" applyBorder="1" applyAlignment="1">
      <alignment horizontal="center" vertical="center"/>
    </xf>
    <xf numFmtId="0" fontId="9" fillId="0" borderId="7" xfId="0" applyFont="1" applyBorder="1" applyAlignment="1">
      <alignment vertical="center"/>
    </xf>
    <xf numFmtId="0" fontId="8" fillId="0" borderId="7" xfId="1" applyFont="1" applyBorder="1" applyAlignment="1">
      <alignment horizontal="justify" vertical="center" wrapText="1"/>
    </xf>
    <xf numFmtId="165" fontId="8" fillId="0" borderId="10" xfId="1" applyNumberFormat="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4" fontId="9" fillId="0" borderId="7" xfId="0" applyNumberFormat="1" applyFont="1" applyBorder="1" applyAlignment="1">
      <alignment horizontal="center" vertical="center"/>
    </xf>
    <xf numFmtId="4" fontId="1" fillId="0" borderId="0" xfId="0" applyNumberFormat="1" applyFont="1" applyAlignment="1">
      <alignment horizontal="right" vertical="center"/>
    </xf>
    <xf numFmtId="4" fontId="9" fillId="0" borderId="7" xfId="0" applyNumberFormat="1" applyFont="1" applyBorder="1" applyAlignment="1">
      <alignment horizontal="right" vertical="center"/>
    </xf>
    <xf numFmtId="4" fontId="9" fillId="0" borderId="15" xfId="0" applyNumberFormat="1" applyFont="1" applyBorder="1" applyAlignment="1">
      <alignment horizontal="right" vertical="center"/>
    </xf>
    <xf numFmtId="0" fontId="7" fillId="0" borderId="12" xfId="4" applyFont="1" applyBorder="1" applyAlignment="1">
      <alignment vertical="center"/>
    </xf>
    <xf numFmtId="0" fontId="7" fillId="0" borderId="16" xfId="4" applyFont="1" applyBorder="1" applyAlignment="1">
      <alignment horizontal="center" vertical="center"/>
    </xf>
    <xf numFmtId="167" fontId="7" fillId="0" borderId="16" xfId="4" applyNumberFormat="1" applyFont="1" applyBorder="1" applyAlignment="1">
      <alignment horizontal="center" vertical="center"/>
    </xf>
    <xf numFmtId="0" fontId="8" fillId="0" borderId="27" xfId="4" applyBorder="1" applyAlignment="1">
      <alignment horizontal="center" vertical="center"/>
    </xf>
    <xf numFmtId="2" fontId="8" fillId="0" borderId="27" xfId="4" applyNumberFormat="1" applyBorder="1" applyAlignment="1">
      <alignment horizontal="center" vertical="center"/>
    </xf>
    <xf numFmtId="168" fontId="8" fillId="0" borderId="30" xfId="4" applyNumberFormat="1" applyBorder="1" applyAlignment="1">
      <alignment horizontal="center" vertical="center"/>
    </xf>
    <xf numFmtId="168" fontId="8" fillId="0" borderId="27" xfId="4" applyNumberFormat="1" applyBorder="1" applyAlignment="1">
      <alignment horizontal="center" vertical="center"/>
    </xf>
    <xf numFmtId="0" fontId="8" fillId="0" borderId="30" xfId="4" applyBorder="1" applyAlignment="1">
      <alignment horizontal="center" vertical="center"/>
    </xf>
    <xf numFmtId="2" fontId="8" fillId="0" borderId="30" xfId="4" applyNumberFormat="1" applyBorder="1" applyAlignment="1">
      <alignment horizontal="center" vertical="center"/>
    </xf>
    <xf numFmtId="0" fontId="8" fillId="0" borderId="33" xfId="4" applyBorder="1" applyAlignment="1">
      <alignment horizontal="center" vertical="center"/>
    </xf>
    <xf numFmtId="9" fontId="8" fillId="0" borderId="33" xfId="4" applyNumberFormat="1" applyBorder="1" applyAlignment="1">
      <alignment horizontal="center" vertical="center"/>
    </xf>
    <xf numFmtId="168" fontId="8" fillId="0" borderId="33" xfId="4" applyNumberFormat="1" applyBorder="1" applyAlignment="1">
      <alignment horizontal="center" vertical="center"/>
    </xf>
    <xf numFmtId="0" fontId="7" fillId="0" borderId="23" xfId="4" applyFont="1" applyBorder="1" applyAlignment="1">
      <alignment horizontal="center" vertical="center"/>
    </xf>
    <xf numFmtId="0" fontId="8" fillId="0" borderId="34" xfId="4" applyBorder="1" applyAlignment="1">
      <alignment horizontal="left" vertical="center" wrapText="1"/>
    </xf>
    <xf numFmtId="168" fontId="8" fillId="0" borderId="34" xfId="4" applyNumberFormat="1" applyBorder="1" applyAlignment="1">
      <alignment horizontal="center" vertical="center"/>
    </xf>
    <xf numFmtId="9" fontId="8" fillId="0" borderId="34" xfId="4" applyNumberFormat="1" applyBorder="1" applyAlignment="1">
      <alignment horizontal="center" vertical="center"/>
    </xf>
    <xf numFmtId="2" fontId="8" fillId="0" borderId="34" xfId="4" applyNumberFormat="1" applyBorder="1" applyAlignment="1">
      <alignment horizontal="center" vertical="center"/>
    </xf>
    <xf numFmtId="170" fontId="8" fillId="0" borderId="27" xfId="4" applyNumberFormat="1" applyBorder="1" applyAlignment="1">
      <alignment horizontal="center" vertical="center"/>
    </xf>
    <xf numFmtId="0" fontId="8" fillId="0" borderId="35" xfId="4" applyBorder="1" applyAlignment="1">
      <alignment horizontal="left" vertical="center" wrapText="1"/>
    </xf>
    <xf numFmtId="168" fontId="8" fillId="0" borderId="35" xfId="4" applyNumberFormat="1" applyBorder="1" applyAlignment="1">
      <alignment horizontal="center" vertical="center"/>
    </xf>
    <xf numFmtId="9" fontId="8" fillId="0" borderId="35" xfId="4" applyNumberFormat="1" applyBorder="1" applyAlignment="1">
      <alignment horizontal="center" vertical="center"/>
    </xf>
    <xf numFmtId="2" fontId="8" fillId="0" borderId="35" xfId="4" applyNumberFormat="1" applyBorder="1" applyAlignment="1">
      <alignment horizontal="center" vertical="center"/>
    </xf>
    <xf numFmtId="0" fontId="8" fillId="0" borderId="33" xfId="4" applyBorder="1" applyAlignment="1">
      <alignment horizontal="left" vertical="center" wrapText="1"/>
    </xf>
    <xf numFmtId="171" fontId="8" fillId="0" borderId="33" xfId="4" applyNumberFormat="1" applyBorder="1" applyAlignment="1">
      <alignment horizontal="center" vertical="center"/>
    </xf>
    <xf numFmtId="172" fontId="8" fillId="0" borderId="33" xfId="4" applyNumberFormat="1" applyBorder="1" applyAlignment="1">
      <alignment horizontal="center" vertical="center"/>
    </xf>
    <xf numFmtId="167" fontId="8" fillId="0" borderId="32" xfId="4" applyNumberFormat="1" applyBorder="1" applyAlignment="1">
      <alignment horizontal="center" vertical="center"/>
    </xf>
    <xf numFmtId="167" fontId="7" fillId="0" borderId="18" xfId="4" applyNumberFormat="1" applyFont="1" applyBorder="1" applyAlignment="1">
      <alignment horizontal="center" vertical="center"/>
    </xf>
    <xf numFmtId="168" fontId="8" fillId="0" borderId="25" xfId="4" applyNumberFormat="1" applyBorder="1" applyAlignment="1">
      <alignment horizontal="center" vertical="center"/>
    </xf>
    <xf numFmtId="172" fontId="8" fillId="0" borderId="27" xfId="4" applyNumberFormat="1" applyBorder="1" applyAlignment="1">
      <alignment horizontal="center" vertical="center"/>
    </xf>
    <xf numFmtId="170" fontId="8" fillId="0" borderId="34" xfId="4" applyNumberFormat="1" applyBorder="1" applyAlignment="1">
      <alignment horizontal="center" vertical="center"/>
    </xf>
    <xf numFmtId="173" fontId="8" fillId="0" borderId="30" xfId="4" applyNumberFormat="1" applyBorder="1" applyAlignment="1">
      <alignment horizontal="center" vertical="center"/>
    </xf>
    <xf numFmtId="168" fontId="8" fillId="0" borderId="31" xfId="4" applyNumberFormat="1" applyBorder="1" applyAlignment="1">
      <alignment horizontal="center" vertical="center"/>
    </xf>
    <xf numFmtId="171" fontId="8" fillId="0" borderId="34" xfId="4" applyNumberFormat="1" applyBorder="1" applyAlignment="1">
      <alignment horizontal="center" vertical="center"/>
    </xf>
    <xf numFmtId="0" fontId="8" fillId="0" borderId="34" xfId="4" applyBorder="1" applyAlignment="1">
      <alignment horizontal="center" vertical="center"/>
    </xf>
    <xf numFmtId="173" fontId="8" fillId="0" borderId="34" xfId="4" applyNumberFormat="1" applyBorder="1" applyAlignment="1">
      <alignment horizontal="center" vertical="center"/>
    </xf>
    <xf numFmtId="173" fontId="8" fillId="0" borderId="33" xfId="4" applyNumberFormat="1" applyBorder="1" applyAlignment="1">
      <alignment horizontal="center" vertical="center"/>
    </xf>
    <xf numFmtId="0" fontId="8" fillId="0" borderId="21" xfId="4" applyBorder="1" applyAlignment="1">
      <alignment horizontal="center" vertical="center"/>
    </xf>
    <xf numFmtId="0" fontId="8" fillId="0" borderId="12" xfId="4" applyBorder="1" applyAlignment="1">
      <alignment horizontal="center" vertical="center"/>
    </xf>
    <xf numFmtId="167" fontId="8" fillId="0" borderId="12" xfId="4" applyNumberFormat="1" applyBorder="1" applyAlignment="1">
      <alignment horizontal="center" vertical="center"/>
    </xf>
    <xf numFmtId="9" fontId="8" fillId="0" borderId="27" xfId="4" applyNumberFormat="1" applyBorder="1" applyAlignment="1">
      <alignment horizontal="center" vertical="center"/>
    </xf>
    <xf numFmtId="9" fontId="9" fillId="0" borderId="7" xfId="0" applyNumberFormat="1" applyFont="1" applyBorder="1" applyAlignment="1">
      <alignment horizontal="center" vertical="center"/>
    </xf>
    <xf numFmtId="0" fontId="8" fillId="0" borderId="0" xfId="0" applyFont="1" applyAlignment="1">
      <alignment horizontal="justify" vertical="center" wrapText="1"/>
    </xf>
    <xf numFmtId="0" fontId="8" fillId="0" borderId="0" xfId="0" applyFont="1"/>
    <xf numFmtId="0" fontId="1" fillId="0" borderId="46" xfId="0" applyFont="1" applyBorder="1"/>
    <xf numFmtId="0" fontId="9" fillId="0" borderId="47" xfId="0" applyFont="1" applyBorder="1"/>
    <xf numFmtId="0" fontId="1" fillId="0" borderId="47" xfId="0" applyFont="1" applyBorder="1"/>
    <xf numFmtId="0" fontId="1" fillId="0" borderId="48" xfId="0" applyFont="1" applyBorder="1"/>
    <xf numFmtId="166" fontId="8" fillId="2" borderId="41" xfId="4" applyNumberFormat="1" applyFill="1" applyBorder="1" applyAlignment="1">
      <alignment horizontal="center" vertical="center"/>
    </xf>
    <xf numFmtId="4" fontId="8" fillId="0" borderId="42" xfId="4" applyNumberFormat="1" applyBorder="1" applyAlignment="1">
      <alignment vertical="center"/>
    </xf>
    <xf numFmtId="166" fontId="7" fillId="2" borderId="43" xfId="4" applyNumberFormat="1" applyFont="1" applyFill="1" applyBorder="1" applyAlignment="1">
      <alignment horizontal="center" vertical="center"/>
    </xf>
    <xf numFmtId="166" fontId="8" fillId="2" borderId="44" xfId="4" applyNumberFormat="1" applyFill="1" applyBorder="1" applyAlignment="1">
      <alignment horizontal="center" vertical="center"/>
    </xf>
    <xf numFmtId="168" fontId="8" fillId="0" borderId="45" xfId="4" applyNumberFormat="1" applyBorder="1" applyAlignment="1">
      <alignment horizontal="center" vertical="center"/>
    </xf>
    <xf numFmtId="168" fontId="7" fillId="0" borderId="45" xfId="4" applyNumberFormat="1" applyFont="1" applyBorder="1" applyAlignment="1">
      <alignment horizontal="center" vertical="center"/>
    </xf>
    <xf numFmtId="168" fontId="7" fillId="0" borderId="42" xfId="4" applyNumberFormat="1" applyFont="1" applyBorder="1" applyAlignment="1">
      <alignment horizontal="center" vertical="center"/>
    </xf>
    <xf numFmtId="166" fontId="8" fillId="2" borderId="39" xfId="4" applyNumberFormat="1" applyFill="1" applyBorder="1" applyAlignment="1">
      <alignment horizontal="center" vertical="center"/>
    </xf>
    <xf numFmtId="0" fontId="8" fillId="0" borderId="40" xfId="4" applyBorder="1" applyAlignment="1">
      <alignment horizontal="center" vertical="center"/>
    </xf>
    <xf numFmtId="167" fontId="8" fillId="0" borderId="40" xfId="4" applyNumberFormat="1" applyBorder="1" applyAlignment="1">
      <alignment horizontal="center" vertical="center"/>
    </xf>
    <xf numFmtId="4" fontId="8" fillId="0" borderId="57" xfId="4" applyNumberFormat="1" applyBorder="1" applyAlignment="1">
      <alignment vertical="center"/>
    </xf>
    <xf numFmtId="0" fontId="1" fillId="0" borderId="41" xfId="0" applyFont="1" applyBorder="1"/>
    <xf numFmtId="0" fontId="1" fillId="0" borderId="42" xfId="0" applyFont="1" applyBorder="1"/>
    <xf numFmtId="0" fontId="8" fillId="0" borderId="0" xfId="4" applyAlignment="1">
      <alignment horizontal="center" vertical="center"/>
    </xf>
    <xf numFmtId="0" fontId="8" fillId="0" borderId="38" xfId="4" applyBorder="1" applyAlignment="1">
      <alignment horizontal="left" vertical="center" wrapText="1"/>
    </xf>
    <xf numFmtId="0" fontId="8" fillId="0" borderId="38" xfId="4" applyBorder="1" applyAlignment="1">
      <alignment horizontal="center" vertical="center"/>
    </xf>
    <xf numFmtId="0" fontId="12" fillId="0" borderId="0" xfId="0" applyFont="1"/>
    <xf numFmtId="168" fontId="1" fillId="0" borderId="0" xfId="0" applyNumberFormat="1" applyFont="1"/>
    <xf numFmtId="44" fontId="1" fillId="0" borderId="0" xfId="0" applyNumberFormat="1" applyFont="1"/>
    <xf numFmtId="168" fontId="8" fillId="0" borderId="23" xfId="4" applyNumberFormat="1" applyBorder="1" applyAlignment="1">
      <alignment horizontal="center" vertical="center"/>
    </xf>
    <xf numFmtId="0" fontId="1" fillId="0" borderId="19" xfId="0" applyFont="1" applyBorder="1" applyAlignment="1">
      <alignment horizontal="center" vertical="center"/>
    </xf>
    <xf numFmtId="0" fontId="1" fillId="0" borderId="19" xfId="0" applyFont="1" applyBorder="1" applyAlignment="1">
      <alignment vertical="center"/>
    </xf>
    <xf numFmtId="4" fontId="1" fillId="0" borderId="19" xfId="0" applyNumberFormat="1" applyFont="1" applyBorder="1" applyAlignment="1">
      <alignment horizontal="right" vertical="center"/>
    </xf>
    <xf numFmtId="0" fontId="1" fillId="0" borderId="12" xfId="0" applyFont="1" applyBorder="1" applyAlignment="1">
      <alignment horizontal="center" vertical="center"/>
    </xf>
    <xf numFmtId="0" fontId="1" fillId="0" borderId="12" xfId="0" applyFont="1" applyBorder="1" applyAlignment="1">
      <alignment vertical="center"/>
    </xf>
    <xf numFmtId="4" fontId="1" fillId="0" borderId="12" xfId="0" applyNumberFormat="1" applyFont="1" applyBorder="1" applyAlignment="1">
      <alignment horizontal="right" vertical="center"/>
    </xf>
    <xf numFmtId="0" fontId="17" fillId="0" borderId="41" xfId="4" applyFont="1" applyBorder="1" applyAlignment="1">
      <alignment horizontal="center" wrapText="1"/>
    </xf>
    <xf numFmtId="0" fontId="8" fillId="0" borderId="41" xfId="4" applyBorder="1" applyAlignment="1">
      <alignment horizontal="center" vertical="center" wrapText="1"/>
    </xf>
    <xf numFmtId="0" fontId="1" fillId="0" borderId="0" xfId="0" applyFont="1" applyAlignment="1">
      <alignment vertical="center"/>
    </xf>
    <xf numFmtId="4" fontId="8" fillId="0" borderId="27" xfId="4" applyNumberFormat="1" applyBorder="1" applyAlignment="1">
      <alignment vertical="center"/>
    </xf>
    <xf numFmtId="168" fontId="8" fillId="0" borderId="27" xfId="4" applyNumberFormat="1" applyBorder="1" applyAlignment="1">
      <alignment vertical="center"/>
    </xf>
    <xf numFmtId="4" fontId="8" fillId="0" borderId="33" xfId="4" applyNumberFormat="1" applyBorder="1" applyAlignment="1">
      <alignment vertical="center"/>
    </xf>
    <xf numFmtId="168" fontId="8" fillId="0" borderId="32" xfId="4" applyNumberFormat="1" applyBorder="1" applyAlignment="1">
      <alignment vertical="center"/>
    </xf>
    <xf numFmtId="167" fontId="8" fillId="0" borderId="0" xfId="4" applyNumberFormat="1" applyAlignment="1">
      <alignment horizontal="right" vertical="center"/>
    </xf>
    <xf numFmtId="4" fontId="8" fillId="0" borderId="0" xfId="4" applyNumberFormat="1" applyAlignment="1">
      <alignment horizontal="right" vertical="center"/>
    </xf>
    <xf numFmtId="168" fontId="8" fillId="0" borderId="0" xfId="4" applyNumberFormat="1" applyAlignment="1">
      <alignment horizontal="right" vertical="center"/>
    </xf>
    <xf numFmtId="168" fontId="8" fillId="0" borderId="0" xfId="4" applyNumberFormat="1" applyAlignment="1">
      <alignment horizontal="center" vertical="center"/>
    </xf>
    <xf numFmtId="0" fontId="8" fillId="0" borderId="0" xfId="4" applyAlignment="1">
      <alignment horizontal="left" vertical="center" wrapText="1"/>
    </xf>
    <xf numFmtId="167" fontId="8" fillId="0" borderId="0" xfId="4" applyNumberFormat="1" applyAlignment="1">
      <alignment horizontal="center" vertical="center"/>
    </xf>
    <xf numFmtId="167" fontId="7" fillId="0" borderId="0" xfId="4" applyNumberFormat="1" applyFont="1" applyAlignment="1">
      <alignment horizontal="right" vertical="center"/>
    </xf>
    <xf numFmtId="0" fontId="3" fillId="0" borderId="0" xfId="0" applyFont="1"/>
    <xf numFmtId="0" fontId="7" fillId="0" borderId="63" xfId="4" applyFont="1" applyBorder="1" applyAlignment="1">
      <alignment horizontal="center" wrapText="1"/>
    </xf>
    <xf numFmtId="166" fontId="8" fillId="2" borderId="61" xfId="4" applyNumberFormat="1" applyFill="1" applyBorder="1" applyAlignment="1">
      <alignment horizontal="center" vertical="center"/>
    </xf>
    <xf numFmtId="4" fontId="8" fillId="0" borderId="24" xfId="4" applyNumberFormat="1" applyBorder="1" applyAlignment="1">
      <alignment vertical="center"/>
    </xf>
    <xf numFmtId="166" fontId="7" fillId="2" borderId="16" xfId="4" applyNumberFormat="1" applyFont="1" applyFill="1" applyBorder="1" applyAlignment="1">
      <alignment horizontal="center" vertical="center"/>
    </xf>
    <xf numFmtId="166" fontId="8" fillId="2" borderId="60" xfId="4" applyNumberFormat="1" applyFill="1" applyBorder="1" applyAlignment="1">
      <alignment horizontal="center" vertical="center"/>
    </xf>
    <xf numFmtId="168" fontId="8" fillId="0" borderId="16" xfId="4" applyNumberFormat="1" applyBorder="1" applyAlignment="1">
      <alignment horizontal="center" vertical="center"/>
    </xf>
    <xf numFmtId="169" fontId="8" fillId="0" borderId="34" xfId="4" applyNumberFormat="1" applyBorder="1" applyAlignment="1">
      <alignment horizontal="center" vertical="center"/>
    </xf>
    <xf numFmtId="169" fontId="8" fillId="0" borderId="27" xfId="4" applyNumberFormat="1" applyBorder="1" applyAlignment="1">
      <alignment horizontal="center" vertical="center"/>
    </xf>
    <xf numFmtId="170" fontId="8" fillId="0" borderId="23" xfId="4" applyNumberFormat="1" applyBorder="1" applyAlignment="1">
      <alignment horizontal="center" vertical="center"/>
    </xf>
    <xf numFmtId="168" fontId="7" fillId="0" borderId="16" xfId="4" applyNumberFormat="1" applyFont="1" applyBorder="1" applyAlignment="1">
      <alignment horizontal="center" vertical="center"/>
    </xf>
    <xf numFmtId="168" fontId="7" fillId="0" borderId="24" xfId="4" applyNumberFormat="1" applyFont="1" applyBorder="1" applyAlignment="1">
      <alignment horizontal="center" vertical="center"/>
    </xf>
    <xf numFmtId="0" fontId="1" fillId="0" borderId="61" xfId="0" applyFont="1" applyBorder="1"/>
    <xf numFmtId="0" fontId="1" fillId="0" borderId="24" xfId="0" applyFont="1" applyBorder="1"/>
    <xf numFmtId="0" fontId="1" fillId="0" borderId="21" xfId="0" applyFont="1" applyBorder="1"/>
    <xf numFmtId="0" fontId="1" fillId="0" borderId="12" xfId="0" applyFont="1" applyBorder="1"/>
    <xf numFmtId="0" fontId="1" fillId="0" borderId="22" xfId="0" applyFont="1" applyBorder="1"/>
    <xf numFmtId="0" fontId="7" fillId="0" borderId="22" xfId="4" applyFont="1" applyBorder="1" applyAlignment="1">
      <alignment horizontal="center" vertical="center" wrapText="1"/>
    </xf>
    <xf numFmtId="0" fontId="1" fillId="0" borderId="0" xfId="0" applyFont="1"/>
    <xf numFmtId="0" fontId="7" fillId="0" borderId="39" xfId="4" applyFont="1" applyBorder="1" applyAlignment="1">
      <alignment horizontal="center" wrapText="1"/>
    </xf>
    <xf numFmtId="0" fontId="8" fillId="0" borderId="46" xfId="4" applyBorder="1" applyAlignment="1">
      <alignment horizontal="center" vertical="center" wrapText="1"/>
    </xf>
    <xf numFmtId="169" fontId="8" fillId="0" borderId="35" xfId="4" applyNumberFormat="1" applyBorder="1" applyAlignment="1">
      <alignment horizontal="center" vertical="center"/>
    </xf>
    <xf numFmtId="170" fontId="8" fillId="0" borderId="24" xfId="4" applyNumberFormat="1" applyBorder="1" applyAlignment="1">
      <alignment horizontal="center" vertical="center"/>
    </xf>
    <xf numFmtId="4" fontId="8" fillId="0" borderId="34" xfId="4" applyNumberFormat="1" applyBorder="1" applyAlignment="1">
      <alignment vertical="center"/>
    </xf>
    <xf numFmtId="4" fontId="8" fillId="0" borderId="33" xfId="4" applyNumberFormat="1" applyBorder="1" applyAlignment="1">
      <alignment horizontal="right" vertical="center"/>
    </xf>
    <xf numFmtId="168" fontId="8" fillId="0" borderId="32" xfId="4" applyNumberFormat="1" applyBorder="1" applyAlignment="1">
      <alignment horizontal="center" vertical="center"/>
    </xf>
    <xf numFmtId="165" fontId="8" fillId="0" borderId="46" xfId="4" applyNumberFormat="1" applyBorder="1" applyAlignment="1">
      <alignment horizontal="center" vertical="center" wrapText="1"/>
    </xf>
    <xf numFmtId="4" fontId="1" fillId="0" borderId="0" xfId="0" applyNumberFormat="1" applyFont="1" applyAlignment="1">
      <alignment vertical="center"/>
    </xf>
    <xf numFmtId="0" fontId="1" fillId="2" borderId="0" xfId="0" applyFont="1" applyFill="1"/>
    <xf numFmtId="0" fontId="19" fillId="2" borderId="74" xfId="0" applyFont="1" applyFill="1" applyBorder="1"/>
    <xf numFmtId="4" fontId="1" fillId="3" borderId="0" xfId="0" applyNumberFormat="1" applyFont="1" applyFill="1" applyAlignment="1">
      <alignment vertical="center"/>
    </xf>
    <xf numFmtId="0" fontId="1" fillId="3" borderId="0" xfId="0" applyFont="1" applyFill="1" applyAlignment="1">
      <alignment vertical="center"/>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4" fontId="6" fillId="2" borderId="3" xfId="1" applyNumberFormat="1" applyFont="1" applyFill="1" applyBorder="1" applyAlignment="1">
      <alignment horizontal="center" vertical="center" wrapText="1"/>
    </xf>
    <xf numFmtId="4" fontId="6" fillId="2" borderId="4" xfId="1" applyNumberFormat="1" applyFont="1" applyFill="1" applyBorder="1" applyAlignment="1">
      <alignment horizontal="center" vertical="center" wrapText="1"/>
    </xf>
    <xf numFmtId="1" fontId="23" fillId="4" borderId="9" xfId="1" applyNumberFormat="1" applyFont="1" applyFill="1" applyBorder="1" applyAlignment="1">
      <alignment horizontal="center" vertical="center"/>
    </xf>
    <xf numFmtId="0" fontId="23" fillId="4" borderId="7" xfId="1" applyFont="1" applyFill="1" applyBorder="1" applyAlignment="1">
      <alignment horizontal="justify" vertical="center" wrapText="1"/>
    </xf>
    <xf numFmtId="0" fontId="23" fillId="4" borderId="7" xfId="1" applyFont="1" applyFill="1" applyBorder="1" applyAlignment="1">
      <alignment horizontal="center" vertical="center"/>
    </xf>
    <xf numFmtId="4" fontId="23" fillId="4" borderId="7" xfId="1" applyNumberFormat="1" applyFont="1" applyFill="1" applyBorder="1" applyAlignment="1">
      <alignment horizontal="center" vertical="center"/>
    </xf>
    <xf numFmtId="4" fontId="23" fillId="4" borderId="7" xfId="2" applyNumberFormat="1" applyFont="1" applyFill="1" applyBorder="1" applyAlignment="1">
      <alignment horizontal="right" vertical="center"/>
    </xf>
    <xf numFmtId="4" fontId="23" fillId="4" borderId="15" xfId="2" applyNumberFormat="1" applyFont="1" applyFill="1" applyBorder="1" applyAlignment="1">
      <alignment horizontal="right" vertical="center"/>
    </xf>
    <xf numFmtId="0" fontId="23" fillId="4" borderId="9" xfId="0" applyFont="1" applyFill="1" applyBorder="1" applyAlignment="1">
      <alignment horizontal="center" vertical="center"/>
    </xf>
    <xf numFmtId="0" fontId="23" fillId="4" borderId="8" xfId="1" applyFont="1" applyFill="1" applyBorder="1" applyAlignment="1">
      <alignment horizontal="justify" vertical="center" wrapText="1"/>
    </xf>
    <xf numFmtId="0" fontId="23" fillId="4" borderId="7" xfId="0" applyFont="1" applyFill="1" applyBorder="1" applyAlignment="1">
      <alignment vertical="center"/>
    </xf>
    <xf numFmtId="0" fontId="23" fillId="4" borderId="7" xfId="0" applyFont="1" applyFill="1" applyBorder="1" applyAlignment="1">
      <alignment horizontal="center" vertical="center"/>
    </xf>
    <xf numFmtId="4" fontId="23" fillId="4" borderId="7" xfId="0" applyNumberFormat="1" applyFont="1" applyFill="1" applyBorder="1" applyAlignment="1">
      <alignment horizontal="right" vertical="center"/>
    </xf>
    <xf numFmtId="0" fontId="23" fillId="4" borderId="11" xfId="0" applyFont="1" applyFill="1" applyBorder="1" applyAlignment="1">
      <alignment vertical="center"/>
    </xf>
    <xf numFmtId="0" fontId="23" fillId="4" borderId="11" xfId="0" applyFont="1" applyFill="1" applyBorder="1" applyAlignment="1">
      <alignment horizontal="center" vertical="center"/>
    </xf>
    <xf numFmtId="4" fontId="23" fillId="4" borderId="11" xfId="0" applyNumberFormat="1" applyFont="1" applyFill="1" applyBorder="1" applyAlignment="1">
      <alignment horizontal="right" vertical="center"/>
    </xf>
    <xf numFmtId="4" fontId="23" fillId="4" borderId="14" xfId="0" applyNumberFormat="1" applyFont="1" applyFill="1" applyBorder="1" applyAlignment="1">
      <alignment horizontal="right" vertical="center"/>
    </xf>
    <xf numFmtId="0" fontId="21" fillId="4" borderId="63" xfId="0" applyFont="1" applyFill="1" applyBorder="1" applyAlignment="1">
      <alignment horizontal="center"/>
    </xf>
    <xf numFmtId="0" fontId="21" fillId="4" borderId="19" xfId="0" applyFont="1" applyFill="1" applyBorder="1" applyAlignment="1">
      <alignment horizontal="center"/>
    </xf>
    <xf numFmtId="0" fontId="27" fillId="4" borderId="20" xfId="0" applyFont="1" applyFill="1" applyBorder="1" applyAlignment="1">
      <alignment horizontal="center"/>
    </xf>
    <xf numFmtId="0" fontId="28" fillId="2" borderId="68" xfId="0" applyFont="1" applyFill="1" applyBorder="1" applyAlignment="1">
      <alignment horizontal="center"/>
    </xf>
    <xf numFmtId="0" fontId="28" fillId="2" borderId="73" xfId="0" applyFont="1" applyFill="1" applyBorder="1" applyAlignment="1">
      <alignment horizontal="center"/>
    </xf>
    <xf numFmtId="0" fontId="16" fillId="2" borderId="1"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28" fillId="2" borderId="14" xfId="0" applyFont="1" applyFill="1" applyBorder="1" applyAlignment="1">
      <alignment horizontal="center"/>
    </xf>
    <xf numFmtId="0" fontId="29" fillId="2" borderId="9" xfId="0" applyFont="1" applyFill="1" applyBorder="1" applyAlignment="1">
      <alignment horizontal="center" vertical="center"/>
    </xf>
    <xf numFmtId="0" fontId="29" fillId="2" borderId="8" xfId="0" applyFont="1" applyFill="1" applyBorder="1" applyAlignment="1">
      <alignment horizontal="left" vertical="center" wrapText="1"/>
    </xf>
    <xf numFmtId="179" fontId="31" fillId="2" borderId="15" xfId="0" applyNumberFormat="1" applyFont="1" applyFill="1" applyBorder="1" applyAlignment="1">
      <alignment horizontal="right" vertical="center"/>
    </xf>
    <xf numFmtId="0" fontId="29" fillId="0" borderId="9" xfId="0" applyFont="1" applyBorder="1" applyAlignment="1">
      <alignment horizontal="center" vertical="center"/>
    </xf>
    <xf numFmtId="0" fontId="29" fillId="0" borderId="8" xfId="0" applyFont="1" applyBorder="1" applyAlignment="1">
      <alignment horizontal="left" vertical="center" wrapText="1"/>
    </xf>
    <xf numFmtId="3" fontId="7" fillId="2" borderId="0" xfId="0" applyNumberFormat="1" applyFont="1" applyFill="1" applyAlignment="1">
      <alignment horizontal="right"/>
    </xf>
    <xf numFmtId="0" fontId="29" fillId="2" borderId="10" xfId="0" applyFont="1" applyFill="1" applyBorder="1" applyAlignment="1">
      <alignment horizontal="center" vertical="center"/>
    </xf>
    <xf numFmtId="0" fontId="29" fillId="2" borderId="5" xfId="0" applyFont="1" applyFill="1" applyBorder="1" applyAlignment="1">
      <alignment horizontal="left" vertical="center" wrapText="1"/>
    </xf>
    <xf numFmtId="179" fontId="31" fillId="2" borderId="58" xfId="0" applyNumberFormat="1" applyFont="1" applyFill="1" applyBorder="1" applyAlignment="1">
      <alignment horizontal="right" vertical="center"/>
    </xf>
    <xf numFmtId="0" fontId="29" fillId="2" borderId="70" xfId="0" applyFont="1" applyFill="1" applyBorder="1" applyAlignment="1">
      <alignment horizontal="center" vertical="center"/>
    </xf>
    <xf numFmtId="0" fontId="29" fillId="2" borderId="79" xfId="0" applyFont="1" applyFill="1" applyBorder="1" applyAlignment="1">
      <alignment horizontal="left" vertical="center" wrapText="1"/>
    </xf>
    <xf numFmtId="3" fontId="30" fillId="2" borderId="70" xfId="0" applyNumberFormat="1" applyFont="1" applyFill="1" applyBorder="1" applyAlignment="1">
      <alignment horizontal="center" vertical="center"/>
    </xf>
    <xf numFmtId="3" fontId="30" fillId="2" borderId="71" xfId="0" applyNumberFormat="1" applyFont="1" applyFill="1" applyBorder="1" applyAlignment="1">
      <alignment horizontal="center" vertical="center"/>
    </xf>
    <xf numFmtId="3" fontId="30" fillId="2" borderId="72" xfId="0" applyNumberFormat="1" applyFont="1" applyFill="1" applyBorder="1" applyAlignment="1">
      <alignment horizontal="center" vertical="center"/>
    </xf>
    <xf numFmtId="0" fontId="30" fillId="2" borderId="61" xfId="0" applyFont="1" applyFill="1" applyBorder="1" applyAlignment="1">
      <alignment horizontal="center"/>
    </xf>
    <xf numFmtId="0" fontId="26" fillId="2" borderId="0" xfId="0" applyFont="1" applyFill="1"/>
    <xf numFmtId="179" fontId="26" fillId="2" borderId="24" xfId="0" applyNumberFormat="1" applyFont="1" applyFill="1" applyBorder="1" applyAlignment="1">
      <alignment horizontal="right"/>
    </xf>
    <xf numFmtId="174" fontId="16" fillId="4" borderId="59" xfId="0" applyNumberFormat="1" applyFont="1" applyFill="1" applyBorder="1" applyAlignment="1">
      <alignment horizontal="right" vertical="center"/>
    </xf>
    <xf numFmtId="180" fontId="28" fillId="4" borderId="20" xfId="0" applyNumberFormat="1" applyFont="1" applyFill="1" applyBorder="1" applyAlignment="1">
      <alignment horizontal="right"/>
    </xf>
    <xf numFmtId="180" fontId="27" fillId="4" borderId="82" xfId="0" applyNumberFormat="1" applyFont="1" applyFill="1" applyBorder="1"/>
    <xf numFmtId="0" fontId="33" fillId="0" borderId="61" xfId="0" applyFont="1" applyBorder="1"/>
    <xf numFmtId="0" fontId="34" fillId="0" borderId="0" xfId="0" applyFont="1"/>
    <xf numFmtId="0" fontId="33" fillId="0" borderId="0" xfId="0" applyFont="1"/>
    <xf numFmtId="0" fontId="33" fillId="0" borderId="21" xfId="0" applyFont="1" applyBorder="1"/>
    <xf numFmtId="0" fontId="33" fillId="0" borderId="12" xfId="0" applyFont="1" applyBorder="1"/>
    <xf numFmtId="0" fontId="33" fillId="0" borderId="83" xfId="0" applyFont="1" applyBorder="1"/>
    <xf numFmtId="3" fontId="18" fillId="0" borderId="0" xfId="0" applyNumberFormat="1" applyFont="1"/>
    <xf numFmtId="180" fontId="0" fillId="0" borderId="0" xfId="0" applyNumberFormat="1"/>
    <xf numFmtId="3" fontId="0" fillId="0" borderId="0" xfId="0" applyNumberFormat="1"/>
    <xf numFmtId="0" fontId="0" fillId="0" borderId="0" xfId="0" applyAlignment="1">
      <alignment horizontal="right"/>
    </xf>
    <xf numFmtId="180" fontId="33" fillId="0" borderId="0" xfId="0" applyNumberFormat="1" applyFont="1"/>
    <xf numFmtId="0" fontId="8" fillId="0" borderId="28" xfId="4" applyBorder="1" applyAlignment="1">
      <alignment horizontal="left" vertical="center" wrapText="1"/>
    </xf>
    <xf numFmtId="0" fontId="8" fillId="0" borderId="29" xfId="4" applyBorder="1" applyAlignment="1">
      <alignment horizontal="left" vertical="center" wrapText="1"/>
    </xf>
    <xf numFmtId="0" fontId="33" fillId="0" borderId="20" xfId="0" applyFont="1" applyBorder="1"/>
    <xf numFmtId="0" fontId="0" fillId="0" borderId="24" xfId="0" applyBorder="1"/>
    <xf numFmtId="0" fontId="8" fillId="0" borderId="0" xfId="29"/>
    <xf numFmtId="0" fontId="37" fillId="5" borderId="63" xfId="0" applyFont="1" applyFill="1" applyBorder="1" applyAlignment="1" applyProtection="1">
      <alignment horizontal="left" vertical="center" indent="2"/>
      <protection locked="0"/>
    </xf>
    <xf numFmtId="0" fontId="38" fillId="5" borderId="19" xfId="0" applyFont="1" applyFill="1" applyBorder="1" applyAlignment="1" applyProtection="1">
      <alignment vertical="center"/>
      <protection locked="0"/>
    </xf>
    <xf numFmtId="0" fontId="37" fillId="5" borderId="84" xfId="0" applyFont="1" applyFill="1" applyBorder="1" applyAlignment="1" applyProtection="1">
      <alignment horizontal="left" vertical="center" indent="1"/>
      <protection locked="0"/>
    </xf>
    <xf numFmtId="0" fontId="37" fillId="5" borderId="84" xfId="0" applyFont="1" applyFill="1" applyBorder="1" applyAlignment="1" applyProtection="1">
      <alignment horizontal="left" vertical="center"/>
      <protection locked="0"/>
    </xf>
    <xf numFmtId="0" fontId="37" fillId="5" borderId="19" xfId="0" applyFont="1" applyFill="1" applyBorder="1" applyProtection="1">
      <protection locked="0"/>
    </xf>
    <xf numFmtId="0" fontId="38" fillId="5" borderId="19" xfId="0" applyFont="1" applyFill="1" applyBorder="1" applyAlignment="1" applyProtection="1">
      <alignment vertical="center" wrapText="1"/>
      <protection locked="0"/>
    </xf>
    <xf numFmtId="0" fontId="38" fillId="5" borderId="19" xfId="0" applyFont="1" applyFill="1" applyBorder="1" applyAlignment="1" applyProtection="1">
      <alignment horizontal="center" vertical="center" wrapText="1"/>
      <protection locked="0"/>
    </xf>
    <xf numFmtId="4" fontId="37" fillId="5" borderId="19" xfId="0" applyNumberFormat="1" applyFont="1" applyFill="1" applyBorder="1" applyProtection="1">
      <protection locked="0"/>
    </xf>
    <xf numFmtId="0" fontId="39" fillId="5" borderId="20" xfId="0" applyFont="1" applyFill="1" applyBorder="1" applyProtection="1">
      <protection locked="0"/>
    </xf>
    <xf numFmtId="0" fontId="0" fillId="0" borderId="0" xfId="0" applyProtection="1">
      <protection locked="0"/>
    </xf>
    <xf numFmtId="0" fontId="0" fillId="0" borderId="0" xfId="0" applyAlignment="1" applyProtection="1">
      <alignment horizontal="right"/>
      <protection locked="0"/>
    </xf>
    <xf numFmtId="0" fontId="39" fillId="0" borderId="24" xfId="0" applyFont="1" applyBorder="1" applyProtection="1">
      <protection locked="0"/>
    </xf>
    <xf numFmtId="0" fontId="38" fillId="7" borderId="92" xfId="0" applyFont="1" applyFill="1" applyBorder="1" applyAlignment="1" applyProtection="1">
      <alignment horizontal="center" vertical="center" wrapText="1"/>
      <protection locked="0"/>
    </xf>
    <xf numFmtId="0" fontId="38" fillId="0" borderId="28" xfId="0" applyFont="1" applyBorder="1" applyAlignment="1" applyProtection="1">
      <alignment vertical="center" wrapText="1"/>
      <protection locked="0"/>
    </xf>
    <xf numFmtId="0" fontId="38" fillId="0" borderId="90" xfId="0" applyFont="1" applyBorder="1" applyAlignment="1" applyProtection="1">
      <alignment vertical="center" wrapText="1"/>
      <protection locked="0"/>
    </xf>
    <xf numFmtId="0" fontId="38" fillId="0" borderId="90" xfId="0" applyFont="1" applyBorder="1" applyAlignment="1" applyProtection="1">
      <alignment horizontal="center" vertical="center" wrapText="1"/>
      <protection locked="0"/>
    </xf>
    <xf numFmtId="0" fontId="37" fillId="10" borderId="7" xfId="0" applyFont="1" applyFill="1" applyBorder="1" applyAlignment="1" applyProtection="1">
      <alignment horizontal="center" vertical="center" wrapText="1"/>
      <protection locked="0"/>
    </xf>
    <xf numFmtId="0" fontId="40" fillId="0" borderId="24" xfId="0" applyFont="1" applyBorder="1" applyProtection="1">
      <protection locked="0"/>
    </xf>
    <xf numFmtId="0" fontId="8" fillId="0" borderId="0" xfId="0" applyFont="1" applyProtection="1">
      <protection locked="0"/>
    </xf>
    <xf numFmtId="0" fontId="38" fillId="0" borderId="111" xfId="0" applyFont="1" applyBorder="1" applyAlignment="1" applyProtection="1">
      <alignment horizontal="left" vertical="center" wrapText="1"/>
      <protection locked="0"/>
    </xf>
    <xf numFmtId="0" fontId="38" fillId="0" borderId="112" xfId="0" applyFont="1" applyBorder="1" applyAlignment="1" applyProtection="1">
      <alignment horizontal="left" vertical="center" wrapText="1"/>
      <protection locked="0"/>
    </xf>
    <xf numFmtId="0" fontId="38" fillId="0" borderId="113" xfId="0" applyFont="1" applyBorder="1" applyAlignment="1" applyProtection="1">
      <alignment horizontal="left" vertical="center" wrapText="1"/>
      <protection locked="0"/>
    </xf>
    <xf numFmtId="43" fontId="38" fillId="0" borderId="100" xfId="30" applyFont="1" applyBorder="1" applyAlignment="1" applyProtection="1">
      <alignment horizontal="center" vertical="center" wrapText="1"/>
      <protection locked="0"/>
    </xf>
    <xf numFmtId="43" fontId="38" fillId="0" borderId="107" xfId="30" applyFont="1" applyBorder="1" applyAlignment="1" applyProtection="1">
      <alignment horizontal="center" vertical="center" wrapText="1"/>
      <protection locked="0"/>
    </xf>
    <xf numFmtId="43" fontId="38" fillId="0" borderId="100" xfId="30" applyFont="1" applyBorder="1" applyAlignment="1" applyProtection="1">
      <alignment vertical="center" wrapText="1"/>
      <protection locked="0"/>
    </xf>
    <xf numFmtId="0" fontId="37" fillId="12" borderId="117" xfId="0" applyFont="1" applyFill="1" applyBorder="1" applyAlignment="1" applyProtection="1">
      <alignment vertical="center" wrapText="1"/>
      <protection locked="0"/>
    </xf>
    <xf numFmtId="0" fontId="37" fillId="12" borderId="118" xfId="0" applyFont="1" applyFill="1" applyBorder="1" applyAlignment="1" applyProtection="1">
      <alignment vertical="center" wrapText="1"/>
      <protection locked="0"/>
    </xf>
    <xf numFmtId="0" fontId="41" fillId="12" borderId="118" xfId="0" applyFont="1" applyFill="1" applyBorder="1" applyAlignment="1" applyProtection="1">
      <alignment horizontal="right" vertical="center"/>
      <protection locked="0"/>
    </xf>
    <xf numFmtId="0" fontId="41" fillId="12" borderId="118" xfId="0" applyFont="1" applyFill="1" applyBorder="1" applyAlignment="1" applyProtection="1">
      <alignment horizontal="right" vertical="center" indent="1"/>
      <protection locked="0"/>
    </xf>
    <xf numFmtId="0" fontId="41" fillId="12" borderId="118" xfId="0" applyFont="1" applyFill="1" applyBorder="1" applyAlignment="1" applyProtection="1">
      <alignment horizontal="left" vertical="center"/>
      <protection locked="0"/>
    </xf>
    <xf numFmtId="0" fontId="37" fillId="13" borderId="118" xfId="0" applyFont="1" applyFill="1" applyBorder="1" applyAlignment="1" applyProtection="1">
      <alignment horizontal="left" vertical="center"/>
      <protection locked="0"/>
    </xf>
    <xf numFmtId="0" fontId="37" fillId="13" borderId="118" xfId="0" applyFont="1" applyFill="1" applyBorder="1" applyAlignment="1" applyProtection="1">
      <alignment horizontal="center" vertical="center"/>
      <protection locked="0"/>
    </xf>
    <xf numFmtId="43" fontId="37" fillId="13" borderId="119" xfId="0" applyNumberFormat="1" applyFont="1" applyFill="1" applyBorder="1" applyAlignment="1" applyProtection="1">
      <alignment horizontal="right" vertical="center" wrapText="1"/>
      <protection locked="0"/>
    </xf>
    <xf numFmtId="0" fontId="37" fillId="0" borderId="61" xfId="0" applyFont="1" applyBorder="1" applyAlignment="1" applyProtection="1">
      <alignment vertical="center" wrapText="1"/>
      <protection locked="0"/>
    </xf>
    <xf numFmtId="0" fontId="37" fillId="0" borderId="0" xfId="0" applyFont="1" applyAlignment="1" applyProtection="1">
      <alignment vertical="center" wrapText="1"/>
      <protection locked="0"/>
    </xf>
    <xf numFmtId="0" fontId="38" fillId="0" borderId="0" xfId="0" applyFont="1" applyAlignment="1" applyProtection="1">
      <alignment horizontal="right" vertical="center"/>
      <protection locked="0"/>
    </xf>
    <xf numFmtId="2" fontId="37" fillId="0" borderId="38" xfId="0" applyNumberFormat="1" applyFont="1" applyBorder="1" applyAlignment="1" applyProtection="1">
      <alignment horizontal="center" vertical="center" wrapText="1"/>
      <protection locked="0"/>
    </xf>
    <xf numFmtId="0" fontId="38" fillId="0" borderId="95" xfId="0" applyFont="1" applyBorder="1" applyAlignment="1" applyProtection="1">
      <alignment horizontal="left" vertical="center" wrapText="1"/>
      <protection locked="0"/>
    </xf>
    <xf numFmtId="0" fontId="38" fillId="0" borderId="120" xfId="0" applyFont="1" applyBorder="1" applyAlignment="1" applyProtection="1">
      <alignment vertical="center" wrapText="1"/>
      <protection locked="0"/>
    </xf>
    <xf numFmtId="0" fontId="37" fillId="0" borderId="61" xfId="0" applyFont="1" applyBorder="1" applyAlignment="1" applyProtection="1">
      <alignment horizontal="center" vertical="top" wrapText="1"/>
      <protection locked="0"/>
    </xf>
    <xf numFmtId="0" fontId="37" fillId="0" borderId="121" xfId="0" applyFont="1" applyBorder="1" applyAlignment="1" applyProtection="1">
      <alignment vertical="top" wrapText="1"/>
      <protection locked="0"/>
    </xf>
    <xf numFmtId="0" fontId="37" fillId="0" borderId="25" xfId="0" applyFont="1" applyBorder="1" applyAlignment="1" applyProtection="1">
      <alignment horizontal="center" vertical="center" wrapText="1"/>
      <protection locked="0"/>
    </xf>
    <xf numFmtId="0" fontId="37" fillId="0" borderId="122" xfId="0" applyFont="1" applyBorder="1" applyAlignment="1" applyProtection="1">
      <alignment vertical="center" wrapText="1"/>
      <protection locked="0"/>
    </xf>
    <xf numFmtId="0" fontId="37" fillId="0" borderId="0" xfId="0" applyFont="1" applyAlignment="1" applyProtection="1">
      <alignment horizontal="center" vertical="center" wrapText="1"/>
      <protection locked="0"/>
    </xf>
    <xf numFmtId="0" fontId="38" fillId="0" borderId="61" xfId="0" applyFont="1" applyBorder="1" applyAlignment="1" applyProtection="1">
      <alignment vertical="center" wrapText="1"/>
      <protection locked="0"/>
    </xf>
    <xf numFmtId="0" fontId="38" fillId="0" borderId="0" xfId="0" applyFont="1" applyAlignment="1" applyProtection="1">
      <alignment vertical="center" wrapText="1"/>
      <protection locked="0"/>
    </xf>
    <xf numFmtId="0" fontId="38" fillId="0" borderId="0" xfId="0" applyFont="1" applyProtection="1">
      <protection locked="0"/>
    </xf>
    <xf numFmtId="4" fontId="38" fillId="0" borderId="0" xfId="0" applyNumberFormat="1" applyFont="1" applyAlignment="1" applyProtection="1">
      <alignment horizontal="right"/>
      <protection locked="0"/>
    </xf>
    <xf numFmtId="4" fontId="38" fillId="0" borderId="0" xfId="0" applyNumberFormat="1" applyFont="1" applyProtection="1">
      <protection locked="0"/>
    </xf>
    <xf numFmtId="0" fontId="38" fillId="0" borderId="99" xfId="0" applyFont="1" applyBorder="1" applyAlignment="1" applyProtection="1">
      <alignment vertical="center" wrapText="1"/>
      <protection locked="0"/>
    </xf>
    <xf numFmtId="0" fontId="38" fillId="0" borderId="99" xfId="0" applyFont="1" applyBorder="1" applyAlignment="1" applyProtection="1">
      <alignment horizontal="center" vertical="center" wrapText="1"/>
      <protection locked="0"/>
    </xf>
    <xf numFmtId="0" fontId="38" fillId="0" borderId="0" xfId="0" applyFont="1" applyAlignment="1" applyProtection="1">
      <alignment horizontal="center" vertical="center" wrapText="1"/>
      <protection locked="0"/>
    </xf>
    <xf numFmtId="0" fontId="37" fillId="0" borderId="0" xfId="0" applyFont="1" applyProtection="1">
      <protection locked="0"/>
    </xf>
    <xf numFmtId="4" fontId="37" fillId="0" borderId="0" xfId="0" applyNumberFormat="1" applyFont="1" applyProtection="1">
      <protection locked="0"/>
    </xf>
    <xf numFmtId="0" fontId="38" fillId="0" borderId="21" xfId="0" applyFont="1" applyBorder="1" applyAlignment="1" applyProtection="1">
      <alignment vertical="center" wrapText="1"/>
      <protection locked="0"/>
    </xf>
    <xf numFmtId="4" fontId="37" fillId="0" borderId="12" xfId="0" applyNumberFormat="1" applyFont="1" applyBorder="1" applyProtection="1">
      <protection locked="0"/>
    </xf>
    <xf numFmtId="0" fontId="38" fillId="0" borderId="12" xfId="0" applyFont="1" applyBorder="1" applyAlignment="1" applyProtection="1">
      <alignment vertical="center" wrapText="1"/>
      <protection locked="0"/>
    </xf>
    <xf numFmtId="0" fontId="39" fillId="0" borderId="22" xfId="0" applyFont="1" applyBorder="1" applyProtection="1">
      <protection locked="0"/>
    </xf>
    <xf numFmtId="0" fontId="38" fillId="0" borderId="0" xfId="0" applyFont="1" applyAlignment="1" applyProtection="1">
      <alignment horizontal="center"/>
      <protection locked="0"/>
    </xf>
    <xf numFmtId="0" fontId="39" fillId="0" borderId="0" xfId="0" applyFont="1" applyProtection="1">
      <protection locked="0"/>
    </xf>
    <xf numFmtId="2" fontId="21" fillId="0" borderId="0" xfId="29" applyNumberFormat="1" applyFont="1" applyAlignment="1">
      <alignment horizontal="center" vertical="center" wrapText="1"/>
    </xf>
    <xf numFmtId="0" fontId="38" fillId="0" borderId="126" xfId="0" applyFont="1" applyBorder="1" applyAlignment="1" applyProtection="1">
      <alignment horizontal="left" vertical="center" wrapText="1"/>
      <protection locked="0"/>
    </xf>
    <xf numFmtId="0" fontId="38" fillId="0" borderId="127" xfId="0" applyFont="1" applyBorder="1" applyAlignment="1" applyProtection="1">
      <alignment horizontal="left" vertical="center" wrapText="1"/>
      <protection locked="0"/>
    </xf>
    <xf numFmtId="0" fontId="38" fillId="0" borderId="128" xfId="0" applyFont="1" applyBorder="1" applyAlignment="1" applyProtection="1">
      <alignment horizontal="left" vertical="center" wrapText="1"/>
      <protection locked="0"/>
    </xf>
    <xf numFmtId="0" fontId="38" fillId="0" borderId="132" xfId="0" applyFont="1" applyBorder="1" applyAlignment="1" applyProtection="1">
      <alignment horizontal="left" vertical="center" wrapText="1"/>
      <protection locked="0"/>
    </xf>
    <xf numFmtId="0" fontId="38" fillId="0" borderId="133" xfId="0" applyFont="1" applyBorder="1" applyAlignment="1" applyProtection="1">
      <alignment horizontal="left" vertical="center" wrapText="1"/>
      <protection locked="0"/>
    </xf>
    <xf numFmtId="0" fontId="38" fillId="0" borderId="134" xfId="0" applyFont="1" applyBorder="1" applyAlignment="1" applyProtection="1">
      <alignment horizontal="left" vertical="center" wrapText="1"/>
      <protection locked="0"/>
    </xf>
    <xf numFmtId="0" fontId="38" fillId="0" borderId="132" xfId="0" applyFont="1" applyBorder="1" applyAlignment="1" applyProtection="1">
      <alignment vertical="center" wrapText="1"/>
      <protection locked="0"/>
    </xf>
    <xf numFmtId="0" fontId="38" fillId="0" borderId="133" xfId="0" applyFont="1" applyBorder="1" applyAlignment="1" applyProtection="1">
      <alignment vertical="center" wrapText="1"/>
      <protection locked="0"/>
    </xf>
    <xf numFmtId="0" fontId="38" fillId="0" borderId="140" xfId="0" applyFont="1" applyBorder="1" applyAlignment="1" applyProtection="1">
      <alignment vertical="center" wrapText="1"/>
      <protection locked="0"/>
    </xf>
    <xf numFmtId="0" fontId="38" fillId="0" borderId="141" xfId="0" applyFont="1" applyBorder="1" applyAlignment="1" applyProtection="1">
      <alignment vertical="center" wrapText="1"/>
      <protection locked="0"/>
    </xf>
    <xf numFmtId="0" fontId="38" fillId="0" borderId="141" xfId="0" applyFont="1" applyBorder="1" applyAlignment="1" applyProtection="1">
      <alignment horizontal="left" vertical="center" wrapText="1"/>
      <protection locked="0"/>
    </xf>
    <xf numFmtId="0" fontId="38" fillId="0" borderId="142" xfId="0" applyFont="1" applyBorder="1" applyAlignment="1" applyProtection="1">
      <alignment horizontal="left" vertical="center" wrapText="1"/>
      <protection locked="0"/>
    </xf>
    <xf numFmtId="0" fontId="37" fillId="5" borderId="144" xfId="0" applyFont="1" applyFill="1" applyBorder="1" applyAlignment="1" applyProtection="1">
      <alignment horizontal="left" vertical="center" indent="2"/>
      <protection locked="0"/>
    </xf>
    <xf numFmtId="0" fontId="38" fillId="5" borderId="144" xfId="0" applyFont="1" applyFill="1" applyBorder="1" applyAlignment="1" applyProtection="1">
      <alignment vertical="center"/>
      <protection locked="0"/>
    </xf>
    <xf numFmtId="0" fontId="37" fillId="5" borderId="145" xfId="0" applyFont="1" applyFill="1" applyBorder="1" applyAlignment="1" applyProtection="1">
      <alignment horizontal="left" vertical="center" indent="1"/>
      <protection locked="0"/>
    </xf>
    <xf numFmtId="0" fontId="37" fillId="5" borderId="145" xfId="0" applyFont="1" applyFill="1" applyBorder="1" applyAlignment="1" applyProtection="1">
      <alignment horizontal="left" vertical="center"/>
      <protection locked="0"/>
    </xf>
    <xf numFmtId="0" fontId="37" fillId="5" borderId="144" xfId="0" applyFont="1" applyFill="1" applyBorder="1" applyProtection="1">
      <protection locked="0"/>
    </xf>
    <xf numFmtId="0" fontId="38" fillId="5" borderId="144" xfId="0" applyFont="1" applyFill="1" applyBorder="1" applyAlignment="1" applyProtection="1">
      <alignment vertical="center" wrapText="1"/>
      <protection locked="0"/>
    </xf>
    <xf numFmtId="0" fontId="38" fillId="5" borderId="144" xfId="0" applyFont="1" applyFill="1" applyBorder="1" applyAlignment="1" applyProtection="1">
      <alignment horizontal="center" vertical="center" wrapText="1"/>
      <protection locked="0"/>
    </xf>
    <xf numFmtId="4" fontId="37" fillId="5" borderId="144" xfId="0" applyNumberFormat="1" applyFont="1" applyFill="1" applyBorder="1" applyProtection="1">
      <protection locked="0"/>
    </xf>
    <xf numFmtId="0" fontId="39" fillId="5" borderId="146" xfId="0" applyFont="1" applyFill="1" applyBorder="1" applyProtection="1">
      <protection locked="0"/>
    </xf>
    <xf numFmtId="0" fontId="39" fillId="0" borderId="147" xfId="0" applyFont="1" applyBorder="1" applyProtection="1">
      <protection locked="0"/>
    </xf>
    <xf numFmtId="0" fontId="40" fillId="0" borderId="147" xfId="0" applyFont="1" applyBorder="1" applyProtection="1">
      <protection locked="0"/>
    </xf>
    <xf numFmtId="0" fontId="37" fillId="12" borderId="151" xfId="0" applyFont="1" applyFill="1" applyBorder="1" applyAlignment="1" applyProtection="1">
      <alignment vertical="center" wrapText="1"/>
      <protection locked="0"/>
    </xf>
    <xf numFmtId="0" fontId="37" fillId="0" borderId="69" xfId="0" applyFont="1" applyBorder="1" applyAlignment="1" applyProtection="1">
      <alignment vertical="center" wrapText="1"/>
      <protection locked="0"/>
    </xf>
    <xf numFmtId="0" fontId="38" fillId="0" borderId="5" xfId="0" applyFont="1" applyBorder="1" applyAlignment="1" applyProtection="1">
      <alignment horizontal="left" vertical="center" wrapText="1"/>
      <protection locked="0"/>
    </xf>
    <xf numFmtId="0" fontId="37" fillId="0" borderId="69" xfId="0" applyFont="1" applyBorder="1" applyAlignment="1" applyProtection="1">
      <alignment horizontal="center" vertical="top" wrapText="1"/>
      <protection locked="0"/>
    </xf>
    <xf numFmtId="0" fontId="37" fillId="0" borderId="92" xfId="0" applyFont="1" applyBorder="1" applyAlignment="1" applyProtection="1">
      <alignment horizontal="center" vertical="center" wrapText="1"/>
      <protection locked="0"/>
    </xf>
    <xf numFmtId="0" fontId="38" fillId="0" borderId="152" xfId="0" applyFont="1" applyBorder="1" applyAlignment="1" applyProtection="1">
      <alignment vertical="center" wrapText="1"/>
      <protection locked="0"/>
    </xf>
    <xf numFmtId="4" fontId="37" fillId="0" borderId="152" xfId="0" applyNumberFormat="1" applyFont="1" applyBorder="1" applyProtection="1">
      <protection locked="0"/>
    </xf>
    <xf numFmtId="0" fontId="39" fillId="0" borderId="153" xfId="0" applyFont="1" applyBorder="1" applyProtection="1">
      <protection locked="0"/>
    </xf>
    <xf numFmtId="0" fontId="38" fillId="0" borderId="154" xfId="0" applyFont="1" applyBorder="1" applyAlignment="1" applyProtection="1">
      <alignment horizontal="left" vertical="center" wrapText="1"/>
      <protection locked="0"/>
    </xf>
    <xf numFmtId="0" fontId="38" fillId="0" borderId="155" xfId="0" applyFont="1" applyBorder="1" applyAlignment="1" applyProtection="1">
      <alignment horizontal="left" vertical="center" wrapText="1"/>
      <protection locked="0"/>
    </xf>
    <xf numFmtId="0" fontId="38" fillId="0" borderId="156" xfId="0" applyFont="1" applyBorder="1" applyAlignment="1" applyProtection="1">
      <alignment horizontal="left" vertical="center" wrapText="1"/>
      <protection locked="0"/>
    </xf>
    <xf numFmtId="0" fontId="38" fillId="0" borderId="161" xfId="0" applyFont="1" applyBorder="1" applyAlignment="1" applyProtection="1">
      <alignment horizontal="left" vertical="center" wrapText="1"/>
      <protection locked="0"/>
    </xf>
    <xf numFmtId="0" fontId="38" fillId="0" borderId="162" xfId="0" applyFont="1" applyBorder="1" applyAlignment="1" applyProtection="1">
      <alignment horizontal="left" vertical="center" wrapText="1"/>
      <protection locked="0"/>
    </xf>
    <xf numFmtId="0" fontId="38" fillId="0" borderId="163" xfId="0" applyFont="1" applyBorder="1" applyAlignment="1" applyProtection="1">
      <alignment horizontal="left" vertical="center" wrapText="1"/>
      <protection locked="0"/>
    </xf>
    <xf numFmtId="16" fontId="38" fillId="0" borderId="162" xfId="0" applyNumberFormat="1" applyFont="1" applyBorder="1" applyAlignment="1" applyProtection="1">
      <alignment horizontal="left" vertical="center" wrapText="1"/>
      <protection locked="0"/>
    </xf>
    <xf numFmtId="0" fontId="38" fillId="0" borderId="164" xfId="0" applyFont="1" applyBorder="1" applyAlignment="1" applyProtection="1">
      <alignment horizontal="left" vertical="center" wrapText="1"/>
      <protection locked="0"/>
    </xf>
    <xf numFmtId="0" fontId="38" fillId="0" borderId="165" xfId="0" applyFont="1" applyBorder="1" applyAlignment="1" applyProtection="1">
      <alignment horizontal="left" vertical="center" wrapText="1"/>
      <protection locked="0"/>
    </xf>
    <xf numFmtId="0" fontId="38" fillId="0" borderId="166" xfId="0" applyFont="1" applyBorder="1" applyAlignment="1" applyProtection="1">
      <alignment horizontal="left" vertical="center" wrapText="1"/>
      <protection locked="0"/>
    </xf>
    <xf numFmtId="0" fontId="38" fillId="0" borderId="161" xfId="0" applyFont="1" applyBorder="1" applyAlignment="1" applyProtection="1">
      <alignment vertical="center" wrapText="1"/>
      <protection locked="0"/>
    </xf>
    <xf numFmtId="0" fontId="38" fillId="0" borderId="165" xfId="0" applyFont="1" applyBorder="1" applyAlignment="1" applyProtection="1">
      <alignment vertical="center" wrapText="1"/>
      <protection locked="0"/>
    </xf>
    <xf numFmtId="0" fontId="38" fillId="0" borderId="167" xfId="0" applyFont="1" applyBorder="1" applyAlignment="1" applyProtection="1">
      <alignment vertical="center" wrapText="1"/>
      <protection locked="0"/>
    </xf>
    <xf numFmtId="0" fontId="38" fillId="0" borderId="168" xfId="0" applyFont="1" applyBorder="1" applyAlignment="1" applyProtection="1">
      <alignment vertical="center" wrapText="1"/>
      <protection locked="0"/>
    </xf>
    <xf numFmtId="0" fontId="38" fillId="0" borderId="168" xfId="0" applyFont="1" applyBorder="1" applyAlignment="1" applyProtection="1">
      <alignment horizontal="left" vertical="center" wrapText="1"/>
      <protection locked="0"/>
    </xf>
    <xf numFmtId="0" fontId="38" fillId="0" borderId="169" xfId="0" applyFont="1" applyBorder="1" applyAlignment="1" applyProtection="1">
      <alignment horizontal="left" vertical="center" wrapText="1"/>
      <protection locked="0"/>
    </xf>
    <xf numFmtId="0" fontId="40" fillId="0" borderId="0" xfId="29" applyFont="1"/>
    <xf numFmtId="0" fontId="8" fillId="0" borderId="0" xfId="29" applyAlignment="1">
      <alignment horizontal="right"/>
    </xf>
    <xf numFmtId="0" fontId="38" fillId="0" borderId="174" xfId="0" applyFont="1" applyBorder="1" applyAlignment="1" applyProtection="1">
      <alignment horizontal="left" vertical="center" wrapText="1"/>
      <protection locked="0"/>
    </xf>
    <xf numFmtId="0" fontId="38" fillId="0" borderId="175" xfId="0" applyFont="1" applyBorder="1" applyAlignment="1" applyProtection="1">
      <alignment horizontal="left" vertical="center" wrapText="1"/>
      <protection locked="0"/>
    </xf>
    <xf numFmtId="0" fontId="38" fillId="0" borderId="176" xfId="0" applyFont="1" applyBorder="1" applyAlignment="1" applyProtection="1">
      <alignment horizontal="left" vertical="center" wrapText="1"/>
      <protection locked="0"/>
    </xf>
    <xf numFmtId="0" fontId="38" fillId="0" borderId="174" xfId="0" applyFont="1" applyBorder="1" applyAlignment="1" applyProtection="1">
      <alignment vertical="center" wrapText="1"/>
      <protection locked="0"/>
    </xf>
    <xf numFmtId="0" fontId="38" fillId="0" borderId="175" xfId="0" applyFont="1" applyBorder="1" applyAlignment="1" applyProtection="1">
      <alignment vertical="center" wrapText="1"/>
      <protection locked="0"/>
    </xf>
    <xf numFmtId="0" fontId="38" fillId="0" borderId="179" xfId="0" applyFont="1" applyBorder="1" applyAlignment="1" applyProtection="1">
      <alignment vertical="center" wrapText="1"/>
      <protection locked="0"/>
    </xf>
    <xf numFmtId="0" fontId="38" fillId="0" borderId="180" xfId="0" applyFont="1" applyBorder="1" applyAlignment="1" applyProtection="1">
      <alignment vertical="center" wrapText="1"/>
      <protection locked="0"/>
    </xf>
    <xf numFmtId="0" fontId="38" fillId="0" borderId="180" xfId="0" applyFont="1" applyBorder="1" applyAlignment="1" applyProtection="1">
      <alignment horizontal="left" vertical="center" wrapText="1"/>
      <protection locked="0"/>
    </xf>
    <xf numFmtId="0" fontId="38" fillId="0" borderId="181" xfId="0" applyFont="1" applyBorder="1" applyAlignment="1" applyProtection="1">
      <alignment horizontal="left" vertical="center" wrapText="1"/>
      <protection locked="0"/>
    </xf>
    <xf numFmtId="0" fontId="38" fillId="0" borderId="185" xfId="0" applyFont="1" applyBorder="1" applyAlignment="1" applyProtection="1">
      <alignment horizontal="left" vertical="center" wrapText="1"/>
      <protection locked="0"/>
    </xf>
    <xf numFmtId="0" fontId="38" fillId="0" borderId="186" xfId="0" applyFont="1" applyBorder="1" applyAlignment="1" applyProtection="1">
      <alignment horizontal="left" vertical="center" wrapText="1"/>
      <protection locked="0"/>
    </xf>
    <xf numFmtId="0" fontId="38" fillId="0" borderId="187" xfId="0" applyFont="1" applyBorder="1" applyAlignment="1" applyProtection="1">
      <alignment horizontal="left" vertical="center" wrapText="1"/>
      <protection locked="0"/>
    </xf>
    <xf numFmtId="0" fontId="38" fillId="0" borderId="189" xfId="0" applyFont="1" applyBorder="1" applyAlignment="1" applyProtection="1">
      <alignment horizontal="left" vertical="center" wrapText="1"/>
      <protection locked="0"/>
    </xf>
    <xf numFmtId="0" fontId="38" fillId="0" borderId="190" xfId="0" applyFont="1" applyBorder="1" applyAlignment="1" applyProtection="1">
      <alignment horizontal="left" vertical="center" wrapText="1"/>
      <protection locked="0"/>
    </xf>
    <xf numFmtId="0" fontId="38" fillId="0" borderId="191" xfId="0" applyFont="1" applyBorder="1" applyAlignment="1" applyProtection="1">
      <alignment horizontal="left" vertical="center" wrapText="1"/>
      <protection locked="0"/>
    </xf>
    <xf numFmtId="0" fontId="38" fillId="0" borderId="196" xfId="0" applyFont="1" applyBorder="1" applyAlignment="1" applyProtection="1">
      <alignment horizontal="left" vertical="center" wrapText="1"/>
      <protection locked="0"/>
    </xf>
    <xf numFmtId="0" fontId="38" fillId="0" borderId="197" xfId="0" applyFont="1" applyBorder="1" applyAlignment="1" applyProtection="1">
      <alignment horizontal="left" vertical="center" wrapText="1"/>
      <protection locked="0"/>
    </xf>
    <xf numFmtId="0" fontId="38" fillId="0" borderId="198" xfId="0" applyFont="1" applyBorder="1" applyAlignment="1" applyProtection="1">
      <alignment horizontal="left" vertical="center" wrapText="1"/>
      <protection locked="0"/>
    </xf>
    <xf numFmtId="0" fontId="38" fillId="0" borderId="196" xfId="0" applyFont="1" applyBorder="1" applyAlignment="1" applyProtection="1">
      <alignment vertical="center" wrapText="1"/>
      <protection locked="0"/>
    </xf>
    <xf numFmtId="0" fontId="38" fillId="0" borderId="197" xfId="0" applyFont="1" applyBorder="1" applyAlignment="1" applyProtection="1">
      <alignment vertical="center" wrapText="1"/>
      <protection locked="0"/>
    </xf>
    <xf numFmtId="0" fontId="38" fillId="0" borderId="199" xfId="0" applyFont="1" applyBorder="1" applyAlignment="1" applyProtection="1">
      <alignment vertical="center" wrapText="1"/>
      <protection locked="0"/>
    </xf>
    <xf numFmtId="0" fontId="38" fillId="0" borderId="200" xfId="0" applyFont="1" applyBorder="1" applyAlignment="1" applyProtection="1">
      <alignment vertical="center" wrapText="1"/>
      <protection locked="0"/>
    </xf>
    <xf numFmtId="0" fontId="38" fillId="0" borderId="200" xfId="0" applyFont="1" applyBorder="1" applyAlignment="1" applyProtection="1">
      <alignment horizontal="left" vertical="center" wrapText="1"/>
      <protection locked="0"/>
    </xf>
    <xf numFmtId="0" fontId="38" fillId="0" borderId="201" xfId="0" applyFont="1" applyBorder="1" applyAlignment="1" applyProtection="1">
      <alignment horizontal="left" vertical="center" wrapText="1"/>
      <protection locked="0"/>
    </xf>
    <xf numFmtId="0" fontId="38" fillId="0" borderId="204" xfId="0" applyFont="1" applyBorder="1" applyAlignment="1" applyProtection="1">
      <alignment horizontal="left" vertical="center" wrapText="1"/>
      <protection locked="0"/>
    </xf>
    <xf numFmtId="0" fontId="38" fillId="0" borderId="205" xfId="0" applyFont="1" applyBorder="1" applyAlignment="1" applyProtection="1">
      <alignment horizontal="left" vertical="center" wrapText="1"/>
      <protection locked="0"/>
    </xf>
    <xf numFmtId="0" fontId="38" fillId="0" borderId="206" xfId="0" applyFont="1" applyBorder="1" applyAlignment="1" applyProtection="1">
      <alignment horizontal="left" vertical="center" wrapText="1"/>
      <protection locked="0"/>
    </xf>
    <xf numFmtId="0" fontId="38" fillId="0" borderId="204" xfId="0" applyFont="1" applyBorder="1" applyAlignment="1" applyProtection="1">
      <alignment vertical="center" wrapText="1"/>
      <protection locked="0"/>
    </xf>
    <xf numFmtId="0" fontId="38" fillId="0" borderId="205" xfId="0" applyFont="1" applyBorder="1" applyAlignment="1" applyProtection="1">
      <alignment vertical="center" wrapText="1"/>
      <protection locked="0"/>
    </xf>
    <xf numFmtId="0" fontId="38" fillId="0" borderId="208" xfId="0" applyFont="1" applyBorder="1" applyAlignment="1" applyProtection="1">
      <alignment vertical="center" wrapText="1"/>
      <protection locked="0"/>
    </xf>
    <xf numFmtId="0" fontId="38" fillId="0" borderId="209" xfId="0" applyFont="1" applyBorder="1" applyAlignment="1" applyProtection="1">
      <alignment vertical="center" wrapText="1"/>
      <protection locked="0"/>
    </xf>
    <xf numFmtId="0" fontId="38" fillId="0" borderId="209" xfId="0" applyFont="1" applyBorder="1" applyAlignment="1" applyProtection="1">
      <alignment horizontal="left" vertical="center" wrapText="1"/>
      <protection locked="0"/>
    </xf>
    <xf numFmtId="0" fontId="38" fillId="0" borderId="210" xfId="0" applyFont="1" applyBorder="1" applyAlignment="1" applyProtection="1">
      <alignment horizontal="left" vertical="center" wrapText="1"/>
      <protection locked="0"/>
    </xf>
    <xf numFmtId="179" fontId="31" fillId="2" borderId="72" xfId="0" applyNumberFormat="1" applyFont="1" applyFill="1" applyBorder="1" applyAlignment="1">
      <alignment horizontal="right" vertical="center"/>
    </xf>
    <xf numFmtId="0" fontId="8" fillId="0" borderId="21" xfId="4" applyBorder="1" applyAlignment="1">
      <alignment horizontal="center" vertical="center" wrapText="1"/>
    </xf>
    <xf numFmtId="181" fontId="8" fillId="0" borderId="30" xfId="4" applyNumberFormat="1" applyBorder="1" applyAlignment="1">
      <alignment horizontal="center" vertical="center"/>
    </xf>
    <xf numFmtId="182" fontId="8" fillId="0" borderId="27" xfId="4" applyNumberFormat="1" applyBorder="1" applyAlignment="1">
      <alignment horizontal="center" vertical="center"/>
    </xf>
    <xf numFmtId="0" fontId="12" fillId="0" borderId="8" xfId="0" applyFont="1" applyBorder="1"/>
    <xf numFmtId="181" fontId="8" fillId="0" borderId="27" xfId="4" applyNumberFormat="1" applyBorder="1" applyAlignment="1">
      <alignment horizontal="center" vertical="center"/>
    </xf>
    <xf numFmtId="0" fontId="8" fillId="0" borderId="95" xfId="4" applyBorder="1" applyAlignment="1">
      <alignment horizontal="left" vertical="center" wrapText="1"/>
    </xf>
    <xf numFmtId="0" fontId="8" fillId="0" borderId="215" xfId="4" applyBorder="1" applyAlignment="1">
      <alignment horizontal="left" vertical="center" wrapText="1"/>
    </xf>
    <xf numFmtId="0" fontId="8" fillId="0" borderId="216" xfId="4" applyBorder="1" applyAlignment="1">
      <alignment horizontal="center" vertical="center"/>
    </xf>
    <xf numFmtId="173" fontId="8" fillId="0" borderId="216" xfId="4" applyNumberFormat="1" applyBorder="1" applyAlignment="1">
      <alignment horizontal="center" vertical="center"/>
    </xf>
    <xf numFmtId="43" fontId="38" fillId="0" borderId="207" xfId="30" applyFont="1" applyBorder="1" applyAlignment="1" applyProtection="1">
      <alignment horizontal="center" vertical="center" wrapText="1"/>
      <protection locked="0"/>
    </xf>
    <xf numFmtId="43" fontId="38" fillId="0" borderId="105" xfId="30" applyFont="1" applyBorder="1" applyAlignment="1" applyProtection="1">
      <alignment horizontal="center" vertical="center" wrapText="1"/>
      <protection locked="0"/>
    </xf>
    <xf numFmtId="43" fontId="38" fillId="0" borderId="150" xfId="30" applyFont="1" applyBorder="1" applyAlignment="1" applyProtection="1">
      <alignment horizontal="center" vertical="center" wrapText="1"/>
      <protection locked="0"/>
    </xf>
    <xf numFmtId="43" fontId="38" fillId="0" borderId="105" xfId="30" applyFont="1" applyBorder="1" applyAlignment="1" applyProtection="1">
      <alignment vertical="center" wrapText="1"/>
      <protection locked="0"/>
    </xf>
    <xf numFmtId="43" fontId="38" fillId="0" borderId="183" xfId="30" applyFont="1" applyBorder="1" applyAlignment="1" applyProtection="1">
      <alignment horizontal="center" vertical="center" wrapText="1"/>
      <protection locked="0"/>
    </xf>
    <xf numFmtId="43" fontId="38" fillId="0" borderId="184" xfId="30" applyFont="1" applyBorder="1" applyAlignment="1" applyProtection="1">
      <alignment vertical="center" wrapText="1"/>
      <protection locked="0"/>
    </xf>
    <xf numFmtId="43" fontId="38" fillId="0" borderId="131" xfId="30" applyFont="1" applyBorder="1" applyAlignment="1" applyProtection="1">
      <alignment horizontal="center" vertical="center" wrapText="1"/>
      <protection locked="0"/>
    </xf>
    <xf numFmtId="0" fontId="38" fillId="0" borderId="217" xfId="0" applyFont="1" applyBorder="1" applyAlignment="1" applyProtection="1">
      <alignment horizontal="left" vertical="center" wrapText="1"/>
      <protection locked="0"/>
    </xf>
    <xf numFmtId="0" fontId="38" fillId="0" borderId="218" xfId="0" applyFont="1" applyBorder="1" applyAlignment="1" applyProtection="1">
      <alignment horizontal="left" vertical="center" wrapText="1"/>
      <protection locked="0"/>
    </xf>
    <xf numFmtId="0" fontId="38" fillId="0" borderId="219" xfId="0" applyFont="1" applyBorder="1" applyAlignment="1" applyProtection="1">
      <alignment horizontal="left" vertical="center" wrapText="1"/>
      <protection locked="0"/>
    </xf>
    <xf numFmtId="0" fontId="38" fillId="0" borderId="220" xfId="0" applyFont="1" applyBorder="1" applyAlignment="1" applyProtection="1">
      <alignment horizontal="left" vertical="center" wrapText="1"/>
      <protection locked="0"/>
    </xf>
    <xf numFmtId="0" fontId="38" fillId="0" borderId="221" xfId="0" applyFont="1" applyBorder="1" applyAlignment="1" applyProtection="1">
      <alignment horizontal="left" vertical="center" wrapText="1"/>
      <protection locked="0"/>
    </xf>
    <xf numFmtId="0" fontId="38" fillId="0" borderId="222" xfId="0" applyFont="1" applyBorder="1" applyAlignment="1" applyProtection="1">
      <alignment horizontal="left" vertical="center" wrapText="1"/>
      <protection locked="0"/>
    </xf>
    <xf numFmtId="0" fontId="38" fillId="0" borderId="223" xfId="0" applyFont="1" applyBorder="1" applyAlignment="1" applyProtection="1">
      <alignment horizontal="left" vertical="center" wrapText="1"/>
      <protection locked="0"/>
    </xf>
    <xf numFmtId="0" fontId="38" fillId="0" borderId="224" xfId="0" applyFont="1" applyBorder="1" applyAlignment="1" applyProtection="1">
      <alignment horizontal="left" vertical="center" wrapText="1"/>
      <protection locked="0"/>
    </xf>
    <xf numFmtId="0" fontId="38" fillId="0" borderId="225" xfId="0" applyFont="1" applyBorder="1" applyAlignment="1" applyProtection="1">
      <alignment horizontal="left" vertical="center" wrapText="1"/>
      <protection locked="0"/>
    </xf>
    <xf numFmtId="0" fontId="38" fillId="0" borderId="223" xfId="0" applyFont="1" applyBorder="1" applyAlignment="1" applyProtection="1">
      <alignment vertical="center" wrapText="1"/>
      <protection locked="0"/>
    </xf>
    <xf numFmtId="0" fontId="38" fillId="0" borderId="224" xfId="0" applyFont="1" applyBorder="1" applyAlignment="1" applyProtection="1">
      <alignment vertical="center" wrapText="1"/>
      <protection locked="0"/>
    </xf>
    <xf numFmtId="0" fontId="38" fillId="0" borderId="229" xfId="0" applyFont="1" applyBorder="1" applyAlignment="1" applyProtection="1">
      <alignment vertical="center" wrapText="1"/>
      <protection locked="0"/>
    </xf>
    <xf numFmtId="0" fontId="38" fillId="0" borderId="230" xfId="0" applyFont="1" applyBorder="1" applyAlignment="1" applyProtection="1">
      <alignment vertical="center" wrapText="1"/>
      <protection locked="0"/>
    </xf>
    <xf numFmtId="0" fontId="38" fillId="0" borderId="230" xfId="0" applyFont="1" applyBorder="1" applyAlignment="1" applyProtection="1">
      <alignment horizontal="left" vertical="center" wrapText="1"/>
      <protection locked="0"/>
    </xf>
    <xf numFmtId="0" fontId="38" fillId="0" borderId="231" xfId="0" applyFont="1" applyBorder="1" applyAlignment="1" applyProtection="1">
      <alignment horizontal="left" vertical="center" wrapText="1"/>
      <protection locked="0"/>
    </xf>
    <xf numFmtId="169" fontId="8" fillId="0" borderId="34" xfId="4" applyNumberFormat="1" applyBorder="1" applyAlignment="1">
      <alignment horizontal="right" vertical="center"/>
    </xf>
    <xf numFmtId="4" fontId="8" fillId="0" borderId="27" xfId="4" applyNumberFormat="1" applyBorder="1" applyAlignment="1">
      <alignment horizontal="center" vertical="center"/>
    </xf>
    <xf numFmtId="0" fontId="43" fillId="14" borderId="5" xfId="4" applyFont="1" applyFill="1" applyBorder="1" applyAlignment="1">
      <alignment horizontal="center" vertical="center"/>
    </xf>
    <xf numFmtId="2" fontId="8" fillId="14" borderId="216" xfId="4" applyNumberFormat="1" applyFill="1" applyBorder="1" applyAlignment="1">
      <alignment horizontal="center" vertical="center"/>
    </xf>
    <xf numFmtId="168" fontId="8" fillId="0" borderId="29" xfId="4" applyNumberFormat="1" applyBorder="1" applyAlignment="1">
      <alignment horizontal="center" vertical="center"/>
    </xf>
    <xf numFmtId="3" fontId="36" fillId="2" borderId="71" xfId="0" applyNumberFormat="1" applyFont="1" applyFill="1" applyBorder="1" applyAlignment="1">
      <alignment horizontal="center" vertical="center"/>
    </xf>
    <xf numFmtId="3" fontId="34" fillId="2" borderId="76" xfId="0" applyNumberFormat="1" applyFont="1" applyFill="1" applyBorder="1" applyAlignment="1">
      <alignment horizontal="center" vertical="center"/>
    </xf>
    <xf numFmtId="3" fontId="34" fillId="2" borderId="77" xfId="0" applyNumberFormat="1" applyFont="1" applyFill="1" applyBorder="1" applyAlignment="1">
      <alignment horizontal="center" vertical="center"/>
    </xf>
    <xf numFmtId="3" fontId="34" fillId="2" borderId="78" xfId="0" applyNumberFormat="1" applyFont="1" applyFill="1" applyBorder="1" applyAlignment="1">
      <alignment horizontal="center" vertical="center"/>
    </xf>
    <xf numFmtId="3" fontId="34" fillId="2" borderId="9" xfId="0" applyNumberFormat="1" applyFont="1" applyFill="1" applyBorder="1" applyAlignment="1">
      <alignment horizontal="center" vertical="center"/>
    </xf>
    <xf numFmtId="3" fontId="34" fillId="2" borderId="7" xfId="0" applyNumberFormat="1" applyFont="1" applyFill="1" applyBorder="1" applyAlignment="1">
      <alignment horizontal="center" vertical="center"/>
    </xf>
    <xf numFmtId="3" fontId="34" fillId="2" borderId="15" xfId="0" applyNumberFormat="1" applyFont="1" applyFill="1" applyBorder="1" applyAlignment="1">
      <alignment horizontal="center" vertical="center"/>
    </xf>
    <xf numFmtId="0" fontId="34" fillId="2" borderId="9" xfId="0" applyFont="1" applyFill="1" applyBorder="1" applyAlignment="1">
      <alignment horizontal="center"/>
    </xf>
    <xf numFmtId="0" fontId="34" fillId="2" borderId="15" xfId="0" applyFont="1" applyFill="1" applyBorder="1" applyAlignment="1">
      <alignment horizontal="center"/>
    </xf>
    <xf numFmtId="0" fontId="34" fillId="2" borderId="7" xfId="0" applyFont="1" applyFill="1" applyBorder="1" applyAlignment="1">
      <alignment horizontal="center"/>
    </xf>
    <xf numFmtId="3" fontId="34" fillId="2" borderId="10" xfId="0" applyNumberFormat="1" applyFont="1" applyFill="1" applyBorder="1" applyAlignment="1">
      <alignment horizontal="center" vertical="center"/>
    </xf>
    <xf numFmtId="3" fontId="34" fillId="2" borderId="6" xfId="0" applyNumberFormat="1" applyFont="1" applyFill="1" applyBorder="1" applyAlignment="1">
      <alignment horizontal="center" vertical="center"/>
    </xf>
    <xf numFmtId="3" fontId="34" fillId="2" borderId="58" xfId="0" applyNumberFormat="1" applyFont="1" applyFill="1" applyBorder="1" applyAlignment="1">
      <alignment horizontal="center" vertical="center"/>
    </xf>
    <xf numFmtId="3" fontId="44" fillId="15" borderId="76" xfId="0" applyNumberFormat="1" applyFont="1" applyFill="1" applyBorder="1" applyAlignment="1">
      <alignment horizontal="center" vertical="center"/>
    </xf>
    <xf numFmtId="3" fontId="44" fillId="15" borderId="9" xfId="0" applyNumberFormat="1" applyFont="1" applyFill="1" applyBorder="1" applyAlignment="1">
      <alignment horizontal="center" vertical="center"/>
    </xf>
    <xf numFmtId="3" fontId="44" fillId="15" borderId="7" xfId="0" applyNumberFormat="1" applyFont="1" applyFill="1" applyBorder="1" applyAlignment="1">
      <alignment horizontal="center" vertical="center"/>
    </xf>
    <xf numFmtId="3" fontId="44" fillId="15" borderId="6" xfId="0" applyNumberFormat="1" applyFont="1" applyFill="1" applyBorder="1" applyAlignment="1">
      <alignment horizontal="center" vertical="center"/>
    </xf>
    <xf numFmtId="3" fontId="44" fillId="15" borderId="58" xfId="0" applyNumberFormat="1" applyFont="1" applyFill="1" applyBorder="1" applyAlignment="1">
      <alignment horizontal="center" vertical="center"/>
    </xf>
    <xf numFmtId="0" fontId="8" fillId="16" borderId="0" xfId="0" applyFont="1" applyFill="1" applyProtection="1">
      <protection locked="0"/>
    </xf>
    <xf numFmtId="2" fontId="8" fillId="16" borderId="0" xfId="0" applyNumberFormat="1" applyFont="1" applyFill="1" applyProtection="1">
      <protection locked="0"/>
    </xf>
    <xf numFmtId="43" fontId="8" fillId="0" borderId="0" xfId="0" applyNumberFormat="1" applyFont="1" applyProtection="1">
      <protection locked="0"/>
    </xf>
    <xf numFmtId="43" fontId="0" fillId="0" borderId="0" xfId="0" applyNumberFormat="1" applyProtection="1">
      <protection locked="0"/>
    </xf>
    <xf numFmtId="43" fontId="38" fillId="16" borderId="205" xfId="0" applyNumberFormat="1" applyFont="1" applyFill="1" applyBorder="1" applyAlignment="1" applyProtection="1">
      <alignment vertical="center" wrapText="1"/>
      <protection locked="0"/>
    </xf>
    <xf numFmtId="43" fontId="38" fillId="0" borderId="205" xfId="0" applyNumberFormat="1" applyFont="1" applyBorder="1" applyAlignment="1" applyProtection="1">
      <alignment horizontal="left" vertical="center" wrapText="1"/>
      <protection locked="0"/>
    </xf>
    <xf numFmtId="2" fontId="38" fillId="0" borderId="205" xfId="0" applyNumberFormat="1" applyFont="1" applyBorder="1" applyAlignment="1" applyProtection="1">
      <alignment horizontal="left" vertical="center" wrapText="1"/>
      <protection locked="0"/>
    </xf>
    <xf numFmtId="43" fontId="37" fillId="16" borderId="205" xfId="0" applyNumberFormat="1" applyFont="1" applyFill="1" applyBorder="1" applyAlignment="1" applyProtection="1">
      <alignment vertical="center" wrapText="1"/>
      <protection locked="0"/>
    </xf>
    <xf numFmtId="0" fontId="37" fillId="12" borderId="241" xfId="0" applyFont="1" applyFill="1" applyBorder="1" applyAlignment="1" applyProtection="1">
      <alignment vertical="center" wrapText="1"/>
      <protection locked="0"/>
    </xf>
    <xf numFmtId="0" fontId="41" fillId="12" borderId="241" xfId="0" applyFont="1" applyFill="1" applyBorder="1" applyAlignment="1" applyProtection="1">
      <alignment horizontal="right" vertical="center"/>
      <protection locked="0"/>
    </xf>
    <xf numFmtId="0" fontId="41" fillId="12" borderId="241" xfId="0" applyFont="1" applyFill="1" applyBorder="1" applyAlignment="1" applyProtection="1">
      <alignment horizontal="right" vertical="center" indent="1"/>
      <protection locked="0"/>
    </xf>
    <xf numFmtId="0" fontId="41" fillId="12" borderId="241" xfId="0" applyFont="1" applyFill="1" applyBorder="1" applyAlignment="1" applyProtection="1">
      <alignment horizontal="left" vertical="center"/>
      <protection locked="0"/>
    </xf>
    <xf numFmtId="0" fontId="37" fillId="13" borderId="241" xfId="0" applyFont="1" applyFill="1" applyBorder="1" applyAlignment="1" applyProtection="1">
      <alignment horizontal="left" vertical="center"/>
      <protection locked="0"/>
    </xf>
    <xf numFmtId="0" fontId="37" fillId="13" borderId="241" xfId="0" applyFont="1" applyFill="1" applyBorder="1" applyAlignment="1" applyProtection="1">
      <alignment horizontal="center" vertical="center"/>
      <protection locked="0"/>
    </xf>
    <xf numFmtId="43" fontId="37" fillId="13" borderId="107" xfId="0" applyNumberFormat="1" applyFont="1" applyFill="1" applyBorder="1" applyAlignment="1" applyProtection="1">
      <alignment horizontal="right" vertical="center" wrapText="1"/>
      <protection locked="0"/>
    </xf>
    <xf numFmtId="0" fontId="38" fillId="16" borderId="205" xfId="0" applyFont="1" applyFill="1" applyBorder="1" applyAlignment="1" applyProtection="1">
      <alignment horizontal="left" vertical="center" wrapText="1"/>
      <protection locked="0"/>
    </xf>
    <xf numFmtId="168" fontId="8" fillId="16" borderId="34" xfId="4" applyNumberFormat="1" applyFill="1" applyBorder="1" applyAlignment="1">
      <alignment horizontal="center" vertical="center"/>
    </xf>
    <xf numFmtId="168" fontId="8" fillId="16" borderId="35" xfId="4" applyNumberFormat="1" applyFill="1" applyBorder="1" applyAlignment="1">
      <alignment horizontal="center" vertical="center"/>
    </xf>
    <xf numFmtId="170" fontId="8" fillId="16" borderId="34" xfId="4" applyNumberFormat="1" applyFill="1" applyBorder="1" applyAlignment="1">
      <alignment horizontal="center" vertical="center"/>
    </xf>
    <xf numFmtId="43" fontId="37" fillId="0" borderId="0" xfId="0" applyNumberFormat="1" applyFont="1" applyAlignment="1" applyProtection="1">
      <alignment vertical="center" wrapText="1"/>
      <protection locked="0"/>
    </xf>
    <xf numFmtId="0" fontId="8" fillId="2" borderId="0" xfId="31" applyFill="1"/>
    <xf numFmtId="0" fontId="8" fillId="2" borderId="24" xfId="31" applyFill="1" applyBorder="1"/>
    <xf numFmtId="0" fontId="8" fillId="0" borderId="0" xfId="31"/>
    <xf numFmtId="0" fontId="6" fillId="2" borderId="61" xfId="31" applyFont="1" applyFill="1" applyBorder="1"/>
    <xf numFmtId="0" fontId="6" fillId="2" borderId="0" xfId="31" applyFont="1" applyFill="1"/>
    <xf numFmtId="174" fontId="8" fillId="2" borderId="0" xfId="31" applyNumberFormat="1" applyFill="1"/>
    <xf numFmtId="0" fontId="7" fillId="2" borderId="61" xfId="31" applyFont="1" applyFill="1" applyBorder="1"/>
    <xf numFmtId="0" fontId="7" fillId="2" borderId="0" xfId="31" applyFont="1" applyFill="1"/>
    <xf numFmtId="165" fontId="8" fillId="2" borderId="61" xfId="31" applyNumberFormat="1" applyFill="1" applyBorder="1" applyAlignment="1">
      <alignment horizontal="left"/>
    </xf>
    <xf numFmtId="165" fontId="8" fillId="2" borderId="0" xfId="31" applyNumberFormat="1" applyFill="1" applyAlignment="1">
      <alignment horizontal="left"/>
    </xf>
    <xf numFmtId="174" fontId="8" fillId="2" borderId="0" xfId="31" applyNumberFormat="1" applyFill="1" applyAlignment="1">
      <alignment horizontal="center"/>
    </xf>
    <xf numFmtId="4" fontId="8" fillId="2" borderId="0" xfId="31" applyNumberFormat="1" applyFill="1"/>
    <xf numFmtId="0" fontId="7" fillId="2" borderId="25" xfId="31" applyFont="1" applyFill="1" applyBorder="1"/>
    <xf numFmtId="0" fontId="7" fillId="2" borderId="38" xfId="31" applyFont="1" applyFill="1" applyBorder="1"/>
    <xf numFmtId="4" fontId="8" fillId="2" borderId="38" xfId="31" applyNumberFormat="1" applyFill="1" applyBorder="1"/>
    <xf numFmtId="0" fontId="8" fillId="2" borderId="26" xfId="31" applyFill="1" applyBorder="1"/>
    <xf numFmtId="0" fontId="17" fillId="17" borderId="9" xfId="31" applyFont="1" applyFill="1" applyBorder="1" applyAlignment="1">
      <alignment horizontal="center" vertical="center"/>
    </xf>
    <xf numFmtId="0" fontId="17" fillId="17" borderId="7" xfId="31" applyFont="1" applyFill="1" applyBorder="1" applyAlignment="1">
      <alignment horizontal="center" vertical="center"/>
    </xf>
    <xf numFmtId="0" fontId="17" fillId="17" borderId="7" xfId="31" applyFont="1" applyFill="1" applyBorder="1" applyAlignment="1">
      <alignment horizontal="center" vertical="center" wrapText="1"/>
    </xf>
    <xf numFmtId="0" fontId="17" fillId="17" borderId="7" xfId="31" applyFont="1" applyFill="1" applyBorder="1" applyAlignment="1">
      <alignment horizontal="justify" vertical="center"/>
    </xf>
    <xf numFmtId="0" fontId="17" fillId="17" borderId="7" xfId="31" applyFont="1" applyFill="1" applyBorder="1" applyAlignment="1">
      <alignment horizontal="center" vertical="justify"/>
    </xf>
    <xf numFmtId="0" fontId="17" fillId="17" borderId="15" xfId="31" applyFont="1" applyFill="1" applyBorder="1" applyAlignment="1">
      <alignment horizontal="center" vertical="center"/>
    </xf>
    <xf numFmtId="0" fontId="7" fillId="0" borderId="9" xfId="31" applyFont="1" applyBorder="1" applyAlignment="1">
      <alignment horizontal="center"/>
    </xf>
    <xf numFmtId="0" fontId="7" fillId="0" borderId="7" xfId="31" applyFont="1" applyBorder="1" applyAlignment="1">
      <alignment horizontal="center"/>
    </xf>
    <xf numFmtId="0" fontId="7" fillId="0" borderId="7" xfId="31" applyFont="1" applyBorder="1"/>
    <xf numFmtId="174" fontId="8" fillId="0" borderId="7" xfId="31" applyNumberFormat="1" applyBorder="1"/>
    <xf numFmtId="0" fontId="8" fillId="0" borderId="7" xfId="31" applyBorder="1"/>
    <xf numFmtId="0" fontId="8" fillId="0" borderId="15" xfId="31" applyBorder="1"/>
    <xf numFmtId="0" fontId="17" fillId="18" borderId="9" xfId="31" applyFont="1" applyFill="1" applyBorder="1" applyAlignment="1">
      <alignment horizontal="center"/>
    </xf>
    <xf numFmtId="0" fontId="17" fillId="18" borderId="7" xfId="31" applyFont="1" applyFill="1" applyBorder="1" applyAlignment="1">
      <alignment horizontal="left"/>
    </xf>
    <xf numFmtId="0" fontId="17" fillId="18" borderId="7" xfId="31" applyFont="1" applyFill="1" applyBorder="1" applyAlignment="1">
      <alignment horizontal="center"/>
    </xf>
    <xf numFmtId="0" fontId="17" fillId="18" borderId="7" xfId="31" applyFont="1" applyFill="1" applyBorder="1"/>
    <xf numFmtId="174" fontId="47" fillId="18" borderId="7" xfId="31" applyNumberFormat="1" applyFont="1" applyFill="1" applyBorder="1"/>
    <xf numFmtId="180" fontId="17" fillId="18" borderId="7" xfId="31" applyNumberFormat="1" applyFont="1" applyFill="1" applyBorder="1"/>
    <xf numFmtId="10" fontId="17" fillId="18" borderId="15" xfId="31" applyNumberFormat="1" applyFont="1" applyFill="1" applyBorder="1"/>
    <xf numFmtId="4" fontId="8" fillId="0" borderId="0" xfId="31" applyNumberFormat="1"/>
    <xf numFmtId="0" fontId="17" fillId="12" borderId="9" xfId="31" applyFont="1" applyFill="1" applyBorder="1" applyAlignment="1">
      <alignment horizontal="center"/>
    </xf>
    <xf numFmtId="0" fontId="17" fillId="12" borderId="7" xfId="31" applyFont="1" applyFill="1" applyBorder="1" applyAlignment="1">
      <alignment horizontal="justify" vertical="justify"/>
    </xf>
    <xf numFmtId="0" fontId="17" fillId="12" borderId="7" xfId="31" applyFont="1" applyFill="1" applyBorder="1" applyAlignment="1">
      <alignment horizontal="center"/>
    </xf>
    <xf numFmtId="0" fontId="17" fillId="12" borderId="7" xfId="31" applyFont="1" applyFill="1" applyBorder="1"/>
    <xf numFmtId="174" fontId="47" fillId="12" borderId="7" xfId="31" applyNumberFormat="1" applyFont="1" applyFill="1" applyBorder="1"/>
    <xf numFmtId="180" fontId="17" fillId="12" borderId="7" xfId="31" applyNumberFormat="1" applyFont="1" applyFill="1" applyBorder="1"/>
    <xf numFmtId="10" fontId="17" fillId="12" borderId="15" xfId="31" applyNumberFormat="1" applyFont="1" applyFill="1" applyBorder="1"/>
    <xf numFmtId="180" fontId="8" fillId="0" borderId="0" xfId="31" applyNumberFormat="1"/>
    <xf numFmtId="0" fontId="47" fillId="0" borderId="9" xfId="31" applyFont="1" applyBorder="1" applyAlignment="1">
      <alignment horizontal="center"/>
    </xf>
    <xf numFmtId="0" fontId="47" fillId="0" borderId="7" xfId="31" applyFont="1" applyBorder="1" applyAlignment="1">
      <alignment horizontal="left"/>
    </xf>
    <xf numFmtId="168" fontId="47" fillId="0" borderId="7" xfId="10" applyNumberFormat="1" applyFont="1" applyFill="1" applyBorder="1" applyAlignment="1">
      <alignment horizontal="center"/>
    </xf>
    <xf numFmtId="9" fontId="47" fillId="0" borderId="7" xfId="31" applyNumberFormat="1" applyFont="1" applyBorder="1"/>
    <xf numFmtId="175" fontId="47" fillId="0" borderId="7" xfId="11" applyNumberFormat="1" applyFont="1" applyFill="1" applyBorder="1"/>
    <xf numFmtId="180" fontId="47" fillId="0" borderId="7" xfId="10" applyNumberFormat="1" applyFont="1" applyBorder="1"/>
    <xf numFmtId="0" fontId="47" fillId="0" borderId="15" xfId="31" applyFont="1" applyBorder="1"/>
    <xf numFmtId="0" fontId="17" fillId="12" borderId="9" xfId="31" applyFont="1" applyFill="1" applyBorder="1" applyAlignment="1">
      <alignment horizontal="center" vertical="center"/>
    </xf>
    <xf numFmtId="0" fontId="17" fillId="12" borderId="7" xfId="31" applyFont="1" applyFill="1" applyBorder="1" applyAlignment="1">
      <alignment horizontal="left" vertical="center"/>
    </xf>
    <xf numFmtId="168" fontId="47" fillId="12" borderId="7" xfId="31" applyNumberFormat="1" applyFont="1" applyFill="1" applyBorder="1" applyAlignment="1">
      <alignment horizontal="center"/>
    </xf>
    <xf numFmtId="0" fontId="47" fillId="12" borderId="7" xfId="31" applyFont="1" applyFill="1" applyBorder="1"/>
    <xf numFmtId="10" fontId="8" fillId="0" borderId="0" xfId="31" applyNumberFormat="1"/>
    <xf numFmtId="0" fontId="47" fillId="0" borderId="7" xfId="31" applyFont="1" applyBorder="1"/>
    <xf numFmtId="0" fontId="17" fillId="12" borderId="7" xfId="31" applyFont="1" applyFill="1" applyBorder="1" applyAlignment="1">
      <alignment horizontal="justify" vertical="center"/>
    </xf>
    <xf numFmtId="168" fontId="8" fillId="0" borderId="0" xfId="31" applyNumberFormat="1"/>
    <xf numFmtId="9" fontId="47" fillId="0" borderId="7" xfId="12" applyFont="1" applyFill="1" applyBorder="1" applyAlignment="1">
      <alignment horizontal="center"/>
    </xf>
    <xf numFmtId="183" fontId="47" fillId="0" borderId="7" xfId="12" applyNumberFormat="1" applyFont="1" applyFill="1" applyBorder="1" applyAlignment="1">
      <alignment horizontal="center"/>
    </xf>
    <xf numFmtId="10" fontId="47" fillId="0" borderId="7" xfId="12" applyNumberFormat="1" applyFont="1" applyFill="1" applyBorder="1" applyAlignment="1">
      <alignment horizontal="center"/>
    </xf>
    <xf numFmtId="0" fontId="7" fillId="18" borderId="9" xfId="31" applyFont="1" applyFill="1" applyBorder="1" applyAlignment="1">
      <alignment horizontal="center"/>
    </xf>
    <xf numFmtId="0" fontId="7" fillId="18" borderId="7" xfId="31" applyFont="1" applyFill="1" applyBorder="1"/>
    <xf numFmtId="10" fontId="17" fillId="18" borderId="7" xfId="10" applyNumberFormat="1" applyFont="1" applyFill="1" applyBorder="1" applyAlignment="1">
      <alignment horizontal="center"/>
    </xf>
    <xf numFmtId="9" fontId="17" fillId="18" borderId="7" xfId="31" applyNumberFormat="1" applyFont="1" applyFill="1" applyBorder="1"/>
    <xf numFmtId="175" fontId="17" fillId="18" borderId="7" xfId="11" applyNumberFormat="1" applyFont="1" applyFill="1" applyBorder="1"/>
    <xf numFmtId="180" fontId="17" fillId="18" borderId="7" xfId="10" applyNumberFormat="1" applyFont="1" applyFill="1" applyBorder="1"/>
    <xf numFmtId="9" fontId="17" fillId="18" borderId="15" xfId="31" applyNumberFormat="1" applyFont="1" applyFill="1" applyBorder="1"/>
    <xf numFmtId="0" fontId="7" fillId="18" borderId="7" xfId="31" applyFont="1" applyFill="1" applyBorder="1" applyAlignment="1">
      <alignment horizontal="center"/>
    </xf>
    <xf numFmtId="174" fontId="7" fillId="18" borderId="7" xfId="31" applyNumberFormat="1" applyFont="1" applyFill="1" applyBorder="1"/>
    <xf numFmtId="0" fontId="47" fillId="19" borderId="70" xfId="31" applyFont="1" applyFill="1" applyBorder="1" applyAlignment="1">
      <alignment horizontal="center"/>
    </xf>
    <xf numFmtId="0" fontId="17" fillId="19" borderId="71" xfId="31" applyFont="1" applyFill="1" applyBorder="1" applyAlignment="1">
      <alignment horizontal="left"/>
    </xf>
    <xf numFmtId="0" fontId="17" fillId="19" borderId="71" xfId="31" applyFont="1" applyFill="1" applyBorder="1" applyAlignment="1">
      <alignment horizontal="center"/>
    </xf>
    <xf numFmtId="0" fontId="17" fillId="19" borderId="71" xfId="31" applyFont="1" applyFill="1" applyBorder="1"/>
    <xf numFmtId="174" fontId="17" fillId="19" borderId="71" xfId="31" applyNumberFormat="1" applyFont="1" applyFill="1" applyBorder="1"/>
    <xf numFmtId="180" fontId="17" fillId="19" borderId="71" xfId="31" applyNumberFormat="1" applyFont="1" applyFill="1" applyBorder="1"/>
    <xf numFmtId="0" fontId="47" fillId="0" borderId="61" xfId="31" applyFont="1" applyBorder="1" applyAlignment="1">
      <alignment horizontal="center"/>
    </xf>
    <xf numFmtId="0" fontId="47" fillId="0" borderId="0" xfId="31" applyFont="1" applyAlignment="1">
      <alignment horizontal="center"/>
    </xf>
    <xf numFmtId="0" fontId="47" fillId="0" borderId="0" xfId="31" applyFont="1"/>
    <xf numFmtId="174" fontId="47" fillId="0" borderId="0" xfId="31" applyNumberFormat="1" applyFont="1"/>
    <xf numFmtId="0" fontId="47" fillId="0" borderId="24" xfId="31" applyFont="1" applyBorder="1"/>
    <xf numFmtId="4" fontId="47" fillId="0" borderId="0" xfId="31" applyNumberFormat="1" applyFont="1"/>
    <xf numFmtId="0" fontId="8" fillId="0" borderId="61" xfId="31" applyBorder="1"/>
    <xf numFmtId="0" fontId="8" fillId="0" borderId="24" xfId="31" applyBorder="1"/>
    <xf numFmtId="0" fontId="48" fillId="0" borderId="61" xfId="31" applyFont="1" applyBorder="1"/>
    <xf numFmtId="174" fontId="8" fillId="0" borderId="0" xfId="31" applyNumberFormat="1"/>
    <xf numFmtId="0" fontId="48" fillId="0" borderId="0" xfId="31" applyFont="1"/>
    <xf numFmtId="184" fontId="7" fillId="0" borderId="61" xfId="9" applyNumberFormat="1" applyFont="1" applyFill="1" applyBorder="1"/>
    <xf numFmtId="4" fontId="11" fillId="0" borderId="0" xfId="0" applyNumberFormat="1" applyFont="1"/>
    <xf numFmtId="174" fontId="16" fillId="0" borderId="0" xfId="9" applyNumberFormat="1" applyFont="1" applyFill="1" applyBorder="1"/>
    <xf numFmtId="0" fontId="16" fillId="0" borderId="0" xfId="31" applyFont="1"/>
    <xf numFmtId="184" fontId="7" fillId="0" borderId="61" xfId="9" applyNumberFormat="1" applyFont="1" applyFill="1" applyBorder="1" applyAlignment="1"/>
    <xf numFmtId="184" fontId="8" fillId="0" borderId="21" xfId="9" applyNumberFormat="1" applyFont="1" applyFill="1" applyBorder="1" applyAlignment="1"/>
    <xf numFmtId="0" fontId="12" fillId="0" borderId="12" xfId="0" applyFont="1" applyBorder="1"/>
    <xf numFmtId="174" fontId="16" fillId="0" borderId="12" xfId="9" applyNumberFormat="1" applyFont="1" applyFill="1" applyBorder="1"/>
    <xf numFmtId="184" fontId="16" fillId="0" borderId="12" xfId="9" applyNumberFormat="1" applyFont="1" applyFill="1" applyBorder="1"/>
    <xf numFmtId="0" fontId="16" fillId="0" borderId="12" xfId="31" applyFont="1" applyBorder="1"/>
    <xf numFmtId="0" fontId="8" fillId="0" borderId="22" xfId="31" applyBorder="1"/>
    <xf numFmtId="43" fontId="38" fillId="2" borderId="100" xfId="30" applyFont="1" applyFill="1" applyBorder="1" applyAlignment="1" applyProtection="1">
      <alignment horizontal="center" vertical="center" wrapText="1"/>
      <protection locked="0"/>
    </xf>
    <xf numFmtId="43" fontId="38" fillId="2" borderId="186" xfId="0" applyNumberFormat="1" applyFont="1" applyFill="1" applyBorder="1" applyAlignment="1" applyProtection="1">
      <alignment horizontal="left" vertical="center" wrapText="1"/>
      <protection locked="0"/>
    </xf>
    <xf numFmtId="0" fontId="38" fillId="2" borderId="186" xfId="0" applyFont="1" applyFill="1" applyBorder="1" applyAlignment="1" applyProtection="1">
      <alignment horizontal="left" vertical="center" wrapText="1"/>
      <protection locked="0"/>
    </xf>
    <xf numFmtId="0" fontId="38" fillId="2" borderId="190" xfId="0" applyFont="1" applyFill="1" applyBorder="1" applyAlignment="1" applyProtection="1">
      <alignment horizontal="left" vertical="center" wrapText="1"/>
      <protection locked="0"/>
    </xf>
    <xf numFmtId="43" fontId="38" fillId="2" borderId="190" xfId="0" applyNumberFormat="1" applyFont="1" applyFill="1" applyBorder="1" applyAlignment="1" applyProtection="1">
      <alignment horizontal="left" vertical="center" wrapText="1"/>
      <protection locked="0"/>
    </xf>
    <xf numFmtId="0" fontId="38" fillId="2" borderId="197" xfId="0" applyFont="1" applyFill="1" applyBorder="1" applyAlignment="1" applyProtection="1">
      <alignment horizontal="left" vertical="center" wrapText="1"/>
      <protection locked="0"/>
    </xf>
    <xf numFmtId="43" fontId="37" fillId="2" borderId="197" xfId="0" applyNumberFormat="1" applyFont="1" applyFill="1" applyBorder="1" applyAlignment="1" applyProtection="1">
      <alignment vertical="center" wrapText="1"/>
      <protection locked="0"/>
    </xf>
    <xf numFmtId="43" fontId="38" fillId="2" borderId="197" xfId="0" applyNumberFormat="1" applyFont="1" applyFill="1" applyBorder="1" applyAlignment="1" applyProtection="1">
      <alignment horizontal="left" vertical="center" wrapText="1"/>
      <protection locked="0"/>
    </xf>
    <xf numFmtId="2" fontId="38" fillId="2" borderId="197" xfId="0" applyNumberFormat="1" applyFont="1" applyFill="1" applyBorder="1" applyAlignment="1" applyProtection="1">
      <alignment horizontal="center" vertical="center" wrapText="1"/>
      <protection locked="0"/>
    </xf>
    <xf numFmtId="0" fontId="38" fillId="2" borderId="197" xfId="0" applyFont="1" applyFill="1" applyBorder="1" applyAlignment="1" applyProtection="1">
      <alignment horizontal="center" vertical="center" wrapText="1"/>
      <protection locked="0"/>
    </xf>
    <xf numFmtId="43" fontId="38" fillId="2" borderId="205" xfId="0" applyNumberFormat="1" applyFont="1" applyFill="1" applyBorder="1" applyAlignment="1" applyProtection="1">
      <alignment vertical="center" wrapText="1"/>
      <protection locked="0"/>
    </xf>
    <xf numFmtId="0" fontId="7" fillId="19" borderId="9" xfId="31" applyFont="1" applyFill="1" applyBorder="1" applyAlignment="1">
      <alignment horizontal="center"/>
    </xf>
    <xf numFmtId="0" fontId="7" fillId="19" borderId="7" xfId="31" applyFont="1" applyFill="1" applyBorder="1"/>
    <xf numFmtId="10" fontId="17" fillId="19" borderId="7" xfId="10" applyNumberFormat="1" applyFont="1" applyFill="1" applyBorder="1" applyAlignment="1">
      <alignment horizontal="center"/>
    </xf>
    <xf numFmtId="9" fontId="17" fillId="19" borderId="7" xfId="31" applyNumberFormat="1" applyFont="1" applyFill="1" applyBorder="1"/>
    <xf numFmtId="175" fontId="17" fillId="19" borderId="7" xfId="11" applyNumberFormat="1" applyFont="1" applyFill="1" applyBorder="1"/>
    <xf numFmtId="180" fontId="17" fillId="19" borderId="7" xfId="10" applyNumberFormat="1" applyFont="1" applyFill="1" applyBorder="1"/>
    <xf numFmtId="9" fontId="17" fillId="19" borderId="15" xfId="31" applyNumberFormat="1" applyFont="1" applyFill="1" applyBorder="1"/>
    <xf numFmtId="9" fontId="17" fillId="19" borderId="72" xfId="31" applyNumberFormat="1" applyFont="1" applyFill="1" applyBorder="1"/>
    <xf numFmtId="43" fontId="37" fillId="2" borderId="205" xfId="0" applyNumberFormat="1" applyFont="1" applyFill="1" applyBorder="1" applyAlignment="1" applyProtection="1">
      <alignment vertical="center" wrapText="1"/>
      <protection locked="0"/>
    </xf>
    <xf numFmtId="43" fontId="49" fillId="2" borderId="205" xfId="0" applyNumberFormat="1" applyFont="1" applyFill="1" applyBorder="1" applyAlignment="1" applyProtection="1">
      <alignment vertical="center" wrapText="1"/>
      <protection locked="0"/>
    </xf>
    <xf numFmtId="0" fontId="37" fillId="2" borderId="205" xfId="0" applyFont="1" applyFill="1" applyBorder="1" applyAlignment="1" applyProtection="1">
      <alignment vertical="center" wrapText="1"/>
      <protection locked="0"/>
    </xf>
    <xf numFmtId="0" fontId="38" fillId="2" borderId="205" xfId="0" applyFont="1" applyFill="1" applyBorder="1" applyAlignment="1" applyProtection="1">
      <alignment horizontal="right" vertical="center" wrapText="1"/>
      <protection locked="0"/>
    </xf>
    <xf numFmtId="0" fontId="38" fillId="2" borderId="205" xfId="0" applyFont="1" applyFill="1" applyBorder="1" applyAlignment="1" applyProtection="1">
      <alignment horizontal="left" vertical="center" wrapText="1"/>
      <protection locked="0"/>
    </xf>
    <xf numFmtId="0" fontId="37" fillId="2" borderId="205" xfId="0" applyFont="1" applyFill="1" applyBorder="1" applyAlignment="1" applyProtection="1">
      <alignment horizontal="right" vertical="center" wrapText="1"/>
      <protection locked="0"/>
    </xf>
    <xf numFmtId="0" fontId="38" fillId="2" borderId="205" xfId="0" applyFont="1" applyFill="1" applyBorder="1" applyAlignment="1" applyProtection="1">
      <alignment vertical="center" wrapText="1"/>
      <protection locked="0"/>
    </xf>
    <xf numFmtId="0" fontId="37" fillId="2" borderId="224" xfId="0" applyFont="1" applyFill="1" applyBorder="1" applyAlignment="1" applyProtection="1">
      <alignment horizontal="right" vertical="center" wrapText="1"/>
      <protection locked="0"/>
    </xf>
    <xf numFmtId="0" fontId="37" fillId="2" borderId="224" xfId="0" applyFont="1" applyFill="1" applyBorder="1" applyAlignment="1" applyProtection="1">
      <alignment horizontal="center" vertical="center" wrapText="1"/>
      <protection locked="0"/>
    </xf>
    <xf numFmtId="168" fontId="8" fillId="2" borderId="33" xfId="4" applyNumberFormat="1" applyFill="1" applyBorder="1" applyAlignment="1">
      <alignment horizontal="center" vertical="center"/>
    </xf>
    <xf numFmtId="170" fontId="8" fillId="2" borderId="34" xfId="4" applyNumberFormat="1" applyFill="1" applyBorder="1" applyAlignment="1">
      <alignment horizontal="center" vertical="center"/>
    </xf>
    <xf numFmtId="2" fontId="8" fillId="2" borderId="34" xfId="4" applyNumberFormat="1" applyFill="1" applyBorder="1" applyAlignment="1">
      <alignment horizontal="center" vertical="center"/>
    </xf>
    <xf numFmtId="2" fontId="8" fillId="2" borderId="30" xfId="4" applyNumberFormat="1" applyFill="1" applyBorder="1" applyAlignment="1">
      <alignment horizontal="center" vertical="center"/>
    </xf>
    <xf numFmtId="168" fontId="8" fillId="2" borderId="27" xfId="4" applyNumberFormat="1" applyFill="1" applyBorder="1" applyAlignment="1">
      <alignment horizontal="center" vertical="center"/>
    </xf>
    <xf numFmtId="0" fontId="8" fillId="2" borderId="30" xfId="4" applyFill="1" applyBorder="1" applyAlignment="1">
      <alignment horizontal="center" vertical="center"/>
    </xf>
    <xf numFmtId="168" fontId="8" fillId="2" borderId="34" xfId="4" applyNumberFormat="1" applyFill="1" applyBorder="1" applyAlignment="1">
      <alignment horizontal="center" vertical="center"/>
    </xf>
    <xf numFmtId="168" fontId="8" fillId="2" borderId="35" xfId="4" applyNumberFormat="1" applyFill="1" applyBorder="1" applyAlignment="1">
      <alignment horizontal="center" vertical="center"/>
    </xf>
    <xf numFmtId="181" fontId="8" fillId="2" borderId="30" xfId="4" applyNumberFormat="1" applyFill="1" applyBorder="1" applyAlignment="1">
      <alignment horizontal="center" vertical="center"/>
    </xf>
    <xf numFmtId="2" fontId="8" fillId="2" borderId="27" xfId="4" applyNumberFormat="1" applyFill="1" applyBorder="1" applyAlignment="1">
      <alignment horizontal="center" vertical="center"/>
    </xf>
    <xf numFmtId="168" fontId="8" fillId="2" borderId="30" xfId="4" applyNumberFormat="1" applyFill="1" applyBorder="1" applyAlignment="1">
      <alignment horizontal="center" vertical="center"/>
    </xf>
    <xf numFmtId="2" fontId="8" fillId="2" borderId="35" xfId="4" applyNumberFormat="1" applyFill="1" applyBorder="1" applyAlignment="1">
      <alignment horizontal="center" vertical="center"/>
    </xf>
    <xf numFmtId="0" fontId="8" fillId="2" borderId="27" xfId="4" applyFill="1" applyBorder="1" applyAlignment="1">
      <alignment horizontal="center" vertical="center"/>
    </xf>
    <xf numFmtId="0" fontId="8" fillId="2" borderId="33" xfId="4" applyFill="1" applyBorder="1" applyAlignment="1">
      <alignment horizontal="center" vertical="center"/>
    </xf>
    <xf numFmtId="9" fontId="8" fillId="2" borderId="33" xfId="4" applyNumberFormat="1" applyFill="1" applyBorder="1" applyAlignment="1">
      <alignment horizontal="center" vertical="center"/>
    </xf>
    <xf numFmtId="0" fontId="8" fillId="2" borderId="5" xfId="1" applyFont="1" applyFill="1" applyBorder="1" applyAlignment="1">
      <alignment horizontal="justify" vertical="center" wrapText="1"/>
    </xf>
    <xf numFmtId="1" fontId="8" fillId="2" borderId="6" xfId="1" applyNumberFormat="1" applyFont="1" applyFill="1" applyBorder="1" applyAlignment="1">
      <alignment horizontal="center" vertical="center"/>
    </xf>
    <xf numFmtId="4" fontId="9" fillId="2" borderId="7" xfId="0" applyNumberFormat="1" applyFont="1" applyFill="1" applyBorder="1" applyAlignment="1">
      <alignment horizontal="center" vertical="center"/>
    </xf>
    <xf numFmtId="4" fontId="9" fillId="2" borderId="7" xfId="0" applyNumberFormat="1" applyFont="1" applyFill="1" applyBorder="1" applyAlignment="1">
      <alignment horizontal="right" vertical="center"/>
    </xf>
    <xf numFmtId="4" fontId="9" fillId="2" borderId="15" xfId="0" applyNumberFormat="1" applyFont="1" applyFill="1" applyBorder="1" applyAlignment="1">
      <alignment horizontal="right" vertical="center"/>
    </xf>
    <xf numFmtId="4" fontId="8" fillId="2" borderId="7" xfId="0" applyNumberFormat="1" applyFont="1" applyFill="1" applyBorder="1" applyAlignment="1">
      <alignment horizontal="center" vertical="center"/>
    </xf>
    <xf numFmtId="4" fontId="8" fillId="2" borderId="7" xfId="0" applyNumberFormat="1" applyFont="1" applyFill="1" applyBorder="1" applyAlignment="1">
      <alignment horizontal="right" vertical="center"/>
    </xf>
    <xf numFmtId="4" fontId="8" fillId="2" borderId="15" xfId="0" applyNumberFormat="1" applyFont="1" applyFill="1" applyBorder="1" applyAlignment="1">
      <alignment horizontal="right" vertical="center"/>
    </xf>
    <xf numFmtId="0" fontId="9" fillId="2" borderId="9" xfId="0" applyFont="1" applyFill="1" applyBorder="1" applyAlignment="1">
      <alignment horizontal="center" vertical="center"/>
    </xf>
    <xf numFmtId="0" fontId="9" fillId="0" borderId="0" xfId="0" applyFont="1" applyAlignment="1">
      <alignment vertical="center"/>
    </xf>
    <xf numFmtId="0" fontId="3" fillId="0" borderId="0" xfId="0" applyFont="1" applyAlignment="1">
      <alignment vertical="center"/>
    </xf>
    <xf numFmtId="4" fontId="2" fillId="0" borderId="0" xfId="0" applyNumberFormat="1" applyFont="1" applyAlignment="1">
      <alignment vertical="center"/>
    </xf>
    <xf numFmtId="0" fontId="7" fillId="0" borderId="0" xfId="0" applyFont="1" applyAlignment="1">
      <alignment horizontal="left" vertical="center" wrapText="1"/>
    </xf>
    <xf numFmtId="0" fontId="9" fillId="0" borderId="0" xfId="0" applyFont="1" applyAlignment="1">
      <alignment horizontal="left" vertical="center"/>
    </xf>
    <xf numFmtId="0" fontId="21" fillId="2" borderId="2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63"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61" xfId="0" applyFont="1" applyFill="1" applyBorder="1" applyAlignment="1">
      <alignment horizontal="center" vertical="center"/>
    </xf>
    <xf numFmtId="0" fontId="2" fillId="2" borderId="0" xfId="0" applyFont="1" applyFill="1" applyAlignment="1">
      <alignment horizontal="center" vertical="center"/>
    </xf>
    <xf numFmtId="0" fontId="2" fillId="2" borderId="24" xfId="0" applyFont="1" applyFill="1" applyBorder="1" applyAlignment="1">
      <alignment horizontal="center" vertical="center"/>
    </xf>
    <xf numFmtId="0" fontId="22" fillId="2" borderId="61" xfId="0" applyFont="1" applyFill="1" applyBorder="1" applyAlignment="1">
      <alignment horizontal="center" vertical="center"/>
    </xf>
    <xf numFmtId="0" fontId="22" fillId="2" borderId="0" xfId="0" applyFont="1" applyFill="1" applyAlignment="1">
      <alignment horizontal="center" vertical="center"/>
    </xf>
    <xf numFmtId="0" fontId="22" fillId="2" borderId="24" xfId="0" applyFont="1" applyFill="1" applyBorder="1" applyAlignment="1">
      <alignment horizontal="center" vertical="center"/>
    </xf>
    <xf numFmtId="0" fontId="11" fillId="0" borderId="63"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2" xfId="0" applyFont="1" applyBorder="1" applyAlignment="1">
      <alignment horizontal="center" vertical="center" wrapText="1"/>
    </xf>
    <xf numFmtId="0" fontId="23" fillId="4" borderId="36" xfId="0" applyFont="1" applyFill="1" applyBorder="1" applyAlignment="1">
      <alignment horizontal="left" vertical="center"/>
    </xf>
    <xf numFmtId="0" fontId="23" fillId="4" borderId="59" xfId="0" applyFont="1" applyFill="1" applyBorder="1" applyAlignment="1">
      <alignment horizontal="left" vertical="center"/>
    </xf>
    <xf numFmtId="0" fontId="23" fillId="4" borderId="9" xfId="0" applyFont="1" applyFill="1" applyBorder="1" applyAlignment="1">
      <alignment horizontal="left" vertical="center"/>
    </xf>
    <xf numFmtId="0" fontId="23" fillId="4" borderId="7" xfId="0" applyFont="1" applyFill="1" applyBorder="1" applyAlignment="1">
      <alignment horizontal="left" vertical="center"/>
    </xf>
    <xf numFmtId="0" fontId="7" fillId="0" borderId="0" xfId="0" applyFont="1" applyAlignment="1">
      <alignment horizontal="left" vertical="center"/>
    </xf>
    <xf numFmtId="0" fontId="12" fillId="0" borderId="0" xfId="0" applyFont="1" applyAlignment="1">
      <alignment horizontal="left"/>
    </xf>
    <xf numFmtId="0" fontId="38" fillId="0" borderId="235" xfId="0" applyFont="1" applyBorder="1" applyAlignment="1" applyProtection="1">
      <alignment horizontal="center" vertical="center" wrapText="1"/>
      <protection locked="0"/>
    </xf>
    <xf numFmtId="0" fontId="38" fillId="0" borderId="236" xfId="0" applyFont="1" applyBorder="1" applyAlignment="1" applyProtection="1">
      <alignment horizontal="center" vertical="center" wrapText="1"/>
      <protection locked="0"/>
    </xf>
    <xf numFmtId="0" fontId="38" fillId="0" borderId="237" xfId="0" applyFont="1" applyBorder="1" applyAlignment="1" applyProtection="1">
      <alignment horizontal="center" vertical="center" wrapText="1"/>
      <protection locked="0"/>
    </xf>
    <xf numFmtId="0" fontId="38" fillId="0" borderId="238" xfId="0" applyFont="1" applyBorder="1" applyAlignment="1" applyProtection="1">
      <alignment horizontal="center" vertical="center" wrapText="1"/>
      <protection locked="0"/>
    </xf>
    <xf numFmtId="0" fontId="38" fillId="0" borderId="239" xfId="0" applyFont="1" applyBorder="1" applyAlignment="1" applyProtection="1">
      <alignment horizontal="center" vertical="center" wrapText="1"/>
      <protection locked="0"/>
    </xf>
    <xf numFmtId="0" fontId="38" fillId="0" borderId="240" xfId="0" applyFont="1" applyBorder="1" applyAlignment="1" applyProtection="1">
      <alignment horizontal="center" vertical="center" wrapText="1"/>
      <protection locked="0"/>
    </xf>
    <xf numFmtId="0" fontId="37" fillId="0" borderId="92" xfId="0" applyFont="1" applyBorder="1" applyAlignment="1" applyProtection="1">
      <alignment horizontal="center" vertical="center" wrapText="1"/>
      <protection locked="0"/>
    </xf>
    <xf numFmtId="0" fontId="37" fillId="0" borderId="38" xfId="0" applyFont="1" applyBorder="1" applyAlignment="1" applyProtection="1">
      <alignment horizontal="center" vertical="center" wrapText="1"/>
      <protection locked="0"/>
    </xf>
    <xf numFmtId="0" fontId="38" fillId="0" borderId="96" xfId="0" applyFont="1" applyBorder="1" applyAlignment="1" applyProtection="1">
      <alignment horizontal="left" vertical="center" wrapText="1"/>
      <protection locked="0"/>
    </xf>
    <xf numFmtId="0" fontId="37" fillId="0" borderId="0" xfId="0" applyFont="1" applyAlignment="1" applyProtection="1">
      <alignment horizontal="left" vertical="top" wrapText="1"/>
      <protection locked="0"/>
    </xf>
    <xf numFmtId="0" fontId="37" fillId="0" borderId="38" xfId="0" applyFont="1" applyBorder="1" applyAlignment="1" applyProtection="1">
      <alignment horizontal="left" vertical="center" wrapText="1"/>
      <protection locked="0"/>
    </xf>
    <xf numFmtId="0" fontId="38" fillId="0" borderId="123" xfId="0" applyFont="1" applyBorder="1" applyAlignment="1" applyProtection="1">
      <alignment horizontal="center" vertical="center" wrapText="1"/>
      <protection locked="0"/>
    </xf>
    <xf numFmtId="0" fontId="38" fillId="0" borderId="124" xfId="0" applyFont="1" applyBorder="1" applyAlignment="1" applyProtection="1">
      <alignment horizontal="center" vertical="center" wrapText="1"/>
      <protection locked="0"/>
    </xf>
    <xf numFmtId="0" fontId="37" fillId="0" borderId="96" xfId="0" applyFont="1" applyBorder="1" applyAlignment="1" applyProtection="1">
      <alignment horizontal="center" vertical="center" wrapText="1"/>
      <protection locked="0"/>
    </xf>
    <xf numFmtId="4" fontId="37" fillId="0" borderId="0" xfId="0" applyNumberFormat="1" applyFont="1" applyAlignment="1" applyProtection="1">
      <alignment horizontal="center"/>
      <protection locked="0"/>
    </xf>
    <xf numFmtId="0" fontId="37" fillId="0" borderId="232" xfId="0" applyFont="1" applyBorder="1" applyAlignment="1" applyProtection="1">
      <alignment horizontal="center" wrapText="1"/>
      <protection locked="0"/>
    </xf>
    <xf numFmtId="0" fontId="38" fillId="0" borderId="152" xfId="0" applyFont="1" applyBorder="1" applyAlignment="1" applyProtection="1">
      <alignment horizontal="center" vertical="center" wrapText="1"/>
      <protection locked="0"/>
    </xf>
    <xf numFmtId="0" fontId="38" fillId="0" borderId="12" xfId="0" applyFont="1" applyBorder="1" applyAlignment="1" applyProtection="1">
      <alignment horizontal="center"/>
      <protection locked="0"/>
    </xf>
    <xf numFmtId="16" fontId="38" fillId="0" borderId="226" xfId="0" applyNumberFormat="1" applyFont="1" applyBorder="1" applyAlignment="1" applyProtection="1">
      <alignment horizontal="left" vertical="center" wrapText="1"/>
      <protection locked="0"/>
    </xf>
    <xf numFmtId="16" fontId="38" fillId="0" borderId="227" xfId="0" applyNumberFormat="1" applyFont="1" applyBorder="1" applyAlignment="1" applyProtection="1">
      <alignment horizontal="left" vertical="center" wrapText="1"/>
      <protection locked="0"/>
    </xf>
    <xf numFmtId="16" fontId="38" fillId="0" borderId="148" xfId="0" applyNumberFormat="1" applyFont="1" applyBorder="1" applyAlignment="1" applyProtection="1">
      <alignment horizontal="left" vertical="center" wrapText="1"/>
      <protection locked="0"/>
    </xf>
    <xf numFmtId="16" fontId="38" fillId="0" borderId="106" xfId="0" applyNumberFormat="1" applyFont="1" applyBorder="1" applyAlignment="1" applyProtection="1">
      <alignment horizontal="left" vertical="center" wrapText="1"/>
      <protection locked="0"/>
    </xf>
    <xf numFmtId="43" fontId="38" fillId="0" borderId="228" xfId="30" applyFont="1" applyBorder="1" applyAlignment="1" applyProtection="1">
      <alignment horizontal="center" vertical="center" wrapText="1"/>
      <protection locked="0"/>
    </xf>
    <xf numFmtId="43" fontId="38" fillId="0" borderId="105" xfId="30" applyFont="1" applyBorder="1" applyAlignment="1" applyProtection="1">
      <alignment horizontal="center" vertical="center" wrapText="1"/>
      <protection locked="0"/>
    </xf>
    <xf numFmtId="43" fontId="38" fillId="0" borderId="100" xfId="30" applyFont="1" applyBorder="1" applyAlignment="1" applyProtection="1">
      <alignment horizontal="center" vertical="center" wrapText="1"/>
      <protection locked="0"/>
    </xf>
    <xf numFmtId="43" fontId="38" fillId="0" borderId="150" xfId="30" applyFont="1" applyBorder="1" applyAlignment="1" applyProtection="1">
      <alignment horizontal="center" vertical="center" wrapText="1"/>
      <protection locked="0"/>
    </xf>
    <xf numFmtId="43" fontId="38" fillId="0" borderId="107" xfId="30" applyFont="1" applyBorder="1" applyAlignment="1" applyProtection="1">
      <alignment horizontal="center" vertical="center" wrapText="1"/>
      <protection locked="0"/>
    </xf>
    <xf numFmtId="43" fontId="38" fillId="0" borderId="105" xfId="30" applyFont="1" applyBorder="1" applyAlignment="1" applyProtection="1">
      <alignment vertical="center" wrapText="1"/>
      <protection locked="0"/>
    </xf>
    <xf numFmtId="43" fontId="38" fillId="0" borderId="100" xfId="30" applyFont="1" applyBorder="1" applyAlignment="1" applyProtection="1">
      <alignment vertical="center" wrapText="1"/>
      <protection locked="0"/>
    </xf>
    <xf numFmtId="0" fontId="38" fillId="0" borderId="105" xfId="30" applyNumberFormat="1" applyFont="1" applyBorder="1" applyAlignment="1" applyProtection="1">
      <alignment vertical="center" wrapText="1"/>
      <protection locked="0"/>
    </xf>
    <xf numFmtId="0" fontId="38" fillId="0" borderId="90" xfId="0" applyFont="1" applyBorder="1" applyAlignment="1" applyProtection="1">
      <alignment horizontal="center" vertical="center" wrapText="1"/>
      <protection locked="0"/>
    </xf>
    <xf numFmtId="2" fontId="38" fillId="0" borderId="90" xfId="0" applyNumberFormat="1" applyFont="1" applyBorder="1" applyAlignment="1" applyProtection="1">
      <alignment horizontal="center" vertical="center" wrapText="1"/>
      <protection locked="0"/>
    </xf>
    <xf numFmtId="0" fontId="37" fillId="0" borderId="5" xfId="0" applyFont="1" applyBorder="1" applyAlignment="1" applyProtection="1">
      <alignment horizontal="center" vertical="center" wrapText="1"/>
      <protection locked="0"/>
    </xf>
    <xf numFmtId="0" fontId="37" fillId="10" borderId="7" xfId="0" applyFont="1" applyFill="1" applyBorder="1" applyAlignment="1" applyProtection="1">
      <alignment horizontal="center" vertical="center" wrapText="1"/>
      <protection locked="0"/>
    </xf>
    <xf numFmtId="0" fontId="37" fillId="10" borderId="5" xfId="0" applyFont="1" applyFill="1" applyBorder="1" applyAlignment="1" applyProtection="1">
      <alignment horizontal="center" vertical="center" wrapText="1"/>
      <protection locked="0"/>
    </xf>
    <xf numFmtId="0" fontId="37" fillId="10" borderId="92" xfId="0" applyFont="1" applyFill="1" applyBorder="1" applyAlignment="1" applyProtection="1">
      <alignment horizontal="center" vertical="center" wrapText="1"/>
      <protection locked="0"/>
    </xf>
    <xf numFmtId="0" fontId="37" fillId="0" borderId="7" xfId="0" applyFont="1" applyBorder="1" applyAlignment="1" applyProtection="1">
      <alignment horizontal="center" vertical="center" wrapText="1"/>
      <protection locked="0"/>
    </xf>
    <xf numFmtId="16" fontId="38" fillId="11" borderId="5" xfId="0" applyNumberFormat="1" applyFont="1" applyFill="1" applyBorder="1" applyAlignment="1" applyProtection="1">
      <alignment horizontal="center" vertical="center" wrapText="1"/>
      <protection locked="0"/>
    </xf>
    <xf numFmtId="16" fontId="38" fillId="11" borderId="96" xfId="0" applyNumberFormat="1" applyFont="1" applyFill="1" applyBorder="1" applyAlignment="1" applyProtection="1">
      <alignment horizontal="center" vertical="center" wrapText="1"/>
      <protection locked="0"/>
    </xf>
    <xf numFmtId="16" fontId="38" fillId="11" borderId="148" xfId="0" applyNumberFormat="1" applyFont="1" applyFill="1" applyBorder="1" applyAlignment="1" applyProtection="1">
      <alignment horizontal="center" vertical="center" wrapText="1"/>
      <protection locked="0"/>
    </xf>
    <xf numFmtId="16" fontId="38" fillId="11" borderId="99" xfId="0" applyNumberFormat="1" applyFont="1" applyFill="1" applyBorder="1" applyAlignment="1" applyProtection="1">
      <alignment horizontal="center" vertical="center" wrapText="1"/>
      <protection locked="0"/>
    </xf>
    <xf numFmtId="43" fontId="38" fillId="11" borderId="97" xfId="30" applyFont="1" applyFill="1" applyBorder="1" applyAlignment="1" applyProtection="1">
      <alignment vertical="center" wrapText="1"/>
      <protection locked="0"/>
    </xf>
    <xf numFmtId="43" fontId="38" fillId="11" borderId="100" xfId="30" applyFont="1" applyFill="1" applyBorder="1" applyAlignment="1" applyProtection="1">
      <alignment vertical="center" wrapText="1"/>
      <protection locked="0"/>
    </xf>
    <xf numFmtId="0" fontId="37" fillId="6" borderId="86" xfId="0" applyFont="1" applyFill="1" applyBorder="1" applyAlignment="1" applyProtection="1">
      <alignment horizontal="right" vertical="center" wrapText="1" indent="3"/>
      <protection locked="0"/>
    </xf>
    <xf numFmtId="0" fontId="38" fillId="7" borderId="87" xfId="0" applyFont="1" applyFill="1" applyBorder="1" applyAlignment="1" applyProtection="1">
      <alignment horizontal="left" vertical="center" wrapText="1" indent="3"/>
      <protection locked="0"/>
    </xf>
    <xf numFmtId="0" fontId="38" fillId="7" borderId="88" xfId="0" applyFont="1" applyFill="1" applyBorder="1" applyAlignment="1" applyProtection="1">
      <alignment horizontal="left" vertical="center" wrapText="1" indent="3"/>
      <protection locked="0"/>
    </xf>
    <xf numFmtId="0" fontId="38" fillId="8" borderId="88" xfId="0" applyFont="1" applyFill="1" applyBorder="1" applyAlignment="1" applyProtection="1">
      <alignment horizontal="left" vertical="center" wrapText="1" indent="3"/>
      <protection locked="0"/>
    </xf>
    <xf numFmtId="0" fontId="38" fillId="8" borderId="89" xfId="0" applyFont="1" applyFill="1" applyBorder="1" applyAlignment="1" applyProtection="1">
      <alignment horizontal="left" vertical="center" wrapText="1" indent="3"/>
      <protection locked="0"/>
    </xf>
    <xf numFmtId="0" fontId="37" fillId="6" borderId="8" xfId="0" applyFont="1" applyFill="1" applyBorder="1" applyAlignment="1" applyProtection="1">
      <alignment horizontal="center" vertical="center" wrapText="1"/>
      <protection locked="0"/>
    </xf>
    <xf numFmtId="0" fontId="37" fillId="6" borderId="90" xfId="0" applyFont="1" applyFill="1" applyBorder="1" applyAlignment="1" applyProtection="1">
      <alignment horizontal="center" vertical="center" wrapText="1"/>
      <protection locked="0"/>
    </xf>
    <xf numFmtId="0" fontId="37" fillId="6" borderId="91" xfId="0" applyFont="1" applyFill="1" applyBorder="1" applyAlignment="1" applyProtection="1">
      <alignment horizontal="center" vertical="center" wrapText="1"/>
      <protection locked="0"/>
    </xf>
    <xf numFmtId="1" fontId="38" fillId="6" borderId="8" xfId="0" applyNumberFormat="1" applyFont="1" applyFill="1" applyBorder="1" applyAlignment="1" applyProtection="1">
      <alignment horizontal="center" vertical="center" wrapText="1"/>
      <protection locked="0"/>
    </xf>
    <xf numFmtId="0" fontId="38" fillId="9" borderId="90" xfId="0" applyFont="1" applyFill="1" applyBorder="1" applyAlignment="1" applyProtection="1">
      <alignment horizontal="center" vertical="center" wrapText="1"/>
      <protection locked="0"/>
    </xf>
    <xf numFmtId="0" fontId="38" fillId="9" borderId="91" xfId="0" applyFont="1" applyFill="1" applyBorder="1" applyAlignment="1" applyProtection="1">
      <alignment horizontal="center" vertical="center" wrapText="1"/>
      <protection locked="0"/>
    </xf>
    <xf numFmtId="0" fontId="37" fillId="6" borderId="77" xfId="0" applyFont="1" applyFill="1" applyBorder="1" applyAlignment="1" applyProtection="1">
      <alignment horizontal="right" vertical="center" wrapText="1" indent="3"/>
      <protection locked="0"/>
    </xf>
    <xf numFmtId="0" fontId="38" fillId="7" borderId="93" xfId="0" applyFont="1" applyFill="1" applyBorder="1" applyAlignment="1" applyProtection="1">
      <alignment horizontal="left" vertical="center" wrapText="1"/>
      <protection locked="0"/>
    </xf>
    <xf numFmtId="0" fontId="38" fillId="8" borderId="93" xfId="0" applyFont="1" applyFill="1" applyBorder="1" applyAlignment="1" applyProtection="1">
      <alignment horizontal="left" vertical="center" wrapText="1"/>
      <protection locked="0"/>
    </xf>
    <xf numFmtId="0" fontId="38" fillId="8" borderId="94" xfId="0" applyFont="1" applyFill="1" applyBorder="1" applyAlignment="1" applyProtection="1">
      <alignment horizontal="left" vertical="center" wrapText="1"/>
      <protection locked="0"/>
    </xf>
    <xf numFmtId="43" fontId="38" fillId="6" borderId="8" xfId="0" applyNumberFormat="1" applyFont="1" applyFill="1" applyBorder="1" applyAlignment="1" applyProtection="1">
      <alignment horizontal="center" vertical="center" wrapText="1"/>
      <protection locked="0"/>
    </xf>
    <xf numFmtId="16" fontId="38" fillId="0" borderId="212" xfId="0" applyNumberFormat="1" applyFont="1" applyBorder="1" applyAlignment="1" applyProtection="1">
      <alignment horizontal="left" vertical="center" wrapText="1"/>
      <protection locked="0"/>
    </xf>
    <xf numFmtId="16" fontId="38" fillId="0" borderId="109" xfId="0" applyNumberFormat="1" applyFont="1" applyBorder="1" applyAlignment="1" applyProtection="1">
      <alignment horizontal="left" vertical="center" wrapText="1"/>
      <protection locked="0"/>
    </xf>
    <xf numFmtId="43" fontId="38" fillId="0" borderId="214" xfId="30" applyFont="1" applyBorder="1" applyAlignment="1" applyProtection="1">
      <alignment horizontal="center" vertical="center" wrapText="1"/>
      <protection locked="0"/>
    </xf>
    <xf numFmtId="0" fontId="37" fillId="0" borderId="211" xfId="0" applyFont="1" applyBorder="1" applyAlignment="1" applyProtection="1">
      <alignment horizontal="center" wrapText="1"/>
      <protection locked="0"/>
    </xf>
    <xf numFmtId="16" fontId="38" fillId="0" borderId="213" xfId="0" applyNumberFormat="1" applyFont="1" applyBorder="1" applyAlignment="1" applyProtection="1">
      <alignment horizontal="left" vertical="center" wrapText="1"/>
      <protection locked="0"/>
    </xf>
    <xf numFmtId="43" fontId="38" fillId="0" borderId="207" xfId="30" applyFont="1" applyBorder="1" applyAlignment="1" applyProtection="1">
      <alignment horizontal="center" vertical="center" wrapText="1"/>
      <protection locked="0"/>
    </xf>
    <xf numFmtId="43" fontId="37" fillId="0" borderId="207" xfId="30" applyFont="1" applyBorder="1" applyAlignment="1" applyProtection="1">
      <alignment horizontal="center" vertical="center" wrapText="1"/>
      <protection locked="0"/>
    </xf>
    <xf numFmtId="43" fontId="37" fillId="0" borderId="105" xfId="30" applyFont="1" applyBorder="1" applyAlignment="1" applyProtection="1">
      <alignment horizontal="center" vertical="center" wrapText="1"/>
      <protection locked="0"/>
    </xf>
    <xf numFmtId="0" fontId="26" fillId="0" borderId="63" xfId="28" applyFont="1" applyBorder="1" applyAlignment="1" applyProtection="1">
      <alignment horizontal="center" vertical="center" wrapText="1"/>
      <protection locked="0"/>
    </xf>
    <xf numFmtId="0" fontId="26" fillId="0" borderId="19" xfId="28" applyFont="1" applyBorder="1" applyAlignment="1" applyProtection="1">
      <alignment horizontal="center" vertical="center" wrapText="1"/>
      <protection locked="0"/>
    </xf>
    <xf numFmtId="0" fontId="26" fillId="0" borderId="61" xfId="28" applyFont="1" applyBorder="1" applyAlignment="1" applyProtection="1">
      <alignment horizontal="center" vertical="center" wrapText="1"/>
      <protection locked="0"/>
    </xf>
    <xf numFmtId="0" fontId="26" fillId="0" borderId="0" xfId="28" applyFont="1" applyAlignment="1" applyProtection="1">
      <alignment horizontal="center" vertical="center" wrapText="1"/>
      <protection locked="0"/>
    </xf>
    <xf numFmtId="0" fontId="26" fillId="0" borderId="24" xfId="28" applyFont="1" applyBorder="1" applyAlignment="1" applyProtection="1">
      <alignment horizontal="center" vertical="center" wrapText="1"/>
      <protection locked="0"/>
    </xf>
    <xf numFmtId="0" fontId="7" fillId="0" borderId="61" xfId="28" applyFont="1" applyBorder="1" applyAlignment="1" applyProtection="1">
      <alignment horizontal="center" wrapText="1"/>
      <protection locked="0"/>
    </xf>
    <xf numFmtId="0" fontId="7" fillId="0" borderId="0" xfId="28" applyFont="1" applyAlignment="1" applyProtection="1">
      <alignment horizontal="center" wrapText="1"/>
      <protection locked="0"/>
    </xf>
    <xf numFmtId="2" fontId="21" fillId="0" borderId="21" xfId="29" applyNumberFormat="1" applyFont="1" applyBorder="1" applyAlignment="1">
      <alignment horizontal="center" vertical="center" wrapText="1"/>
    </xf>
    <xf numFmtId="2" fontId="21" fillId="0" borderId="12" xfId="29" applyNumberFormat="1" applyFont="1" applyBorder="1" applyAlignment="1">
      <alignment horizontal="center" vertical="center" wrapText="1"/>
    </xf>
    <xf numFmtId="2" fontId="21" fillId="0" borderId="22" xfId="29" applyNumberFormat="1" applyFont="1" applyBorder="1" applyAlignment="1">
      <alignment horizontal="center" vertical="center" wrapText="1"/>
    </xf>
    <xf numFmtId="0" fontId="37" fillId="6" borderId="85" xfId="0" applyFont="1" applyFill="1" applyBorder="1" applyAlignment="1" applyProtection="1">
      <alignment horizontal="right" vertical="center" wrapText="1" indent="3"/>
      <protection locked="0"/>
    </xf>
    <xf numFmtId="1" fontId="38" fillId="7" borderId="87" xfId="0" applyNumberFormat="1" applyFont="1" applyFill="1" applyBorder="1" applyAlignment="1" applyProtection="1">
      <alignment horizontal="left" vertical="center" wrapText="1" indent="3"/>
      <protection locked="0"/>
    </xf>
    <xf numFmtId="43" fontId="38" fillId="2" borderId="110" xfId="30" applyFont="1" applyFill="1" applyBorder="1" applyAlignment="1" applyProtection="1">
      <alignment horizontal="center" vertical="center" wrapText="1"/>
      <protection locked="0"/>
    </xf>
    <xf numFmtId="43" fontId="38" fillId="2" borderId="105" xfId="30" applyFont="1" applyFill="1" applyBorder="1" applyAlignment="1" applyProtection="1">
      <alignment horizontal="center" vertical="center" wrapText="1"/>
      <protection locked="0"/>
    </xf>
    <xf numFmtId="43" fontId="38" fillId="2" borderId="100" xfId="30" applyFont="1" applyFill="1" applyBorder="1" applyAlignment="1" applyProtection="1">
      <alignment horizontal="center" vertical="center" wrapText="1"/>
      <protection locked="0"/>
    </xf>
    <xf numFmtId="43" fontId="38" fillId="0" borderId="110" xfId="30" applyFont="1" applyBorder="1" applyAlignment="1" applyProtection="1">
      <alignment horizontal="center" vertical="center" wrapText="1"/>
      <protection locked="0"/>
    </xf>
    <xf numFmtId="43" fontId="38" fillId="0" borderId="104" xfId="30" applyFont="1" applyBorder="1" applyAlignment="1" applyProtection="1">
      <alignment horizontal="center" vertical="center" wrapText="1"/>
      <protection locked="0"/>
    </xf>
    <xf numFmtId="16" fontId="38" fillId="0" borderId="101" xfId="0" applyNumberFormat="1" applyFont="1" applyBorder="1" applyAlignment="1" applyProtection="1">
      <alignment horizontal="left" vertical="center" wrapText="1"/>
      <protection locked="0"/>
    </xf>
    <xf numFmtId="16" fontId="38" fillId="0" borderId="102" xfId="0" applyNumberFormat="1" applyFont="1" applyBorder="1" applyAlignment="1" applyProtection="1">
      <alignment horizontal="left" vertical="center" wrapText="1"/>
      <protection locked="0"/>
    </xf>
    <xf numFmtId="16" fontId="38" fillId="0" borderId="98" xfId="0" applyNumberFormat="1" applyFont="1" applyBorder="1" applyAlignment="1" applyProtection="1">
      <alignment horizontal="left" vertical="center" wrapText="1"/>
      <protection locked="0"/>
    </xf>
    <xf numFmtId="43" fontId="38" fillId="0" borderId="103" xfId="30" applyFont="1" applyBorder="1" applyAlignment="1" applyProtection="1">
      <alignment horizontal="center" vertical="center" wrapText="1"/>
      <protection locked="0"/>
    </xf>
    <xf numFmtId="0" fontId="37" fillId="6" borderId="76" xfId="0" applyFont="1" applyFill="1" applyBorder="1" applyAlignment="1" applyProtection="1">
      <alignment horizontal="right" vertical="center" wrapText="1" indent="3"/>
      <protection locked="0"/>
    </xf>
    <xf numFmtId="16" fontId="38" fillId="11" borderId="95" xfId="0" applyNumberFormat="1" applyFont="1" applyFill="1" applyBorder="1" applyAlignment="1" applyProtection="1">
      <alignment horizontal="center" vertical="center" wrapText="1"/>
      <protection locked="0"/>
    </xf>
    <xf numFmtId="16" fontId="38" fillId="11" borderId="98" xfId="0" applyNumberFormat="1" applyFont="1" applyFill="1" applyBorder="1" applyAlignment="1" applyProtection="1">
      <alignment horizontal="center" vertical="center" wrapText="1"/>
      <protection locked="0"/>
    </xf>
    <xf numFmtId="0" fontId="37" fillId="0" borderId="95" xfId="0" applyFont="1" applyBorder="1" applyAlignment="1" applyProtection="1">
      <alignment horizontal="center" vertical="center" wrapText="1"/>
      <protection locked="0"/>
    </xf>
    <xf numFmtId="0" fontId="37" fillId="0" borderId="25" xfId="0" applyFont="1" applyBorder="1" applyAlignment="1" applyProtection="1">
      <alignment horizontal="center" vertical="center" wrapText="1"/>
      <protection locked="0"/>
    </xf>
    <xf numFmtId="0" fontId="37" fillId="0" borderId="125" xfId="0" applyFont="1" applyBorder="1" applyAlignment="1" applyProtection="1">
      <alignment horizontal="center" wrapText="1"/>
      <protection locked="0"/>
    </xf>
    <xf numFmtId="0" fontId="38" fillId="0" borderId="12" xfId="0" applyFont="1" applyBorder="1" applyAlignment="1" applyProtection="1">
      <alignment horizontal="center" vertical="center" wrapText="1"/>
      <protection locked="0"/>
    </xf>
    <xf numFmtId="16" fontId="38" fillId="0" borderId="114" xfId="0" applyNumberFormat="1" applyFont="1" applyBorder="1" applyAlignment="1" applyProtection="1">
      <alignment horizontal="left" vertical="center" wrapText="1"/>
      <protection locked="0"/>
    </xf>
    <xf numFmtId="16" fontId="38" fillId="0" borderId="115" xfId="0" applyNumberFormat="1" applyFont="1" applyBorder="1" applyAlignment="1" applyProtection="1">
      <alignment horizontal="left" vertical="center" wrapText="1"/>
      <protection locked="0"/>
    </xf>
    <xf numFmtId="43" fontId="38" fillId="0" borderId="116" xfId="30" applyFont="1" applyBorder="1" applyAlignment="1" applyProtection="1">
      <alignment horizontal="center" vertical="center" wrapText="1"/>
      <protection locked="0"/>
    </xf>
    <xf numFmtId="0" fontId="38" fillId="0" borderId="5" xfId="0" applyFont="1" applyBorder="1" applyAlignment="1" applyProtection="1">
      <alignment horizontal="center" vertical="center" wrapText="1"/>
      <protection locked="0"/>
    </xf>
    <xf numFmtId="0" fontId="38" fillId="0" borderId="96" xfId="0" applyFont="1" applyBorder="1" applyAlignment="1" applyProtection="1">
      <alignment horizontal="center" vertical="center" wrapText="1"/>
      <protection locked="0"/>
    </xf>
    <xf numFmtId="0" fontId="38" fillId="0" borderId="120" xfId="0" applyFont="1" applyBorder="1" applyAlignment="1" applyProtection="1">
      <alignment horizontal="center" vertical="center" wrapText="1"/>
      <protection locked="0"/>
    </xf>
    <xf numFmtId="0" fontId="38" fillId="0" borderId="69" xfId="0" applyFont="1" applyBorder="1" applyAlignment="1" applyProtection="1">
      <alignment horizontal="center" vertical="center" wrapText="1"/>
      <protection locked="0"/>
    </xf>
    <xf numFmtId="0" fontId="38" fillId="0" borderId="0" xfId="0" applyFont="1" applyAlignment="1" applyProtection="1">
      <alignment horizontal="center" vertical="center" wrapText="1"/>
      <protection locked="0"/>
    </xf>
    <xf numFmtId="0" fontId="38" fillId="0" borderId="121" xfId="0" applyFont="1" applyBorder="1" applyAlignment="1" applyProtection="1">
      <alignment horizontal="center" vertical="center" wrapText="1"/>
      <protection locked="0"/>
    </xf>
    <xf numFmtId="0" fontId="38" fillId="0" borderId="92" xfId="0" applyFont="1" applyBorder="1" applyAlignment="1" applyProtection="1">
      <alignment horizontal="center" vertical="center" wrapText="1"/>
      <protection locked="0"/>
    </xf>
    <xf numFmtId="0" fontId="38" fillId="0" borderId="38" xfId="0" applyFont="1" applyBorder="1" applyAlignment="1" applyProtection="1">
      <alignment horizontal="center" vertical="center" wrapText="1"/>
      <protection locked="0"/>
    </xf>
    <xf numFmtId="0" fontId="38" fillId="0" borderId="122" xfId="0" applyFont="1" applyBorder="1" applyAlignment="1" applyProtection="1">
      <alignment horizontal="center" vertical="center" wrapText="1"/>
      <protection locked="0"/>
    </xf>
    <xf numFmtId="16" fontId="38" fillId="0" borderId="108" xfId="0" applyNumberFormat="1" applyFont="1" applyBorder="1" applyAlignment="1" applyProtection="1">
      <alignment horizontal="left" vertical="center" wrapText="1"/>
      <protection locked="0"/>
    </xf>
    <xf numFmtId="16" fontId="38" fillId="0" borderId="135" xfId="0" applyNumberFormat="1" applyFont="1" applyBorder="1" applyAlignment="1" applyProtection="1">
      <alignment horizontal="left" vertical="center" wrapText="1"/>
      <protection locked="0"/>
    </xf>
    <xf numFmtId="16" fontId="38" fillId="0" borderId="136" xfId="0" applyNumberFormat="1" applyFont="1" applyBorder="1" applyAlignment="1" applyProtection="1">
      <alignment horizontal="left" vertical="center" wrapText="1"/>
      <protection locked="0"/>
    </xf>
    <xf numFmtId="43" fontId="38" fillId="0" borderId="137" xfId="30" applyFont="1" applyBorder="1" applyAlignment="1" applyProtection="1">
      <alignment horizontal="center" vertical="center" wrapText="1"/>
      <protection locked="0"/>
    </xf>
    <xf numFmtId="16" fontId="38" fillId="0" borderId="129" xfId="0" applyNumberFormat="1" applyFont="1" applyBorder="1" applyAlignment="1" applyProtection="1">
      <alignment horizontal="left" vertical="center" wrapText="1"/>
      <protection locked="0"/>
    </xf>
    <xf numFmtId="16" fontId="38" fillId="0" borderId="130" xfId="0" applyNumberFormat="1" applyFont="1" applyBorder="1" applyAlignment="1" applyProtection="1">
      <alignment horizontal="left" vertical="center" wrapText="1"/>
      <protection locked="0"/>
    </xf>
    <xf numFmtId="43" fontId="38" fillId="2" borderId="131" xfId="30" applyFont="1" applyFill="1" applyBorder="1" applyAlignment="1" applyProtection="1">
      <alignment horizontal="center" vertical="center" wrapText="1"/>
      <protection locked="0"/>
    </xf>
    <xf numFmtId="43" fontId="38" fillId="0" borderId="131" xfId="30" applyFont="1" applyBorder="1" applyAlignment="1" applyProtection="1">
      <alignment horizontal="center" vertical="center" wrapText="1"/>
      <protection locked="0"/>
    </xf>
    <xf numFmtId="0" fontId="37" fillId="0" borderId="143" xfId="0" applyFont="1" applyBorder="1" applyAlignment="1" applyProtection="1">
      <alignment horizontal="center" wrapText="1"/>
      <protection locked="0"/>
    </xf>
    <xf numFmtId="43" fontId="38" fillId="0" borderId="138" xfId="30" applyFont="1" applyBorder="1" applyAlignment="1" applyProtection="1">
      <alignment horizontal="center" vertical="center" wrapText="1"/>
      <protection locked="0"/>
    </xf>
    <xf numFmtId="43" fontId="38" fillId="0" borderId="139" xfId="30" applyFont="1" applyBorder="1" applyAlignment="1" applyProtection="1">
      <alignment horizontal="center" vertical="center" wrapText="1"/>
      <protection locked="0"/>
    </xf>
    <xf numFmtId="16" fontId="38" fillId="0" borderId="149" xfId="0" applyNumberFormat="1" applyFont="1" applyBorder="1" applyAlignment="1" applyProtection="1">
      <alignment horizontal="left" vertical="center" wrapText="1"/>
      <protection locked="0"/>
    </xf>
    <xf numFmtId="43" fontId="38" fillId="2" borderId="103" xfId="30" applyFont="1" applyFill="1" applyBorder="1" applyAlignment="1" applyProtection="1">
      <alignment horizontal="center" vertical="center" wrapText="1"/>
      <protection locked="0"/>
    </xf>
    <xf numFmtId="43" fontId="38" fillId="2" borderId="107" xfId="30" applyFont="1" applyFill="1" applyBorder="1" applyAlignment="1" applyProtection="1">
      <alignment horizontal="center" vertical="center" wrapText="1"/>
      <protection locked="0"/>
    </xf>
    <xf numFmtId="16" fontId="38" fillId="0" borderId="157" xfId="0" applyNumberFormat="1" applyFont="1" applyBorder="1" applyAlignment="1" applyProtection="1">
      <alignment horizontal="left" vertical="center" wrapText="1"/>
      <protection locked="0"/>
    </xf>
    <xf numFmtId="16" fontId="38" fillId="0" borderId="158" xfId="0" applyNumberFormat="1" applyFont="1" applyBorder="1" applyAlignment="1" applyProtection="1">
      <alignment horizontal="left" vertical="center" wrapText="1"/>
      <protection locked="0"/>
    </xf>
    <xf numFmtId="43" fontId="38" fillId="2" borderId="159" xfId="30" applyFont="1" applyFill="1" applyBorder="1" applyAlignment="1" applyProtection="1">
      <alignment horizontal="center" vertical="center" wrapText="1"/>
      <protection locked="0"/>
    </xf>
    <xf numFmtId="43" fontId="38" fillId="0" borderId="159" xfId="30" applyFont="1" applyBorder="1" applyAlignment="1" applyProtection="1">
      <alignment horizontal="center" vertical="center" wrapText="1"/>
      <protection locked="0"/>
    </xf>
    <xf numFmtId="43" fontId="38" fillId="2" borderId="150" xfId="30" applyFont="1" applyFill="1" applyBorder="1" applyAlignment="1" applyProtection="1">
      <alignment horizontal="center" vertical="center" wrapText="1"/>
      <protection locked="0"/>
    </xf>
    <xf numFmtId="0" fontId="37" fillId="0" borderId="170" xfId="0" applyFont="1" applyBorder="1" applyAlignment="1" applyProtection="1">
      <alignment horizontal="center" wrapText="1"/>
      <protection locked="0"/>
    </xf>
    <xf numFmtId="16" fontId="38" fillId="0" borderId="171" xfId="0" applyNumberFormat="1" applyFont="1" applyBorder="1" applyAlignment="1" applyProtection="1">
      <alignment horizontal="left" vertical="center" wrapText="1"/>
      <protection locked="0"/>
    </xf>
    <xf numFmtId="16" fontId="38" fillId="0" borderId="172" xfId="0" applyNumberFormat="1" applyFont="1" applyBorder="1" applyAlignment="1" applyProtection="1">
      <alignment horizontal="left" vertical="center" wrapText="1"/>
      <protection locked="0"/>
    </xf>
    <xf numFmtId="43" fontId="38" fillId="0" borderId="173" xfId="30" applyFont="1" applyBorder="1" applyAlignment="1" applyProtection="1">
      <alignment horizontal="center" vertical="center" wrapText="1"/>
      <protection locked="0"/>
    </xf>
    <xf numFmtId="16" fontId="38" fillId="0" borderId="177" xfId="0" applyNumberFormat="1" applyFont="1" applyBorder="1" applyAlignment="1" applyProtection="1">
      <alignment horizontal="left" vertical="center" wrapText="1"/>
      <protection locked="0"/>
    </xf>
    <xf numFmtId="16" fontId="38" fillId="0" borderId="178" xfId="0" applyNumberFormat="1" applyFont="1" applyBorder="1" applyAlignment="1" applyProtection="1">
      <alignment horizontal="left" vertical="center" wrapText="1"/>
      <protection locked="0"/>
    </xf>
    <xf numFmtId="0" fontId="37" fillId="0" borderId="182" xfId="0" applyFont="1" applyBorder="1" applyAlignment="1" applyProtection="1">
      <alignment horizontal="center" wrapText="1"/>
      <protection locked="0"/>
    </xf>
    <xf numFmtId="43" fontId="38" fillId="0" borderId="183" xfId="30" applyFont="1" applyBorder="1" applyAlignment="1" applyProtection="1">
      <alignment horizontal="center" vertical="center" wrapText="1"/>
      <protection locked="0"/>
    </xf>
    <xf numFmtId="43" fontId="38" fillId="0" borderId="194" xfId="30" applyFont="1" applyBorder="1" applyAlignment="1" applyProtection="1">
      <alignment horizontal="center" vertical="center" wrapText="1"/>
      <protection locked="0"/>
    </xf>
    <xf numFmtId="43" fontId="38" fillId="0" borderId="195" xfId="30" applyFont="1" applyBorder="1" applyAlignment="1" applyProtection="1">
      <alignment vertical="center" wrapText="1"/>
      <protection locked="0"/>
    </xf>
    <xf numFmtId="43" fontId="38" fillId="0" borderId="139" xfId="30" applyFont="1" applyBorder="1" applyAlignment="1" applyProtection="1">
      <alignment vertical="center" wrapText="1"/>
      <protection locked="0"/>
    </xf>
    <xf numFmtId="43" fontId="38" fillId="0" borderId="188" xfId="30" applyFont="1" applyBorder="1" applyAlignment="1" applyProtection="1">
      <alignment horizontal="center" vertical="center" wrapText="1"/>
      <protection locked="0"/>
    </xf>
    <xf numFmtId="0" fontId="37" fillId="0" borderId="202" xfId="0" applyFont="1" applyBorder="1" applyAlignment="1" applyProtection="1">
      <alignment horizontal="center" wrapText="1"/>
      <protection locked="0"/>
    </xf>
    <xf numFmtId="43" fontId="38" fillId="2" borderId="207" xfId="30" applyFont="1" applyFill="1" applyBorder="1" applyAlignment="1" applyProtection="1">
      <alignment horizontal="center" vertical="center" wrapText="1"/>
      <protection locked="0"/>
    </xf>
    <xf numFmtId="43" fontId="38" fillId="2" borderId="105" xfId="30" applyFont="1" applyFill="1" applyBorder="1" applyAlignment="1" applyProtection="1">
      <alignment vertical="center" wrapText="1"/>
      <protection locked="0"/>
    </xf>
    <xf numFmtId="43" fontId="38" fillId="2" borderId="100" xfId="30" applyFont="1" applyFill="1" applyBorder="1" applyAlignment="1" applyProtection="1">
      <alignment vertical="center" wrapText="1"/>
      <protection locked="0"/>
    </xf>
    <xf numFmtId="16" fontId="38" fillId="2" borderId="212" xfId="0" applyNumberFormat="1" applyFont="1" applyFill="1" applyBorder="1" applyAlignment="1" applyProtection="1">
      <alignment horizontal="left" vertical="center" wrapText="1"/>
      <protection locked="0"/>
    </xf>
    <xf numFmtId="16" fontId="38" fillId="2" borderId="213" xfId="0" applyNumberFormat="1" applyFont="1" applyFill="1" applyBorder="1" applyAlignment="1" applyProtection="1">
      <alignment horizontal="left" vertical="center" wrapText="1"/>
      <protection locked="0"/>
    </xf>
    <xf numFmtId="16" fontId="38" fillId="2" borderId="148" xfId="0" applyNumberFormat="1" applyFont="1" applyFill="1" applyBorder="1" applyAlignment="1" applyProtection="1">
      <alignment horizontal="left" vertical="center" wrapText="1"/>
      <protection locked="0"/>
    </xf>
    <xf numFmtId="16" fontId="38" fillId="2" borderId="106" xfId="0" applyNumberFormat="1" applyFont="1" applyFill="1" applyBorder="1" applyAlignment="1" applyProtection="1">
      <alignment horizontal="left" vertical="center" wrapText="1"/>
      <protection locked="0"/>
    </xf>
    <xf numFmtId="2" fontId="38" fillId="0" borderId="105" xfId="30" applyNumberFormat="1" applyFont="1" applyBorder="1" applyAlignment="1" applyProtection="1">
      <alignment vertical="center" wrapText="1"/>
      <protection locked="0"/>
    </xf>
    <xf numFmtId="2" fontId="38" fillId="0" borderId="100" xfId="30" applyNumberFormat="1" applyFont="1" applyBorder="1" applyAlignment="1" applyProtection="1">
      <alignment vertical="center" wrapText="1"/>
      <protection locked="0"/>
    </xf>
    <xf numFmtId="2" fontId="38" fillId="2" borderId="105" xfId="30" applyNumberFormat="1" applyFont="1" applyFill="1" applyBorder="1" applyAlignment="1" applyProtection="1">
      <alignment vertical="center" wrapText="1"/>
      <protection locked="0"/>
    </xf>
    <xf numFmtId="2" fontId="38" fillId="2" borderId="100" xfId="30" applyNumberFormat="1" applyFont="1" applyFill="1" applyBorder="1" applyAlignment="1" applyProtection="1">
      <alignment vertical="center" wrapText="1"/>
      <protection locked="0"/>
    </xf>
    <xf numFmtId="43" fontId="38" fillId="0" borderId="160" xfId="30" applyFont="1" applyBorder="1" applyAlignment="1" applyProtection="1">
      <alignment vertical="center" wrapText="1"/>
      <protection locked="0"/>
    </xf>
    <xf numFmtId="16" fontId="38" fillId="0" borderId="192" xfId="0" applyNumberFormat="1" applyFont="1" applyBorder="1" applyAlignment="1" applyProtection="1">
      <alignment horizontal="left" vertical="center" wrapText="1"/>
      <protection locked="0"/>
    </xf>
    <xf numFmtId="16" fontId="38" fillId="0" borderId="193" xfId="0" applyNumberFormat="1" applyFont="1" applyBorder="1" applyAlignment="1" applyProtection="1">
      <alignment horizontal="left" vertical="center" wrapText="1"/>
      <protection locked="0"/>
    </xf>
    <xf numFmtId="16" fontId="38" fillId="0" borderId="203" xfId="0" applyNumberFormat="1" applyFont="1" applyBorder="1" applyAlignment="1" applyProtection="1">
      <alignment horizontal="left" vertical="center" wrapText="1"/>
      <protection locked="0"/>
    </xf>
    <xf numFmtId="43" fontId="38" fillId="2" borderId="194" xfId="30" applyFont="1" applyFill="1" applyBorder="1" applyAlignment="1" applyProtection="1">
      <alignment horizontal="center" vertical="center" wrapText="1"/>
      <protection locked="0"/>
    </xf>
    <xf numFmtId="16" fontId="37" fillId="0" borderId="212" xfId="0" applyNumberFormat="1" applyFont="1" applyBorder="1" applyAlignment="1" applyProtection="1">
      <alignment horizontal="left" vertical="center" wrapText="1"/>
      <protection locked="0"/>
    </xf>
    <xf numFmtId="16" fontId="37" fillId="0" borderId="213" xfId="0" applyNumberFormat="1" applyFont="1" applyBorder="1" applyAlignment="1" applyProtection="1">
      <alignment horizontal="left" vertical="center" wrapText="1"/>
      <protection locked="0"/>
    </xf>
    <xf numFmtId="16" fontId="37" fillId="0" borderId="148" xfId="0" applyNumberFormat="1" applyFont="1" applyBorder="1" applyAlignment="1" applyProtection="1">
      <alignment horizontal="left" vertical="center" wrapText="1"/>
      <protection locked="0"/>
    </xf>
    <xf numFmtId="16" fontId="37" fillId="0" borderId="106" xfId="0" applyNumberFormat="1" applyFont="1" applyBorder="1" applyAlignment="1" applyProtection="1">
      <alignment horizontal="left" vertical="center" wrapText="1"/>
      <protection locked="0"/>
    </xf>
    <xf numFmtId="174" fontId="8" fillId="2" borderId="38" xfId="31" applyNumberFormat="1" applyFill="1" applyBorder="1" applyAlignment="1">
      <alignment horizontal="center"/>
    </xf>
    <xf numFmtId="0" fontId="7" fillId="2" borderId="61" xfId="31" applyFont="1" applyFill="1" applyBorder="1" applyAlignment="1">
      <alignment horizontal="center"/>
    </xf>
    <xf numFmtId="0" fontId="7" fillId="2" borderId="0" xfId="31" applyFont="1" applyFill="1" applyAlignment="1">
      <alignment horizontal="center"/>
    </xf>
    <xf numFmtId="17" fontId="8" fillId="2" borderId="0" xfId="31" applyNumberFormat="1" applyFill="1" applyAlignment="1">
      <alignment horizontal="left"/>
    </xf>
    <xf numFmtId="165" fontId="8" fillId="2" borderId="61" xfId="31" applyNumberFormat="1" applyFill="1" applyBorder="1" applyAlignment="1">
      <alignment horizontal="left"/>
    </xf>
    <xf numFmtId="165" fontId="8" fillId="2" borderId="0" xfId="31" applyNumberFormat="1" applyFill="1" applyAlignment="1">
      <alignment horizontal="left"/>
    </xf>
    <xf numFmtId="0" fontId="8" fillId="2" borderId="0" xfId="31" applyFill="1" applyAlignment="1">
      <alignment horizontal="center"/>
    </xf>
    <xf numFmtId="165" fontId="8" fillId="2" borderId="0" xfId="31" applyNumberFormat="1" applyFill="1" applyAlignment="1">
      <alignment horizontal="center"/>
    </xf>
    <xf numFmtId="0" fontId="31" fillId="0" borderId="0" xfId="0" applyFont="1" applyAlignment="1">
      <alignment horizontal="center"/>
    </xf>
    <xf numFmtId="0" fontId="0" fillId="0" borderId="61" xfId="0" applyBorder="1" applyAlignment="1">
      <alignment horizontal="center"/>
    </xf>
    <xf numFmtId="0" fontId="0" fillId="0" borderId="0" xfId="0" applyAlignment="1">
      <alignment horizontal="center"/>
    </xf>
    <xf numFmtId="0" fontId="6" fillId="2" borderId="61" xfId="0" applyFont="1" applyFill="1" applyBorder="1" applyAlignment="1">
      <alignment horizontal="center"/>
    </xf>
    <xf numFmtId="0" fontId="6" fillId="2" borderId="0" xfId="0" applyFont="1" applyFill="1" applyAlignment="1">
      <alignment horizontal="center"/>
    </xf>
    <xf numFmtId="0" fontId="24" fillId="2" borderId="61" xfId="0" applyFont="1" applyFill="1" applyBorder="1" applyAlignment="1">
      <alignment horizontal="center"/>
    </xf>
    <xf numFmtId="0" fontId="24" fillId="2" borderId="0" xfId="0" applyFont="1" applyFill="1" applyAlignment="1">
      <alignment horizontal="center"/>
    </xf>
    <xf numFmtId="0" fontId="26" fillId="4" borderId="80" xfId="0" applyFont="1" applyFill="1" applyBorder="1" applyAlignment="1">
      <alignment horizontal="center"/>
    </xf>
    <xf numFmtId="0" fontId="27" fillId="4" borderId="63" xfId="0" applyFont="1" applyFill="1" applyBorder="1" applyAlignment="1">
      <alignment horizontal="center"/>
    </xf>
    <xf numFmtId="0" fontId="27" fillId="4" borderId="19" xfId="0" applyFont="1" applyFill="1" applyBorder="1" applyAlignment="1">
      <alignment horizontal="center"/>
    </xf>
    <xf numFmtId="0" fontId="27" fillId="4" borderId="20" xfId="0" applyFont="1" applyFill="1" applyBorder="1" applyAlignment="1">
      <alignment horizontal="center"/>
    </xf>
    <xf numFmtId="0" fontId="21" fillId="4" borderId="17"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6" fillId="2" borderId="61" xfId="0" applyFont="1" applyFill="1" applyBorder="1" applyAlignment="1">
      <alignment horizontal="center" vertical="center" wrapText="1"/>
    </xf>
    <xf numFmtId="0" fontId="26" fillId="2" borderId="0" xfId="0" applyFont="1" applyFill="1" applyAlignment="1">
      <alignment horizontal="center" vertical="center" wrapText="1"/>
    </xf>
    <xf numFmtId="0" fontId="25" fillId="2" borderId="61" xfId="0" applyFont="1" applyFill="1" applyBorder="1" applyAlignment="1">
      <alignment horizontal="center"/>
    </xf>
    <xf numFmtId="0" fontId="25" fillId="2" borderId="0" xfId="0" applyFont="1" applyFill="1" applyAlignment="1">
      <alignment horizontal="center"/>
    </xf>
    <xf numFmtId="0" fontId="21" fillId="4" borderId="80" xfId="0" applyFont="1" applyFill="1" applyBorder="1" applyAlignment="1">
      <alignment horizontal="center"/>
    </xf>
    <xf numFmtId="180" fontId="32" fillId="4" borderId="81" xfId="0" applyNumberFormat="1" applyFont="1" applyFill="1" applyBorder="1" applyAlignment="1">
      <alignment horizontal="center"/>
    </xf>
    <xf numFmtId="0" fontId="32" fillId="4" borderId="81" xfId="0" applyFont="1" applyFill="1" applyBorder="1" applyAlignment="1">
      <alignment horizontal="center"/>
    </xf>
    <xf numFmtId="0" fontId="32" fillId="4" borderId="32" xfId="0" applyFont="1" applyFill="1" applyBorder="1" applyAlignment="1">
      <alignment horizontal="center"/>
    </xf>
    <xf numFmtId="180" fontId="32" fillId="4" borderId="31" xfId="0" applyNumberFormat="1" applyFont="1" applyFill="1" applyBorder="1" applyAlignment="1">
      <alignment horizontal="center"/>
    </xf>
    <xf numFmtId="0" fontId="27" fillId="0" borderId="234" xfId="0" applyFont="1" applyBorder="1" applyAlignment="1">
      <alignment horizontal="center"/>
    </xf>
    <xf numFmtId="0" fontId="27" fillId="0" borderId="0" xfId="0" applyFont="1" applyAlignment="1">
      <alignment horizontal="center"/>
    </xf>
    <xf numFmtId="180" fontId="27" fillId="4" borderId="54" xfId="0" applyNumberFormat="1" applyFont="1" applyFill="1" applyBorder="1" applyAlignment="1">
      <alignment horizontal="center"/>
    </xf>
    <xf numFmtId="180" fontId="27" fillId="4" borderId="82" xfId="0" applyNumberFormat="1" applyFont="1" applyFill="1" applyBorder="1" applyAlignment="1">
      <alignment horizontal="center"/>
    </xf>
    <xf numFmtId="0" fontId="33" fillId="0" borderId="233" xfId="0" applyFont="1" applyBorder="1" applyAlignment="1">
      <alignment horizontal="center"/>
    </xf>
    <xf numFmtId="0" fontId="33" fillId="0" borderId="56" xfId="0" applyFont="1" applyBorder="1" applyAlignment="1">
      <alignment horizontal="center"/>
    </xf>
    <xf numFmtId="0" fontId="3" fillId="0" borderId="41" xfId="0" applyFont="1" applyBorder="1" applyAlignment="1">
      <alignment horizontal="center" vertical="center"/>
    </xf>
    <xf numFmtId="0" fontId="3" fillId="0" borderId="0" xfId="0" applyFont="1" applyAlignment="1">
      <alignment horizontal="center" vertical="center"/>
    </xf>
    <xf numFmtId="0" fontId="3" fillId="0" borderId="42"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center" vertical="center"/>
    </xf>
    <xf numFmtId="0" fontId="4" fillId="0" borderId="42"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53"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20" fillId="2" borderId="74" xfId="0" applyFont="1" applyFill="1" applyBorder="1" applyAlignment="1">
      <alignment vertical="center" textRotation="255"/>
    </xf>
    <xf numFmtId="0" fontId="20" fillId="2" borderId="75" xfId="0" applyFont="1" applyFill="1" applyBorder="1" applyAlignment="1">
      <alignment vertical="center" textRotation="255"/>
    </xf>
    <xf numFmtId="0" fontId="7" fillId="0" borderId="13" xfId="4" applyFont="1" applyBorder="1" applyAlignment="1">
      <alignment horizontal="center" vertical="center" wrapText="1"/>
    </xf>
    <xf numFmtId="0" fontId="7" fillId="0" borderId="18" xfId="4" applyFont="1" applyBorder="1" applyAlignment="1">
      <alignment horizontal="center" vertical="center" wrapText="1"/>
    </xf>
    <xf numFmtId="0" fontId="7" fillId="0" borderId="17" xfId="4" applyFont="1" applyBorder="1" applyAlignment="1">
      <alignment horizontal="center" vertical="center" wrapText="1"/>
    </xf>
    <xf numFmtId="0" fontId="8" fillId="0" borderId="36" xfId="4" applyBorder="1" applyAlignment="1">
      <alignment horizontal="left" vertical="center" wrapText="1"/>
    </xf>
    <xf numFmtId="0" fontId="8" fillId="0" borderId="37" xfId="4" applyBorder="1" applyAlignment="1">
      <alignment horizontal="left" vertical="center" wrapText="1"/>
    </xf>
    <xf numFmtId="0" fontId="8" fillId="0" borderId="28" xfId="4" applyBorder="1" applyAlignment="1">
      <alignment horizontal="left" vertical="center" wrapText="1"/>
    </xf>
    <xf numFmtId="0" fontId="8" fillId="0" borderId="29" xfId="4" applyBorder="1" applyAlignment="1">
      <alignment horizontal="left" vertical="center" wrapText="1"/>
    </xf>
    <xf numFmtId="0" fontId="8" fillId="0" borderId="31" xfId="4" applyBorder="1" applyAlignment="1">
      <alignment horizontal="left" vertical="center" wrapText="1"/>
    </xf>
    <xf numFmtId="0" fontId="8" fillId="0" borderId="32" xfId="4" applyBorder="1" applyAlignment="1">
      <alignment horizontal="left" vertical="center" wrapText="1"/>
    </xf>
    <xf numFmtId="0" fontId="8" fillId="0" borderId="13" xfId="4" applyBorder="1" applyAlignment="1">
      <alignment horizontal="left" vertical="center" wrapText="1"/>
    </xf>
    <xf numFmtId="0" fontId="7" fillId="2" borderId="53" xfId="4" applyFont="1" applyFill="1" applyBorder="1" applyAlignment="1">
      <alignment horizontal="center" vertical="center" wrapText="1"/>
    </xf>
    <xf numFmtId="0" fontId="7" fillId="2" borderId="54" xfId="4" applyFont="1" applyFill="1" applyBorder="1" applyAlignment="1">
      <alignment horizontal="center" vertical="center" wrapText="1"/>
    </xf>
    <xf numFmtId="0" fontId="7" fillId="2" borderId="55" xfId="4" applyFont="1" applyFill="1" applyBorder="1" applyAlignment="1">
      <alignment horizontal="center" vertical="center" wrapText="1"/>
    </xf>
    <xf numFmtId="3" fontId="8" fillId="0" borderId="61" xfId="4" applyNumberFormat="1" applyBorder="1" applyAlignment="1">
      <alignment horizontal="center" vertical="center" wrapText="1"/>
    </xf>
    <xf numFmtId="0" fontId="8" fillId="0" borderId="0" xfId="4" applyAlignment="1">
      <alignment horizontal="center" vertical="center" wrapText="1"/>
    </xf>
    <xf numFmtId="0" fontId="8" fillId="0" borderId="24" xfId="4" applyBorder="1" applyAlignment="1">
      <alignment horizontal="center" vertical="center" wrapText="1"/>
    </xf>
    <xf numFmtId="0" fontId="8" fillId="0" borderId="49" xfId="4" applyBorder="1" applyAlignment="1">
      <alignment horizontal="center" vertical="center" wrapText="1"/>
    </xf>
    <xf numFmtId="0" fontId="8" fillId="0" borderId="47" xfId="4" applyBorder="1" applyAlignment="1">
      <alignment horizontal="center" vertical="center" wrapText="1"/>
    </xf>
    <xf numFmtId="0" fontId="8" fillId="0" borderId="50" xfId="4" applyBorder="1" applyAlignment="1">
      <alignment horizontal="center" vertical="center" wrapText="1"/>
    </xf>
    <xf numFmtId="167" fontId="7" fillId="0" borderId="35" xfId="4" applyNumberFormat="1" applyFont="1" applyBorder="1" applyAlignment="1">
      <alignment horizontal="center" vertical="center"/>
    </xf>
    <xf numFmtId="167" fontId="7" fillId="0" borderId="51" xfId="4" applyNumberFormat="1" applyFont="1" applyBorder="1" applyAlignment="1">
      <alignment horizontal="center" vertical="center"/>
    </xf>
    <xf numFmtId="4" fontId="8" fillId="0" borderId="62" xfId="4" applyNumberFormat="1" applyBorder="1" applyAlignment="1">
      <alignment horizontal="center" vertical="center"/>
    </xf>
    <xf numFmtId="4" fontId="8" fillId="0" borderId="52" xfId="4" applyNumberFormat="1" applyBorder="1" applyAlignment="1">
      <alignment horizontal="center" vertical="center"/>
    </xf>
    <xf numFmtId="0" fontId="8" fillId="0" borderId="12" xfId="4" applyBorder="1" applyAlignment="1">
      <alignment horizontal="left" vertical="center" wrapText="1"/>
    </xf>
    <xf numFmtId="0" fontId="7" fillId="0" borderId="12" xfId="4" applyFont="1" applyBorder="1" applyAlignment="1">
      <alignment horizontal="center" vertical="center" wrapText="1"/>
    </xf>
    <xf numFmtId="9" fontId="8" fillId="0" borderId="25" xfId="4" applyNumberFormat="1" applyBorder="1" applyAlignment="1">
      <alignment horizontal="center" vertical="center"/>
    </xf>
    <xf numFmtId="9" fontId="8" fillId="0" borderId="26" xfId="4" applyNumberFormat="1" applyBorder="1" applyAlignment="1">
      <alignment horizontal="center" vertical="center"/>
    </xf>
    <xf numFmtId="4" fontId="8" fillId="0" borderId="25" xfId="4" applyNumberFormat="1" applyBorder="1" applyAlignment="1">
      <alignment horizontal="center" vertical="center"/>
    </xf>
    <xf numFmtId="4" fontId="8" fillId="0" borderId="26" xfId="4" applyNumberFormat="1" applyBorder="1" applyAlignment="1">
      <alignment horizontal="center" vertical="center"/>
    </xf>
    <xf numFmtId="0" fontId="7" fillId="0" borderId="22" xfId="4" applyFont="1" applyBorder="1" applyAlignment="1">
      <alignment horizontal="center" vertical="center" wrapText="1"/>
    </xf>
    <xf numFmtId="0" fontId="7" fillId="0" borderId="19" xfId="4" applyFont="1" applyBorder="1" applyAlignment="1">
      <alignment horizontal="center" vertical="center" wrapText="1"/>
    </xf>
    <xf numFmtId="0" fontId="7" fillId="0" borderId="20" xfId="4" applyFont="1" applyBorder="1" applyAlignment="1">
      <alignment horizontal="center" vertical="center" wrapText="1"/>
    </xf>
    <xf numFmtId="0" fontId="7" fillId="0" borderId="17" xfId="4" applyFont="1" applyBorder="1" applyAlignment="1">
      <alignment horizontal="center" vertical="center"/>
    </xf>
    <xf numFmtId="0" fontId="7" fillId="0" borderId="18" xfId="4" applyFont="1" applyBorder="1" applyAlignment="1">
      <alignment horizontal="center" vertical="center"/>
    </xf>
    <xf numFmtId="9" fontId="8" fillId="0" borderId="28" xfId="4" applyNumberFormat="1" applyBorder="1" applyAlignment="1">
      <alignment horizontal="center" vertical="center"/>
    </xf>
    <xf numFmtId="9" fontId="8" fillId="0" borderId="29" xfId="4" applyNumberFormat="1" applyBorder="1" applyAlignment="1">
      <alignment horizontal="center" vertical="center"/>
    </xf>
    <xf numFmtId="4" fontId="8" fillId="0" borderId="28" xfId="4" applyNumberFormat="1" applyBorder="1" applyAlignment="1">
      <alignment horizontal="center" vertical="center"/>
    </xf>
    <xf numFmtId="4" fontId="8" fillId="0" borderId="29" xfId="4" applyNumberFormat="1" applyBorder="1" applyAlignment="1">
      <alignment horizontal="center" vertical="center"/>
    </xf>
    <xf numFmtId="9" fontId="8" fillId="0" borderId="31" xfId="4" applyNumberFormat="1" applyBorder="1" applyAlignment="1">
      <alignment horizontal="center" vertical="center"/>
    </xf>
    <xf numFmtId="9" fontId="8" fillId="0" borderId="32" xfId="4" applyNumberFormat="1" applyBorder="1" applyAlignment="1">
      <alignment horizontal="center" vertical="center"/>
    </xf>
    <xf numFmtId="4" fontId="8" fillId="0" borderId="31" xfId="4" applyNumberFormat="1" applyBorder="1" applyAlignment="1">
      <alignment horizontal="center" vertical="center"/>
    </xf>
    <xf numFmtId="4" fontId="8" fillId="0" borderId="32" xfId="4" applyNumberFormat="1" applyBorder="1" applyAlignment="1">
      <alignment horizontal="center" vertical="center"/>
    </xf>
    <xf numFmtId="0" fontId="8" fillId="0" borderId="61" xfId="4" applyBorder="1" applyAlignment="1">
      <alignment horizontal="center" vertical="center" wrapText="1"/>
    </xf>
    <xf numFmtId="0" fontId="8" fillId="0" borderId="56" xfId="4" applyBorder="1" applyAlignment="1">
      <alignment horizontal="left" vertical="center" wrapText="1"/>
    </xf>
    <xf numFmtId="3" fontId="8" fillId="0" borderId="64" xfId="4" applyNumberFormat="1" applyBorder="1" applyAlignment="1">
      <alignment horizontal="center" vertical="center" wrapText="1"/>
    </xf>
    <xf numFmtId="3" fontId="8" fillId="0" borderId="40" xfId="4" applyNumberFormat="1" applyBorder="1" applyAlignment="1">
      <alignment horizontal="center" vertical="center" wrapText="1"/>
    </xf>
    <xf numFmtId="3" fontId="8" fillId="0" borderId="65" xfId="4" applyNumberFormat="1" applyBorder="1" applyAlignment="1">
      <alignment horizontal="center" vertical="center" wrapText="1"/>
    </xf>
    <xf numFmtId="3" fontId="8" fillId="0" borderId="49" xfId="4" applyNumberFormat="1" applyBorder="1" applyAlignment="1">
      <alignment horizontal="center" vertical="center" wrapText="1"/>
    </xf>
    <xf numFmtId="3" fontId="8" fillId="0" borderId="47" xfId="4" applyNumberFormat="1" applyBorder="1" applyAlignment="1">
      <alignment horizontal="center" vertical="center" wrapText="1"/>
    </xf>
    <xf numFmtId="3" fontId="8" fillId="0" borderId="50" xfId="4" applyNumberFormat="1" applyBorder="1" applyAlignment="1">
      <alignment horizontal="center" vertical="center" wrapText="1"/>
    </xf>
    <xf numFmtId="167" fontId="7" fillId="0" borderId="66" xfId="4" applyNumberFormat="1" applyFont="1" applyBorder="1" applyAlignment="1">
      <alignment horizontal="center" vertical="center"/>
    </xf>
    <xf numFmtId="4" fontId="8" fillId="0" borderId="67" xfId="4" applyNumberFormat="1" applyBorder="1" applyAlignment="1">
      <alignment horizontal="center" vertical="center"/>
    </xf>
    <xf numFmtId="3" fontId="8" fillId="0" borderId="63" xfId="4" applyNumberFormat="1" applyBorder="1" applyAlignment="1">
      <alignment horizontal="center" vertical="center" wrapText="1"/>
    </xf>
    <xf numFmtId="0" fontId="8" fillId="0" borderId="19" xfId="4" applyBorder="1" applyAlignment="1">
      <alignment horizontal="center" vertical="center" wrapText="1"/>
    </xf>
    <xf numFmtId="0" fontId="8" fillId="0" borderId="20" xfId="4" applyBorder="1" applyAlignment="1">
      <alignment horizontal="center" vertical="center" wrapText="1"/>
    </xf>
    <xf numFmtId="0" fontId="8" fillId="0" borderId="21" xfId="4" applyBorder="1" applyAlignment="1">
      <alignment horizontal="center" vertical="center" wrapText="1"/>
    </xf>
    <xf numFmtId="0" fontId="8" fillId="0" borderId="12" xfId="4" applyBorder="1" applyAlignment="1">
      <alignment horizontal="center" vertical="center" wrapText="1"/>
    </xf>
    <xf numFmtId="0" fontId="8" fillId="0" borderId="22" xfId="4" applyBorder="1" applyAlignment="1">
      <alignment horizontal="center" vertical="center" wrapText="1"/>
    </xf>
    <xf numFmtId="167" fontId="7" fillId="0" borderId="60" xfId="4" applyNumberFormat="1" applyFont="1" applyBorder="1" applyAlignment="1">
      <alignment horizontal="center" vertical="center"/>
    </xf>
    <xf numFmtId="167" fontId="7" fillId="0" borderId="23" xfId="4" applyNumberFormat="1" applyFont="1" applyBorder="1" applyAlignment="1">
      <alignment horizontal="center" vertical="center"/>
    </xf>
    <xf numFmtId="4" fontId="8" fillId="0" borderId="60" xfId="4" applyNumberFormat="1" applyBorder="1" applyAlignment="1">
      <alignment horizontal="center" vertical="center"/>
    </xf>
    <xf numFmtId="4" fontId="8" fillId="0" borderId="23" xfId="4" applyNumberFormat="1" applyBorder="1" applyAlignment="1">
      <alignment horizontal="center" vertical="center"/>
    </xf>
    <xf numFmtId="3" fontId="8" fillId="0" borderId="36" xfId="4" applyNumberFormat="1" applyBorder="1" applyAlignment="1">
      <alignment horizontal="left" vertical="center" wrapText="1"/>
    </xf>
    <xf numFmtId="3" fontId="8" fillId="0" borderId="37" xfId="4" applyNumberFormat="1" applyBorder="1" applyAlignment="1">
      <alignment horizontal="left" vertical="center" wrapText="1"/>
    </xf>
    <xf numFmtId="0" fontId="1" fillId="0" borderId="42" xfId="0" applyFont="1" applyBorder="1" applyAlignment="1">
      <alignment horizontal="center"/>
    </xf>
    <xf numFmtId="0" fontId="1" fillId="0" borderId="57" xfId="0" applyFont="1" applyBorder="1" applyAlignment="1">
      <alignment horizontal="center"/>
    </xf>
    <xf numFmtId="0" fontId="8" fillId="0" borderId="40" xfId="4" applyBorder="1" applyAlignment="1">
      <alignment horizontal="center" vertical="center" wrapText="1"/>
    </xf>
    <xf numFmtId="0" fontId="8" fillId="0" borderId="65" xfId="4" applyBorder="1" applyAlignment="1">
      <alignment horizontal="center" vertical="center" wrapText="1"/>
    </xf>
    <xf numFmtId="0" fontId="8" fillId="2" borderId="28" xfId="4" applyFill="1" applyBorder="1" applyAlignment="1">
      <alignment horizontal="left" vertical="center" wrapText="1"/>
    </xf>
    <xf numFmtId="0" fontId="8" fillId="2" borderId="29" xfId="4" applyFill="1" applyBorder="1" applyAlignment="1">
      <alignment horizontal="left" vertical="center" wrapText="1"/>
    </xf>
    <xf numFmtId="3" fontId="8" fillId="2" borderId="36" xfId="4" applyNumberFormat="1" applyFill="1" applyBorder="1" applyAlignment="1">
      <alignment horizontal="left" vertical="center" wrapText="1"/>
    </xf>
    <xf numFmtId="0" fontId="8" fillId="2" borderId="37" xfId="4" applyFill="1" applyBorder="1" applyAlignment="1">
      <alignment horizontal="left" vertical="center" wrapText="1"/>
    </xf>
    <xf numFmtId="4" fontId="8" fillId="2" borderId="67" xfId="4" applyNumberFormat="1" applyFill="1" applyBorder="1" applyAlignment="1">
      <alignment horizontal="center" vertical="center"/>
    </xf>
    <xf numFmtId="4" fontId="8" fillId="2" borderId="52" xfId="4" applyNumberFormat="1" applyFill="1" applyBorder="1" applyAlignment="1">
      <alignment horizontal="center" vertical="center"/>
    </xf>
  </cellXfs>
  <cellStyles count="32">
    <cellStyle name="Millares 2" xfId="22" xr:uid="{00000000-0005-0000-0000-000000000000}"/>
    <cellStyle name="Millares 2 6" xfId="9" xr:uid="{00000000-0005-0000-0000-000001000000}"/>
    <cellStyle name="Millares 3 2" xfId="16" xr:uid="{00000000-0005-0000-0000-000002000000}"/>
    <cellStyle name="Millares 3 2 2 2" xfId="19" xr:uid="{00000000-0005-0000-0000-000003000000}"/>
    <cellStyle name="Millares 4 3" xfId="11" xr:uid="{00000000-0005-0000-0000-000004000000}"/>
    <cellStyle name="Millares 8" xfId="30" xr:uid="{19A286BC-1206-4E6D-A66A-C19D2F964BB8}"/>
    <cellStyle name="Moneda [0] 2" xfId="20" xr:uid="{00000000-0005-0000-0000-000006000000}"/>
    <cellStyle name="Moneda 2" xfId="13" xr:uid="{00000000-0005-0000-0000-000007000000}"/>
    <cellStyle name="Moneda 2 2" xfId="5" xr:uid="{00000000-0005-0000-0000-000008000000}"/>
    <cellStyle name="Moneda 2_APU-DEFINITIVO AMV G2 THUI" xfId="27" xr:uid="{00000000-0005-0000-0000-000009000000}"/>
    <cellStyle name="Moneda 3" xfId="25" xr:uid="{00000000-0005-0000-0000-00000A000000}"/>
    <cellStyle name="Moneda 3 4" xfId="10" xr:uid="{00000000-0005-0000-0000-00000B000000}"/>
    <cellStyle name="Moneda 33" xfId="2" xr:uid="{00000000-0005-0000-0000-00000C000000}"/>
    <cellStyle name="Normal" xfId="0" builtinId="0"/>
    <cellStyle name="Normal 12 4" xfId="28" xr:uid="{C3B2B101-BDD8-4C01-A0B2-C0E7F141206C}"/>
    <cellStyle name="Normal 2" xfId="4" xr:uid="{00000000-0005-0000-0000-00000E000000}"/>
    <cellStyle name="Normal 2 2" xfId="3" xr:uid="{00000000-0005-0000-0000-00000F000000}"/>
    <cellStyle name="Normal 2 2 2 2" xfId="29" xr:uid="{D8703E19-A125-47D9-9749-C3BC5C570757}"/>
    <cellStyle name="Normal 2 5" xfId="15" xr:uid="{00000000-0005-0000-0000-000010000000}"/>
    <cellStyle name="Normal 2 5 2 2" xfId="18" xr:uid="{00000000-0005-0000-0000-000011000000}"/>
    <cellStyle name="Normal 4" xfId="21" xr:uid="{00000000-0005-0000-0000-000012000000}"/>
    <cellStyle name="Normal 5" xfId="6" xr:uid="{00000000-0005-0000-0000-000013000000}"/>
    <cellStyle name="Normal 5 2" xfId="31" xr:uid="{5608DF31-8681-4DA4-AE6D-98DB87A1D40C}"/>
    <cellStyle name="Normal 6" xfId="7" xr:uid="{00000000-0005-0000-0000-000014000000}"/>
    <cellStyle name="Normal 6 4" xfId="14" xr:uid="{00000000-0005-0000-0000-000015000000}"/>
    <cellStyle name="Normal 7 2" xfId="8" xr:uid="{00000000-0005-0000-0000-000016000000}"/>
    <cellStyle name="Normal 8 2" xfId="26" xr:uid="{00000000-0005-0000-0000-000017000000}"/>
    <cellStyle name="Normal_modelo ACTA OBRA y MODIFICACION 2" xfId="1" xr:uid="{00000000-0005-0000-0000-000018000000}"/>
    <cellStyle name="Porcentaje 2" xfId="23" xr:uid="{00000000-0005-0000-0000-000019000000}"/>
    <cellStyle name="Porcentaje 2 2" xfId="17" xr:uid="{00000000-0005-0000-0000-00001A000000}"/>
    <cellStyle name="Porcentaje 6" xfId="12" xr:uid="{00000000-0005-0000-0000-00001B000000}"/>
    <cellStyle name="Porcentual 2" xfId="24" xr:uid="{00000000-0005-0000-0000-00001C000000}"/>
  </cellStyles>
  <dxfs count="100">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0.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6.xml"/><Relationship Id="rId84" Type="http://schemas.openxmlformats.org/officeDocument/2006/relationships/externalLink" Target="externalLinks/externalLink27.xml"/><Relationship Id="rId138" Type="http://schemas.openxmlformats.org/officeDocument/2006/relationships/externalLink" Target="externalLinks/externalLink81.xml"/><Relationship Id="rId159" Type="http://schemas.openxmlformats.org/officeDocument/2006/relationships/externalLink" Target="externalLinks/externalLink102.xml"/><Relationship Id="rId170" Type="http://schemas.openxmlformats.org/officeDocument/2006/relationships/externalLink" Target="externalLinks/externalLink113.xml"/><Relationship Id="rId191" Type="http://schemas.openxmlformats.org/officeDocument/2006/relationships/externalLink" Target="externalLinks/externalLink134.xml"/><Relationship Id="rId205" Type="http://schemas.openxmlformats.org/officeDocument/2006/relationships/externalLink" Target="externalLinks/externalLink148.xml"/><Relationship Id="rId226" Type="http://schemas.openxmlformats.org/officeDocument/2006/relationships/externalLink" Target="externalLinks/externalLink169.xml"/><Relationship Id="rId247" Type="http://schemas.openxmlformats.org/officeDocument/2006/relationships/externalLink" Target="externalLinks/externalLink190.xml"/><Relationship Id="rId107" Type="http://schemas.openxmlformats.org/officeDocument/2006/relationships/externalLink" Target="externalLinks/externalLink50.xml"/><Relationship Id="rId268" Type="http://schemas.openxmlformats.org/officeDocument/2006/relationships/externalLink" Target="externalLinks/externalLink211.xml"/><Relationship Id="rId289" Type="http://schemas.openxmlformats.org/officeDocument/2006/relationships/styles" Target="styles.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7.xml"/><Relationship Id="rId128" Type="http://schemas.openxmlformats.org/officeDocument/2006/relationships/externalLink" Target="externalLinks/externalLink71.xml"/><Relationship Id="rId149" Type="http://schemas.openxmlformats.org/officeDocument/2006/relationships/externalLink" Target="externalLinks/externalLink92.xml"/><Relationship Id="rId5" Type="http://schemas.openxmlformats.org/officeDocument/2006/relationships/worksheet" Target="worksheets/sheet5.xml"/><Relationship Id="rId95" Type="http://schemas.openxmlformats.org/officeDocument/2006/relationships/externalLink" Target="externalLinks/externalLink38.xml"/><Relationship Id="rId160" Type="http://schemas.openxmlformats.org/officeDocument/2006/relationships/externalLink" Target="externalLinks/externalLink103.xml"/><Relationship Id="rId181" Type="http://schemas.openxmlformats.org/officeDocument/2006/relationships/externalLink" Target="externalLinks/externalLink124.xml"/><Relationship Id="rId216" Type="http://schemas.openxmlformats.org/officeDocument/2006/relationships/externalLink" Target="externalLinks/externalLink159.xml"/><Relationship Id="rId237" Type="http://schemas.openxmlformats.org/officeDocument/2006/relationships/externalLink" Target="externalLinks/externalLink180.xml"/><Relationship Id="rId258" Type="http://schemas.openxmlformats.org/officeDocument/2006/relationships/externalLink" Target="externalLinks/externalLink201.xml"/><Relationship Id="rId279" Type="http://schemas.openxmlformats.org/officeDocument/2006/relationships/externalLink" Target="externalLinks/externalLink222.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7.xml"/><Relationship Id="rId118" Type="http://schemas.openxmlformats.org/officeDocument/2006/relationships/externalLink" Target="externalLinks/externalLink61.xml"/><Relationship Id="rId139" Type="http://schemas.openxmlformats.org/officeDocument/2006/relationships/externalLink" Target="externalLinks/externalLink82.xml"/><Relationship Id="rId290" Type="http://schemas.openxmlformats.org/officeDocument/2006/relationships/sharedStrings" Target="sharedStrings.xml"/><Relationship Id="rId85" Type="http://schemas.openxmlformats.org/officeDocument/2006/relationships/externalLink" Target="externalLinks/externalLink28.xml"/><Relationship Id="rId150" Type="http://schemas.openxmlformats.org/officeDocument/2006/relationships/externalLink" Target="externalLinks/externalLink93.xml"/><Relationship Id="rId171" Type="http://schemas.openxmlformats.org/officeDocument/2006/relationships/externalLink" Target="externalLinks/externalLink114.xml"/><Relationship Id="rId192" Type="http://schemas.openxmlformats.org/officeDocument/2006/relationships/externalLink" Target="externalLinks/externalLink135.xml"/><Relationship Id="rId206" Type="http://schemas.openxmlformats.org/officeDocument/2006/relationships/externalLink" Target="externalLinks/externalLink149.xml"/><Relationship Id="rId227" Type="http://schemas.openxmlformats.org/officeDocument/2006/relationships/externalLink" Target="externalLinks/externalLink170.xml"/><Relationship Id="rId248" Type="http://schemas.openxmlformats.org/officeDocument/2006/relationships/externalLink" Target="externalLinks/externalLink191.xml"/><Relationship Id="rId269" Type="http://schemas.openxmlformats.org/officeDocument/2006/relationships/externalLink" Target="externalLinks/externalLink21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51.xml"/><Relationship Id="rId129" Type="http://schemas.openxmlformats.org/officeDocument/2006/relationships/externalLink" Target="externalLinks/externalLink72.xml"/><Relationship Id="rId280" Type="http://schemas.openxmlformats.org/officeDocument/2006/relationships/externalLink" Target="externalLinks/externalLink223.xml"/><Relationship Id="rId54" Type="http://schemas.openxmlformats.org/officeDocument/2006/relationships/worksheet" Target="worksheets/sheet54.xml"/><Relationship Id="rId75" Type="http://schemas.openxmlformats.org/officeDocument/2006/relationships/externalLink" Target="externalLinks/externalLink18.xml"/><Relationship Id="rId96" Type="http://schemas.openxmlformats.org/officeDocument/2006/relationships/externalLink" Target="externalLinks/externalLink39.xml"/><Relationship Id="rId140" Type="http://schemas.openxmlformats.org/officeDocument/2006/relationships/externalLink" Target="externalLinks/externalLink83.xml"/><Relationship Id="rId161" Type="http://schemas.openxmlformats.org/officeDocument/2006/relationships/externalLink" Target="externalLinks/externalLink104.xml"/><Relationship Id="rId182" Type="http://schemas.openxmlformats.org/officeDocument/2006/relationships/externalLink" Target="externalLinks/externalLink125.xml"/><Relationship Id="rId217" Type="http://schemas.openxmlformats.org/officeDocument/2006/relationships/externalLink" Target="externalLinks/externalLink160.xml"/><Relationship Id="rId6" Type="http://schemas.openxmlformats.org/officeDocument/2006/relationships/worksheet" Target="worksheets/sheet6.xml"/><Relationship Id="rId238" Type="http://schemas.openxmlformats.org/officeDocument/2006/relationships/externalLink" Target="externalLinks/externalLink181.xml"/><Relationship Id="rId259" Type="http://schemas.openxmlformats.org/officeDocument/2006/relationships/externalLink" Target="externalLinks/externalLink202.xml"/><Relationship Id="rId23" Type="http://schemas.openxmlformats.org/officeDocument/2006/relationships/worksheet" Target="worksheets/sheet23.xml"/><Relationship Id="rId119" Type="http://schemas.openxmlformats.org/officeDocument/2006/relationships/externalLink" Target="externalLinks/externalLink62.xml"/><Relationship Id="rId270" Type="http://schemas.openxmlformats.org/officeDocument/2006/relationships/externalLink" Target="externalLinks/externalLink213.xml"/><Relationship Id="rId291" Type="http://schemas.openxmlformats.org/officeDocument/2006/relationships/calcChain" Target="calcChain.xml"/><Relationship Id="rId44" Type="http://schemas.openxmlformats.org/officeDocument/2006/relationships/worksheet" Target="worksheets/sheet44.xml"/><Relationship Id="rId65" Type="http://schemas.openxmlformats.org/officeDocument/2006/relationships/externalLink" Target="externalLinks/externalLink8.xml"/><Relationship Id="rId86" Type="http://schemas.openxmlformats.org/officeDocument/2006/relationships/externalLink" Target="externalLinks/externalLink29.xml"/><Relationship Id="rId130" Type="http://schemas.openxmlformats.org/officeDocument/2006/relationships/externalLink" Target="externalLinks/externalLink73.xml"/><Relationship Id="rId151" Type="http://schemas.openxmlformats.org/officeDocument/2006/relationships/externalLink" Target="externalLinks/externalLink94.xml"/><Relationship Id="rId172" Type="http://schemas.openxmlformats.org/officeDocument/2006/relationships/externalLink" Target="externalLinks/externalLink115.xml"/><Relationship Id="rId193" Type="http://schemas.openxmlformats.org/officeDocument/2006/relationships/externalLink" Target="externalLinks/externalLink136.xml"/><Relationship Id="rId207" Type="http://schemas.openxmlformats.org/officeDocument/2006/relationships/externalLink" Target="externalLinks/externalLink150.xml"/><Relationship Id="rId228" Type="http://schemas.openxmlformats.org/officeDocument/2006/relationships/externalLink" Target="externalLinks/externalLink171.xml"/><Relationship Id="rId249" Type="http://schemas.openxmlformats.org/officeDocument/2006/relationships/externalLink" Target="externalLinks/externalLink192.xml"/><Relationship Id="rId13" Type="http://schemas.openxmlformats.org/officeDocument/2006/relationships/worksheet" Target="worksheets/sheet13.xml"/><Relationship Id="rId109" Type="http://schemas.openxmlformats.org/officeDocument/2006/relationships/externalLink" Target="externalLinks/externalLink52.xml"/><Relationship Id="rId260" Type="http://schemas.openxmlformats.org/officeDocument/2006/relationships/externalLink" Target="externalLinks/externalLink203.xml"/><Relationship Id="rId281" Type="http://schemas.openxmlformats.org/officeDocument/2006/relationships/externalLink" Target="externalLinks/externalLink224.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9.xml"/><Relationship Id="rId97" Type="http://schemas.openxmlformats.org/officeDocument/2006/relationships/externalLink" Target="externalLinks/externalLink40.xml"/><Relationship Id="rId104" Type="http://schemas.openxmlformats.org/officeDocument/2006/relationships/externalLink" Target="externalLinks/externalLink47.xml"/><Relationship Id="rId120" Type="http://schemas.openxmlformats.org/officeDocument/2006/relationships/externalLink" Target="externalLinks/externalLink63.xml"/><Relationship Id="rId125" Type="http://schemas.openxmlformats.org/officeDocument/2006/relationships/externalLink" Target="externalLinks/externalLink68.xml"/><Relationship Id="rId141" Type="http://schemas.openxmlformats.org/officeDocument/2006/relationships/externalLink" Target="externalLinks/externalLink84.xml"/><Relationship Id="rId146" Type="http://schemas.openxmlformats.org/officeDocument/2006/relationships/externalLink" Target="externalLinks/externalLink89.xml"/><Relationship Id="rId167" Type="http://schemas.openxmlformats.org/officeDocument/2006/relationships/externalLink" Target="externalLinks/externalLink110.xml"/><Relationship Id="rId188" Type="http://schemas.openxmlformats.org/officeDocument/2006/relationships/externalLink" Target="externalLinks/externalLink131.xml"/><Relationship Id="rId7" Type="http://schemas.openxmlformats.org/officeDocument/2006/relationships/worksheet" Target="worksheets/sheet7.xml"/><Relationship Id="rId71" Type="http://schemas.openxmlformats.org/officeDocument/2006/relationships/externalLink" Target="externalLinks/externalLink14.xml"/><Relationship Id="rId92" Type="http://schemas.openxmlformats.org/officeDocument/2006/relationships/externalLink" Target="externalLinks/externalLink35.xml"/><Relationship Id="rId162" Type="http://schemas.openxmlformats.org/officeDocument/2006/relationships/externalLink" Target="externalLinks/externalLink105.xml"/><Relationship Id="rId183" Type="http://schemas.openxmlformats.org/officeDocument/2006/relationships/externalLink" Target="externalLinks/externalLink126.xml"/><Relationship Id="rId213" Type="http://schemas.openxmlformats.org/officeDocument/2006/relationships/externalLink" Target="externalLinks/externalLink156.xml"/><Relationship Id="rId218" Type="http://schemas.openxmlformats.org/officeDocument/2006/relationships/externalLink" Target="externalLinks/externalLink161.xml"/><Relationship Id="rId234" Type="http://schemas.openxmlformats.org/officeDocument/2006/relationships/externalLink" Target="externalLinks/externalLink177.xml"/><Relationship Id="rId239" Type="http://schemas.openxmlformats.org/officeDocument/2006/relationships/externalLink" Target="externalLinks/externalLink182.xml"/><Relationship Id="rId2" Type="http://schemas.openxmlformats.org/officeDocument/2006/relationships/worksheet" Target="worksheets/sheet2.xml"/><Relationship Id="rId29" Type="http://schemas.openxmlformats.org/officeDocument/2006/relationships/worksheet" Target="worksheets/sheet29.xml"/><Relationship Id="rId250" Type="http://schemas.openxmlformats.org/officeDocument/2006/relationships/externalLink" Target="externalLinks/externalLink193.xml"/><Relationship Id="rId255" Type="http://schemas.openxmlformats.org/officeDocument/2006/relationships/externalLink" Target="externalLinks/externalLink198.xml"/><Relationship Id="rId271" Type="http://schemas.openxmlformats.org/officeDocument/2006/relationships/externalLink" Target="externalLinks/externalLink214.xml"/><Relationship Id="rId276" Type="http://schemas.openxmlformats.org/officeDocument/2006/relationships/externalLink" Target="externalLinks/externalLink21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9.xml"/><Relationship Id="rId87" Type="http://schemas.openxmlformats.org/officeDocument/2006/relationships/externalLink" Target="externalLinks/externalLink30.xml"/><Relationship Id="rId110" Type="http://schemas.openxmlformats.org/officeDocument/2006/relationships/externalLink" Target="externalLinks/externalLink53.xml"/><Relationship Id="rId115" Type="http://schemas.openxmlformats.org/officeDocument/2006/relationships/externalLink" Target="externalLinks/externalLink58.xml"/><Relationship Id="rId131" Type="http://schemas.openxmlformats.org/officeDocument/2006/relationships/externalLink" Target="externalLinks/externalLink74.xml"/><Relationship Id="rId136" Type="http://schemas.openxmlformats.org/officeDocument/2006/relationships/externalLink" Target="externalLinks/externalLink79.xml"/><Relationship Id="rId157" Type="http://schemas.openxmlformats.org/officeDocument/2006/relationships/externalLink" Target="externalLinks/externalLink100.xml"/><Relationship Id="rId178" Type="http://schemas.openxmlformats.org/officeDocument/2006/relationships/externalLink" Target="externalLinks/externalLink121.xml"/><Relationship Id="rId61" Type="http://schemas.openxmlformats.org/officeDocument/2006/relationships/externalLink" Target="externalLinks/externalLink4.xml"/><Relationship Id="rId82" Type="http://schemas.openxmlformats.org/officeDocument/2006/relationships/externalLink" Target="externalLinks/externalLink25.xml"/><Relationship Id="rId152" Type="http://schemas.openxmlformats.org/officeDocument/2006/relationships/externalLink" Target="externalLinks/externalLink95.xml"/><Relationship Id="rId173" Type="http://schemas.openxmlformats.org/officeDocument/2006/relationships/externalLink" Target="externalLinks/externalLink116.xml"/><Relationship Id="rId194" Type="http://schemas.openxmlformats.org/officeDocument/2006/relationships/externalLink" Target="externalLinks/externalLink137.xml"/><Relationship Id="rId199" Type="http://schemas.openxmlformats.org/officeDocument/2006/relationships/externalLink" Target="externalLinks/externalLink142.xml"/><Relationship Id="rId203" Type="http://schemas.openxmlformats.org/officeDocument/2006/relationships/externalLink" Target="externalLinks/externalLink146.xml"/><Relationship Id="rId208" Type="http://schemas.openxmlformats.org/officeDocument/2006/relationships/externalLink" Target="externalLinks/externalLink151.xml"/><Relationship Id="rId229" Type="http://schemas.openxmlformats.org/officeDocument/2006/relationships/externalLink" Target="externalLinks/externalLink172.xml"/><Relationship Id="rId19" Type="http://schemas.openxmlformats.org/officeDocument/2006/relationships/worksheet" Target="worksheets/sheet19.xml"/><Relationship Id="rId224" Type="http://schemas.openxmlformats.org/officeDocument/2006/relationships/externalLink" Target="externalLinks/externalLink167.xml"/><Relationship Id="rId240" Type="http://schemas.openxmlformats.org/officeDocument/2006/relationships/externalLink" Target="externalLinks/externalLink183.xml"/><Relationship Id="rId245" Type="http://schemas.openxmlformats.org/officeDocument/2006/relationships/externalLink" Target="externalLinks/externalLink188.xml"/><Relationship Id="rId261" Type="http://schemas.openxmlformats.org/officeDocument/2006/relationships/externalLink" Target="externalLinks/externalLink204.xml"/><Relationship Id="rId266" Type="http://schemas.openxmlformats.org/officeDocument/2006/relationships/externalLink" Target="externalLinks/externalLink209.xml"/><Relationship Id="rId287" Type="http://schemas.openxmlformats.org/officeDocument/2006/relationships/externalLink" Target="externalLinks/externalLink230.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20.xml"/><Relationship Id="rId100" Type="http://schemas.openxmlformats.org/officeDocument/2006/relationships/externalLink" Target="externalLinks/externalLink43.xml"/><Relationship Id="rId105" Type="http://schemas.openxmlformats.org/officeDocument/2006/relationships/externalLink" Target="externalLinks/externalLink48.xml"/><Relationship Id="rId126" Type="http://schemas.openxmlformats.org/officeDocument/2006/relationships/externalLink" Target="externalLinks/externalLink69.xml"/><Relationship Id="rId147" Type="http://schemas.openxmlformats.org/officeDocument/2006/relationships/externalLink" Target="externalLinks/externalLink90.xml"/><Relationship Id="rId168" Type="http://schemas.openxmlformats.org/officeDocument/2006/relationships/externalLink" Target="externalLinks/externalLink111.xml"/><Relationship Id="rId282" Type="http://schemas.openxmlformats.org/officeDocument/2006/relationships/externalLink" Target="externalLinks/externalLink22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5.xml"/><Relationship Id="rId93" Type="http://schemas.openxmlformats.org/officeDocument/2006/relationships/externalLink" Target="externalLinks/externalLink36.xml"/><Relationship Id="rId98" Type="http://schemas.openxmlformats.org/officeDocument/2006/relationships/externalLink" Target="externalLinks/externalLink41.xml"/><Relationship Id="rId121" Type="http://schemas.openxmlformats.org/officeDocument/2006/relationships/externalLink" Target="externalLinks/externalLink64.xml"/><Relationship Id="rId142" Type="http://schemas.openxmlformats.org/officeDocument/2006/relationships/externalLink" Target="externalLinks/externalLink85.xml"/><Relationship Id="rId163" Type="http://schemas.openxmlformats.org/officeDocument/2006/relationships/externalLink" Target="externalLinks/externalLink106.xml"/><Relationship Id="rId184" Type="http://schemas.openxmlformats.org/officeDocument/2006/relationships/externalLink" Target="externalLinks/externalLink127.xml"/><Relationship Id="rId189" Type="http://schemas.openxmlformats.org/officeDocument/2006/relationships/externalLink" Target="externalLinks/externalLink132.xml"/><Relationship Id="rId219" Type="http://schemas.openxmlformats.org/officeDocument/2006/relationships/externalLink" Target="externalLinks/externalLink162.xml"/><Relationship Id="rId3" Type="http://schemas.openxmlformats.org/officeDocument/2006/relationships/worksheet" Target="worksheets/sheet3.xml"/><Relationship Id="rId214" Type="http://schemas.openxmlformats.org/officeDocument/2006/relationships/externalLink" Target="externalLinks/externalLink157.xml"/><Relationship Id="rId230" Type="http://schemas.openxmlformats.org/officeDocument/2006/relationships/externalLink" Target="externalLinks/externalLink173.xml"/><Relationship Id="rId235" Type="http://schemas.openxmlformats.org/officeDocument/2006/relationships/externalLink" Target="externalLinks/externalLink178.xml"/><Relationship Id="rId251" Type="http://schemas.openxmlformats.org/officeDocument/2006/relationships/externalLink" Target="externalLinks/externalLink194.xml"/><Relationship Id="rId256" Type="http://schemas.openxmlformats.org/officeDocument/2006/relationships/externalLink" Target="externalLinks/externalLink199.xml"/><Relationship Id="rId277" Type="http://schemas.openxmlformats.org/officeDocument/2006/relationships/externalLink" Target="externalLinks/externalLink220.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0.xml"/><Relationship Id="rId116" Type="http://schemas.openxmlformats.org/officeDocument/2006/relationships/externalLink" Target="externalLinks/externalLink59.xml"/><Relationship Id="rId137" Type="http://schemas.openxmlformats.org/officeDocument/2006/relationships/externalLink" Target="externalLinks/externalLink80.xml"/><Relationship Id="rId158" Type="http://schemas.openxmlformats.org/officeDocument/2006/relationships/externalLink" Target="externalLinks/externalLink101.xml"/><Relationship Id="rId272" Type="http://schemas.openxmlformats.org/officeDocument/2006/relationships/externalLink" Target="externalLinks/externalLink21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5.xml"/><Relationship Id="rId83" Type="http://schemas.openxmlformats.org/officeDocument/2006/relationships/externalLink" Target="externalLinks/externalLink26.xml"/><Relationship Id="rId88" Type="http://schemas.openxmlformats.org/officeDocument/2006/relationships/externalLink" Target="externalLinks/externalLink31.xml"/><Relationship Id="rId111" Type="http://schemas.openxmlformats.org/officeDocument/2006/relationships/externalLink" Target="externalLinks/externalLink54.xml"/><Relationship Id="rId132" Type="http://schemas.openxmlformats.org/officeDocument/2006/relationships/externalLink" Target="externalLinks/externalLink75.xml"/><Relationship Id="rId153" Type="http://schemas.openxmlformats.org/officeDocument/2006/relationships/externalLink" Target="externalLinks/externalLink96.xml"/><Relationship Id="rId174" Type="http://schemas.openxmlformats.org/officeDocument/2006/relationships/externalLink" Target="externalLinks/externalLink117.xml"/><Relationship Id="rId179" Type="http://schemas.openxmlformats.org/officeDocument/2006/relationships/externalLink" Target="externalLinks/externalLink122.xml"/><Relationship Id="rId195" Type="http://schemas.openxmlformats.org/officeDocument/2006/relationships/externalLink" Target="externalLinks/externalLink138.xml"/><Relationship Id="rId209" Type="http://schemas.openxmlformats.org/officeDocument/2006/relationships/externalLink" Target="externalLinks/externalLink152.xml"/><Relationship Id="rId190" Type="http://schemas.openxmlformats.org/officeDocument/2006/relationships/externalLink" Target="externalLinks/externalLink133.xml"/><Relationship Id="rId204" Type="http://schemas.openxmlformats.org/officeDocument/2006/relationships/externalLink" Target="externalLinks/externalLink147.xml"/><Relationship Id="rId220" Type="http://schemas.openxmlformats.org/officeDocument/2006/relationships/externalLink" Target="externalLinks/externalLink163.xml"/><Relationship Id="rId225" Type="http://schemas.openxmlformats.org/officeDocument/2006/relationships/externalLink" Target="externalLinks/externalLink168.xml"/><Relationship Id="rId241" Type="http://schemas.openxmlformats.org/officeDocument/2006/relationships/externalLink" Target="externalLinks/externalLink184.xml"/><Relationship Id="rId246" Type="http://schemas.openxmlformats.org/officeDocument/2006/relationships/externalLink" Target="externalLinks/externalLink189.xml"/><Relationship Id="rId267" Type="http://schemas.openxmlformats.org/officeDocument/2006/relationships/externalLink" Target="externalLinks/externalLink210.xml"/><Relationship Id="rId288"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9.xml"/><Relationship Id="rId127" Type="http://schemas.openxmlformats.org/officeDocument/2006/relationships/externalLink" Target="externalLinks/externalLink70.xml"/><Relationship Id="rId262" Type="http://schemas.openxmlformats.org/officeDocument/2006/relationships/externalLink" Target="externalLinks/externalLink205.xml"/><Relationship Id="rId283" Type="http://schemas.openxmlformats.org/officeDocument/2006/relationships/externalLink" Target="externalLinks/externalLink22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6.xml"/><Relationship Id="rId78" Type="http://schemas.openxmlformats.org/officeDocument/2006/relationships/externalLink" Target="externalLinks/externalLink21.xml"/><Relationship Id="rId94" Type="http://schemas.openxmlformats.org/officeDocument/2006/relationships/externalLink" Target="externalLinks/externalLink37.xml"/><Relationship Id="rId99" Type="http://schemas.openxmlformats.org/officeDocument/2006/relationships/externalLink" Target="externalLinks/externalLink42.xml"/><Relationship Id="rId101" Type="http://schemas.openxmlformats.org/officeDocument/2006/relationships/externalLink" Target="externalLinks/externalLink44.xml"/><Relationship Id="rId122" Type="http://schemas.openxmlformats.org/officeDocument/2006/relationships/externalLink" Target="externalLinks/externalLink65.xml"/><Relationship Id="rId143" Type="http://schemas.openxmlformats.org/officeDocument/2006/relationships/externalLink" Target="externalLinks/externalLink86.xml"/><Relationship Id="rId148" Type="http://schemas.openxmlformats.org/officeDocument/2006/relationships/externalLink" Target="externalLinks/externalLink91.xml"/><Relationship Id="rId164" Type="http://schemas.openxmlformats.org/officeDocument/2006/relationships/externalLink" Target="externalLinks/externalLink107.xml"/><Relationship Id="rId169" Type="http://schemas.openxmlformats.org/officeDocument/2006/relationships/externalLink" Target="externalLinks/externalLink112.xml"/><Relationship Id="rId185" Type="http://schemas.openxmlformats.org/officeDocument/2006/relationships/externalLink" Target="externalLinks/externalLink128.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23.xml"/><Relationship Id="rId210" Type="http://schemas.openxmlformats.org/officeDocument/2006/relationships/externalLink" Target="externalLinks/externalLink153.xml"/><Relationship Id="rId215" Type="http://schemas.openxmlformats.org/officeDocument/2006/relationships/externalLink" Target="externalLinks/externalLink158.xml"/><Relationship Id="rId236" Type="http://schemas.openxmlformats.org/officeDocument/2006/relationships/externalLink" Target="externalLinks/externalLink179.xml"/><Relationship Id="rId257" Type="http://schemas.openxmlformats.org/officeDocument/2006/relationships/externalLink" Target="externalLinks/externalLink200.xml"/><Relationship Id="rId278" Type="http://schemas.openxmlformats.org/officeDocument/2006/relationships/externalLink" Target="externalLinks/externalLink221.xml"/><Relationship Id="rId26" Type="http://schemas.openxmlformats.org/officeDocument/2006/relationships/worksheet" Target="worksheets/sheet26.xml"/><Relationship Id="rId231" Type="http://schemas.openxmlformats.org/officeDocument/2006/relationships/externalLink" Target="externalLinks/externalLink174.xml"/><Relationship Id="rId252" Type="http://schemas.openxmlformats.org/officeDocument/2006/relationships/externalLink" Target="externalLinks/externalLink195.xml"/><Relationship Id="rId273" Type="http://schemas.openxmlformats.org/officeDocument/2006/relationships/externalLink" Target="externalLinks/externalLink216.xml"/><Relationship Id="rId47" Type="http://schemas.openxmlformats.org/officeDocument/2006/relationships/worksheet" Target="worksheets/sheet47.xml"/><Relationship Id="rId68" Type="http://schemas.openxmlformats.org/officeDocument/2006/relationships/externalLink" Target="externalLinks/externalLink11.xml"/><Relationship Id="rId89" Type="http://schemas.openxmlformats.org/officeDocument/2006/relationships/externalLink" Target="externalLinks/externalLink32.xml"/><Relationship Id="rId112" Type="http://schemas.openxmlformats.org/officeDocument/2006/relationships/externalLink" Target="externalLinks/externalLink55.xml"/><Relationship Id="rId133" Type="http://schemas.openxmlformats.org/officeDocument/2006/relationships/externalLink" Target="externalLinks/externalLink76.xml"/><Relationship Id="rId154" Type="http://schemas.openxmlformats.org/officeDocument/2006/relationships/externalLink" Target="externalLinks/externalLink97.xml"/><Relationship Id="rId175" Type="http://schemas.openxmlformats.org/officeDocument/2006/relationships/externalLink" Target="externalLinks/externalLink118.xml"/><Relationship Id="rId196" Type="http://schemas.openxmlformats.org/officeDocument/2006/relationships/externalLink" Target="externalLinks/externalLink139.xml"/><Relationship Id="rId200" Type="http://schemas.openxmlformats.org/officeDocument/2006/relationships/externalLink" Target="externalLinks/externalLink143.xml"/><Relationship Id="rId16" Type="http://schemas.openxmlformats.org/officeDocument/2006/relationships/worksheet" Target="worksheets/sheet16.xml"/><Relationship Id="rId221" Type="http://schemas.openxmlformats.org/officeDocument/2006/relationships/externalLink" Target="externalLinks/externalLink164.xml"/><Relationship Id="rId242" Type="http://schemas.openxmlformats.org/officeDocument/2006/relationships/externalLink" Target="externalLinks/externalLink185.xml"/><Relationship Id="rId263" Type="http://schemas.openxmlformats.org/officeDocument/2006/relationships/externalLink" Target="externalLinks/externalLink206.xml"/><Relationship Id="rId284" Type="http://schemas.openxmlformats.org/officeDocument/2006/relationships/externalLink" Target="externalLinks/externalLink227.xml"/><Relationship Id="rId37" Type="http://schemas.openxmlformats.org/officeDocument/2006/relationships/worksheet" Target="worksheets/sheet37.xml"/><Relationship Id="rId58" Type="http://schemas.openxmlformats.org/officeDocument/2006/relationships/externalLink" Target="externalLinks/externalLink1.xml"/><Relationship Id="rId79" Type="http://schemas.openxmlformats.org/officeDocument/2006/relationships/externalLink" Target="externalLinks/externalLink22.xml"/><Relationship Id="rId102" Type="http://schemas.openxmlformats.org/officeDocument/2006/relationships/externalLink" Target="externalLinks/externalLink45.xml"/><Relationship Id="rId123" Type="http://schemas.openxmlformats.org/officeDocument/2006/relationships/externalLink" Target="externalLinks/externalLink66.xml"/><Relationship Id="rId144" Type="http://schemas.openxmlformats.org/officeDocument/2006/relationships/externalLink" Target="externalLinks/externalLink87.xml"/><Relationship Id="rId90" Type="http://schemas.openxmlformats.org/officeDocument/2006/relationships/externalLink" Target="externalLinks/externalLink33.xml"/><Relationship Id="rId165" Type="http://schemas.openxmlformats.org/officeDocument/2006/relationships/externalLink" Target="externalLinks/externalLink108.xml"/><Relationship Id="rId186" Type="http://schemas.openxmlformats.org/officeDocument/2006/relationships/externalLink" Target="externalLinks/externalLink129.xml"/><Relationship Id="rId211" Type="http://schemas.openxmlformats.org/officeDocument/2006/relationships/externalLink" Target="externalLinks/externalLink154.xml"/><Relationship Id="rId232" Type="http://schemas.openxmlformats.org/officeDocument/2006/relationships/externalLink" Target="externalLinks/externalLink175.xml"/><Relationship Id="rId253" Type="http://schemas.openxmlformats.org/officeDocument/2006/relationships/externalLink" Target="externalLinks/externalLink196.xml"/><Relationship Id="rId274" Type="http://schemas.openxmlformats.org/officeDocument/2006/relationships/externalLink" Target="externalLinks/externalLink217.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2.xml"/><Relationship Id="rId113" Type="http://schemas.openxmlformats.org/officeDocument/2006/relationships/externalLink" Target="externalLinks/externalLink56.xml"/><Relationship Id="rId134" Type="http://schemas.openxmlformats.org/officeDocument/2006/relationships/externalLink" Target="externalLinks/externalLink77.xml"/><Relationship Id="rId80" Type="http://schemas.openxmlformats.org/officeDocument/2006/relationships/externalLink" Target="externalLinks/externalLink23.xml"/><Relationship Id="rId155" Type="http://schemas.openxmlformats.org/officeDocument/2006/relationships/externalLink" Target="externalLinks/externalLink98.xml"/><Relationship Id="rId176" Type="http://schemas.openxmlformats.org/officeDocument/2006/relationships/externalLink" Target="externalLinks/externalLink119.xml"/><Relationship Id="rId197" Type="http://schemas.openxmlformats.org/officeDocument/2006/relationships/externalLink" Target="externalLinks/externalLink140.xml"/><Relationship Id="rId201" Type="http://schemas.openxmlformats.org/officeDocument/2006/relationships/externalLink" Target="externalLinks/externalLink144.xml"/><Relationship Id="rId222" Type="http://schemas.openxmlformats.org/officeDocument/2006/relationships/externalLink" Target="externalLinks/externalLink165.xml"/><Relationship Id="rId243" Type="http://schemas.openxmlformats.org/officeDocument/2006/relationships/externalLink" Target="externalLinks/externalLink186.xml"/><Relationship Id="rId264" Type="http://schemas.openxmlformats.org/officeDocument/2006/relationships/externalLink" Target="externalLinks/externalLink207.xml"/><Relationship Id="rId285" Type="http://schemas.openxmlformats.org/officeDocument/2006/relationships/externalLink" Target="externalLinks/externalLink22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2.xml"/><Relationship Id="rId103" Type="http://schemas.openxmlformats.org/officeDocument/2006/relationships/externalLink" Target="externalLinks/externalLink46.xml"/><Relationship Id="rId124" Type="http://schemas.openxmlformats.org/officeDocument/2006/relationships/externalLink" Target="externalLinks/externalLink67.xml"/><Relationship Id="rId70" Type="http://schemas.openxmlformats.org/officeDocument/2006/relationships/externalLink" Target="externalLinks/externalLink13.xml"/><Relationship Id="rId91" Type="http://schemas.openxmlformats.org/officeDocument/2006/relationships/externalLink" Target="externalLinks/externalLink34.xml"/><Relationship Id="rId145" Type="http://schemas.openxmlformats.org/officeDocument/2006/relationships/externalLink" Target="externalLinks/externalLink88.xml"/><Relationship Id="rId166" Type="http://schemas.openxmlformats.org/officeDocument/2006/relationships/externalLink" Target="externalLinks/externalLink109.xml"/><Relationship Id="rId187" Type="http://schemas.openxmlformats.org/officeDocument/2006/relationships/externalLink" Target="externalLinks/externalLink130.xml"/><Relationship Id="rId1" Type="http://schemas.openxmlformats.org/officeDocument/2006/relationships/worksheet" Target="worksheets/sheet1.xml"/><Relationship Id="rId212" Type="http://schemas.openxmlformats.org/officeDocument/2006/relationships/externalLink" Target="externalLinks/externalLink155.xml"/><Relationship Id="rId233" Type="http://schemas.openxmlformats.org/officeDocument/2006/relationships/externalLink" Target="externalLinks/externalLink176.xml"/><Relationship Id="rId254" Type="http://schemas.openxmlformats.org/officeDocument/2006/relationships/externalLink" Target="externalLinks/externalLink197.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7.xml"/><Relationship Id="rId275" Type="http://schemas.openxmlformats.org/officeDocument/2006/relationships/externalLink" Target="externalLinks/externalLink218.xml"/><Relationship Id="rId60" Type="http://schemas.openxmlformats.org/officeDocument/2006/relationships/externalLink" Target="externalLinks/externalLink3.xml"/><Relationship Id="rId81" Type="http://schemas.openxmlformats.org/officeDocument/2006/relationships/externalLink" Target="externalLinks/externalLink24.xml"/><Relationship Id="rId135" Type="http://schemas.openxmlformats.org/officeDocument/2006/relationships/externalLink" Target="externalLinks/externalLink78.xml"/><Relationship Id="rId156" Type="http://schemas.openxmlformats.org/officeDocument/2006/relationships/externalLink" Target="externalLinks/externalLink99.xml"/><Relationship Id="rId177" Type="http://schemas.openxmlformats.org/officeDocument/2006/relationships/externalLink" Target="externalLinks/externalLink120.xml"/><Relationship Id="rId198" Type="http://schemas.openxmlformats.org/officeDocument/2006/relationships/externalLink" Target="externalLinks/externalLink141.xml"/><Relationship Id="rId202" Type="http://schemas.openxmlformats.org/officeDocument/2006/relationships/externalLink" Target="externalLinks/externalLink145.xml"/><Relationship Id="rId223" Type="http://schemas.openxmlformats.org/officeDocument/2006/relationships/externalLink" Target="externalLinks/externalLink166.xml"/><Relationship Id="rId244" Type="http://schemas.openxmlformats.org/officeDocument/2006/relationships/externalLink" Target="externalLinks/externalLink187.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externalLink" Target="externalLinks/externalLink208.xml"/><Relationship Id="rId286" Type="http://schemas.openxmlformats.org/officeDocument/2006/relationships/externalLink" Target="externalLinks/externalLink22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image" Target="../media/image7.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477297</xdr:colOff>
      <xdr:row>0</xdr:row>
      <xdr:rowOff>32449</xdr:rowOff>
    </xdr:from>
    <xdr:to>
      <xdr:col>5</xdr:col>
      <xdr:colOff>1393162</xdr:colOff>
      <xdr:row>3</xdr:row>
      <xdr:rowOff>377577</xdr:rowOff>
    </xdr:to>
    <xdr:pic>
      <xdr:nvPicPr>
        <xdr:cNvPr id="4" name="Imagen 3">
          <a:extLst>
            <a:ext uri="{FF2B5EF4-FFF2-40B4-BE49-F238E27FC236}">
              <a16:creationId xmlns:a16="http://schemas.microsoft.com/office/drawing/2014/main" id="{CB9D4C27-CBB9-45CA-B927-D732005378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67819" y="32449"/>
          <a:ext cx="1742761" cy="952216"/>
        </a:xfrm>
        <a:prstGeom prst="rect">
          <a:avLst/>
        </a:prstGeom>
      </xdr:spPr>
    </xdr:pic>
    <xdr:clientData/>
  </xdr:twoCellAnchor>
  <xdr:twoCellAnchor editAs="oneCell">
    <xdr:from>
      <xdr:col>1</xdr:col>
      <xdr:colOff>297656</xdr:colOff>
      <xdr:row>0</xdr:row>
      <xdr:rowOff>59532</xdr:rowOff>
    </xdr:from>
    <xdr:to>
      <xdr:col>1</xdr:col>
      <xdr:colOff>1091406</xdr:colOff>
      <xdr:row>3</xdr:row>
      <xdr:rowOff>386092</xdr:rowOff>
    </xdr:to>
    <xdr:pic>
      <xdr:nvPicPr>
        <xdr:cNvPr id="5" name="Imagen 4">
          <a:extLst>
            <a:ext uri="{FF2B5EF4-FFF2-40B4-BE49-F238E27FC236}">
              <a16:creationId xmlns:a16="http://schemas.microsoft.com/office/drawing/2014/main" id="{B8764904-6B15-4346-B220-DFB9DFBB656E}"/>
            </a:ext>
          </a:extLst>
        </xdr:cNvPr>
        <xdr:cNvPicPr>
          <a:picLocks noChangeAspect="1"/>
        </xdr:cNvPicPr>
      </xdr:nvPicPr>
      <xdr:blipFill>
        <a:blip xmlns:r="http://schemas.openxmlformats.org/officeDocument/2006/relationships" r:embed="rId2"/>
        <a:stretch>
          <a:fillRect/>
        </a:stretch>
      </xdr:blipFill>
      <xdr:spPr>
        <a:xfrm>
          <a:off x="883047" y="59532"/>
          <a:ext cx="793750" cy="9317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27214</xdr:colOff>
      <xdr:row>0</xdr:row>
      <xdr:rowOff>239346</xdr:rowOff>
    </xdr:from>
    <xdr:to>
      <xdr:col>41</xdr:col>
      <xdr:colOff>145143</xdr:colOff>
      <xdr:row>6</xdr:row>
      <xdr:rowOff>3729</xdr:rowOff>
    </xdr:to>
    <xdr:pic>
      <xdr:nvPicPr>
        <xdr:cNvPr id="2" name="Imagen 1">
          <a:extLst>
            <a:ext uri="{FF2B5EF4-FFF2-40B4-BE49-F238E27FC236}">
              <a16:creationId xmlns:a16="http://schemas.microsoft.com/office/drawing/2014/main" id="{DC9238A3-2D86-4093-80A2-15FE281D9AF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264" t="24728" r="12363" b="14383"/>
        <a:stretch/>
      </xdr:blipFill>
      <xdr:spPr>
        <a:xfrm>
          <a:off x="15086239" y="239346"/>
          <a:ext cx="2651578" cy="1098337"/>
        </a:xfrm>
        <a:prstGeom prst="rect">
          <a:avLst/>
        </a:prstGeom>
      </xdr:spPr>
    </xdr:pic>
    <xdr:clientData/>
  </xdr:twoCellAnchor>
  <xdr:twoCellAnchor editAs="oneCell">
    <xdr:from>
      <xdr:col>1</xdr:col>
      <xdr:colOff>156825</xdr:colOff>
      <xdr:row>1</xdr:row>
      <xdr:rowOff>88910</xdr:rowOff>
    </xdr:from>
    <xdr:to>
      <xdr:col>1</xdr:col>
      <xdr:colOff>1360714</xdr:colOff>
      <xdr:row>6</xdr:row>
      <xdr:rowOff>169116</xdr:rowOff>
    </xdr:to>
    <xdr:pic>
      <xdr:nvPicPr>
        <xdr:cNvPr id="3" name="Imagen 2" descr="Nuestro municipio - Alcaldía de Florencia - Caquetá">
          <a:extLst>
            <a:ext uri="{FF2B5EF4-FFF2-40B4-BE49-F238E27FC236}">
              <a16:creationId xmlns:a16="http://schemas.microsoft.com/office/drawing/2014/main" id="{931507DA-C62F-4A46-A695-7B417D2708E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7900" y="327035"/>
          <a:ext cx="1203889" cy="1185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158751</xdr:colOff>
      <xdr:row>0</xdr:row>
      <xdr:rowOff>109701</xdr:rowOff>
    </xdr:from>
    <xdr:to>
      <xdr:col>14</xdr:col>
      <xdr:colOff>1469573</xdr:colOff>
      <xdr:row>6</xdr:row>
      <xdr:rowOff>362857</xdr:rowOff>
    </xdr:to>
    <xdr:pic>
      <xdr:nvPicPr>
        <xdr:cNvPr id="2" name="Imagen 3">
          <a:extLst>
            <a:ext uri="{FF2B5EF4-FFF2-40B4-BE49-F238E27FC236}">
              <a16:creationId xmlns:a16="http://schemas.microsoft.com/office/drawing/2014/main" id="{95233DFA-25C2-4C44-B8BB-C03D685C730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264" r="12363"/>
        <a:stretch/>
      </xdr:blipFill>
      <xdr:spPr>
        <a:xfrm>
          <a:off x="13584465" y="109701"/>
          <a:ext cx="4127500" cy="1704585"/>
        </a:xfrm>
        <a:prstGeom prst="rect">
          <a:avLst/>
        </a:prstGeom>
      </xdr:spPr>
    </xdr:pic>
    <xdr:clientData/>
  </xdr:twoCellAnchor>
  <xdr:twoCellAnchor editAs="oneCell">
    <xdr:from>
      <xdr:col>0</xdr:col>
      <xdr:colOff>215175</xdr:colOff>
      <xdr:row>0</xdr:row>
      <xdr:rowOff>168366</xdr:rowOff>
    </xdr:from>
    <xdr:to>
      <xdr:col>2</xdr:col>
      <xdr:colOff>204106</xdr:colOff>
      <xdr:row>6</xdr:row>
      <xdr:rowOff>340178</xdr:rowOff>
    </xdr:to>
    <xdr:pic>
      <xdr:nvPicPr>
        <xdr:cNvPr id="3" name="Imagen 2">
          <a:extLst>
            <a:ext uri="{FF2B5EF4-FFF2-40B4-BE49-F238E27FC236}">
              <a16:creationId xmlns:a16="http://schemas.microsoft.com/office/drawing/2014/main" id="{C13D0666-13AA-4EBD-BCD8-2B3A8A340EB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5175" y="168366"/>
          <a:ext cx="3957681" cy="162324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165100</xdr:colOff>
      <xdr:row>0</xdr:row>
      <xdr:rowOff>51858</xdr:rowOff>
    </xdr:from>
    <xdr:to>
      <xdr:col>8</xdr:col>
      <xdr:colOff>972282</xdr:colOff>
      <xdr:row>3</xdr:row>
      <xdr:rowOff>327025</xdr:rowOff>
    </xdr:to>
    <xdr:pic>
      <xdr:nvPicPr>
        <xdr:cNvPr id="2" name="Imagen 1">
          <a:extLst>
            <a:ext uri="{FF2B5EF4-FFF2-40B4-BE49-F238E27FC236}">
              <a16:creationId xmlns:a16="http://schemas.microsoft.com/office/drawing/2014/main" id="{1EB9BDB7-AF16-4753-8BC9-117769A1A0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80175" y="51858"/>
          <a:ext cx="1740632" cy="837142"/>
        </a:xfrm>
        <a:prstGeom prst="rect">
          <a:avLst/>
        </a:prstGeom>
      </xdr:spPr>
    </xdr:pic>
    <xdr:clientData/>
  </xdr:twoCellAnchor>
  <xdr:twoCellAnchor editAs="oneCell">
    <xdr:from>
      <xdr:col>2</xdr:col>
      <xdr:colOff>701674</xdr:colOff>
      <xdr:row>0</xdr:row>
      <xdr:rowOff>35983</xdr:rowOff>
    </xdr:from>
    <xdr:to>
      <xdr:col>2</xdr:col>
      <xdr:colOff>1407582</xdr:colOff>
      <xdr:row>3</xdr:row>
      <xdr:rowOff>302683</xdr:rowOff>
    </xdr:to>
    <xdr:pic>
      <xdr:nvPicPr>
        <xdr:cNvPr id="3" name="Imagen 2">
          <a:extLst>
            <a:ext uri="{FF2B5EF4-FFF2-40B4-BE49-F238E27FC236}">
              <a16:creationId xmlns:a16="http://schemas.microsoft.com/office/drawing/2014/main" id="{1AEDE77F-99F7-408E-9A94-DC56A70D0DBE}"/>
            </a:ext>
          </a:extLst>
        </xdr:cNvPr>
        <xdr:cNvPicPr>
          <a:picLocks noChangeAspect="1"/>
        </xdr:cNvPicPr>
      </xdr:nvPicPr>
      <xdr:blipFill>
        <a:blip xmlns:r="http://schemas.openxmlformats.org/officeDocument/2006/relationships" r:embed="rId2"/>
        <a:stretch>
          <a:fillRect/>
        </a:stretch>
      </xdr:blipFill>
      <xdr:spPr>
        <a:xfrm>
          <a:off x="1825624" y="35983"/>
          <a:ext cx="705908" cy="828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182219</xdr:colOff>
      <xdr:row>0</xdr:row>
      <xdr:rowOff>57979</xdr:rowOff>
    </xdr:from>
    <xdr:to>
      <xdr:col>8</xdr:col>
      <xdr:colOff>30938</xdr:colOff>
      <xdr:row>3</xdr:row>
      <xdr:rowOff>267346</xdr:rowOff>
    </xdr:to>
    <xdr:pic>
      <xdr:nvPicPr>
        <xdr:cNvPr id="2" name="Imagen 1" descr="Escudo de Florencia (Caquetá) - Wikipedia, la enciclopedia libre">
          <a:extLst>
            <a:ext uri="{FF2B5EF4-FFF2-40B4-BE49-F238E27FC236}">
              <a16:creationId xmlns:a16="http://schemas.microsoft.com/office/drawing/2014/main" id="{30C2F372-AE0E-45FB-BF8B-06B9703C4DC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97294" y="57979"/>
          <a:ext cx="782169" cy="771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146050</xdr:colOff>
      <xdr:row>0</xdr:row>
      <xdr:rowOff>51858</xdr:rowOff>
    </xdr:from>
    <xdr:to>
      <xdr:col>8</xdr:col>
      <xdr:colOff>953232</xdr:colOff>
      <xdr:row>3</xdr:row>
      <xdr:rowOff>327025</xdr:rowOff>
    </xdr:to>
    <xdr:pic>
      <xdr:nvPicPr>
        <xdr:cNvPr id="3" name="Imagen 2">
          <a:extLst>
            <a:ext uri="{FF2B5EF4-FFF2-40B4-BE49-F238E27FC236}">
              <a16:creationId xmlns:a16="http://schemas.microsoft.com/office/drawing/2014/main" id="{12E0BA6E-6B19-4874-818B-E94FCAA724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61125" y="51858"/>
          <a:ext cx="1740632" cy="837142"/>
        </a:xfrm>
        <a:prstGeom prst="rect">
          <a:avLst/>
        </a:prstGeom>
      </xdr:spPr>
    </xdr:pic>
    <xdr:clientData/>
  </xdr:twoCellAnchor>
  <xdr:twoCellAnchor editAs="oneCell">
    <xdr:from>
      <xdr:col>2</xdr:col>
      <xdr:colOff>781050</xdr:colOff>
      <xdr:row>0</xdr:row>
      <xdr:rowOff>57150</xdr:rowOff>
    </xdr:from>
    <xdr:to>
      <xdr:col>2</xdr:col>
      <xdr:colOff>1486958</xdr:colOff>
      <xdr:row>3</xdr:row>
      <xdr:rowOff>323850</xdr:rowOff>
    </xdr:to>
    <xdr:pic>
      <xdr:nvPicPr>
        <xdr:cNvPr id="4" name="Imagen 3">
          <a:extLst>
            <a:ext uri="{FF2B5EF4-FFF2-40B4-BE49-F238E27FC236}">
              <a16:creationId xmlns:a16="http://schemas.microsoft.com/office/drawing/2014/main" id="{AE9E8B33-0918-41F1-9ED9-637159B67A39}"/>
            </a:ext>
          </a:extLst>
        </xdr:cNvPr>
        <xdr:cNvPicPr>
          <a:picLocks noChangeAspect="1"/>
        </xdr:cNvPicPr>
      </xdr:nvPicPr>
      <xdr:blipFill>
        <a:blip xmlns:r="http://schemas.openxmlformats.org/officeDocument/2006/relationships" r:embed="rId3"/>
        <a:stretch>
          <a:fillRect/>
        </a:stretch>
      </xdr:blipFill>
      <xdr:spPr>
        <a:xfrm>
          <a:off x="1905000" y="57150"/>
          <a:ext cx="705908" cy="828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31750</xdr:colOff>
      <xdr:row>0</xdr:row>
      <xdr:rowOff>42333</xdr:rowOff>
    </xdr:from>
    <xdr:to>
      <xdr:col>8</xdr:col>
      <xdr:colOff>886557</xdr:colOff>
      <xdr:row>3</xdr:row>
      <xdr:rowOff>317500</xdr:rowOff>
    </xdr:to>
    <xdr:pic>
      <xdr:nvPicPr>
        <xdr:cNvPr id="2" name="Imagen 1">
          <a:extLst>
            <a:ext uri="{FF2B5EF4-FFF2-40B4-BE49-F238E27FC236}">
              <a16:creationId xmlns:a16="http://schemas.microsoft.com/office/drawing/2014/main" id="{DBE6C8E7-5541-4375-A03C-50B30F1CF8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27775" y="42333"/>
          <a:ext cx="1740632" cy="837142"/>
        </a:xfrm>
        <a:prstGeom prst="rect">
          <a:avLst/>
        </a:prstGeom>
      </xdr:spPr>
    </xdr:pic>
    <xdr:clientData/>
  </xdr:twoCellAnchor>
  <xdr:twoCellAnchor editAs="oneCell">
    <xdr:from>
      <xdr:col>2</xdr:col>
      <xdr:colOff>804333</xdr:colOff>
      <xdr:row>0</xdr:row>
      <xdr:rowOff>52916</xdr:rowOff>
    </xdr:from>
    <xdr:to>
      <xdr:col>2</xdr:col>
      <xdr:colOff>1510241</xdr:colOff>
      <xdr:row>3</xdr:row>
      <xdr:rowOff>320674</xdr:rowOff>
    </xdr:to>
    <xdr:pic>
      <xdr:nvPicPr>
        <xdr:cNvPr id="3" name="Imagen 2">
          <a:extLst>
            <a:ext uri="{FF2B5EF4-FFF2-40B4-BE49-F238E27FC236}">
              <a16:creationId xmlns:a16="http://schemas.microsoft.com/office/drawing/2014/main" id="{14DC0D08-22B6-4688-8CC0-F0E419BF94E9}"/>
            </a:ext>
          </a:extLst>
        </xdr:cNvPr>
        <xdr:cNvPicPr>
          <a:picLocks noChangeAspect="1"/>
        </xdr:cNvPicPr>
      </xdr:nvPicPr>
      <xdr:blipFill>
        <a:blip xmlns:r="http://schemas.openxmlformats.org/officeDocument/2006/relationships" r:embed="rId2"/>
        <a:stretch>
          <a:fillRect/>
        </a:stretch>
      </xdr:blipFill>
      <xdr:spPr>
        <a:xfrm>
          <a:off x="1937808" y="52916"/>
          <a:ext cx="705908" cy="82973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31750</xdr:colOff>
      <xdr:row>0</xdr:row>
      <xdr:rowOff>42332</xdr:rowOff>
    </xdr:from>
    <xdr:to>
      <xdr:col>8</xdr:col>
      <xdr:colOff>886557</xdr:colOff>
      <xdr:row>3</xdr:row>
      <xdr:rowOff>304799</xdr:rowOff>
    </xdr:to>
    <xdr:pic>
      <xdr:nvPicPr>
        <xdr:cNvPr id="2" name="Imagen 1">
          <a:extLst>
            <a:ext uri="{FF2B5EF4-FFF2-40B4-BE49-F238E27FC236}">
              <a16:creationId xmlns:a16="http://schemas.microsoft.com/office/drawing/2014/main" id="{6A141CA8-20C0-4CCE-A02E-B458B7F426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27775" y="42332"/>
          <a:ext cx="1740632" cy="891117"/>
        </a:xfrm>
        <a:prstGeom prst="rect">
          <a:avLst/>
        </a:prstGeom>
      </xdr:spPr>
    </xdr:pic>
    <xdr:clientData/>
  </xdr:twoCellAnchor>
  <xdr:twoCellAnchor editAs="oneCell">
    <xdr:from>
      <xdr:col>2</xdr:col>
      <xdr:colOff>777874</xdr:colOff>
      <xdr:row>0</xdr:row>
      <xdr:rowOff>74083</xdr:rowOff>
    </xdr:from>
    <xdr:to>
      <xdr:col>2</xdr:col>
      <xdr:colOff>1483782</xdr:colOff>
      <xdr:row>3</xdr:row>
      <xdr:rowOff>274108</xdr:rowOff>
    </xdr:to>
    <xdr:pic>
      <xdr:nvPicPr>
        <xdr:cNvPr id="3" name="Imagen 2">
          <a:extLst>
            <a:ext uri="{FF2B5EF4-FFF2-40B4-BE49-F238E27FC236}">
              <a16:creationId xmlns:a16="http://schemas.microsoft.com/office/drawing/2014/main" id="{78ED81D5-B846-4F3E-9ABB-BCED16461CC0}"/>
            </a:ext>
          </a:extLst>
        </xdr:cNvPr>
        <xdr:cNvPicPr>
          <a:picLocks noChangeAspect="1"/>
        </xdr:cNvPicPr>
      </xdr:nvPicPr>
      <xdr:blipFill>
        <a:blip xmlns:r="http://schemas.openxmlformats.org/officeDocument/2006/relationships" r:embed="rId2"/>
        <a:stretch>
          <a:fillRect/>
        </a:stretch>
      </xdr:blipFill>
      <xdr:spPr>
        <a:xfrm>
          <a:off x="1911349" y="74083"/>
          <a:ext cx="705908" cy="8286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31750</xdr:colOff>
      <xdr:row>0</xdr:row>
      <xdr:rowOff>42332</xdr:rowOff>
    </xdr:from>
    <xdr:to>
      <xdr:col>8</xdr:col>
      <xdr:colOff>886557</xdr:colOff>
      <xdr:row>3</xdr:row>
      <xdr:rowOff>304799</xdr:rowOff>
    </xdr:to>
    <xdr:pic>
      <xdr:nvPicPr>
        <xdr:cNvPr id="2" name="Imagen 1">
          <a:extLst>
            <a:ext uri="{FF2B5EF4-FFF2-40B4-BE49-F238E27FC236}">
              <a16:creationId xmlns:a16="http://schemas.microsoft.com/office/drawing/2014/main" id="{C3B8A222-F30C-4A82-BF4B-7B847E8A5A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27775" y="42332"/>
          <a:ext cx="1740632" cy="891117"/>
        </a:xfrm>
        <a:prstGeom prst="rect">
          <a:avLst/>
        </a:prstGeom>
      </xdr:spPr>
    </xdr:pic>
    <xdr:clientData/>
  </xdr:twoCellAnchor>
  <xdr:twoCellAnchor editAs="oneCell">
    <xdr:from>
      <xdr:col>2</xdr:col>
      <xdr:colOff>777874</xdr:colOff>
      <xdr:row>0</xdr:row>
      <xdr:rowOff>74083</xdr:rowOff>
    </xdr:from>
    <xdr:to>
      <xdr:col>2</xdr:col>
      <xdr:colOff>1483782</xdr:colOff>
      <xdr:row>3</xdr:row>
      <xdr:rowOff>274108</xdr:rowOff>
    </xdr:to>
    <xdr:pic>
      <xdr:nvPicPr>
        <xdr:cNvPr id="3" name="Imagen 2">
          <a:extLst>
            <a:ext uri="{FF2B5EF4-FFF2-40B4-BE49-F238E27FC236}">
              <a16:creationId xmlns:a16="http://schemas.microsoft.com/office/drawing/2014/main" id="{FDE291FF-6D83-49E3-BA45-53C4CF0C3E6C}"/>
            </a:ext>
          </a:extLst>
        </xdr:cNvPr>
        <xdr:cNvPicPr>
          <a:picLocks noChangeAspect="1"/>
        </xdr:cNvPicPr>
      </xdr:nvPicPr>
      <xdr:blipFill>
        <a:blip xmlns:r="http://schemas.openxmlformats.org/officeDocument/2006/relationships" r:embed="rId2"/>
        <a:stretch>
          <a:fillRect/>
        </a:stretch>
      </xdr:blipFill>
      <xdr:spPr>
        <a:xfrm>
          <a:off x="1911349" y="74083"/>
          <a:ext cx="705908" cy="8286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6" name="Imagen 5" descr="Escudo de Florencia (Caquetá) - Wikipedia, la enciclopedia libre">
          <a:extLst>
            <a:ext uri="{FF2B5EF4-FFF2-40B4-BE49-F238E27FC236}">
              <a16:creationId xmlns:a16="http://schemas.microsoft.com/office/drawing/2014/main" id="{1A7179BB-BB6F-4773-80ED-B1ECB5D990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3</xdr:row>
      <xdr:rowOff>367240</xdr:rowOff>
    </xdr:to>
    <xdr:pic>
      <xdr:nvPicPr>
        <xdr:cNvPr id="7" name="Imagen 6">
          <a:extLst>
            <a:ext uri="{FF2B5EF4-FFF2-40B4-BE49-F238E27FC236}">
              <a16:creationId xmlns:a16="http://schemas.microsoft.com/office/drawing/2014/main" id="{FABF9365-77B1-4F9D-9548-866D56CA08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9000"/>
        </a:xfrm>
        <a:prstGeom prst="rect">
          <a:avLst/>
        </a:prstGeom>
      </xdr:spPr>
    </xdr:pic>
    <xdr:clientData/>
  </xdr:twoCellAnchor>
  <xdr:twoCellAnchor editAs="oneCell">
    <xdr:from>
      <xdr:col>7</xdr:col>
      <xdr:colOff>31750</xdr:colOff>
      <xdr:row>0</xdr:row>
      <xdr:rowOff>42332</xdr:rowOff>
    </xdr:from>
    <xdr:to>
      <xdr:col>8</xdr:col>
      <xdr:colOff>886557</xdr:colOff>
      <xdr:row>3</xdr:row>
      <xdr:rowOff>367240</xdr:rowOff>
    </xdr:to>
    <xdr:pic>
      <xdr:nvPicPr>
        <xdr:cNvPr id="9" name="Imagen 8">
          <a:extLst>
            <a:ext uri="{FF2B5EF4-FFF2-40B4-BE49-F238E27FC236}">
              <a16:creationId xmlns:a16="http://schemas.microsoft.com/office/drawing/2014/main" id="{15E22151-3E8B-4ED1-8303-9EDEF53732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9000"/>
        </a:xfrm>
        <a:prstGeom prst="rect">
          <a:avLst/>
        </a:prstGeom>
      </xdr:spPr>
    </xdr:pic>
    <xdr:clientData/>
  </xdr:twoCellAnchor>
  <xdr:twoCellAnchor editAs="oneCell">
    <xdr:from>
      <xdr:col>2</xdr:col>
      <xdr:colOff>572558</xdr:colOff>
      <xdr:row>0</xdr:row>
      <xdr:rowOff>95249</xdr:rowOff>
    </xdr:from>
    <xdr:to>
      <xdr:col>2</xdr:col>
      <xdr:colOff>1278466</xdr:colOff>
      <xdr:row>3</xdr:row>
      <xdr:rowOff>363007</xdr:rowOff>
    </xdr:to>
    <xdr:pic>
      <xdr:nvPicPr>
        <xdr:cNvPr id="11" name="Imagen 10">
          <a:extLst>
            <a:ext uri="{FF2B5EF4-FFF2-40B4-BE49-F238E27FC236}">
              <a16:creationId xmlns:a16="http://schemas.microsoft.com/office/drawing/2014/main" id="{0214934C-B7D0-4CE5-B775-6500127E6969}"/>
            </a:ext>
          </a:extLst>
        </xdr:cNvPr>
        <xdr:cNvPicPr>
          <a:picLocks noChangeAspect="1"/>
        </xdr:cNvPicPr>
      </xdr:nvPicPr>
      <xdr:blipFill>
        <a:blip xmlns:r="http://schemas.openxmlformats.org/officeDocument/2006/relationships" r:embed="rId3"/>
        <a:stretch>
          <a:fillRect/>
        </a:stretch>
      </xdr:blipFill>
      <xdr:spPr>
        <a:xfrm>
          <a:off x="1704975" y="95249"/>
          <a:ext cx="705908" cy="8286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6" name="Imagen 5" descr="Escudo de Florencia (Caquetá) - Wikipedia, la enciclopedia libre">
          <a:extLst>
            <a:ext uri="{FF2B5EF4-FFF2-40B4-BE49-F238E27FC236}">
              <a16:creationId xmlns:a16="http://schemas.microsoft.com/office/drawing/2014/main" id="{6C03683F-DBAE-40FD-A0EA-C2B83BB325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7" name="Imagen 6">
          <a:extLst>
            <a:ext uri="{FF2B5EF4-FFF2-40B4-BE49-F238E27FC236}">
              <a16:creationId xmlns:a16="http://schemas.microsoft.com/office/drawing/2014/main" id="{EC89B752-D5AD-423F-9B4B-273BDBAC4BE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9" name="Imagen 8">
          <a:extLst>
            <a:ext uri="{FF2B5EF4-FFF2-40B4-BE49-F238E27FC236}">
              <a16:creationId xmlns:a16="http://schemas.microsoft.com/office/drawing/2014/main" id="{2C3DFA6F-5B59-406D-A553-1866B25CCD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2</xdr:col>
      <xdr:colOff>667807</xdr:colOff>
      <xdr:row>0</xdr:row>
      <xdr:rowOff>63500</xdr:rowOff>
    </xdr:from>
    <xdr:to>
      <xdr:col>2</xdr:col>
      <xdr:colOff>1373715</xdr:colOff>
      <xdr:row>3</xdr:row>
      <xdr:rowOff>331258</xdr:rowOff>
    </xdr:to>
    <xdr:pic>
      <xdr:nvPicPr>
        <xdr:cNvPr id="11" name="Imagen 10">
          <a:extLst>
            <a:ext uri="{FF2B5EF4-FFF2-40B4-BE49-F238E27FC236}">
              <a16:creationId xmlns:a16="http://schemas.microsoft.com/office/drawing/2014/main" id="{6C09B179-D385-4A78-8039-AB23042FACE4}"/>
            </a:ext>
          </a:extLst>
        </xdr:cNvPr>
        <xdr:cNvPicPr>
          <a:picLocks noChangeAspect="1"/>
        </xdr:cNvPicPr>
      </xdr:nvPicPr>
      <xdr:blipFill>
        <a:blip xmlns:r="http://schemas.openxmlformats.org/officeDocument/2006/relationships" r:embed="rId3"/>
        <a:stretch>
          <a:fillRect/>
        </a:stretch>
      </xdr:blipFill>
      <xdr:spPr>
        <a:xfrm>
          <a:off x="1800224" y="63500"/>
          <a:ext cx="705908" cy="8286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2" name="Imagen 1" descr="Escudo de Florencia (Caquetá) - Wikipedia, la enciclopedia libre">
          <a:extLst>
            <a:ext uri="{FF2B5EF4-FFF2-40B4-BE49-F238E27FC236}">
              <a16:creationId xmlns:a16="http://schemas.microsoft.com/office/drawing/2014/main" id="{D5B3845D-E288-458C-B4EE-AC89A64BA96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3" name="Imagen 2">
          <a:extLst>
            <a:ext uri="{FF2B5EF4-FFF2-40B4-BE49-F238E27FC236}">
              <a16:creationId xmlns:a16="http://schemas.microsoft.com/office/drawing/2014/main" id="{72D1AEEB-0112-4DCE-AA61-2E4697077C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4" name="Imagen 3">
          <a:extLst>
            <a:ext uri="{FF2B5EF4-FFF2-40B4-BE49-F238E27FC236}">
              <a16:creationId xmlns:a16="http://schemas.microsoft.com/office/drawing/2014/main" id="{F19CD883-7911-4B93-8722-AD89E2F1588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2</xdr:col>
      <xdr:colOff>583140</xdr:colOff>
      <xdr:row>0</xdr:row>
      <xdr:rowOff>63500</xdr:rowOff>
    </xdr:from>
    <xdr:to>
      <xdr:col>2</xdr:col>
      <xdr:colOff>1289048</xdr:colOff>
      <xdr:row>3</xdr:row>
      <xdr:rowOff>331258</xdr:rowOff>
    </xdr:to>
    <xdr:pic>
      <xdr:nvPicPr>
        <xdr:cNvPr id="5" name="Imagen 4">
          <a:extLst>
            <a:ext uri="{FF2B5EF4-FFF2-40B4-BE49-F238E27FC236}">
              <a16:creationId xmlns:a16="http://schemas.microsoft.com/office/drawing/2014/main" id="{8FD4042E-37FA-4D85-99F7-CB7AAD197BDA}"/>
            </a:ext>
          </a:extLst>
        </xdr:cNvPr>
        <xdr:cNvPicPr>
          <a:picLocks noChangeAspect="1"/>
        </xdr:cNvPicPr>
      </xdr:nvPicPr>
      <xdr:blipFill>
        <a:blip xmlns:r="http://schemas.openxmlformats.org/officeDocument/2006/relationships" r:embed="rId3"/>
        <a:stretch>
          <a:fillRect/>
        </a:stretch>
      </xdr:blipFill>
      <xdr:spPr>
        <a:xfrm>
          <a:off x="1716615" y="63500"/>
          <a:ext cx="705908" cy="82973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6" name="Imagen 5" descr="Escudo de Florencia (Caquetá) - Wikipedia, la enciclopedia libre">
          <a:extLst>
            <a:ext uri="{FF2B5EF4-FFF2-40B4-BE49-F238E27FC236}">
              <a16:creationId xmlns:a16="http://schemas.microsoft.com/office/drawing/2014/main" id="{39124C7C-57F1-4A61-9799-CEBB33DD84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7" name="Imagen 6">
          <a:extLst>
            <a:ext uri="{FF2B5EF4-FFF2-40B4-BE49-F238E27FC236}">
              <a16:creationId xmlns:a16="http://schemas.microsoft.com/office/drawing/2014/main" id="{16B9089C-04D8-454A-B08E-877BEF5520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7</xdr:col>
      <xdr:colOff>31750</xdr:colOff>
      <xdr:row>0</xdr:row>
      <xdr:rowOff>42332</xdr:rowOff>
    </xdr:from>
    <xdr:to>
      <xdr:col>8</xdr:col>
      <xdr:colOff>886557</xdr:colOff>
      <xdr:row>4</xdr:row>
      <xdr:rowOff>5290</xdr:rowOff>
    </xdr:to>
    <xdr:pic>
      <xdr:nvPicPr>
        <xdr:cNvPr id="9" name="Imagen 8">
          <a:extLst>
            <a:ext uri="{FF2B5EF4-FFF2-40B4-BE49-F238E27FC236}">
              <a16:creationId xmlns:a16="http://schemas.microsoft.com/office/drawing/2014/main" id="{9594AA7A-D0FC-438F-8399-C7D3732B55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2</xdr:col>
      <xdr:colOff>583140</xdr:colOff>
      <xdr:row>0</xdr:row>
      <xdr:rowOff>63500</xdr:rowOff>
    </xdr:from>
    <xdr:to>
      <xdr:col>2</xdr:col>
      <xdr:colOff>1289048</xdr:colOff>
      <xdr:row>3</xdr:row>
      <xdr:rowOff>331258</xdr:rowOff>
    </xdr:to>
    <xdr:pic>
      <xdr:nvPicPr>
        <xdr:cNvPr id="11" name="Imagen 10">
          <a:extLst>
            <a:ext uri="{FF2B5EF4-FFF2-40B4-BE49-F238E27FC236}">
              <a16:creationId xmlns:a16="http://schemas.microsoft.com/office/drawing/2014/main" id="{DA658639-8235-4314-B9CA-8239C1C5F7B8}"/>
            </a:ext>
          </a:extLst>
        </xdr:cNvPr>
        <xdr:cNvPicPr>
          <a:picLocks noChangeAspect="1"/>
        </xdr:cNvPicPr>
      </xdr:nvPicPr>
      <xdr:blipFill>
        <a:blip xmlns:r="http://schemas.openxmlformats.org/officeDocument/2006/relationships" r:embed="rId3"/>
        <a:stretch>
          <a:fillRect/>
        </a:stretch>
      </xdr:blipFill>
      <xdr:spPr>
        <a:xfrm>
          <a:off x="1715557" y="63500"/>
          <a:ext cx="705908" cy="8286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6" name="Imagen 5" descr="Escudo de Florencia (Caquetá) - Wikipedia, la enciclopedia libre">
          <a:extLst>
            <a:ext uri="{FF2B5EF4-FFF2-40B4-BE49-F238E27FC236}">
              <a16:creationId xmlns:a16="http://schemas.microsoft.com/office/drawing/2014/main" id="{B0D5DC7E-B6E3-410A-BD3E-17DAC93388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3</xdr:row>
      <xdr:rowOff>365123</xdr:rowOff>
    </xdr:to>
    <xdr:pic>
      <xdr:nvPicPr>
        <xdr:cNvPr id="7" name="Imagen 6">
          <a:extLst>
            <a:ext uri="{FF2B5EF4-FFF2-40B4-BE49-F238E27FC236}">
              <a16:creationId xmlns:a16="http://schemas.microsoft.com/office/drawing/2014/main" id="{C986E4BA-490F-4A02-BC3A-1EFD6B1F3D9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6883"/>
        </a:xfrm>
        <a:prstGeom prst="rect">
          <a:avLst/>
        </a:prstGeom>
      </xdr:spPr>
    </xdr:pic>
    <xdr:clientData/>
  </xdr:twoCellAnchor>
  <xdr:twoCellAnchor editAs="oneCell">
    <xdr:from>
      <xdr:col>7</xdr:col>
      <xdr:colOff>31750</xdr:colOff>
      <xdr:row>0</xdr:row>
      <xdr:rowOff>42332</xdr:rowOff>
    </xdr:from>
    <xdr:to>
      <xdr:col>8</xdr:col>
      <xdr:colOff>886557</xdr:colOff>
      <xdr:row>3</xdr:row>
      <xdr:rowOff>391583</xdr:rowOff>
    </xdr:to>
    <xdr:pic>
      <xdr:nvPicPr>
        <xdr:cNvPr id="9" name="Imagen 8">
          <a:extLst>
            <a:ext uri="{FF2B5EF4-FFF2-40B4-BE49-F238E27FC236}">
              <a16:creationId xmlns:a16="http://schemas.microsoft.com/office/drawing/2014/main" id="{952ABD50-68CF-4C26-9825-621ABC46AF0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39417" y="42332"/>
          <a:ext cx="1743807" cy="910168"/>
        </a:xfrm>
        <a:prstGeom prst="rect">
          <a:avLst/>
        </a:prstGeom>
      </xdr:spPr>
    </xdr:pic>
    <xdr:clientData/>
  </xdr:twoCellAnchor>
  <xdr:twoCellAnchor editAs="oneCell">
    <xdr:from>
      <xdr:col>2</xdr:col>
      <xdr:colOff>636056</xdr:colOff>
      <xdr:row>0</xdr:row>
      <xdr:rowOff>84667</xdr:rowOff>
    </xdr:from>
    <xdr:to>
      <xdr:col>2</xdr:col>
      <xdr:colOff>1341964</xdr:colOff>
      <xdr:row>3</xdr:row>
      <xdr:rowOff>352425</xdr:rowOff>
    </xdr:to>
    <xdr:pic>
      <xdr:nvPicPr>
        <xdr:cNvPr id="11" name="Imagen 10">
          <a:extLst>
            <a:ext uri="{FF2B5EF4-FFF2-40B4-BE49-F238E27FC236}">
              <a16:creationId xmlns:a16="http://schemas.microsoft.com/office/drawing/2014/main" id="{8FCFF7A9-9036-40B4-AF39-13740BFF964C}"/>
            </a:ext>
          </a:extLst>
        </xdr:cNvPr>
        <xdr:cNvPicPr>
          <a:picLocks noChangeAspect="1"/>
        </xdr:cNvPicPr>
      </xdr:nvPicPr>
      <xdr:blipFill>
        <a:blip xmlns:r="http://schemas.openxmlformats.org/officeDocument/2006/relationships" r:embed="rId3"/>
        <a:stretch>
          <a:fillRect/>
        </a:stretch>
      </xdr:blipFill>
      <xdr:spPr>
        <a:xfrm>
          <a:off x="1768473" y="84667"/>
          <a:ext cx="705908" cy="8286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6" name="Imagen 5" descr="Escudo de Florencia (Caquetá) - Wikipedia, la enciclopedia libre">
          <a:extLst>
            <a:ext uri="{FF2B5EF4-FFF2-40B4-BE49-F238E27FC236}">
              <a16:creationId xmlns:a16="http://schemas.microsoft.com/office/drawing/2014/main" id="{B7483B77-0332-457B-8E95-BD8511FF39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3</xdr:row>
      <xdr:rowOff>363006</xdr:rowOff>
    </xdr:to>
    <xdr:pic>
      <xdr:nvPicPr>
        <xdr:cNvPr id="7" name="Imagen 6">
          <a:extLst>
            <a:ext uri="{FF2B5EF4-FFF2-40B4-BE49-F238E27FC236}">
              <a16:creationId xmlns:a16="http://schemas.microsoft.com/office/drawing/2014/main" id="{96C2C478-C10D-475A-8894-B2E1CEB6E7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4766"/>
        </a:xfrm>
        <a:prstGeom prst="rect">
          <a:avLst/>
        </a:prstGeom>
      </xdr:spPr>
    </xdr:pic>
    <xdr:clientData/>
  </xdr:twoCellAnchor>
  <xdr:twoCellAnchor editAs="oneCell">
    <xdr:from>
      <xdr:col>7</xdr:col>
      <xdr:colOff>31750</xdr:colOff>
      <xdr:row>0</xdr:row>
      <xdr:rowOff>42332</xdr:rowOff>
    </xdr:from>
    <xdr:to>
      <xdr:col>8</xdr:col>
      <xdr:colOff>886557</xdr:colOff>
      <xdr:row>3</xdr:row>
      <xdr:rowOff>389466</xdr:rowOff>
    </xdr:to>
    <xdr:pic>
      <xdr:nvPicPr>
        <xdr:cNvPr id="9" name="Imagen 8">
          <a:extLst>
            <a:ext uri="{FF2B5EF4-FFF2-40B4-BE49-F238E27FC236}">
              <a16:creationId xmlns:a16="http://schemas.microsoft.com/office/drawing/2014/main" id="{9C69D85A-E8F1-4779-820F-D5CC92170A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911226"/>
        </a:xfrm>
        <a:prstGeom prst="rect">
          <a:avLst/>
        </a:prstGeom>
      </xdr:spPr>
    </xdr:pic>
    <xdr:clientData/>
  </xdr:twoCellAnchor>
  <xdr:twoCellAnchor editAs="oneCell">
    <xdr:from>
      <xdr:col>2</xdr:col>
      <xdr:colOff>572557</xdr:colOff>
      <xdr:row>0</xdr:row>
      <xdr:rowOff>74083</xdr:rowOff>
    </xdr:from>
    <xdr:to>
      <xdr:col>2</xdr:col>
      <xdr:colOff>1278465</xdr:colOff>
      <xdr:row>3</xdr:row>
      <xdr:rowOff>341841</xdr:rowOff>
    </xdr:to>
    <xdr:pic>
      <xdr:nvPicPr>
        <xdr:cNvPr id="11" name="Imagen 10">
          <a:extLst>
            <a:ext uri="{FF2B5EF4-FFF2-40B4-BE49-F238E27FC236}">
              <a16:creationId xmlns:a16="http://schemas.microsoft.com/office/drawing/2014/main" id="{E2D0FBFE-3533-437F-9422-EA9C4C6791D9}"/>
            </a:ext>
          </a:extLst>
        </xdr:cNvPr>
        <xdr:cNvPicPr>
          <a:picLocks noChangeAspect="1"/>
        </xdr:cNvPicPr>
      </xdr:nvPicPr>
      <xdr:blipFill>
        <a:blip xmlns:r="http://schemas.openxmlformats.org/officeDocument/2006/relationships" r:embed="rId3"/>
        <a:stretch>
          <a:fillRect/>
        </a:stretch>
      </xdr:blipFill>
      <xdr:spPr>
        <a:xfrm>
          <a:off x="1704974" y="74083"/>
          <a:ext cx="705908" cy="8286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31753</xdr:colOff>
      <xdr:row>0</xdr:row>
      <xdr:rowOff>63500</xdr:rowOff>
    </xdr:from>
    <xdr:to>
      <xdr:col>7</xdr:col>
      <xdr:colOff>816407</xdr:colOff>
      <xdr:row>3</xdr:row>
      <xdr:rowOff>275167</xdr:rowOff>
    </xdr:to>
    <xdr:pic>
      <xdr:nvPicPr>
        <xdr:cNvPr id="2" name="Imagen 1" descr="Escudo de Florencia (Caquetá) - Wikipedia, la enciclopedia libre">
          <a:extLst>
            <a:ext uri="{FF2B5EF4-FFF2-40B4-BE49-F238E27FC236}">
              <a16:creationId xmlns:a16="http://schemas.microsoft.com/office/drawing/2014/main" id="{4305FC1C-822A-4E8C-BBE3-95D78B717B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7778" y="63500"/>
          <a:ext cx="784654" cy="773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31750</xdr:colOff>
      <xdr:row>0</xdr:row>
      <xdr:rowOff>42332</xdr:rowOff>
    </xdr:from>
    <xdr:to>
      <xdr:col>8</xdr:col>
      <xdr:colOff>886557</xdr:colOff>
      <xdr:row>3</xdr:row>
      <xdr:rowOff>363006</xdr:rowOff>
    </xdr:to>
    <xdr:pic>
      <xdr:nvPicPr>
        <xdr:cNvPr id="3" name="Imagen 2">
          <a:extLst>
            <a:ext uri="{FF2B5EF4-FFF2-40B4-BE49-F238E27FC236}">
              <a16:creationId xmlns:a16="http://schemas.microsoft.com/office/drawing/2014/main" id="{E61EF53B-A7B5-49B1-B126-20E7EFC488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882649"/>
        </a:xfrm>
        <a:prstGeom prst="rect">
          <a:avLst/>
        </a:prstGeom>
      </xdr:spPr>
    </xdr:pic>
    <xdr:clientData/>
  </xdr:twoCellAnchor>
  <xdr:twoCellAnchor editAs="oneCell">
    <xdr:from>
      <xdr:col>7</xdr:col>
      <xdr:colOff>31750</xdr:colOff>
      <xdr:row>0</xdr:row>
      <xdr:rowOff>42332</xdr:rowOff>
    </xdr:from>
    <xdr:to>
      <xdr:col>8</xdr:col>
      <xdr:colOff>886557</xdr:colOff>
      <xdr:row>3</xdr:row>
      <xdr:rowOff>389466</xdr:rowOff>
    </xdr:to>
    <xdr:pic>
      <xdr:nvPicPr>
        <xdr:cNvPr id="4" name="Imagen 3">
          <a:extLst>
            <a:ext uri="{FF2B5EF4-FFF2-40B4-BE49-F238E27FC236}">
              <a16:creationId xmlns:a16="http://schemas.microsoft.com/office/drawing/2014/main" id="{73FB3731-1F22-48A2-8D18-9ECA3E2023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7775" y="42332"/>
          <a:ext cx="1740632" cy="909109"/>
        </a:xfrm>
        <a:prstGeom prst="rect">
          <a:avLst/>
        </a:prstGeom>
      </xdr:spPr>
    </xdr:pic>
    <xdr:clientData/>
  </xdr:twoCellAnchor>
  <xdr:twoCellAnchor editAs="oneCell">
    <xdr:from>
      <xdr:col>2</xdr:col>
      <xdr:colOff>572557</xdr:colOff>
      <xdr:row>0</xdr:row>
      <xdr:rowOff>74083</xdr:rowOff>
    </xdr:from>
    <xdr:to>
      <xdr:col>2</xdr:col>
      <xdr:colOff>1278465</xdr:colOff>
      <xdr:row>3</xdr:row>
      <xdr:rowOff>341841</xdr:rowOff>
    </xdr:to>
    <xdr:pic>
      <xdr:nvPicPr>
        <xdr:cNvPr id="5" name="Imagen 4">
          <a:extLst>
            <a:ext uri="{FF2B5EF4-FFF2-40B4-BE49-F238E27FC236}">
              <a16:creationId xmlns:a16="http://schemas.microsoft.com/office/drawing/2014/main" id="{FA29F29C-FFF9-427F-A1D5-1394BFC1512C}"/>
            </a:ext>
          </a:extLst>
        </xdr:cNvPr>
        <xdr:cNvPicPr>
          <a:picLocks noChangeAspect="1"/>
        </xdr:cNvPicPr>
      </xdr:nvPicPr>
      <xdr:blipFill>
        <a:blip xmlns:r="http://schemas.openxmlformats.org/officeDocument/2006/relationships" r:embed="rId3"/>
        <a:stretch>
          <a:fillRect/>
        </a:stretch>
      </xdr:blipFill>
      <xdr:spPr>
        <a:xfrm>
          <a:off x="1706032" y="74083"/>
          <a:ext cx="705908" cy="82973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366185</xdr:rowOff>
    </xdr:to>
    <xdr:pic>
      <xdr:nvPicPr>
        <xdr:cNvPr id="9" name="Imagen 8">
          <a:extLst>
            <a:ext uri="{FF2B5EF4-FFF2-40B4-BE49-F238E27FC236}">
              <a16:creationId xmlns:a16="http://schemas.microsoft.com/office/drawing/2014/main" id="{03578DED-5A0F-4DD8-A82D-DFF259F9BA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60582" y="21168"/>
          <a:ext cx="1743807" cy="905934"/>
        </a:xfrm>
        <a:prstGeom prst="rect">
          <a:avLst/>
        </a:prstGeom>
      </xdr:spPr>
    </xdr:pic>
    <xdr:clientData/>
  </xdr:twoCellAnchor>
  <xdr:twoCellAnchor editAs="oneCell">
    <xdr:from>
      <xdr:col>2</xdr:col>
      <xdr:colOff>604308</xdr:colOff>
      <xdr:row>0</xdr:row>
      <xdr:rowOff>63499</xdr:rowOff>
    </xdr:from>
    <xdr:to>
      <xdr:col>2</xdr:col>
      <xdr:colOff>1310216</xdr:colOff>
      <xdr:row>3</xdr:row>
      <xdr:rowOff>331257</xdr:rowOff>
    </xdr:to>
    <xdr:pic>
      <xdr:nvPicPr>
        <xdr:cNvPr id="6" name="Imagen 5">
          <a:extLst>
            <a:ext uri="{FF2B5EF4-FFF2-40B4-BE49-F238E27FC236}">
              <a16:creationId xmlns:a16="http://schemas.microsoft.com/office/drawing/2014/main" id="{4147CC71-607C-405B-B179-A0D89DF20336}"/>
            </a:ext>
          </a:extLst>
        </xdr:cNvPr>
        <xdr:cNvPicPr>
          <a:picLocks noChangeAspect="1"/>
        </xdr:cNvPicPr>
      </xdr:nvPicPr>
      <xdr:blipFill>
        <a:blip xmlns:r="http://schemas.openxmlformats.org/officeDocument/2006/relationships" r:embed="rId2"/>
        <a:stretch>
          <a:fillRect/>
        </a:stretch>
      </xdr:blipFill>
      <xdr:spPr>
        <a:xfrm>
          <a:off x="1736725" y="63499"/>
          <a:ext cx="705908" cy="82867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366185</xdr:rowOff>
    </xdr:to>
    <xdr:pic>
      <xdr:nvPicPr>
        <xdr:cNvPr id="2" name="Imagen 1">
          <a:extLst>
            <a:ext uri="{FF2B5EF4-FFF2-40B4-BE49-F238E27FC236}">
              <a16:creationId xmlns:a16="http://schemas.microsoft.com/office/drawing/2014/main" id="{0799C636-C4FA-4A5B-AFDF-2CA6239D60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06090" y="21168"/>
          <a:ext cx="1740632" cy="906992"/>
        </a:xfrm>
        <a:prstGeom prst="rect">
          <a:avLst/>
        </a:prstGeom>
      </xdr:spPr>
    </xdr:pic>
    <xdr:clientData/>
  </xdr:twoCellAnchor>
  <xdr:twoCellAnchor editAs="oneCell">
    <xdr:from>
      <xdr:col>2</xdr:col>
      <xdr:colOff>604308</xdr:colOff>
      <xdr:row>0</xdr:row>
      <xdr:rowOff>63499</xdr:rowOff>
    </xdr:from>
    <xdr:to>
      <xdr:col>2</xdr:col>
      <xdr:colOff>1310216</xdr:colOff>
      <xdr:row>3</xdr:row>
      <xdr:rowOff>331257</xdr:rowOff>
    </xdr:to>
    <xdr:pic>
      <xdr:nvPicPr>
        <xdr:cNvPr id="3" name="Imagen 2">
          <a:extLst>
            <a:ext uri="{FF2B5EF4-FFF2-40B4-BE49-F238E27FC236}">
              <a16:creationId xmlns:a16="http://schemas.microsoft.com/office/drawing/2014/main" id="{96D2812A-58EA-4CF4-9F66-F96261840AFD}"/>
            </a:ext>
          </a:extLst>
        </xdr:cNvPr>
        <xdr:cNvPicPr>
          <a:picLocks noChangeAspect="1"/>
        </xdr:cNvPicPr>
      </xdr:nvPicPr>
      <xdr:blipFill>
        <a:blip xmlns:r="http://schemas.openxmlformats.org/officeDocument/2006/relationships" r:embed="rId2"/>
        <a:stretch>
          <a:fillRect/>
        </a:stretch>
      </xdr:blipFill>
      <xdr:spPr>
        <a:xfrm>
          <a:off x="1737783" y="63499"/>
          <a:ext cx="705908" cy="82973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7" name="Imagen 6">
          <a:extLst>
            <a:ext uri="{FF2B5EF4-FFF2-40B4-BE49-F238E27FC236}">
              <a16:creationId xmlns:a16="http://schemas.microsoft.com/office/drawing/2014/main" id="{C5C0BC45-7BE3-46A8-88FE-C06C424AAD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6992"/>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9" name="Imagen 8">
          <a:extLst>
            <a:ext uri="{FF2B5EF4-FFF2-40B4-BE49-F238E27FC236}">
              <a16:creationId xmlns:a16="http://schemas.microsoft.com/office/drawing/2014/main" id="{A0C43296-9A79-425F-A273-7B720095B290}"/>
            </a:ext>
          </a:extLst>
        </xdr:cNvPr>
        <xdr:cNvPicPr>
          <a:picLocks noChangeAspect="1"/>
        </xdr:cNvPicPr>
      </xdr:nvPicPr>
      <xdr:blipFill>
        <a:blip xmlns:r="http://schemas.openxmlformats.org/officeDocument/2006/relationships" r:embed="rId2"/>
        <a:stretch>
          <a:fillRect/>
        </a:stretch>
      </xdr:blipFill>
      <xdr:spPr>
        <a:xfrm>
          <a:off x="1809750" y="63500"/>
          <a:ext cx="705908" cy="82867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1B1DF27C-68B9-4A63-85EB-B92E3FF0BC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4040F1C-AB1B-4F22-B6F7-C02E3B8B1D21}"/>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52915</xdr:colOff>
      <xdr:row>0</xdr:row>
      <xdr:rowOff>21167</xdr:rowOff>
    </xdr:from>
    <xdr:to>
      <xdr:col>8</xdr:col>
      <xdr:colOff>860097</xdr:colOff>
      <xdr:row>3</xdr:row>
      <xdr:rowOff>380999</xdr:rowOff>
    </xdr:to>
    <xdr:pic>
      <xdr:nvPicPr>
        <xdr:cNvPr id="2" name="Imagen 1">
          <a:extLst>
            <a:ext uri="{FF2B5EF4-FFF2-40B4-BE49-F238E27FC236}">
              <a16:creationId xmlns:a16="http://schemas.microsoft.com/office/drawing/2014/main" id="{A408A2D7-10C8-4376-A6E9-74CDCB50CA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67990" y="21167"/>
          <a:ext cx="1740632" cy="921807"/>
        </a:xfrm>
        <a:prstGeom prst="rect">
          <a:avLst/>
        </a:prstGeom>
      </xdr:spPr>
    </xdr:pic>
    <xdr:clientData/>
  </xdr:twoCellAnchor>
  <xdr:twoCellAnchor editAs="oneCell">
    <xdr:from>
      <xdr:col>2</xdr:col>
      <xdr:colOff>636057</xdr:colOff>
      <xdr:row>0</xdr:row>
      <xdr:rowOff>84667</xdr:rowOff>
    </xdr:from>
    <xdr:to>
      <xdr:col>2</xdr:col>
      <xdr:colOff>1341965</xdr:colOff>
      <xdr:row>3</xdr:row>
      <xdr:rowOff>352425</xdr:rowOff>
    </xdr:to>
    <xdr:pic>
      <xdr:nvPicPr>
        <xdr:cNvPr id="3" name="Imagen 2">
          <a:extLst>
            <a:ext uri="{FF2B5EF4-FFF2-40B4-BE49-F238E27FC236}">
              <a16:creationId xmlns:a16="http://schemas.microsoft.com/office/drawing/2014/main" id="{4D549F39-A453-4C56-973A-81313AEDED16}"/>
            </a:ext>
          </a:extLst>
        </xdr:cNvPr>
        <xdr:cNvPicPr>
          <a:picLocks noChangeAspect="1"/>
        </xdr:cNvPicPr>
      </xdr:nvPicPr>
      <xdr:blipFill>
        <a:blip xmlns:r="http://schemas.openxmlformats.org/officeDocument/2006/relationships" r:embed="rId2"/>
        <a:stretch>
          <a:fillRect/>
        </a:stretch>
      </xdr:blipFill>
      <xdr:spPr>
        <a:xfrm>
          <a:off x="1760007" y="84667"/>
          <a:ext cx="705908" cy="82973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7</xdr:col>
      <xdr:colOff>179915</xdr:colOff>
      <xdr:row>0</xdr:row>
      <xdr:rowOff>21168</xdr:rowOff>
    </xdr:from>
    <xdr:to>
      <xdr:col>8</xdr:col>
      <xdr:colOff>987097</xdr:colOff>
      <xdr:row>3</xdr:row>
      <xdr:rowOff>349251</xdr:rowOff>
    </xdr:to>
    <xdr:pic>
      <xdr:nvPicPr>
        <xdr:cNvPr id="2" name="Imagen 1">
          <a:extLst>
            <a:ext uri="{FF2B5EF4-FFF2-40B4-BE49-F238E27FC236}">
              <a16:creationId xmlns:a16="http://schemas.microsoft.com/office/drawing/2014/main" id="{80EB4701-55B3-4F98-B1A3-FA4B28B18F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94990" y="21168"/>
          <a:ext cx="1740632" cy="890058"/>
        </a:xfrm>
        <a:prstGeom prst="rect">
          <a:avLst/>
        </a:prstGeom>
      </xdr:spPr>
    </xdr:pic>
    <xdr:clientData/>
  </xdr:twoCellAnchor>
  <xdr:twoCellAnchor editAs="oneCell">
    <xdr:from>
      <xdr:col>2</xdr:col>
      <xdr:colOff>656167</xdr:colOff>
      <xdr:row>0</xdr:row>
      <xdr:rowOff>63500</xdr:rowOff>
    </xdr:from>
    <xdr:to>
      <xdr:col>2</xdr:col>
      <xdr:colOff>1362075</xdr:colOff>
      <xdr:row>3</xdr:row>
      <xdr:rowOff>331258</xdr:rowOff>
    </xdr:to>
    <xdr:pic>
      <xdr:nvPicPr>
        <xdr:cNvPr id="3" name="Imagen 2">
          <a:extLst>
            <a:ext uri="{FF2B5EF4-FFF2-40B4-BE49-F238E27FC236}">
              <a16:creationId xmlns:a16="http://schemas.microsoft.com/office/drawing/2014/main" id="{BF76766F-44B6-4D43-807F-60757D2995D8}"/>
            </a:ext>
          </a:extLst>
        </xdr:cNvPr>
        <xdr:cNvPicPr>
          <a:picLocks noChangeAspect="1"/>
        </xdr:cNvPicPr>
      </xdr:nvPicPr>
      <xdr:blipFill>
        <a:blip xmlns:r="http://schemas.openxmlformats.org/officeDocument/2006/relationships" r:embed="rId2"/>
        <a:stretch>
          <a:fillRect/>
        </a:stretch>
      </xdr:blipFill>
      <xdr:spPr>
        <a:xfrm>
          <a:off x="1780117" y="63500"/>
          <a:ext cx="705908" cy="82973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F8C5C157-1DA6-40D1-8BCF-EB17708858A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9922817-1BB3-4F50-BE37-356BBAA6BF9D}"/>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DF33CDAF-AFF2-4AE9-8610-E80BB4AE001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53BCFC5-8EBA-4FAF-BABE-B4AA05C2E771}"/>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ECD4027B-C601-47E0-BE91-BBAACD95CA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5E3CCBB6-46ED-4C1B-830A-8A5453F50298}"/>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F3A97416-ED0D-4B74-BA9A-30F7E06C2A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1D930F8E-CB5C-4D6C-8C42-21F08EAC3B74}"/>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268816B-C1B1-441E-8919-DA5BB0136E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F53E7CE7-CF91-453F-A48C-508E69AC25B4}"/>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6AD52210-D744-40EC-9E08-57F62E539C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DEFF8D00-5561-45F9-93E1-38D11BE655B4}"/>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6F3AB68A-B9CE-47C4-A727-FCC23C4359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A46AC18A-8ED0-4898-82A9-D4FC6170D708}"/>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2003F444-4AD7-446B-B096-FB3DE9E11D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B8175F77-48BE-4B1C-A237-254EB5F2FF2E}"/>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A335FCDF-A560-4C5A-B94E-258AA7AB81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6F3F5AF0-E4E2-4D36-AD84-49816F5F407B}"/>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3D56C269-95AF-45B1-869B-4821FD35C5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343ADC4-606A-45DE-A156-C0FF4B79793E}"/>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99888364-F852-4239-8B33-4CAAFEFF59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B98214A2-ABEA-4035-9366-68B37040E524}"/>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334ACA35-C953-4E3A-B42A-C5824C2DBF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63BA8337-10D7-45F0-AC07-613A99D729AE}"/>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144494C-FB60-4F58-8E04-59738C6404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47F26315-B894-4799-A33D-0900D9C1E859}"/>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486BC6B5-2BF0-4CB6-A679-30E1C8B1EB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D51B01AE-7392-4346-BD9F-8892E1CE078C}"/>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5B5F131F-F340-4A9F-902D-9C74EBDC40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B4C07CA3-0066-4451-A5B7-73CEAC4147EB}"/>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6A93783-C7F7-4371-B449-5553BF8EAE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923D574E-601A-4937-B577-1185A014530F}"/>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BD96C62-B546-4798-8968-C676C48BDD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88D117FA-3BF1-4B7F-9C51-25B041951F30}"/>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6991FEBB-38CA-46E1-844D-0A0E469699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8139C83A-C198-4118-93BB-AC8730B13421}"/>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7FE98294-FC81-4233-A4BE-56ED9303FA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BDDF745F-B271-497C-8329-96D90D860A93}"/>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9DCC5490-8358-437F-BDDD-2BBE8122FD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E69873CB-BB89-4A05-9C93-74D9737ACB91}"/>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C021A44E-A210-414A-A5C2-46DEC7E7D8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53CEC2B7-75AF-421A-AC14-8CD81A21ED60}"/>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25F09ACB-99AE-4DAE-A22B-2AC8609A45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D342281-6F61-4427-B59B-8760E8E2119D}"/>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5702CFE8-CFE7-43D2-9FE6-B4AF893B15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40A3D190-7030-4995-B714-6BF396F66DE8}"/>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E2329E70-A8B5-4195-82DD-5E61E64A1E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B2D452A9-5E77-46F5-BBEE-DA83BF93E2DE}"/>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63AAE835-6C75-423A-876E-D2AB9220AE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11A3B63F-55E3-4952-879B-71A21529CD03}"/>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881DFC6B-75AB-4D1B-86F8-404DA9614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DC114AA5-C532-4C15-912C-461AD8A4ED60}"/>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75CC431B-1529-4BD1-8DA7-3EA0A41F5D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DB579762-CFF3-4660-A714-1E91187E101B}"/>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ED5FBD86-0E2A-44BB-8207-49A64DD316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79B1468-E286-49D1-8B73-5C01CCD14BA2}"/>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68A3E7AC-B814-4A26-A7C5-E28D469AC6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0874108A-F77D-49EB-99C5-E26B1051C7C0}"/>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0D26D83B-484A-44EE-AD7C-6BA97621A2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0206C35-B507-4D18-81AB-C8254E0D77B0}"/>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F40A156-95E6-4B63-863D-189F4EC6F1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C225964D-3B99-45FE-9412-4EA5FD015BA9}"/>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BC08894A-E374-47DB-8B9E-D784B2B776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82BDCF12-D99D-4D1D-B370-1DB70512B67E}"/>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CAD4B886-4A06-44F4-9DE8-2E9483293D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8603BD34-3D9B-4999-9369-ED3395AF46BA}"/>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D16C989F-7F7D-4E53-9F44-BE6A5B2F6C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43903401-AB6D-42CC-BBB9-0775270C4E08}"/>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7</xdr:col>
      <xdr:colOff>52915</xdr:colOff>
      <xdr:row>0</xdr:row>
      <xdr:rowOff>21168</xdr:rowOff>
    </xdr:from>
    <xdr:to>
      <xdr:col>8</xdr:col>
      <xdr:colOff>907722</xdr:colOff>
      <xdr:row>3</xdr:row>
      <xdr:rowOff>364068</xdr:rowOff>
    </xdr:to>
    <xdr:pic>
      <xdr:nvPicPr>
        <xdr:cNvPr id="2" name="Imagen 1">
          <a:extLst>
            <a:ext uri="{FF2B5EF4-FFF2-40B4-BE49-F238E27FC236}">
              <a16:creationId xmlns:a16="http://schemas.microsoft.com/office/drawing/2014/main" id="{C748A8FC-571F-4691-AFD1-8592487E52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48940" y="21168"/>
          <a:ext cx="1740632" cy="904875"/>
        </a:xfrm>
        <a:prstGeom prst="rect">
          <a:avLst/>
        </a:prstGeom>
      </xdr:spPr>
    </xdr:pic>
    <xdr:clientData/>
  </xdr:twoCellAnchor>
  <xdr:twoCellAnchor editAs="oneCell">
    <xdr:from>
      <xdr:col>2</xdr:col>
      <xdr:colOff>677333</xdr:colOff>
      <xdr:row>0</xdr:row>
      <xdr:rowOff>63500</xdr:rowOff>
    </xdr:from>
    <xdr:to>
      <xdr:col>2</xdr:col>
      <xdr:colOff>1383241</xdr:colOff>
      <xdr:row>3</xdr:row>
      <xdr:rowOff>331258</xdr:rowOff>
    </xdr:to>
    <xdr:pic>
      <xdr:nvPicPr>
        <xdr:cNvPr id="3" name="Imagen 2">
          <a:extLst>
            <a:ext uri="{FF2B5EF4-FFF2-40B4-BE49-F238E27FC236}">
              <a16:creationId xmlns:a16="http://schemas.microsoft.com/office/drawing/2014/main" id="{AD1A46EA-4600-4F94-9F94-9F5D059F816A}"/>
            </a:ext>
          </a:extLst>
        </xdr:cNvPr>
        <xdr:cNvPicPr>
          <a:picLocks noChangeAspect="1"/>
        </xdr:cNvPicPr>
      </xdr:nvPicPr>
      <xdr:blipFill>
        <a:blip xmlns:r="http://schemas.openxmlformats.org/officeDocument/2006/relationships" r:embed="rId2"/>
        <a:stretch>
          <a:fillRect/>
        </a:stretch>
      </xdr:blipFill>
      <xdr:spPr>
        <a:xfrm>
          <a:off x="1810808" y="63500"/>
          <a:ext cx="705908" cy="8297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Users/Windows7/Downloads/COLEGIOS/Actas/Documents%20and%20Settings/WINDOWS%20XP%20PRO/Mis%20documentos/CONSTRUCTORA%20%20VC/PROCESOS%20EN%20GESTION/LICITACIONES/CDMB/NUEVO%20GIRON%20NORTE/CONSORCIO%20NUEVO%20GIRON/FORMATOS%20RVC.xls?9FEA32EC" TargetMode="External"/><Relationship Id="rId1" Type="http://schemas.openxmlformats.org/officeDocument/2006/relationships/externalLinkPath" Target="file:///\\9FEA32EC\FORMATOS%20RV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BOX\Users\vias1\Downloads\claudia\APU%20PLANEACION%20MUNICIPAL%20NEIVA\ing.%20CLAUDIA\PRESUPUESTO%20ANDEN%20CARRERA%204%20ENTRE%20CALLE%2021%20Y%20AV%20LA%20TOM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BOX\claudia\APU%20PLANEACION%20MUNICIPAL%20NEIVA\ing.%20CLAUDIA\Presupuesto%20%20+%20APU%20GRANJ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FAE025F\FORMATOS%20RV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BOX\claudia\APU%20PLANEACION%20MUNICIPAL%20NEIVA\PRESUPUESTO%20ANDEN%20CARRERA%204%20ENTRE%20CALLE%2021%20Y%20AV%20LA%20TOM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FE\AFEDatabase%20v5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Gerencia%20Financiera\Mis%20documentos\Cuadros%20Sr.%20Oscar\Flujo-07-11%20(Operacion%20Calenturitas)-VALORACION.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BOX\DOCUMENTACION%20ALCALDIA%20NEIVA%202011\AULA%20MULTI%20PERSONERIA%2017-ENE-2011\Presupuesto%20Auditorio%20Personeri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AFE\Documents%20and%20Settings\RAUL%20ENDARA\My%20Documents\HLISA\LICITACI\1999\L-003-99\NEGOCIA\UNIT0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Windows7/Downloads/Documents%20and%20Settings/WINDOWS%20XP%20PRO/Mis%20documentos/CONSTRUCTORA%20%20VC/PROCESOS%20EN%20GESTION/LICITACIONES/CDMB/NUEVO%20GIRON%20NORTE/CONSORCIO%20NUEVO%20GIRON/FORMATOS%20RVC.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AFE\AFEDatabase%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Users\user\Desktop\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BOX\Users\vias1\Downloads\Users\Usuario\Dropbox\DOCUMENTOS\JOHAN\NEIVA\PROYECTOS\PARQUE%20LIZBURG\PRESUPUESTO%20PARQUE%20LIZBURT%20-%20JOHA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contador/Desktop/CAMPOALEGRE/BOX/DOCUMENTACION%20ALCALDIA%20NEIVA%202011/AULA%20MULTI%20PERSONERIA%2017-ENE-2011/Presupuesto%20Auditorio%20Personeri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Capex%20Cash%20Flow%20v3%2013Nov0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AMSUNG%20INSPIRON\Desktop\informacion%20acta%20No.%2002\Documents%20and%20Settings\USUARIO\Escritorio\oca\Tareas\ICBF-PITALITO\LICITA%20PITALITO\APU%20ICBF%20PITALI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Users\user\Desktop\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FE\La%20Jagua%202009%20Budget.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Users\user\Desktop\I:\MANTENIMIENTO%20RUTA%201001_MARZO%20DE%202008\Documents%20and%20Settings\PEDRO%20GARCIA%20REALPE\Mis%20documentos\AMV_G1_2006_TUMACO\Actas%20AMV_G1_Tumaco\a%20%20aaInformaci&#243;n"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VIDOR1\tecnicos\Mis%20documentos\ASTEQ\Nuevos%20ASTEQ%20TECH\GESTI&#211;N%20DE%20AUDITORIA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Contratos_2012\Cto%20CON%2012%20-%2082%20EC%20ElectroCqta%20Cerramiento%20Doncello\ARPO%201%20Cerramiento\Cto%20CON%2012%20-%2082%20EC%20ACTA%20DE%20AVANCE%20No.%201.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user/Desktop/Amd/documentos%20c/Documentos-Wilson/Advial-Cmarca/bimestral/06-dic-ene-99/03JUN-JUL-98/Acc%20Ago-Se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Users\user\Desktop\C:\Users\lu.barrera\Desktop\Escritorio\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lfuentes\AppData\Local\Temp\Rar$DI00.215\Calenturitas%202009%20budget-Meeting%2011-28-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Users\Direccion%20Proyectos\Documents\Parques%20educativos%20Admon\Nari&#241;o\ACTAS%20DE%20OBRA\ACTA%20DE%20PAGO%2004%20PARQUE%20EDUCATIVO%20NARI&#209;O%20abril%2014%20de%202015%20aju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Adriana%20Ochoa\Downloads\FORMATOS%20DE%20LA%20ALCALDIA\ACTA%2004%20CTO%20PTAR\BATERIA%20RURAL%20SEPTIEMBRE%20%202006\PRES%20UNIDAD%20SANITARIA%20RUR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User\Desktop\OFICINA\ALC%20NORCASIA\CIC\OBRA%20CUBIERTA\1.%20Presupuesto%20CIC%20(1).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FIPP\PROGRAMACION%20DE%20OBR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AFE\Documents%20and%20Settings\PTilston\Local%20Settings\Temporary%20Internet%20Files\OLK335\ARC_MINE%20PLANNING\BUDGET%202006\BUDGET%20OCT02\Base%20Datos%20C_Andes%20Bug06%20OCT03%20(version%2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Administrador\Configuraci&#243;n%20local\Archivos%20temporales%20de%20Internet\Content.IE5\EVZQXGNY\SISTEMA%20VIAL%20URBANO%20DEL%20RIO\ENTREGA\MEMORIAS\C&#225;lculored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AFE\Documents%20and%20Settings\Alfonso%20Lopez\Mis%20documentos\LA%20JAGUA\TEMPO\Alfonso\BUGJET_2005%20LJ%20REV%20ABRI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AFE\Documents%20and%20Settings\gespitia\Configuraci&#243;n%20local\Archivos%20temporales%20de%20Internet\OLK1E\PSM%20AFE%20Cost%20Control%2007-31-0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AFE\Documents%20and%20Settings\Administrator\Desktop\2180_CAl%20&amp;%20CDJ%20Equipment\XL\EcMod\Option%2040_EX3600_789_LaJag\2153_Model%20100_LJ%20LOM_Ecmod_ver0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FE\DOCUME~1\jcampo\LOCALS~1\Temp\Temporary%20Directory%201%20for%202153_Cal_Model%202_ecmod_11_ver20%2023-July-07.zip\2153_Cal_Model%202_ecmod_11_ver20%2023-July-07.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AFE\Documents%20and%20Settings\rschmidt.CDJPRO\Local%20Settings\Temporary%20Internet%20Files\OLK1B4\CDJ%20Prodeco%20rail%20access%20Feb06%20ver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user/Desktop/Pc1/E/AMV-3005-2005/ADMON%20GRUPO%203%202004%20-2005/PRESUPUESTOS/Analisis%20de%20Precios%20Unitarios%20ASTRI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AFE\Documents%20and%20Settings\lchait\My%20Documents\LC_CDrive\columbianupdate\Pincer180620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342414FB\PROPUESTA%20FINAL%20MAYO%2028T.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Users/win/AppData/Local/Microsoft/Windows/Temporary%20Internet%20Files/Low/Content.IE5/H9PB27MR/Orlis%20Villafa&#241;e/Desktop/biblioteca/Archivos%20Montes/Propuesta%20Distrito%20Colegios/Propuesta/PROPUESTA%20FINAL%20MAYO%2028T.xls?11290C4C" TargetMode="External"/><Relationship Id="rId1" Type="http://schemas.openxmlformats.org/officeDocument/2006/relationships/externalLinkPath" Target="file:///\\11290C4C\PROPUESTA%20FINAL%20MAYO%2028T.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AFE\DBWKF\Budget%20and%20Finance\2008%20Budget\Models\20070930%20Prodeco%20Calenturitas%20Valuation%20Model%20v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AFE\Documents%20and%20Settings\CPhillips\Cerrejon\Models\Financial%20Model\Draft%208\Financial%20Model%20No%205%20-%2022MTPA-%20Rev%200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robles\Etapa%208B\Presup%20Robles%208B%20(sandov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Documents%20and%20Settings\lfuentes\Mis%20documentos\OBRAS%20CIVILES%20PRODECO%202004\mejoramiento%20y%20mantenimiento%20de%20vias\MANTENIMIENTO%20FUERZA%20TOTAL\Arreglo%20via%20LL-LJ.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samsung/Documents/Flor_trabajo/Intersa/FONADE/Procesados/CONTRATO_637/1_Entrega_31Jul12/CORRECCIONES_INTERVENTORIA/CARPETA%2016%20GUACHUC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AFE\TEMP\BUDGET%20FORM%2020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Documents\Documents\JALEX006\ALCALDIA%20EL%20DONCELLO\PROYECTOS%20CIVILES%20DONCELLO\II%20ETAPA%20MARCOFIS\PRESUPUESTO%20DEFINITIVO%20CON%20MOBILIARIO%20MARCO%20FIDEL%20SUAREZ.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Capital%20Costs%20-%20154016B%20Mine%20Study%20Option%203A%20-%20DRAFT%20REVISED%2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AFE\Data\Work\Excel\Coal\Anglo%20View\MS%20Base%20Case%20intercor%201227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2008%20Capital%20Budget%20v1%208-14-0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AFE\Documents%20and%20Settings\jcampo\Mis%20documentos\FINANCE\Models\Glencore%20Rail\Rail%20Model%20ver11%2024Mar0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file:///G:\Informacion\Downloads\0%20-%20Contratos\Canales\2%20-%20Precontractual\Alkaldia\00-Drenaje%20Los%20Colores\Estudios%20y%20Dise&#241;os\CVS%20Montelibano\copia%20equipo%20pavilion\Mis%20documentos\MONICA\CVS\canal%20La%20granja\PROPUESTA%20ECOGESTAR%202.xls?697655D5" TargetMode="External"/><Relationship Id="rId1" Type="http://schemas.openxmlformats.org/officeDocument/2006/relationships/externalLinkPath" Target="file:///\\697655D5\PROPUESTA%20ECOGESTAR%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697655D5\PROPUESTA%20ECOGESTAR%20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F:\Users\user\Desktop\D:\Users\jhonatanmauricio\Downloads\F:\VILLA%20TAKOA\Presupuesto\APUS%20VILLA%20TAKO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ESKTOP-5K7ON7K\angularq%20s.a.s\Users\Usuario%20Asus\Downloads\ANEXOS\ANEXO%2003%20-%20PRESUPUESTO\VILLA%20TAKOA\Presupuesto\APUS%20VILLA%20TAKO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2006\L-193-06%20DISE&#209;O%20Y%20FABRICACI&#211;N%20%20AMPLIACI&#211;N%20DE%20PLANTA%20-%20BUENAVENTURA%20INGS\Presupuesto\Rev0\Presupuesto%20L-193-06%20revC.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F:\Users\user\Desktop\D:\Users\Ing.%20Oscar\Downloads\MATRIZ%20PARA%20EL%20CALCULO%20DEL%20AIU%20200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Documents%20and%20Settings\jcampo\My%20Documents\FINANCE\Models\Equipment%20Selection\Newco%20scenario%20for%20mining%20equipment%20purchases%20v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user/Desktop/Estacion2/d/DOCUME~1/USER05~1/CONFIG~1/TEMP/ADMINISTRACION%20VIAL%20G2/PRESUPUESTOS/Presupuesto%20remoci&#243;n%20de%20derrumb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Users\user\Desktop\D:\Users\jmperez\Documents\TECNICA\DEPORTE%20Y%20RECREACION\02%20ESTANDARIZADO%20POLIDEPORTIVO\05%20HOJA%20CALCULO%20ESTANDARIZADO\PRESUPUESTO%20DEL%20POLIDEPORTIVO%20COMPLETO.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nrique\My%20Documents\geologia\costs%20and%20controls\Exploration%20Program%20Costs%20and%20meter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Macintosh%20HDUsers\darrenbowden\Data\Work%20OTML\2005_Budget\Model\Planning%20Model%20OTML%20Month%20CY05%20V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AFE\Documents%20and%20Settings\jcampo\Local%20Settings\Temporary%20Internet%20Files\OLK34\2297_Opt46_La%20Jag_MARC_Evaluation%20ver01-ADJUSTED%20SCHED.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AFE-MOER%20Register%20(27).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INFORMACI&#211;N%20CONTRATOS/INTERSA/PROYECTOS/FONADE/NARI&#209;O/SAN%20PABLO/SAN%20PABLO%20V2/PRESUPUESTO/PPTO-45_SAN%20PABLO_NARI&#209;O_ACTUALIZADO%20_%20060613.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AFE\Mining\Admin\Template%20Models\Blank%2027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MIGUE\Flujo%20de%20Caja%20-%20Compras\FLUJO%202222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SERVIDOR1\admon\Mis%20documentos\ASTEQ\Nuevos%20ASTEQ%20TECH\GESTI&#211;N%20DE%20AUDITORIA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orlando\PROPUESTA%20PUENTE%20BOLIVAR%20MURO%20EN%20CONCRET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Documents%20and%20Settings\afigueroa.CYT\Configuraci&#243;n%20local\Archivos%20temporales%20de%20Internet\Content.IE5\KD8PUB8J\ModPptoOperaEquiposVerEyC.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Users\user\Desktop\C:\Users\lu.barrera\Desktop\Escritorio\ADM%20VIAL%2003%20-%20CORDOBA\ESTADO%20DE%20RED\2103mar%2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F:\Users\user\Desktop\D:\D\Cortes\Cortes%20Aldemar%20Aguirre%20Control%20Corte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2019%20OBRAS/DONCELLO/3.%20PARQUE%2012%20OCTUBRE/DOC.%20OBRA/ITEM%20NO%20PREVISTOS.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portada%20nuev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San%20Vicente\HLOPEZA\GERONA\CANTIDADES%20REPOSICION\SUBCIRCUITO%207\REDES7.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Users\user\Desktop\E:\Escritorio\megacol%20interventoria%20chaira\I.E.%20EL%20CHAIRA\PRESUPUESTO%20COLEGIO%20CARTAGENA.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335\ARC_MINE%20PLANNING\BUDGET%202006\BUDGET%20OCT02\Base%20Datos%20C_Andes%20Bug06%20OCT03%20(version%2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Users\user\Desktop\E:\a%20%20aaInformaci&#243;n%20GRUPO%204\A%20MInformes%20Mensuales\Informe%20de%20estado%20vial%20ene\aCCIDENTES%20DE%201995%20-%2019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AFE\Documents%20and%20Settings\jgerard\Local%20Settings\Temporary%20Internet%20Files\OLK139\Truck%20&amp;%20Rail%205mtp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F:\Users\user\Desktop\C:\Users\lu.barrera\Desktop\Escritorio\AMV-02-BOL\EST.V&#205;A%20CRIT.TECNICO%20AMB-BOL-02\DICIEMBRE-2008\EST.V&#205;A%20CRITERIO%20TECNICO%2090BLB.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F:\Users\user\Desktop\C:\Users\lu.barrera\Desktop\Escritorio\EST.V&#205;A%20CRITERIO%20TECNIC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Mis%20Documentos\AMV-02-BOL\EST.V&#205;A%20CRITERIO%20TECNIC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Documents%20and%20Settings\jmeneses\Configuraci&#243;n%20local\Archivos%20temporales%20de%20Internet\OLK27\Fuel%20Cupo%20LJP.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AFE\Corporate\Finance&amp;Admin\Botica\Annual%20Accounts\June%2000\Sponsors%20TB%20(BS)%20June%202000.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AFE\Corporate\Annual%20Reports\Annual%20Report%202000\MMH%20Consolidated%20TB.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BOX\APUS%202014%20ELEC%20INFRAESTRUCTUR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G:\BOX\Users\Usuario\Dropbox\DOCUMENTOS\JOHAN\NEIVA\PROYECTOS\PARQUE%20LIZBURG\PRESUPUESTO%20PARQUE%20LIZBURT%20-%20JOHAN.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Flujo%20de%20caja2%20(3).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Documents%20and%20Settings\Ing.%20Milton\Mis%20documentos\milton\ARCHIVOS%20MILTON\OFFICIOS\INSTITUTO%20NACIONAL%20DE%20VIAS\2004\invias%20CD%2049,%20dic%202004\presu%20mjq%20cd%2049%20dic%20200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AFE\Nueva%20carpeta\LOM%20Calagua\FORECAST\Marzo03--06\Documents%20and%20Settings\Alfonso%20Lopez\Mis%20documentos\LA%20JAGUA\TEMPO\Alfonso\BUGJET_2005%20LJ%20REV%20ABRIL.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Windows\Temp\Rar$DI00.750\APUS%20BOY_GRUPO%201_MARZO%20DE%20201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Archivos%20de%20Dise&#241;o%20Acero\19-01Conexion%20corte%20excentrica%20y%20tensi&#243;n%20(I-I).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71DE6B1C\SCV-060-Base-CAF-Sisga-Guateque.xls"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Mis%20Documentos/Varios/Curillo/Curillo%20Manual/MANUAL%20DE%20CONTRATACI&#211;N/Modificaciones%202016/3.%20CM/Mis%20documentos/PLIEGOS-COND/OBRA%20PUBLICA/PROC%20SCV-2002/SCV-060-200203142002111631/SCV-060-Base-CAF-Sisga-Guateque.xls?0C4231CD" TargetMode="External"/><Relationship Id="rId1" Type="http://schemas.openxmlformats.org/officeDocument/2006/relationships/externalLinkPath" Target="file:///\\0C4231CD\SCV-060-Base-CAF-Sisga-Guateque.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Documents%20and%20Settings\dbowden\My%20Documents\Prodeco%20Wk%20File\Budget%20and%20Finance\2008%20Budget\Models\20070920%20Prodeco%20La%20Jagua%20Valuation%20Model%20v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PRODECO\CF%20sep17-0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AFE\DOCUME~1\LDIEPPA\LOCALS~1\Temp\notes5D4CD5\FOrmato%20nec%20entto%20200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MIGUE\Flujo%20de%20Caja%20-%20Compras\FLUJO%202222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AFE\unzipped\ULANVA~6\ULAN%20valuation%20(3%20Nov%200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AFE\Corporate%20Finance\Projects\MINARA\Models\2007\MM%20LOM%20v2.56%20(180907)_GIAG%20Aug07%20forecast.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AFE\Data\capital\ARRIENDO%20PRODEC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AFE\Budgets\Budget%202006\Returned%20Spreadsheets\CapitalBudget6MthsToDec05.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MONO\Documentos\Consultorias\Presupuestos%20Basicos\Presupuesto%20Amparo%20-%20Portal\Electricas\APUS%20Y%20PRESUPUESTO%20REDES%20ELECTRICAS%20AMPARO%20GALLO.xlk"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G:\TRABAJO\CARTAGENA%20DEL%20CHAIRA\Proyecto%20Muelle\Presupuesto%20Muelle\PRESUPUESTO%20guia.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AFE\Corporate\Finance&amp;Admin\Botica\Ex%20Robo\Steve%20Robinson\A%20backup%20disk\Management%20tools\Business%20frameworks\A%20framework%20for%20business%20analysis.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E6\johnny\2297_Opt46_LaJagFleet_ver01-%20ADJUSTED%20SCHED.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PAVICOL\MSOFFICE\LICITAR\analisis%20del%20AIU\AIU.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AFE\WINNT\Temporary%20Internet%20Files\OLK3\ANO%20TB-BS%20Dec%202000.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9D090BF0\FORMATOS%20RVC.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F:\Users\user\Desktop\A:\PUNITARIOS%20PARA%20241201%202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Users\lfuentes\Documents\OBRAS%20CIVILES%20PRODECO%202004\TREN\VIA%20MULAS%20PLJ\Version%20140109%20-%20Copy\Resumen%20costos%20acceso%20mulas%20y%20bascula%20para%20mulas%20provenientes%20de%20CDJ%2015010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F:\Users\user\Desktop\D:\Users\jmperez\Documents\TECNICA\DEPORTE%20Y%20RECREACION\02%20ESTANDARIZADO%20POLIDEPORTIVO\Presupuesto_750%20_Baja_Suelo%20AB%20actualizado%202015%20con%20ICCP.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F:\Users\user\Desktop\D:\Polideportivos%20madrid\Presupuesto%20herramientas%20de%20calculo\MATRIZ%20PARA%20EL%20CALCULO%20DEL%20AIU%202009.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Users\USUARIO\Desktop\FLORENCIA\OBRAS%202022\16.%20CERRAMIENTO%20COLEGIO%20TRES%20ESQUINAS\1.%20PROYECTO%20RURAL%20SANTANDER%20CERRAMIENTO%20PERIMETRAL\PRESUPUESTO\1.%20PRESUPUESTO%20CERRAMIENTO%20TRES%20ESQUINAS%20DEFNITIVO.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Users\USUARIO\Desktop\BELEN%20DE%20LOS%20ANDAQUIES\OBRAS%202022\ADECUACIONES%20BIBLIOTECA%20MUNICPAL\PRESUPUESTO\PRESUPUESTO%20ADECUACIONES%20Y%20MEJORAMIENTO%20BIBLIOTECA%20MUNICIPAL%20BELEN.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Users\USUARIO\Desktop\PROYECTOS%20REFERENTES\PRESUPUESTO%20REFERENTE\PRESUPUESTO%20GENERAL%20-%20ANCIANATO%20Y%20C.V.%20(1).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Users\USUARIO\Desktop\FLORENCIA\OBRAS%202022\17.%20CERRAMIENTO%20LA%20INDUSTRIAL\1.%20PROYECTO%20CERRAMIENTO%20PERIMETRAL%20INDUSTRIAL\PRESUPUESTO\1.%20PRESUPUESTO%20CERRAMIENTO%20COLEGIO%20LA%20INDUSTRIAL.xlsx" TargetMode="External"/></Relationships>
</file>

<file path=xl/externalLinks/_rels/externalLink228.xml.rels><?xml version="1.0" encoding="UTF-8" standalone="yes"?>
<Relationships xmlns="http://schemas.openxmlformats.org/package/2006/relationships"><Relationship Id="rId2" Type="http://schemas.microsoft.com/office/2019/04/relationships/externalLinkLongPath" Target="file:///C:\Users\USUARIO\Desktop\FLORENCIA\OBRAS%202022\16.%20CERRAMIENTO%20COLEGIO%20TRES%20ESQUINAS\1.%20PROYECTO%20RURAL%20SANTANDER%20CERRAMIENTO%20PERIMETRAL\1.%20PROYECTO%20CERRAMIENDO%20ESCUELA%20RURAL%20SANTANDER\1.%20PRESUPUESTO%20EXCEL\1.%20PRESUPUESTO%20CERRAMIENTO%20TRES%20ESQUINAS%20DEFNITIVO.xlsx?B21C1445" TargetMode="External"/><Relationship Id="rId1" Type="http://schemas.openxmlformats.org/officeDocument/2006/relationships/externalLinkPath" Target="file:///\\B21C1445\1.%20PRESUPUESTO%20CERRAMIENTO%20TRES%20ESQUINAS%20DEFNITIVO.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Users\USUARIO\Desktop\BELEN%20DE%20LOS%20ANDAQUIES\OBRAS%202021\PARQUE%20ANDAKI%20BELEN\PROYECTO%20PARQUE%20ANDAKI%20ALCALDIA%20BELEN\COMPONENTE%20PRESUPUESTAL\PRESUPUESTO%20GENERAL.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Users\USUARIO\Downloads\PRES.%20GRAL%20-%20ANCIANATO%20Y%20C.V.%20-%20V2%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20GENERALES.xls"/>
    </sheetNames>
    <definedNames>
      <definedName name="ERR"/>
    </defined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G&amp;G"/>
      <sheetName val="PU (2)"/>
      <sheetName val="Dat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ESOS"/>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Varios"/>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ó&gt;"/>
      <sheetName val="Lista ICC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ow r="2">
          <cell r="A2">
            <v>0</v>
          </cell>
        </row>
      </sheetData>
      <sheetData sheetId="177">
        <row r="2">
          <cell r="A2">
            <v>0</v>
          </cell>
        </row>
      </sheetData>
      <sheetData sheetId="178" refreshError="1"/>
      <sheetData sheetId="179" refreshError="1"/>
      <sheetData sheetId="180">
        <row r="2">
          <cell r="A2">
            <v>0</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sheetData sheetId="211"/>
      <sheetData sheetId="212"/>
      <sheetData sheetId="213"/>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sheetData sheetId="782"/>
      <sheetData sheetId="783">
        <row r="2">
          <cell r="A2">
            <v>0</v>
          </cell>
        </row>
      </sheetData>
      <sheetData sheetId="784"/>
      <sheetData sheetId="785">
        <row r="2">
          <cell r="A2">
            <v>0</v>
          </cell>
        </row>
      </sheetData>
      <sheetData sheetId="786"/>
      <sheetData sheetId="787"/>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ow r="2">
          <cell r="A2">
            <v>0</v>
          </cell>
        </row>
      </sheetData>
      <sheetData sheetId="1083"/>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row r="2">
          <cell r="A2">
            <v>0</v>
          </cell>
        </row>
      </sheetData>
      <sheetData sheetId="1398"/>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sheetData sheetId="1499"/>
      <sheetData sheetId="1500"/>
      <sheetData sheetId="1501">
        <row r="2">
          <cell r="A2">
            <v>0</v>
          </cell>
        </row>
      </sheetData>
      <sheetData sheetId="1502"/>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sheetData sheetId="1683"/>
      <sheetData sheetId="1684"/>
      <sheetData sheetId="1685">
        <row r="2">
          <cell r="A2">
            <v>0</v>
          </cell>
        </row>
      </sheetData>
      <sheetData sheetId="1686"/>
      <sheetData sheetId="1687">
        <row r="2">
          <cell r="A2">
            <v>0</v>
          </cell>
        </row>
      </sheetData>
      <sheetData sheetId="1688"/>
      <sheetData sheetId="1689"/>
      <sheetData sheetId="1690"/>
      <sheetData sheetId="1691"/>
      <sheetData sheetId="1692">
        <row r="2">
          <cell r="A2">
            <v>0</v>
          </cell>
        </row>
      </sheetData>
      <sheetData sheetId="1693"/>
      <sheetData sheetId="1694"/>
      <sheetData sheetId="1695"/>
      <sheetData sheetId="1696" refreshError="1"/>
      <sheetData sheetId="1697" refreshError="1"/>
      <sheetData sheetId="1698" refreshError="1"/>
      <sheetData sheetId="1699" refreshError="1"/>
      <sheetData sheetId="1700" refreshError="1"/>
      <sheetData sheetId="1701">
        <row r="2">
          <cell r="A2">
            <v>0</v>
          </cell>
        </row>
      </sheetData>
      <sheetData sheetId="1702"/>
      <sheetData sheetId="1703">
        <row r="2">
          <cell r="A2">
            <v>0</v>
          </cell>
        </row>
      </sheetData>
      <sheetData sheetId="1704"/>
      <sheetData sheetId="1705"/>
      <sheetData sheetId="1706"/>
      <sheetData sheetId="1707">
        <row r="2">
          <cell r="A2">
            <v>0</v>
          </cell>
        </row>
      </sheetData>
      <sheetData sheetId="1708">
        <row r="2">
          <cell r="A2">
            <v>0</v>
          </cell>
        </row>
      </sheetData>
      <sheetData sheetId="1709">
        <row r="2">
          <cell r="A2">
            <v>0</v>
          </cell>
        </row>
      </sheetData>
      <sheetData sheetId="1710"/>
      <sheetData sheetId="1711">
        <row r="2">
          <cell r="A2">
            <v>0</v>
          </cell>
        </row>
      </sheetData>
      <sheetData sheetId="1712" refreshError="1"/>
      <sheetData sheetId="1713" refreshError="1"/>
      <sheetData sheetId="1714" refreshError="1"/>
      <sheetData sheetId="1715"/>
      <sheetData sheetId="1716">
        <row r="2">
          <cell r="A2">
            <v>0</v>
          </cell>
        </row>
      </sheetData>
      <sheetData sheetId="1717"/>
      <sheetData sheetId="1718"/>
      <sheetData sheetId="1719"/>
      <sheetData sheetId="1720"/>
      <sheetData sheetId="1721"/>
      <sheetData sheetId="1722">
        <row r="2">
          <cell r="A2">
            <v>0</v>
          </cell>
        </row>
      </sheetData>
      <sheetData sheetId="1723">
        <row r="2">
          <cell r="A2">
            <v>0</v>
          </cell>
        </row>
      </sheetData>
      <sheetData sheetId="1724">
        <row r="2">
          <cell r="A2">
            <v>0</v>
          </cell>
        </row>
      </sheetData>
      <sheetData sheetId="1725"/>
      <sheetData sheetId="1726" refreshError="1"/>
      <sheetData sheetId="1727" refreshError="1"/>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refreshError="1"/>
      <sheetData sheetId="1750" refreshError="1"/>
      <sheetData sheetId="1751"/>
      <sheetData sheetId="1752"/>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sheetData sheetId="1846"/>
      <sheetData sheetId="1847"/>
      <sheetData sheetId="1848"/>
      <sheetData sheetId="1849"/>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sheetData sheetId="1862"/>
      <sheetData sheetId="1863"/>
      <sheetData sheetId="1864"/>
      <sheetData sheetId="1865">
        <row r="2">
          <cell r="A2">
            <v>0</v>
          </cell>
        </row>
      </sheetData>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row r="2">
          <cell r="A2">
            <v>0</v>
          </cell>
        </row>
      </sheetData>
      <sheetData sheetId="1893"/>
      <sheetData sheetId="1894"/>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sheetData sheetId="1981"/>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row r="2">
          <cell r="A2">
            <v>0</v>
          </cell>
        </row>
      </sheetData>
      <sheetData sheetId="2732">
        <row r="2">
          <cell r="A2">
            <v>0</v>
          </cell>
        </row>
      </sheetData>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row r="2">
          <cell r="A2">
            <v>0</v>
          </cell>
        </row>
      </sheetData>
      <sheetData sheetId="2762"/>
      <sheetData sheetId="2763"/>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sheetData sheetId="2849"/>
      <sheetData sheetId="2850"/>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42">
          <cell r="B42">
            <v>19</v>
          </cell>
        </row>
        <row r="67">
          <cell r="B67">
            <v>113.73566491619964</v>
          </cell>
        </row>
        <row r="130">
          <cell r="B130">
            <v>71.001668563587486</v>
          </cell>
        </row>
      </sheetData>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67">
          <cell r="E67">
            <v>220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cell>
          <cell r="D266" t="str">
            <v/>
          </cell>
          <cell r="E266" t="str">
            <v/>
          </cell>
        </row>
        <row r="267">
          <cell r="A267" t="str">
            <v>Evaporacion</v>
          </cell>
          <cell r="B267" t="str">
            <v>e</v>
          </cell>
          <cell r="C267">
            <v>4.5</v>
          </cell>
          <cell r="D267" t="str">
            <v xml:space="preserve"> mm por dia</v>
          </cell>
          <cell r="E267" t="str">
            <v>Variable</v>
          </cell>
        </row>
        <row r="268">
          <cell r="C268" t="str">
            <v/>
          </cell>
          <cell r="D268" t="str">
            <v/>
          </cell>
          <cell r="E268" t="str">
            <v/>
          </cell>
        </row>
        <row r="269">
          <cell r="A269" t="str">
            <v>Percolacion</v>
          </cell>
          <cell r="B269" t="str">
            <v>pr</v>
          </cell>
          <cell r="C269">
            <v>2</v>
          </cell>
          <cell r="D269" t="str">
            <v xml:space="preserve"> mm por dia</v>
          </cell>
          <cell r="E269" t="str">
            <v>Variable</v>
          </cell>
        </row>
        <row r="270">
          <cell r="C270" t="str">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cell>
        </row>
      </sheetData>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05"/>
      <sheetName val="GP06"/>
      <sheetName val="FORMUL"/>
    </sheetNames>
    <sheetDataSet>
      <sheetData sheetId="0"/>
      <sheetData sheetId="1">
        <row r="46">
          <cell r="B46" t="str">
            <v>EMISARIO FINAL</v>
          </cell>
        </row>
        <row r="51">
          <cell r="B51" t="str">
            <v>TRATAMIENTO</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cell r="L5">
            <v>3750</v>
          </cell>
        </row>
        <row r="6">
          <cell r="F6">
            <v>96000</v>
          </cell>
        </row>
        <row r="7">
          <cell r="F7">
            <v>3500</v>
          </cell>
          <cell r="L7">
            <v>375</v>
          </cell>
        </row>
        <row r="8">
          <cell r="F8">
            <v>480</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4">
          <cell r="B14">
            <v>7700</v>
          </cell>
        </row>
        <row r="15">
          <cell r="B15">
            <v>12000</v>
          </cell>
        </row>
        <row r="52">
          <cell r="B52">
            <v>750</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PB5"/>
      <sheetName val="APB6"/>
      <sheetName val="APB7"/>
      <sheetName val="APB8"/>
      <sheetName val="APB1"/>
      <sheetName val="CAMPAMENTO"/>
      <sheetName val="descapo - limp"/>
      <sheetName val="localizacion y replanteo"/>
      <sheetName val="cerramiento"/>
      <sheetName val="nivel -expla"/>
      <sheetName val="dem cub"/>
      <sheetName val="Dem estruc"/>
      <sheetName val="Dem placa"/>
      <sheetName val="dem muro"/>
      <sheetName val="dem metali"/>
      <sheetName val="excav"/>
      <sheetName val="Ccto limp"/>
      <sheetName val="Ccto VIGA CIMIEN"/>
      <sheetName val="Ccto zapata"/>
      <sheetName val="Viga Cimt"/>
      <sheetName val="columna"/>
      <sheetName val="vig canal"/>
      <sheetName val="vig AEREA"/>
      <sheetName val="Ccto viga cinta"/>
      <sheetName val="Ccto conf vert"/>
      <sheetName val="Ccto conf muro"/>
      <sheetName val="meson "/>
      <sheetName val="Ccto entrep tanque"/>
      <sheetName val="Ccto contrapiso"/>
      <sheetName val="acero "/>
      <sheetName val="muro ladri 5 e =12"/>
      <sheetName val="muro ladri 5 e=25"/>
      <sheetName val="alfajia ccto"/>
      <sheetName val="dintel"/>
      <sheetName val="inst carp meta"/>
      <sheetName val="pañe liso"/>
      <sheetName val="pañe liso bajo plac"/>
      <sheetName val="filo y dila"/>
      <sheetName val="Cartera bajo placa"/>
      <sheetName val="relleno selec"/>
      <sheetName val="piso base ,08"/>
      <sheetName val="alsitado"/>
      <sheetName val="porcelanato ,45x,45"/>
      <sheetName val="porcelanato ,3x,3"/>
      <sheetName val="sardinel"/>
      <sheetName val="bordillo"/>
      <sheetName val="tableta"/>
      <sheetName val="acomet agua"/>
      <sheetName val="acomet agua (2)"/>
      <sheetName val="tub 1,2"/>
      <sheetName val="punto agua"/>
      <sheetName val="regata"/>
      <sheetName val="tubo 3 AN"/>
      <sheetName val="tub 4 AN"/>
      <sheetName val="tub 6 AN"/>
      <sheetName val="llave term"/>
      <sheetName val="registro"/>
      <sheetName val="acces 3"/>
      <sheetName val="acces 4"/>
      <sheetName val="punto san"/>
      <sheetName val="rejilla"/>
      <sheetName val="sanitario"/>
      <sheetName val="lavamanos"/>
      <sheetName val="LAVACOLA"/>
      <sheetName val="BEBEDEROS"/>
      <sheetName val="caja  ,80"/>
      <sheetName val="caja ,60"/>
      <sheetName val="tanque"/>
      <sheetName val="acomt prov elec"/>
      <sheetName val="acometi ext elec"/>
      <sheetName val="salida lampara"/>
      <sheetName val="toma doble"/>
      <sheetName val="caja derivad ele"/>
      <sheetName val="lampara"/>
      <sheetName val="afinado cubirta"/>
      <sheetName val="manto cub"/>
      <sheetName val="teja ac"/>
      <sheetName val="perfil"/>
      <sheetName val="media caña"/>
      <sheetName val="puert pers 2"/>
      <sheetName val="puert pers 1"/>
      <sheetName val="puert pers ,7"/>
      <sheetName val="venta alum"/>
      <sheetName val="luceta"/>
      <sheetName val="percina"/>
      <sheetName val="ench baño"/>
      <sheetName val="ench lavaman"/>
      <sheetName val="Drywall"/>
      <sheetName val="superboard"/>
      <sheetName val="estuco"/>
      <sheetName val="pint exterior"/>
      <sheetName val="pintu super"/>
      <sheetName val="graniplax"/>
      <sheetName val="esmalte gabin"/>
      <sheetName val="esmalt puert"/>
      <sheetName val="PRESUPUESTO"/>
      <sheetName val="aseo"/>
    </sheetNames>
    <sheetDataSet>
      <sheetData sheetId="0">
        <row r="55">
          <cell r="I55">
            <v>0.75</v>
          </cell>
        </row>
        <row r="61">
          <cell r="J61">
            <v>18000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MUL"/>
      <sheetName val="GESTIÓN DE AUDITORIAS"/>
      <sheetName val="Formulario N° 4"/>
      <sheetName val="MATERIALES"/>
      <sheetName val="EQUIPO"/>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auditoría"/>
    </sheetNames>
    <sheetDataSet>
      <sheetData sheetId="0">
        <row r="7">
          <cell r="C7" t="str">
            <v>Hugo</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auditoría"/>
    </sheetNames>
    <sheetDataSet>
      <sheetData sheetId="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PO 1A"/>
      <sheetName val="ARPO 1B"/>
    </sheetNames>
    <sheetDataSet>
      <sheetData sheetId="0"/>
      <sheetData sheetId="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 val="Plan audi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Real"/>
      <sheetName val="gastos"/>
      <sheetName val="pedro"/>
      <sheetName val="xxx"/>
      <sheetName val="JUANK"/>
      <sheetName val="Hoja3"/>
      <sheetName val="PILOTO"/>
      <sheetName val="PRESUP. ADECUACION FUENTE"/>
      <sheetName val="PRESUP ULTIMO"/>
      <sheetName val="PRESUPUESTO"/>
      <sheetName val="Insumos"/>
      <sheetName val="TANQUE DE ALMACENAMIENTO"/>
      <sheetName val="REDES DE DIST-SUMNISTRO"/>
      <sheetName val="REDES DE DISTRIBUCION"/>
      <sheetName val="TITULOS"/>
      <sheetName val="BASE"/>
      <sheetName val="LISTA"/>
      <sheetName val="CUADRO"/>
      <sheetName val="PRECIOS"/>
      <sheetName val="SCV-036-2002"/>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ow r="1">
          <cell r="A1" t="str">
            <v>ITEM</v>
          </cell>
        </row>
      </sheetData>
      <sheetData sheetId="225">
        <row r="1">
          <cell r="A1" t="str">
            <v>EQUIPO</v>
          </cell>
        </row>
      </sheetData>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ow r="1">
          <cell r="A1" t="str">
            <v>INSTITUTO NACIONAL DE VIAS</v>
          </cell>
        </row>
      </sheetData>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refreshError="1"/>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sheetData sheetId="851"/>
      <sheetData sheetId="852"/>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sheetData sheetId="1009" refreshError="1"/>
      <sheetData sheetId="1010" refreshError="1"/>
      <sheetData sheetId="1011" refreshError="1"/>
      <sheetData sheetId="1012" refreshError="1"/>
      <sheetData sheetId="1013"/>
      <sheetData sheetId="1014" refreshError="1"/>
      <sheetData sheetId="1015" refreshError="1"/>
      <sheetData sheetId="1016"/>
      <sheetData sheetId="1017"/>
      <sheetData sheetId="1018" refreshError="1"/>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sheetData sheetId="1691">
        <row r="168">
          <cell r="D168">
            <v>0.16</v>
          </cell>
        </row>
      </sheetData>
      <sheetData sheetId="1692"/>
      <sheetData sheetId="1693">
        <row r="7">
          <cell r="B7">
            <v>1</v>
          </cell>
        </row>
      </sheetData>
      <sheetData sheetId="1694">
        <row r="33">
          <cell r="G33">
            <v>0.59504299999999999</v>
          </cell>
        </row>
      </sheetData>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sheetData sheetId="1782"/>
      <sheetData sheetId="1783"/>
      <sheetData sheetId="1784"/>
      <sheetData sheetId="1785"/>
      <sheetData sheetId="1786"/>
      <sheetData sheetId="1787"/>
      <sheetData sheetId="1788"/>
      <sheetData sheetId="1789"/>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ow r="8">
          <cell r="A8">
            <v>2.1</v>
          </cell>
        </row>
      </sheetData>
      <sheetData sheetId="2470">
        <row r="8">
          <cell r="A8">
            <v>3.1</v>
          </cell>
        </row>
      </sheetData>
      <sheetData sheetId="2471"/>
      <sheetData sheetId="2472"/>
      <sheetData sheetId="2473"/>
      <sheetData sheetId="2474"/>
      <sheetData sheetId="2475"/>
      <sheetData sheetId="2476">
        <row r="3">
          <cell r="A3">
            <v>1</v>
          </cell>
        </row>
      </sheetData>
      <sheetData sheetId="2477"/>
      <sheetData sheetId="2478"/>
      <sheetData sheetId="2479"/>
      <sheetData sheetId="2480"/>
      <sheetData sheetId="2481"/>
      <sheetData sheetId="2482" refreshError="1"/>
      <sheetData sheetId="2483">
        <row r="1">
          <cell r="A1" t="str">
            <v>LISTADO DE INSUMOS GENERAL</v>
          </cell>
        </row>
      </sheetData>
      <sheetData sheetId="2484" refreshError="1"/>
      <sheetData sheetId="2485"/>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refreshError="1"/>
      <sheetData sheetId="2695"/>
      <sheetData sheetId="2696"/>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sheetData sheetId="2748"/>
      <sheetData sheetId="2749"/>
      <sheetData sheetId="2750"/>
      <sheetData sheetId="2751"/>
      <sheetData sheetId="2752"/>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s>
    <sheetDataSet>
      <sheetData sheetId="0" refreshError="1">
        <row r="1">
          <cell r="A1">
            <v>1</v>
          </cell>
        </row>
        <row r="5">
          <cell r="F5" t="str">
            <v>SHELL</v>
          </cell>
        </row>
        <row r="6">
          <cell r="F6" t="str">
            <v>CORAL</v>
          </cell>
          <cell r="G6"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I.N.P 0E"/>
      <sheetName val="MEMORIAS ACTA 01"/>
      <sheetName val="ACTA1"/>
      <sheetName val="MEMORIAS ACTA 02"/>
      <sheetName val="ACTA2"/>
      <sheetName val="MEM ACTA 3"/>
      <sheetName val="ACTA3"/>
      <sheetName val="MEM ACTA 4"/>
      <sheetName val="ACTA 4"/>
    </sheetNames>
    <sheetDataSet>
      <sheetData sheetId="0" refreshError="1"/>
      <sheetData sheetId="1" refreshError="1"/>
      <sheetData sheetId="2" refreshError="1"/>
      <sheetData sheetId="3" refreshError="1"/>
      <sheetData sheetId="4" refreshError="1"/>
      <sheetData sheetId="5" refreshError="1"/>
      <sheetData sheetId="6">
        <row r="10">
          <cell r="A10" t="str">
            <v>OBJETO :</v>
          </cell>
          <cell r="F10" t="str">
            <v>“CONSTRUCCIÓN DE LOS PARQUES EDUCATIVOS DE LOS  MUNICIPIOS DEEL RETIRO Y NARIÑO EN EL DEPARTAMENTO DE ANTIOQUIA"</v>
          </cell>
          <cell r="G10" t="str">
            <v>VALOR INICIAL</v>
          </cell>
          <cell r="I10">
            <v>1145301478.2189</v>
          </cell>
          <cell r="M10" t="str">
            <v>CONTRATISTA</v>
          </cell>
          <cell r="S10" t="str">
            <v>ACTA DE OBRA</v>
          </cell>
        </row>
        <row r="11">
          <cell r="G11" t="str">
            <v>ANTICIPO</v>
          </cell>
          <cell r="I11">
            <v>343590443.46566999</v>
          </cell>
          <cell r="M11" t="str">
            <v>WILLIAM CARDONA OLMOS</v>
          </cell>
        </row>
        <row r="12">
          <cell r="G12" t="str">
            <v>TOTAL CONTRATO</v>
          </cell>
          <cell r="I12">
            <v>1145301478.2189</v>
          </cell>
          <cell r="M12" t="str">
            <v>INTERVENTOR</v>
          </cell>
          <cell r="S12" t="str">
            <v>ACTA No.</v>
          </cell>
          <cell r="T12">
            <v>3</v>
          </cell>
        </row>
        <row r="13">
          <cell r="A13" t="str">
            <v xml:space="preserve">MUNICIPIO:  </v>
          </cell>
          <cell r="F13" t="str">
            <v>NARIÑO</v>
          </cell>
          <cell r="G13" t="str">
            <v>PLAZO INICIAL</v>
          </cell>
          <cell r="I13" t="str">
            <v>7 MESES</v>
          </cell>
          <cell r="M13" t="str">
            <v>ORBE CONSULTORIA EN ARQUITECTURA E INGENIERIA</v>
          </cell>
        </row>
        <row r="14">
          <cell r="A14" t="str">
            <v>CONTRATO :</v>
          </cell>
          <cell r="F14" t="str">
            <v>292-14</v>
          </cell>
          <cell r="G14" t="str">
            <v>FECHA INICIO</v>
          </cell>
          <cell r="I14">
            <v>41862</v>
          </cell>
          <cell r="M14" t="str">
            <v>CORDINADOR VIVA</v>
          </cell>
          <cell r="S14" t="str">
            <v>FECHA</v>
          </cell>
          <cell r="T14">
            <v>41999</v>
          </cell>
        </row>
        <row r="15">
          <cell r="A15" t="str">
            <v>PERIODO:</v>
          </cell>
          <cell r="B15" t="str">
            <v>11 de noviembre de 2014 a 26 de diciembre de 2014</v>
          </cell>
          <cell r="G15" t="str">
            <v>FECHA TERMINACION</v>
          </cell>
          <cell r="I15">
            <v>42074</v>
          </cell>
          <cell r="M15" t="str">
            <v>AURA LUCIA TABORDA</v>
          </cell>
        </row>
        <row r="16">
          <cell r="A16" t="str">
            <v>FORMULARIO CANTIDADES DE OBRA Y PRECIOS UNITARIOS</v>
          </cell>
          <cell r="K16" t="str">
            <v>CONDICIONES ACTUALIZADAS ACTA ANTERIOR</v>
          </cell>
          <cell r="M16" t="str">
            <v>MODIFICACIONES</v>
          </cell>
          <cell r="O16" t="str">
            <v>CONDICIONES ACTUALIZADAS PRESENTE ACTA</v>
          </cell>
          <cell r="Q16" t="str">
            <v>OBRA EJECUTADAS</v>
          </cell>
        </row>
        <row r="17">
          <cell r="Q17" t="str">
            <v>PRESENTE ACTA</v>
          </cell>
          <cell r="S17" t="str">
            <v>ACTA ACUMULADA</v>
          </cell>
        </row>
        <row r="18">
          <cell r="A18" t="str">
            <v>ITEMS</v>
          </cell>
          <cell r="B18" t="str">
            <v>CLASIFICACIÓN</v>
          </cell>
          <cell r="F18" t="str">
            <v>ACTIVIDAD</v>
          </cell>
          <cell r="G18" t="str">
            <v>UNIDAD</v>
          </cell>
          <cell r="H18" t="str">
            <v>CANTIDAD</v>
          </cell>
          <cell r="I18" t="str">
            <v>VALOR UNITARIO</v>
          </cell>
          <cell r="J18" t="str">
            <v>VALOR TOTAL</v>
          </cell>
          <cell r="M18" t="str">
            <v xml:space="preserve"> +/-</v>
          </cell>
          <cell r="N18" t="str">
            <v>CANTIDAD</v>
          </cell>
          <cell r="O18" t="str">
            <v>CANTIDAD</v>
          </cell>
          <cell r="P18" t="str">
            <v>VALOR    TOTAL</v>
          </cell>
          <cell r="Q18" t="str">
            <v>CANTIDAD</v>
          </cell>
          <cell r="R18" t="str">
            <v>VALOR    TOTAL</v>
          </cell>
          <cell r="S18" t="str">
            <v>CANTIDAD</v>
          </cell>
          <cell r="T18" t="str">
            <v>VALOR    TOTAL</v>
          </cell>
        </row>
        <row r="19">
          <cell r="A19" t="str">
            <v>1.0.0</v>
          </cell>
          <cell r="F19" t="str">
            <v>PRELIMINARES</v>
          </cell>
        </row>
        <row r="20">
          <cell r="A20" t="str">
            <v>1.1.0</v>
          </cell>
          <cell r="D20">
            <v>0</v>
          </cell>
          <cell r="E20">
            <v>0</v>
          </cell>
          <cell r="F20" t="str">
            <v>REPLANTEO</v>
          </cell>
        </row>
        <row r="21">
          <cell r="A21" t="str">
            <v>1.1.1</v>
          </cell>
          <cell r="B21" t="str">
            <v>MA               (65,9%)</v>
          </cell>
          <cell r="C21" t="str">
            <v xml:space="preserve"> TRA               (34,1%)</v>
          </cell>
          <cell r="D21">
            <v>0</v>
          </cell>
          <cell r="E21">
            <v>0</v>
          </cell>
          <cell r="F21" t="str">
            <v>LOCALIZACIÓN, TRAZADO Y REPLANTEO. Se utilizará personal experto con equipo de precisión tipo estación total. Se hará con la frecuencia que lo indique la interventoría. Incluye demarcación con pintura, línea de trazado, libretas y planos.</v>
          </cell>
          <cell r="G21" t="str">
            <v>día</v>
          </cell>
          <cell r="H21">
            <v>3</v>
          </cell>
          <cell r="I21">
            <v>654997</v>
          </cell>
          <cell r="J21">
            <v>1964991</v>
          </cell>
          <cell r="K21">
            <v>3</v>
          </cell>
          <cell r="L21">
            <v>1964991</v>
          </cell>
          <cell r="M21" t="str">
            <v>+</v>
          </cell>
          <cell r="N21">
            <v>0</v>
          </cell>
          <cell r="O21">
            <v>3</v>
          </cell>
          <cell r="P21">
            <v>1964991</v>
          </cell>
          <cell r="R21">
            <v>0</v>
          </cell>
          <cell r="S21">
            <v>3</v>
          </cell>
          <cell r="T21">
            <v>1964991</v>
          </cell>
        </row>
        <row r="22">
          <cell r="A22" t="str">
            <v>1.2.0</v>
          </cell>
          <cell r="B22">
            <v>0</v>
          </cell>
          <cell r="C22">
            <v>0</v>
          </cell>
          <cell r="D22">
            <v>0</v>
          </cell>
          <cell r="E22">
            <v>0</v>
          </cell>
          <cell r="F22" t="str">
            <v>DESCAPOTE</v>
          </cell>
        </row>
        <row r="23">
          <cell r="A23" t="str">
            <v>1.2.1</v>
          </cell>
          <cell r="B23" t="str">
            <v>TMO               (11%)</v>
          </cell>
          <cell r="C23" t="str">
            <v xml:space="preserve"> EQ               (89%)</v>
          </cell>
          <cell r="D23">
            <v>0</v>
          </cell>
          <cell r="E23">
            <v>0</v>
          </cell>
          <cell r="F23" t="str">
            <v>DESMONTE, DESCAPOTE Y LIMPIEZA a máquina, e=0.15m. Incluye cargue, transporte y botada de escombros material vegetal en en botaderos destinado por el Municipio o donde indique la interventoría. Su medida será en sitio.</v>
          </cell>
          <cell r="G23" t="str">
            <v>m2</v>
          </cell>
          <cell r="H23">
            <v>400</v>
          </cell>
          <cell r="I23">
            <v>5251</v>
          </cell>
          <cell r="J23">
            <v>2100400</v>
          </cell>
          <cell r="K23">
            <v>262.8</v>
          </cell>
          <cell r="L23">
            <v>1379963</v>
          </cell>
          <cell r="M23" t="str">
            <v>+</v>
          </cell>
          <cell r="N23">
            <v>0</v>
          </cell>
          <cell r="O23">
            <v>262.8</v>
          </cell>
          <cell r="P23">
            <v>1379963</v>
          </cell>
          <cell r="R23">
            <v>0</v>
          </cell>
          <cell r="S23">
            <v>262.8</v>
          </cell>
          <cell r="T23">
            <v>1379963</v>
          </cell>
        </row>
        <row r="24">
          <cell r="A24" t="str">
            <v>1.2.2</v>
          </cell>
          <cell r="B24" t="str">
            <v>IE               (100%)</v>
          </cell>
          <cell r="C24">
            <v>0</v>
          </cell>
          <cell r="D24">
            <v>0</v>
          </cell>
          <cell r="E24">
            <v>0</v>
          </cell>
          <cell r="F2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G24" t="str">
            <v>m2</v>
          </cell>
          <cell r="H24">
            <v>400</v>
          </cell>
          <cell r="I24">
            <v>12467</v>
          </cell>
          <cell r="J24">
            <v>4986800</v>
          </cell>
          <cell r="K24">
            <v>476</v>
          </cell>
          <cell r="L24">
            <v>5934292</v>
          </cell>
          <cell r="M24" t="str">
            <v>+</v>
          </cell>
          <cell r="N24">
            <v>0</v>
          </cell>
          <cell r="O24">
            <v>476</v>
          </cell>
          <cell r="P24">
            <v>5934292</v>
          </cell>
          <cell r="Q24">
            <v>0</v>
          </cell>
          <cell r="R24">
            <v>0</v>
          </cell>
          <cell r="S24">
            <v>476</v>
          </cell>
          <cell r="T24">
            <v>5934292</v>
          </cell>
        </row>
        <row r="25">
          <cell r="A25" t="str">
            <v>1.3.0</v>
          </cell>
          <cell r="B25">
            <v>0</v>
          </cell>
          <cell r="C25">
            <v>0</v>
          </cell>
          <cell r="D25">
            <v>0</v>
          </cell>
          <cell r="E25">
            <v>0</v>
          </cell>
          <cell r="F25" t="str">
            <v>INSTALACIONES PROVISIONALES</v>
          </cell>
        </row>
        <row r="26">
          <cell r="A26" t="str">
            <v>1.3.1</v>
          </cell>
          <cell r="B26" t="str">
            <v>MA               (81,7%)</v>
          </cell>
          <cell r="C26" t="str">
            <v xml:space="preserve"> TMO               (15,2%)</v>
          </cell>
          <cell r="D26" t="str">
            <v xml:space="preserve"> HE               (0,8%)</v>
          </cell>
          <cell r="E26" t="str">
            <v xml:space="preserve"> CONCEP               (2,3%)</v>
          </cell>
          <cell r="F26" t="str">
            <v>Instalación de CERRAMIENTO PROVISIONAL en tela verde con una altura de 2,1 m. Incluye suministro, transporte, instalación y desmonte de la tela y estructura en larguero común, concreto de 17.5 Mpa para fijación de estructura en madera común,  excavación manual en cualquier material, cargue, transporte y botada de material y todos los demás elementos necesarios para su correcta instalación.</v>
          </cell>
          <cell r="G26" t="str">
            <v>m</v>
          </cell>
          <cell r="H26">
            <v>40</v>
          </cell>
          <cell r="I26">
            <v>15998</v>
          </cell>
          <cell r="J26">
            <v>639920</v>
          </cell>
          <cell r="K26">
            <v>6.5</v>
          </cell>
          <cell r="L26">
            <v>103987</v>
          </cell>
          <cell r="M26" t="str">
            <v>+</v>
          </cell>
          <cell r="N26">
            <v>0</v>
          </cell>
          <cell r="O26">
            <v>6.5</v>
          </cell>
          <cell r="P26">
            <v>103987</v>
          </cell>
          <cell r="R26">
            <v>0</v>
          </cell>
          <cell r="S26">
            <v>6.5</v>
          </cell>
          <cell r="T26">
            <v>103987</v>
          </cell>
        </row>
        <row r="27">
          <cell r="A27" t="str">
            <v>2.0.0</v>
          </cell>
          <cell r="B27">
            <v>0</v>
          </cell>
          <cell r="C27">
            <v>0</v>
          </cell>
          <cell r="D27">
            <v>0</v>
          </cell>
          <cell r="E27">
            <v>0</v>
          </cell>
          <cell r="F27" t="str">
            <v>MOVIMIENTOS DE TIERRA</v>
          </cell>
        </row>
        <row r="28">
          <cell r="A28" t="str">
            <v>2.1.0</v>
          </cell>
          <cell r="B28">
            <v>0</v>
          </cell>
          <cell r="C28">
            <v>0</v>
          </cell>
          <cell r="D28">
            <v>0</v>
          </cell>
          <cell r="E28">
            <v>0</v>
          </cell>
          <cell r="F28" t="str">
            <v>EXCAVACIÓN Y RETIRO DE MATERIAL</v>
          </cell>
        </row>
        <row r="29">
          <cell r="A29" t="str">
            <v>2.1.1</v>
          </cell>
          <cell r="B29" t="str">
            <v>TMO               (39%)</v>
          </cell>
          <cell r="C29" t="str">
            <v xml:space="preserve"> HE               (2%)</v>
          </cell>
          <cell r="D29" t="str">
            <v xml:space="preserve"> EQ               (5,6%)</v>
          </cell>
          <cell r="E29" t="str">
            <v xml:space="preserve"> TRA               (53,4%)</v>
          </cell>
          <cell r="F29" t="str">
            <v>EXCAVACIÓN MANUAL de material heterogéneo DE 0-2 m., bajo cualquier grado de humedad. Incluye: roca descompuesta, bolas de roca de volumen inferior a 0.35 m³., cargue y transporte interno y su medida será en el sitio. NO INCLUYE BOTADERO. No incluye entibado.</v>
          </cell>
          <cell r="G29" t="str">
            <v>m3</v>
          </cell>
          <cell r="H29">
            <v>220.8</v>
          </cell>
          <cell r="I29">
            <v>17984</v>
          </cell>
          <cell r="J29">
            <v>3970867</v>
          </cell>
          <cell r="K29">
            <v>220.8</v>
          </cell>
          <cell r="L29">
            <v>3970867</v>
          </cell>
          <cell r="M29" t="str">
            <v>+</v>
          </cell>
          <cell r="N29">
            <v>0</v>
          </cell>
          <cell r="O29">
            <v>220.8</v>
          </cell>
          <cell r="P29">
            <v>3970867</v>
          </cell>
          <cell r="Q29">
            <v>36.799999999999997</v>
          </cell>
          <cell r="R29">
            <v>661811</v>
          </cell>
          <cell r="S29">
            <v>182.3</v>
          </cell>
          <cell r="T29">
            <v>3278483</v>
          </cell>
        </row>
        <row r="30">
          <cell r="A30" t="str">
            <v>2.1.2</v>
          </cell>
          <cell r="B30" t="str">
            <v>TMO               (51,8%)</v>
          </cell>
          <cell r="C30" t="str">
            <v xml:space="preserve"> HE               (2,6%)</v>
          </cell>
          <cell r="D30" t="str">
            <v xml:space="preserve"> EQ               (4,3%)</v>
          </cell>
          <cell r="E30" t="str">
            <v xml:space="preserve"> TRA               (41,3%)</v>
          </cell>
          <cell r="F30" t="str">
            <v>EXCAVACIÓN MANUAL de material heterogéneo DE 2-4 m, bajo cualquier grado de humedad. Incluye: roca descompuesta, bolas de roca de volumen inferior a 0.35 m³., cargue y transporte interno y su medida será en el sitio. NO INCLUYE BOTADERO. No incluye entibado.</v>
          </cell>
          <cell r="G30" t="str">
            <v>m3</v>
          </cell>
          <cell r="H30">
            <v>103.3</v>
          </cell>
          <cell r="I30">
            <v>23259</v>
          </cell>
          <cell r="J30">
            <v>2402655</v>
          </cell>
          <cell r="K30">
            <v>103.3</v>
          </cell>
          <cell r="L30">
            <v>2402655</v>
          </cell>
          <cell r="M30" t="str">
            <v>+</v>
          </cell>
          <cell r="N30">
            <v>30.500000000000014</v>
          </cell>
          <cell r="O30">
            <v>133.80000000000001</v>
          </cell>
          <cell r="P30">
            <v>3112054</v>
          </cell>
          <cell r="Q30">
            <v>42.8</v>
          </cell>
          <cell r="R30">
            <v>995485</v>
          </cell>
          <cell r="S30">
            <v>133.80000000000001</v>
          </cell>
          <cell r="T30">
            <v>3112054</v>
          </cell>
        </row>
        <row r="31">
          <cell r="A31" t="str">
            <v>2.1.3</v>
          </cell>
          <cell r="B31" t="str">
            <v>TMO               (61,5%)</v>
          </cell>
          <cell r="C31" t="str">
            <v xml:space="preserve"> HE               (3,1%)</v>
          </cell>
          <cell r="D31" t="str">
            <v xml:space="preserve"> EQ               (3,3%)</v>
          </cell>
          <cell r="E31" t="str">
            <v xml:space="preserve"> TRA               (32,1%)</v>
          </cell>
          <cell r="F31" t="str">
            <v>EXCAVACIÓN MANUAL de material heterogéneo DE 4-6 m, bajo cualquier grado de humedad. Incluye: roca descompuesta, bolas de roca de volumen inferior a 0.35 m³., cargue y transporte interno y su medida será en el sitio. NO INCLUYE BOTADERO. No incluye entibado.</v>
          </cell>
          <cell r="G31" t="str">
            <v>m3</v>
          </cell>
          <cell r="H31">
            <v>27.4</v>
          </cell>
          <cell r="I31">
            <v>29863</v>
          </cell>
          <cell r="J31">
            <v>818246</v>
          </cell>
          <cell r="K31">
            <v>50</v>
          </cell>
          <cell r="L31">
            <v>1493150</v>
          </cell>
          <cell r="M31" t="str">
            <v>+</v>
          </cell>
          <cell r="N31">
            <v>14.200000000000003</v>
          </cell>
          <cell r="O31">
            <v>64.2</v>
          </cell>
          <cell r="P31">
            <v>1917205</v>
          </cell>
          <cell r="Q31">
            <v>14.2</v>
          </cell>
          <cell r="R31">
            <v>424055</v>
          </cell>
          <cell r="S31">
            <v>64.2</v>
          </cell>
          <cell r="T31">
            <v>1917205</v>
          </cell>
        </row>
        <row r="32">
          <cell r="A32" t="str">
            <v>2.1.4</v>
          </cell>
          <cell r="B32" t="str">
            <v>TMO               (0,6%)</v>
          </cell>
          <cell r="C32" t="str">
            <v xml:space="preserve"> EQ               (8,9%)</v>
          </cell>
          <cell r="D32" t="str">
            <v xml:space="preserve"> TRA               (90,5%)</v>
          </cell>
          <cell r="E32">
            <v>0</v>
          </cell>
          <cell r="F32" t="str">
            <v xml:space="preserve">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destinado por el Municipio. </v>
          </cell>
          <cell r="G32" t="str">
            <v>m3</v>
          </cell>
          <cell r="H32">
            <v>122.5</v>
          </cell>
          <cell r="I32">
            <v>34444</v>
          </cell>
          <cell r="J32">
            <v>4219390</v>
          </cell>
          <cell r="K32">
            <v>554.9</v>
          </cell>
          <cell r="L32">
            <v>19112976</v>
          </cell>
          <cell r="M32" t="str">
            <v>+</v>
          </cell>
          <cell r="N32">
            <v>0</v>
          </cell>
          <cell r="O32">
            <v>554.9</v>
          </cell>
          <cell r="P32">
            <v>19112976</v>
          </cell>
          <cell r="R32">
            <v>0</v>
          </cell>
          <cell r="S32">
            <v>554.9</v>
          </cell>
          <cell r="T32">
            <v>19112976</v>
          </cell>
        </row>
        <row r="33">
          <cell r="A33" t="str">
            <v>2.1.5</v>
          </cell>
          <cell r="B33" t="str">
            <v>MR               (82,8%)</v>
          </cell>
          <cell r="C33" t="str">
            <v xml:space="preserve"> TMO               (12%)</v>
          </cell>
          <cell r="D33" t="str">
            <v xml:space="preserve"> HE               (0,6%)</v>
          </cell>
          <cell r="E33" t="str">
            <v xml:space="preserve"> TRA               (4,6%)</v>
          </cell>
          <cell r="F3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v>
          </cell>
          <cell r="G33" t="str">
            <v>m3</v>
          </cell>
          <cell r="H33">
            <v>71.099999999999994</v>
          </cell>
          <cell r="I33">
            <v>210184</v>
          </cell>
          <cell r="J33">
            <v>14944082</v>
          </cell>
          <cell r="K33">
            <v>0</v>
          </cell>
          <cell r="L33">
            <v>0</v>
          </cell>
          <cell r="M33" t="str">
            <v>+</v>
          </cell>
          <cell r="N33">
            <v>0</v>
          </cell>
          <cell r="O33">
            <v>0</v>
          </cell>
          <cell r="P33">
            <v>0</v>
          </cell>
          <cell r="R33">
            <v>0</v>
          </cell>
          <cell r="S33">
            <v>0</v>
          </cell>
          <cell r="T33">
            <v>0</v>
          </cell>
        </row>
        <row r="34">
          <cell r="A34" t="str">
            <v>2.2.0</v>
          </cell>
          <cell r="B34">
            <v>0</v>
          </cell>
          <cell r="C34">
            <v>0</v>
          </cell>
          <cell r="D34">
            <v>0</v>
          </cell>
          <cell r="E34">
            <v>0</v>
          </cell>
          <cell r="F34" t="str">
            <v>LLENOS</v>
          </cell>
        </row>
        <row r="35">
          <cell r="A35" t="str">
            <v>2.2.1</v>
          </cell>
          <cell r="B35" t="str">
            <v>AM               (62%)</v>
          </cell>
          <cell r="C35" t="str">
            <v>TMO               (4%)</v>
          </cell>
          <cell r="D35" t="str">
            <v>THE               (16%)</v>
          </cell>
          <cell r="E35" t="str">
            <v>TRA               (18%)</v>
          </cell>
          <cell r="F3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35" t="str">
            <v>m3</v>
          </cell>
          <cell r="H35">
            <v>63</v>
          </cell>
          <cell r="I35">
            <v>53721</v>
          </cell>
          <cell r="J35">
            <v>3384423</v>
          </cell>
          <cell r="K35">
            <v>63</v>
          </cell>
          <cell r="L35">
            <v>3384423</v>
          </cell>
          <cell r="M35" t="str">
            <v>+</v>
          </cell>
          <cell r="N35">
            <v>230</v>
          </cell>
          <cell r="O35">
            <v>293</v>
          </cell>
          <cell r="P35">
            <v>15740253</v>
          </cell>
          <cell r="Q35">
            <v>293</v>
          </cell>
          <cell r="R35">
            <v>15740253</v>
          </cell>
          <cell r="S35">
            <v>293</v>
          </cell>
          <cell r="T35">
            <v>15740253</v>
          </cell>
        </row>
        <row r="36">
          <cell r="A36" t="str">
            <v>2.2.2</v>
          </cell>
          <cell r="B36" t="str">
            <v>TMO               (10,7%)</v>
          </cell>
          <cell r="C36" t="str">
            <v>HE               (0,5%)</v>
          </cell>
          <cell r="D36" t="str">
            <v>EQ               (41,7%)</v>
          </cell>
          <cell r="E36" t="str">
            <v>TRA               (47,1%)</v>
          </cell>
          <cell r="F36" t="str">
            <v>LLENOS EN MATERIAL PROVENIENTES DE LA EXCAVACIÓN, compactados mecánicamente hasta obtener una densidad del 95% de la máxima obtenida en el ensayo del próctor modificado. Incluye transporte interno. Su medida será en sitio ya compactado.</v>
          </cell>
          <cell r="G36" t="str">
            <v>m3</v>
          </cell>
          <cell r="H36">
            <v>397</v>
          </cell>
          <cell r="I36">
            <v>20382</v>
          </cell>
          <cell r="J36">
            <v>8091654</v>
          </cell>
          <cell r="K36">
            <v>397</v>
          </cell>
          <cell r="L36">
            <v>8091654</v>
          </cell>
          <cell r="M36" t="str">
            <v>-</v>
          </cell>
          <cell r="N36">
            <v>-150</v>
          </cell>
          <cell r="O36">
            <v>247</v>
          </cell>
          <cell r="P36">
            <v>5034354</v>
          </cell>
          <cell r="R36">
            <v>0</v>
          </cell>
          <cell r="S36">
            <v>0</v>
          </cell>
          <cell r="T36">
            <v>0</v>
          </cell>
        </row>
        <row r="37">
          <cell r="A37" t="str">
            <v>2.3.0</v>
          </cell>
          <cell r="B37">
            <v>0</v>
          </cell>
          <cell r="C37">
            <v>0</v>
          </cell>
          <cell r="D37">
            <v>0</v>
          </cell>
          <cell r="E37">
            <v>0</v>
          </cell>
          <cell r="F37" t="str">
            <v>CARGUE, TRANSPORTE Y BOTADA DE MATERIAL</v>
          </cell>
        </row>
        <row r="38">
          <cell r="A38" t="str">
            <v>2.3.1</v>
          </cell>
          <cell r="B38" t="str">
            <v>TRA               (100%)</v>
          </cell>
          <cell r="C38">
            <v>0</v>
          </cell>
          <cell r="D38">
            <v>0</v>
          </cell>
          <cell r="E38">
            <v>0</v>
          </cell>
          <cell r="F38"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38" t="str">
            <v>m3</v>
          </cell>
          <cell r="H38">
            <v>165.4</v>
          </cell>
          <cell r="I38">
            <v>28640</v>
          </cell>
          <cell r="J38">
            <v>4737056</v>
          </cell>
          <cell r="K38">
            <v>279.2</v>
          </cell>
          <cell r="L38">
            <v>7996288</v>
          </cell>
          <cell r="M38" t="str">
            <v>+</v>
          </cell>
          <cell r="N38">
            <v>101.09999999999997</v>
          </cell>
          <cell r="O38">
            <v>380.29999999999995</v>
          </cell>
          <cell r="P38">
            <v>10891792</v>
          </cell>
          <cell r="Q38">
            <v>101.1</v>
          </cell>
          <cell r="R38">
            <v>2895504</v>
          </cell>
          <cell r="S38">
            <v>380.29999999999995</v>
          </cell>
          <cell r="T38">
            <v>10891792</v>
          </cell>
        </row>
        <row r="39">
          <cell r="A39" t="str">
            <v>3.0.0</v>
          </cell>
          <cell r="B39">
            <v>0</v>
          </cell>
          <cell r="C39">
            <v>0</v>
          </cell>
          <cell r="D39">
            <v>0</v>
          </cell>
          <cell r="E39">
            <v>0</v>
          </cell>
          <cell r="F39" t="str">
            <v>CONCRETOS</v>
          </cell>
        </row>
        <row r="40">
          <cell r="A40" t="str">
            <v>3.1.0</v>
          </cell>
          <cell r="B40">
            <v>0</v>
          </cell>
          <cell r="C40">
            <v>0</v>
          </cell>
          <cell r="D40">
            <v>0</v>
          </cell>
          <cell r="E40">
            <v>0</v>
          </cell>
          <cell r="F40" t="str">
            <v>SUBESTRUCTURA</v>
          </cell>
        </row>
        <row r="41">
          <cell r="A41" t="str">
            <v>3.1.1</v>
          </cell>
          <cell r="B41">
            <v>0</v>
          </cell>
          <cell r="C41">
            <v>0</v>
          </cell>
          <cell r="D41">
            <v>0</v>
          </cell>
          <cell r="E41">
            <v>0</v>
          </cell>
          <cell r="F41" t="str">
            <v>FUNDACIONES</v>
          </cell>
        </row>
        <row r="42">
          <cell r="A42" t="str">
            <v>3.1.1.1</v>
          </cell>
          <cell r="B42" t="str">
            <v>CE               (79,8%)</v>
          </cell>
          <cell r="C42" t="str">
            <v xml:space="preserve"> TMO               (17,1%)</v>
          </cell>
          <cell r="D42" t="str">
            <v xml:space="preserve"> HE               (0,9%)</v>
          </cell>
          <cell r="E42" t="str">
            <v xml:space="preserve"> TRA               (2,2%)</v>
          </cell>
          <cell r="F42" t="str">
            <v>Colocación de concreto de 14 Mpa para SOLADO con diseño de mezclas previamente aprobado por la interventoria., con un espesor DE 0.05 m. Incluye el suministro y el transporte del concreto y todos los demás elementos necesarios para su correcta construcción, incluye acarreo interno.</v>
          </cell>
          <cell r="G42" t="str">
            <v>m2</v>
          </cell>
          <cell r="H42">
            <v>86</v>
          </cell>
          <cell r="I42">
            <v>17225</v>
          </cell>
          <cell r="J42">
            <v>1481350</v>
          </cell>
          <cell r="K42">
            <v>86</v>
          </cell>
          <cell r="L42">
            <v>1481350</v>
          </cell>
          <cell r="M42" t="str">
            <v>+</v>
          </cell>
          <cell r="N42">
            <v>50.599999999999994</v>
          </cell>
          <cell r="O42">
            <v>136.6</v>
          </cell>
          <cell r="P42">
            <v>2352935</v>
          </cell>
          <cell r="Q42">
            <v>62.9</v>
          </cell>
          <cell r="R42">
            <v>1083453</v>
          </cell>
          <cell r="S42">
            <v>136.6</v>
          </cell>
          <cell r="T42">
            <v>2352936</v>
          </cell>
        </row>
        <row r="43">
          <cell r="A43" t="str">
            <v>3.1.1.2</v>
          </cell>
          <cell r="B43" t="str">
            <v>CE               (80,1%)</v>
          </cell>
          <cell r="C43" t="str">
            <v xml:space="preserve"> TMO               (16,4%)</v>
          </cell>
          <cell r="D43" t="str">
            <v xml:space="preserve"> THE               (1,5%)</v>
          </cell>
          <cell r="E43" t="str">
            <v xml:space="preserve"> TRA               (2%)</v>
          </cell>
          <cell r="F43" t="str">
            <v>Construcción de VIGA DE FUNDACIÓN y DADOS DE FUNDACIÓN en concreto de 21 Mpa con diseño de mezclas previamente aprobado por la interventoria. Incluye el suministro y transporte del concreto, mano de obra, vibrado, protección y curado, para estructuras de acuerdo con las diferentes dimensiones establecidas en los planos y diseños. No incluye refuerzo.</v>
          </cell>
          <cell r="G43" t="str">
            <v>m3</v>
          </cell>
          <cell r="H43">
            <v>32</v>
          </cell>
          <cell r="I43">
            <v>449395</v>
          </cell>
          <cell r="J43">
            <v>14380640</v>
          </cell>
          <cell r="K43">
            <v>32</v>
          </cell>
          <cell r="L43">
            <v>14380640</v>
          </cell>
          <cell r="M43" t="str">
            <v>+</v>
          </cell>
          <cell r="N43">
            <v>0</v>
          </cell>
          <cell r="O43">
            <v>32</v>
          </cell>
          <cell r="P43">
            <v>14380640</v>
          </cell>
          <cell r="Q43">
            <v>0</v>
          </cell>
          <cell r="R43">
            <v>0</v>
          </cell>
          <cell r="S43">
            <v>0</v>
          </cell>
          <cell r="T43">
            <v>0</v>
          </cell>
        </row>
        <row r="44">
          <cell r="A44" t="str">
            <v>3.1.1.3</v>
          </cell>
          <cell r="B44" t="str">
            <v>CE               (81,1%)</v>
          </cell>
          <cell r="C44" t="str">
            <v xml:space="preserve"> TMO               (15,2%)</v>
          </cell>
          <cell r="D44" t="str">
            <v xml:space="preserve"> THE               (1,7%)</v>
          </cell>
          <cell r="E44" t="str">
            <v xml:space="preserve"> TRA               (2%)</v>
          </cell>
          <cell r="F44" t="str">
            <v>Construcción de ZAPATAS en concreto de 21 Mpa con diseño de mezclas previamente aprobado por la interventoria.  Incluye suministro, transporte e instalación del concreto, mano de obra, vibrado, formaleta, curado y protección. incluye acarreo interno.  No incluye refuerzo, según diseño.</v>
          </cell>
          <cell r="G44" t="str">
            <v>m3</v>
          </cell>
          <cell r="H44">
            <v>48</v>
          </cell>
          <cell r="I44">
            <v>445454</v>
          </cell>
          <cell r="J44">
            <v>21381792</v>
          </cell>
          <cell r="K44">
            <v>48</v>
          </cell>
          <cell r="L44">
            <v>21381792</v>
          </cell>
          <cell r="M44" t="str">
            <v>+</v>
          </cell>
          <cell r="N44">
            <v>0</v>
          </cell>
          <cell r="O44">
            <v>48</v>
          </cell>
          <cell r="P44">
            <v>21381792</v>
          </cell>
          <cell r="Q44">
            <v>47.3</v>
          </cell>
          <cell r="R44">
            <v>21069974</v>
          </cell>
          <cell r="S44">
            <v>47.3</v>
          </cell>
          <cell r="T44">
            <v>21069974</v>
          </cell>
        </row>
        <row r="45">
          <cell r="A45" t="str">
            <v>3.2.0</v>
          </cell>
          <cell r="B45">
            <v>0</v>
          </cell>
          <cell r="C45">
            <v>0</v>
          </cell>
          <cell r="D45">
            <v>0</v>
          </cell>
          <cell r="E45">
            <v>0</v>
          </cell>
          <cell r="F45" t="str">
            <v>ESTRUCTURA</v>
          </cell>
        </row>
        <row r="46">
          <cell r="A46" t="str">
            <v>3.2.1</v>
          </cell>
          <cell r="B46">
            <v>0</v>
          </cell>
          <cell r="C46">
            <v>0</v>
          </cell>
          <cell r="D46">
            <v>0</v>
          </cell>
          <cell r="E46">
            <v>0</v>
          </cell>
          <cell r="F46" t="str">
            <v>LOSAS</v>
          </cell>
        </row>
        <row r="47">
          <cell r="A47" t="str">
            <v>3.2.1.1</v>
          </cell>
          <cell r="B47" t="str">
            <v>CE               (65%)</v>
          </cell>
          <cell r="C47" t="str">
            <v xml:space="preserve"> TMO               (30,5%)</v>
          </cell>
          <cell r="D47" t="str">
            <v xml:space="preserve"> THE               (2,5%)</v>
          </cell>
          <cell r="E47" t="str">
            <v xml:space="preserve"> TRA               (2%)</v>
          </cell>
          <cell r="F47" t="str">
            <v>Construcción de LOSA DE CONTRAPISO en concreto de 21 Mpa con diseño de mezclas previamente aprobado por la interventoria, con un ESPESOR DE 0.10m. Adicionado con FIBRA Nikon e impermeabilizante integral tipo Plastocrete Dm o equivalente calidad. Incluye suministro, transporte y colocación del concreto, formaleta, vibrado, protección, curado y todos los demás elementos necesarios para su correcta construcción.  el acero de refuerzo se pagará en su respectivo ítem.</v>
          </cell>
          <cell r="G47" t="str">
            <v>m2</v>
          </cell>
          <cell r="H47">
            <v>451</v>
          </cell>
          <cell r="I47">
            <v>68216</v>
          </cell>
          <cell r="J47">
            <v>30765416</v>
          </cell>
          <cell r="K47">
            <v>451</v>
          </cell>
          <cell r="L47">
            <v>30765416</v>
          </cell>
          <cell r="M47" t="str">
            <v>-</v>
          </cell>
          <cell r="N47">
            <v>-242.96487730000001</v>
          </cell>
          <cell r="O47">
            <v>208.03512269999999</v>
          </cell>
          <cell r="P47">
            <v>14191324</v>
          </cell>
          <cell r="Q47">
            <v>132</v>
          </cell>
          <cell r="R47">
            <v>9004512</v>
          </cell>
          <cell r="S47">
            <v>132</v>
          </cell>
          <cell r="T47">
            <v>9004512</v>
          </cell>
        </row>
        <row r="48">
          <cell r="A48" t="str">
            <v>3.2.1.2</v>
          </cell>
          <cell r="B48" t="str">
            <v>IE               (85,8%)</v>
          </cell>
          <cell r="C48" t="str">
            <v xml:space="preserve"> TMO               (13,5%)</v>
          </cell>
          <cell r="D48" t="str">
            <v xml:space="preserve"> HE               (0,7%)</v>
          </cell>
          <cell r="E48">
            <v>0</v>
          </cell>
          <cell r="F48" t="str">
            <v>Instalación de GEOTEXTIL TEJIDO 2400 para losa contrapiso  tipo Pavco o equivalente muro en tierra armada, muro de contención o actividades similares. Incluye suministro y transporte de los materiales, traslapos, costuras y todos los elementos necesarios para su correcta instalación y funcionamiento. Según diseño.</v>
          </cell>
          <cell r="G48" t="str">
            <v>m2</v>
          </cell>
          <cell r="H48">
            <v>451</v>
          </cell>
          <cell r="I48">
            <v>7949</v>
          </cell>
          <cell r="J48">
            <v>3584999</v>
          </cell>
          <cell r="K48">
            <v>451</v>
          </cell>
          <cell r="L48">
            <v>3584999</v>
          </cell>
          <cell r="M48" t="str">
            <v>+</v>
          </cell>
          <cell r="N48">
            <v>0</v>
          </cell>
          <cell r="O48">
            <v>451</v>
          </cell>
          <cell r="P48">
            <v>3584999</v>
          </cell>
          <cell r="Q48">
            <v>169.5</v>
          </cell>
          <cell r="R48">
            <v>1347356</v>
          </cell>
          <cell r="S48">
            <v>169.5</v>
          </cell>
          <cell r="T48">
            <v>1347356</v>
          </cell>
        </row>
        <row r="49">
          <cell r="A49" t="str">
            <v>3.2.1.3</v>
          </cell>
          <cell r="B49" t="str">
            <v>CO               (70,3%)</v>
          </cell>
          <cell r="C49" t="str">
            <v xml:space="preserve"> TMO               (15,6%)</v>
          </cell>
          <cell r="D49" t="str">
            <v xml:space="preserve"> HE               (13,1%)</v>
          </cell>
          <cell r="E49" t="str">
            <v xml:space="preserve"> EQ               (1%)</v>
          </cell>
          <cell r="F49" t="str">
            <v>Construcción de LOSA ALIGERADA en concreto  de 21 Mpa en concreto color blanco,(con diseño de mezclas previamente aprobado por la interventoria), con un ESPESOR DE 0.40m. acabado a la vista con casetón RECUPERABLE DE PORÓN, de acuerdo a las diferentes dimensiones establecidas en los planos y diseño. Incluye suministro, transporte,  y colocación del concreto, nervios de 0,10 x 0,40 m , placa superior de losa de 0,05m de espesor, vigas de 0,30x0,40 m ,  en ambas direcciones, malla electrosoldada D-106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2.94 y 4.50m(la súper "T" se coloca sobre el tendido de teleras de la obra falsa), según diseño. En el vaciado se deben dejar los hierros (pelos) para el amarre de los elementos no estructurales, por ningún motivo se pagaran anclajes. El acero de refuerzo se pagará en su respectivo ítem.</v>
          </cell>
          <cell r="G49" t="str">
            <v>m2</v>
          </cell>
          <cell r="H49">
            <v>303</v>
          </cell>
          <cell r="I49">
            <v>156375</v>
          </cell>
          <cell r="J49">
            <v>47381625</v>
          </cell>
          <cell r="K49">
            <v>303</v>
          </cell>
          <cell r="L49">
            <v>47381625</v>
          </cell>
          <cell r="M49" t="str">
            <v>+</v>
          </cell>
          <cell r="N49">
            <v>0</v>
          </cell>
          <cell r="O49">
            <v>303</v>
          </cell>
          <cell r="P49">
            <v>47381625</v>
          </cell>
          <cell r="Q49">
            <v>0</v>
          </cell>
          <cell r="R49">
            <v>0</v>
          </cell>
          <cell r="S49">
            <v>0</v>
          </cell>
          <cell r="T49">
            <v>0</v>
          </cell>
        </row>
        <row r="50">
          <cell r="A50" t="str">
            <v>3.2.1.4</v>
          </cell>
          <cell r="B50" t="str">
            <v>CE               (46,3%)</v>
          </cell>
          <cell r="C50" t="str">
            <v xml:space="preserve"> TMO               (20,8%)</v>
          </cell>
          <cell r="D50" t="str">
            <v xml:space="preserve"> THE               (31,9%)</v>
          </cell>
          <cell r="E50" t="str">
            <v xml:space="preserve"> TRA               (1%)</v>
          </cell>
          <cell r="F50" t="str">
            <v>Construcción de LOSA PARA RAMPA en en concreto de 21 Mpa con diseño de mezclas previamente aprobado por la interventoria, con un ESPESOR DE 10 cm. Incluye suministro, transporte hasta una altura de 4.40m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G50" t="str">
            <v>m2</v>
          </cell>
          <cell r="H50">
            <v>241</v>
          </cell>
          <cell r="I50">
            <v>100206</v>
          </cell>
          <cell r="J50">
            <v>24149646</v>
          </cell>
          <cell r="K50">
            <v>241</v>
          </cell>
          <cell r="L50">
            <v>24149646</v>
          </cell>
          <cell r="M50" t="str">
            <v>+</v>
          </cell>
          <cell r="N50">
            <v>0</v>
          </cell>
          <cell r="O50">
            <v>241</v>
          </cell>
          <cell r="P50">
            <v>24149646</v>
          </cell>
          <cell r="R50">
            <v>0</v>
          </cell>
          <cell r="S50">
            <v>0</v>
          </cell>
          <cell r="T50">
            <v>0</v>
          </cell>
        </row>
        <row r="51">
          <cell r="A51" t="str">
            <v>3.2.2</v>
          </cell>
          <cell r="B51">
            <v>0</v>
          </cell>
          <cell r="C51">
            <v>0</v>
          </cell>
          <cell r="D51">
            <v>0</v>
          </cell>
          <cell r="E51">
            <v>0</v>
          </cell>
          <cell r="F51" t="str">
            <v>COLUMNAS</v>
          </cell>
          <cell r="M51" t="str">
            <v>+</v>
          </cell>
          <cell r="N51">
            <v>0</v>
          </cell>
          <cell r="O51">
            <v>0</v>
          </cell>
          <cell r="S51">
            <v>0</v>
          </cell>
          <cell r="T51">
            <v>0</v>
          </cell>
        </row>
        <row r="52">
          <cell r="A52" t="str">
            <v>3.2.2.1</v>
          </cell>
          <cell r="B52" t="str">
            <v>CE               (72,5%)</v>
          </cell>
          <cell r="C52" t="str">
            <v xml:space="preserve"> TMO               (18,3%)</v>
          </cell>
          <cell r="D52" t="str">
            <v xml:space="preserve"> THE               (8,2%)</v>
          </cell>
          <cell r="E52" t="str">
            <v xml:space="preserve"> TRA               (1%)</v>
          </cell>
          <cell r="F52" t="str">
            <v>Construcción de COLUMNAS DE 0.30 x 0.50m.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2" t="str">
            <v>m</v>
          </cell>
          <cell r="H52">
            <v>108</v>
          </cell>
          <cell r="I52">
            <v>147904</v>
          </cell>
          <cell r="J52">
            <v>15973632</v>
          </cell>
          <cell r="K52">
            <v>108</v>
          </cell>
          <cell r="L52">
            <v>15973632</v>
          </cell>
          <cell r="M52" t="str">
            <v>+</v>
          </cell>
          <cell r="N52">
            <v>0</v>
          </cell>
          <cell r="O52">
            <v>108</v>
          </cell>
          <cell r="P52">
            <v>15973632</v>
          </cell>
          <cell r="Q52">
            <v>0</v>
          </cell>
          <cell r="R52">
            <v>0</v>
          </cell>
          <cell r="S52">
            <v>0</v>
          </cell>
          <cell r="T52">
            <v>0</v>
          </cell>
        </row>
        <row r="53">
          <cell r="A53" t="str">
            <v>3.2.2.2</v>
          </cell>
          <cell r="B53" t="str">
            <v>CE               (70,2%)</v>
          </cell>
          <cell r="C53" t="str">
            <v xml:space="preserve"> TMO               (20,4%)</v>
          </cell>
          <cell r="D53" t="str">
            <v xml:space="preserve"> THE               (8,4%)</v>
          </cell>
          <cell r="E53" t="str">
            <v xml:space="preserve"> TRA               (1%)</v>
          </cell>
          <cell r="F53" t="str">
            <v>Construcción de COLUMNAS DE 0.30 x 0.80m.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3" t="str">
            <v>m</v>
          </cell>
          <cell r="H53">
            <v>70</v>
          </cell>
          <cell r="I53">
            <v>212579</v>
          </cell>
          <cell r="J53">
            <v>14880530</v>
          </cell>
          <cell r="K53">
            <v>70</v>
          </cell>
          <cell r="L53">
            <v>14880530</v>
          </cell>
          <cell r="M53" t="str">
            <v>+</v>
          </cell>
          <cell r="N53">
            <v>0</v>
          </cell>
          <cell r="O53">
            <v>70</v>
          </cell>
          <cell r="P53">
            <v>14880530</v>
          </cell>
          <cell r="Q53">
            <v>0</v>
          </cell>
          <cell r="R53">
            <v>0</v>
          </cell>
          <cell r="S53">
            <v>0</v>
          </cell>
          <cell r="T53">
            <v>0</v>
          </cell>
        </row>
        <row r="54">
          <cell r="A54" t="str">
            <v>3.2.3</v>
          </cell>
          <cell r="B54">
            <v>0</v>
          </cell>
          <cell r="C54">
            <v>0</v>
          </cell>
          <cell r="D54">
            <v>0</v>
          </cell>
          <cell r="E54">
            <v>0</v>
          </cell>
          <cell r="F54" t="str">
            <v>VIGAS</v>
          </cell>
        </row>
        <row r="55">
          <cell r="A55" t="str">
            <v>3.2.3.1</v>
          </cell>
          <cell r="B55" t="str">
            <v>CE               (56,6%)</v>
          </cell>
          <cell r="C55" t="str">
            <v xml:space="preserve"> TMO               (31,6%)</v>
          </cell>
          <cell r="D55" t="str">
            <v xml:space="preserve"> THE               (10,8%)</v>
          </cell>
          <cell r="E55" t="str">
            <v xml:space="preserve"> TRA               (1%)</v>
          </cell>
          <cell r="F55" t="str">
            <v>Construcción de VIGAS AÉREAS de 0,3 x 0,4 m. en concreto de 21 Mpa en concreto color blanco,con diseño de mezclas previamente aprobado por la interventoria,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5" t="str">
            <v>m</v>
          </cell>
          <cell r="H55">
            <v>42</v>
          </cell>
          <cell r="I55">
            <v>143537</v>
          </cell>
          <cell r="J55">
            <v>6028554</v>
          </cell>
          <cell r="K55">
            <v>42</v>
          </cell>
          <cell r="L55">
            <v>6028554</v>
          </cell>
          <cell r="M55" t="str">
            <v>+</v>
          </cell>
          <cell r="N55">
            <v>0</v>
          </cell>
          <cell r="O55">
            <v>42</v>
          </cell>
          <cell r="P55">
            <v>6028554</v>
          </cell>
          <cell r="R55">
            <v>0</v>
          </cell>
          <cell r="S55">
            <v>0</v>
          </cell>
          <cell r="T55">
            <v>0</v>
          </cell>
        </row>
        <row r="56">
          <cell r="A56" t="str">
            <v>3.2.3.2</v>
          </cell>
          <cell r="B56" t="str">
            <v>CE               (56,8%)</v>
          </cell>
          <cell r="C56" t="str">
            <v xml:space="preserve"> TMO               (31,1%)</v>
          </cell>
          <cell r="D56" t="str">
            <v xml:space="preserve"> THE               (11,1%)</v>
          </cell>
          <cell r="E56" t="str">
            <v xml:space="preserve"> TRA               (1%)</v>
          </cell>
          <cell r="F56" t="str">
            <v>Construcción de VIGAS AÉREAS de 0,3 x 0,45 m. en concreto de 21 Mpa,en concreto color blanco, con diseño de mezclas previamente aprobado por la interventoria,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6" t="str">
            <v>m</v>
          </cell>
          <cell r="H56">
            <v>164</v>
          </cell>
          <cell r="I56">
            <v>153173</v>
          </cell>
          <cell r="J56">
            <v>25120372</v>
          </cell>
          <cell r="K56">
            <v>164</v>
          </cell>
          <cell r="L56">
            <v>25120372</v>
          </cell>
          <cell r="M56" t="str">
            <v>+</v>
          </cell>
          <cell r="N56">
            <v>0</v>
          </cell>
          <cell r="O56">
            <v>164</v>
          </cell>
          <cell r="P56">
            <v>25120372</v>
          </cell>
          <cell r="R56">
            <v>0</v>
          </cell>
          <cell r="S56">
            <v>0</v>
          </cell>
          <cell r="T56">
            <v>0</v>
          </cell>
        </row>
        <row r="57">
          <cell r="A57" t="str">
            <v>3.2.4</v>
          </cell>
          <cell r="B57">
            <v>0</v>
          </cell>
          <cell r="C57">
            <v>0</v>
          </cell>
          <cell r="D57">
            <v>0</v>
          </cell>
          <cell r="E57">
            <v>0</v>
          </cell>
          <cell r="F57" t="str">
            <v>ESCALERAS/GRADERIAS</v>
          </cell>
        </row>
        <row r="58">
          <cell r="A58" t="str">
            <v>3.2.4.1</v>
          </cell>
          <cell r="B58" t="str">
            <v>CE               (80%)</v>
          </cell>
          <cell r="C58" t="str">
            <v xml:space="preserve"> TMO               (17,4%)</v>
          </cell>
          <cell r="D58" t="str">
            <v xml:space="preserve"> THE               (1,6%)</v>
          </cell>
          <cell r="E58" t="str">
            <v xml:space="preserve"> TRA               (1%)</v>
          </cell>
          <cell r="F58" t="str">
            <v>Construcción de ESCALERAS SOBRE TERRENO en concreto de 21 Mpa con diseño de mezclas previamente aprobado por la interventoria,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G58" t="str">
            <v>m2</v>
          </cell>
          <cell r="H58">
            <v>14</v>
          </cell>
          <cell r="I58">
            <v>99709</v>
          </cell>
          <cell r="J58">
            <v>1395926</v>
          </cell>
          <cell r="K58">
            <v>14</v>
          </cell>
          <cell r="L58">
            <v>1395926</v>
          </cell>
          <cell r="M58" t="str">
            <v>+</v>
          </cell>
          <cell r="N58">
            <v>0</v>
          </cell>
          <cell r="O58">
            <v>14</v>
          </cell>
          <cell r="P58">
            <v>1395926</v>
          </cell>
          <cell r="R58">
            <v>0</v>
          </cell>
          <cell r="S58">
            <v>0</v>
          </cell>
          <cell r="T58">
            <v>0</v>
          </cell>
        </row>
        <row r="59">
          <cell r="A59" t="str">
            <v>3.2.4.2</v>
          </cell>
          <cell r="B59" t="str">
            <v>CE               (81%)</v>
          </cell>
          <cell r="C59" t="str">
            <v xml:space="preserve"> TMO               (16,5%)</v>
          </cell>
          <cell r="D59" t="str">
            <v xml:space="preserve"> HE               (0,8%)</v>
          </cell>
          <cell r="E59" t="str">
            <v xml:space="preserve"> TRA               (1,7%)</v>
          </cell>
          <cell r="F59" t="str">
            <v>Construcción de GRADERÍAS  en concreto de 21 Mpa con diseño de mezclas previamente aprobado por la interventoria.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G59" t="str">
            <v>m</v>
          </cell>
          <cell r="H59">
            <v>7</v>
          </cell>
          <cell r="I59">
            <v>138782</v>
          </cell>
          <cell r="J59">
            <v>971474</v>
          </cell>
          <cell r="K59">
            <v>7</v>
          </cell>
          <cell r="L59">
            <v>971474</v>
          </cell>
          <cell r="M59" t="str">
            <v>+</v>
          </cell>
          <cell r="N59">
            <v>0</v>
          </cell>
          <cell r="O59">
            <v>7</v>
          </cell>
          <cell r="P59">
            <v>971474</v>
          </cell>
          <cell r="R59">
            <v>0</v>
          </cell>
          <cell r="S59">
            <v>0</v>
          </cell>
          <cell r="T59">
            <v>0</v>
          </cell>
        </row>
        <row r="60">
          <cell r="A60" t="str">
            <v>3.2.5</v>
          </cell>
          <cell r="B60">
            <v>0</v>
          </cell>
          <cell r="C60">
            <v>0</v>
          </cell>
          <cell r="D60">
            <v>0</v>
          </cell>
          <cell r="E60">
            <v>0</v>
          </cell>
          <cell r="F60" t="str">
            <v>DINTELES</v>
          </cell>
          <cell r="M60" t="str">
            <v>+</v>
          </cell>
          <cell r="N60">
            <v>0</v>
          </cell>
          <cell r="O60">
            <v>0</v>
          </cell>
          <cell r="S60">
            <v>0</v>
          </cell>
          <cell r="T60">
            <v>0</v>
          </cell>
        </row>
        <row r="61">
          <cell r="A61" t="str">
            <v>3.2.5.1</v>
          </cell>
          <cell r="B61" t="str">
            <v>CE               (43,2%)</v>
          </cell>
          <cell r="C61" t="str">
            <v xml:space="preserve"> TMO               (51%)</v>
          </cell>
          <cell r="D61" t="str">
            <v xml:space="preserve"> HE               (2,5%)</v>
          </cell>
          <cell r="E61" t="str">
            <v xml:space="preserve"> EQ               (3,3%)</v>
          </cell>
          <cell r="F61" t="str">
            <v>Construcción de DINTELES EN CONCRETO DE 21 Mpa DE 0.15 X 0.10 m con diseño de mezclas previamente aprobado por la interventoria.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G61" t="str">
            <v>m</v>
          </cell>
          <cell r="H61">
            <v>21</v>
          </cell>
          <cell r="I61">
            <v>31443</v>
          </cell>
          <cell r="J61">
            <v>660303</v>
          </cell>
          <cell r="K61">
            <v>21</v>
          </cell>
          <cell r="L61">
            <v>660303</v>
          </cell>
          <cell r="M61" t="str">
            <v>+</v>
          </cell>
          <cell r="N61">
            <v>0</v>
          </cell>
          <cell r="O61">
            <v>21</v>
          </cell>
          <cell r="P61">
            <v>660303</v>
          </cell>
          <cell r="R61">
            <v>0</v>
          </cell>
          <cell r="S61">
            <v>0</v>
          </cell>
          <cell r="T61">
            <v>0</v>
          </cell>
        </row>
        <row r="62">
          <cell r="A62" t="str">
            <v>3.2.6</v>
          </cell>
          <cell r="B62">
            <v>0</v>
          </cell>
          <cell r="C62">
            <v>0</v>
          </cell>
          <cell r="D62">
            <v>0</v>
          </cell>
          <cell r="E62">
            <v>0</v>
          </cell>
          <cell r="F62" t="str">
            <v>MUROS EN CONCRETO</v>
          </cell>
          <cell r="M62" t="str">
            <v>+</v>
          </cell>
          <cell r="N62">
            <v>0</v>
          </cell>
          <cell r="O62">
            <v>0</v>
          </cell>
          <cell r="S62">
            <v>0</v>
          </cell>
          <cell r="T62">
            <v>0</v>
          </cell>
        </row>
        <row r="63">
          <cell r="A63" t="str">
            <v>3.2.6.1</v>
          </cell>
          <cell r="B63" t="str">
            <v>CE               (41,4%)</v>
          </cell>
          <cell r="C63" t="str">
            <v xml:space="preserve"> TMO               (44,5%)</v>
          </cell>
          <cell r="D63" t="str">
            <v xml:space="preserve"> THE               (11,1%)</v>
          </cell>
          <cell r="E63" t="str">
            <v xml:space="preserve"> TRA               (3%)</v>
          </cell>
          <cell r="F63" t="str">
            <v>Suministro, transporte y colocación de concreto de 21 Mpa(3000 psi) para muro antepecho , con diseño de mezclas previamente aprobado por la interventoria, para muro espesor 5 cm una altura de 0.92m, incluye formaleta SÚPER T para acabado a la vista ambas caras, vibrado,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El acero de refuerzo se pagara en su item respectivo.</v>
          </cell>
          <cell r="G63" t="str">
            <v>m2</v>
          </cell>
          <cell r="H63">
            <v>41</v>
          </cell>
          <cell r="I63">
            <v>66083</v>
          </cell>
          <cell r="J63">
            <v>2709403</v>
          </cell>
          <cell r="K63">
            <v>41</v>
          </cell>
          <cell r="L63">
            <v>2709403</v>
          </cell>
          <cell r="M63" t="str">
            <v>+</v>
          </cell>
          <cell r="N63">
            <v>0</v>
          </cell>
          <cell r="O63">
            <v>41</v>
          </cell>
          <cell r="P63">
            <v>2709403</v>
          </cell>
          <cell r="R63">
            <v>0</v>
          </cell>
          <cell r="S63">
            <v>0</v>
          </cell>
          <cell r="T63">
            <v>0</v>
          </cell>
        </row>
        <row r="64">
          <cell r="A64" t="str">
            <v>3.2.7</v>
          </cell>
          <cell r="B64">
            <v>0</v>
          </cell>
          <cell r="C64">
            <v>0</v>
          </cell>
          <cell r="D64">
            <v>0</v>
          </cell>
          <cell r="E64">
            <v>0</v>
          </cell>
          <cell r="F64" t="str">
            <v>MUROS DE CONTENCION</v>
          </cell>
          <cell r="M64" t="str">
            <v>+</v>
          </cell>
          <cell r="N64">
            <v>0</v>
          </cell>
          <cell r="O64">
            <v>0</v>
          </cell>
          <cell r="S64">
            <v>0</v>
          </cell>
          <cell r="T64">
            <v>0</v>
          </cell>
        </row>
        <row r="65">
          <cell r="A65" t="str">
            <v>3.2.7.1</v>
          </cell>
          <cell r="B65" t="str">
            <v>CE               (71,9%)</v>
          </cell>
          <cell r="C65" t="str">
            <v xml:space="preserve"> TMO               (19,4%)</v>
          </cell>
          <cell r="D65" t="str">
            <v xml:space="preserve"> HE               (1%)</v>
          </cell>
          <cell r="E65" t="str">
            <v xml:space="preserve"> EQ               (7,7%)</v>
          </cell>
          <cell r="F65" t="str">
            <v>Construcción de MURO DE CONTENCIÓN en concreto de 21 Mpa. a la vista, con diseño de mezclas previamente aprobado por la interventoria ,con un ESPESOR DE 0,30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G65" t="str">
            <v>m3</v>
          </cell>
          <cell r="H65">
            <v>10</v>
          </cell>
          <cell r="I65">
            <v>579273</v>
          </cell>
          <cell r="J65">
            <v>5792730</v>
          </cell>
          <cell r="K65">
            <v>10</v>
          </cell>
          <cell r="L65">
            <v>5792730</v>
          </cell>
          <cell r="M65" t="str">
            <v>+</v>
          </cell>
          <cell r="N65">
            <v>4.0999999999999996</v>
          </cell>
          <cell r="O65">
            <v>14.1</v>
          </cell>
          <cell r="P65">
            <v>8167749</v>
          </cell>
          <cell r="Q65">
            <v>14.1</v>
          </cell>
          <cell r="R65">
            <v>8167749</v>
          </cell>
          <cell r="S65">
            <v>14.1</v>
          </cell>
          <cell r="T65">
            <v>8167749</v>
          </cell>
        </row>
        <row r="66">
          <cell r="A66" t="str">
            <v>3.2.8</v>
          </cell>
          <cell r="B66">
            <v>0</v>
          </cell>
          <cell r="C66">
            <v>0</v>
          </cell>
          <cell r="D66">
            <v>0</v>
          </cell>
          <cell r="E66">
            <v>0</v>
          </cell>
          <cell r="F66" t="str">
            <v>CONCRETOS VARIOS</v>
          </cell>
          <cell r="M66" t="str">
            <v>+</v>
          </cell>
          <cell r="N66">
            <v>0</v>
          </cell>
          <cell r="O66">
            <v>0</v>
          </cell>
          <cell r="S66">
            <v>0</v>
          </cell>
          <cell r="T66">
            <v>0</v>
          </cell>
        </row>
        <row r="67">
          <cell r="A67" t="str">
            <v>3.2.8.1</v>
          </cell>
          <cell r="B67" t="str">
            <v>CE               (33,5%)</v>
          </cell>
          <cell r="C67" t="str">
            <v xml:space="preserve"> TMO               (63,3%)</v>
          </cell>
          <cell r="D67" t="str">
            <v xml:space="preserve"> HE               (3,2%)</v>
          </cell>
          <cell r="E67">
            <v>0</v>
          </cell>
          <cell r="F67"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G67" t="str">
            <v>m</v>
          </cell>
          <cell r="H67">
            <v>110</v>
          </cell>
          <cell r="I67">
            <v>25352</v>
          </cell>
          <cell r="J67">
            <v>2788720</v>
          </cell>
          <cell r="K67">
            <v>110</v>
          </cell>
          <cell r="L67">
            <v>2788720</v>
          </cell>
          <cell r="M67" t="str">
            <v>+</v>
          </cell>
          <cell r="N67">
            <v>0</v>
          </cell>
          <cell r="O67">
            <v>110</v>
          </cell>
          <cell r="P67">
            <v>2788720</v>
          </cell>
          <cell r="R67">
            <v>0</v>
          </cell>
          <cell r="S67">
            <v>0</v>
          </cell>
          <cell r="T67">
            <v>0</v>
          </cell>
        </row>
        <row r="68">
          <cell r="A68" t="str">
            <v>3.2.9</v>
          </cell>
          <cell r="B68">
            <v>0</v>
          </cell>
          <cell r="C68">
            <v>0</v>
          </cell>
          <cell r="D68">
            <v>0</v>
          </cell>
          <cell r="E68">
            <v>0</v>
          </cell>
          <cell r="F68" t="str">
            <v>BANCAS EN CONCRETO</v>
          </cell>
        </row>
        <row r="69">
          <cell r="A69" t="str">
            <v>3.2.9.1</v>
          </cell>
          <cell r="B69" t="str">
            <v>CE               (55,4%)</v>
          </cell>
          <cell r="C69" t="str">
            <v xml:space="preserve"> TMO               (36%)</v>
          </cell>
          <cell r="D69" t="str">
            <v xml:space="preserve"> HE               (1,8%)</v>
          </cell>
          <cell r="E69" t="str">
            <v xml:space="preserve"> EQ               (6,8%)</v>
          </cell>
          <cell r="F69" t="str">
            <v>Construcción de BANCAS en concreto de 21 Mpa ,con diseño de mezclas previamente aprobado por la interventoria, de 0.40m x 0.40m  con una ALTURA DE 0.45 m. . acabado a la vista , según diseño. Incluye suministro, transporte y colocación de concreto, vibrado, curado, protección y todos los demás elementos necesarios para su correcto armado y vaciado. Según diseño. .</v>
          </cell>
          <cell r="G69" t="str">
            <v>un</v>
          </cell>
          <cell r="H69">
            <v>4</v>
          </cell>
          <cell r="I69">
            <v>84325</v>
          </cell>
          <cell r="J69">
            <v>337300</v>
          </cell>
          <cell r="K69">
            <v>4</v>
          </cell>
          <cell r="L69">
            <v>337300</v>
          </cell>
          <cell r="M69" t="str">
            <v>+</v>
          </cell>
          <cell r="N69">
            <v>0</v>
          </cell>
          <cell r="O69">
            <v>4</v>
          </cell>
          <cell r="P69">
            <v>337300</v>
          </cell>
          <cell r="R69">
            <v>0</v>
          </cell>
          <cell r="S69">
            <v>0</v>
          </cell>
          <cell r="T69">
            <v>0</v>
          </cell>
        </row>
        <row r="70">
          <cell r="A70" t="str">
            <v>3.2.9.2</v>
          </cell>
          <cell r="B70" t="str">
            <v>CE               (74,4%)</v>
          </cell>
          <cell r="C70" t="str">
            <v xml:space="preserve"> TMO               (24,4%)</v>
          </cell>
          <cell r="D70" t="str">
            <v xml:space="preserve"> HE               (1,2%)</v>
          </cell>
          <cell r="E70">
            <v>0</v>
          </cell>
          <cell r="F70" t="str">
            <v>Construcción de LOSA BANCA en concreto de 21 Mpa con diseño de mezclas previamente aprobado por la interventoria,. con un ANCHO DE 0,60m. y una ALTURA DE 0,40m.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G70" t="str">
            <v>m</v>
          </cell>
          <cell r="H70">
            <v>5</v>
          </cell>
          <cell r="I70">
            <v>48264</v>
          </cell>
          <cell r="J70">
            <v>241320</v>
          </cell>
          <cell r="K70">
            <v>5</v>
          </cell>
          <cell r="L70">
            <v>241320</v>
          </cell>
          <cell r="M70" t="str">
            <v>+</v>
          </cell>
          <cell r="N70">
            <v>0</v>
          </cell>
          <cell r="O70">
            <v>5</v>
          </cell>
          <cell r="P70">
            <v>241320</v>
          </cell>
          <cell r="R70">
            <v>0</v>
          </cell>
          <cell r="S70">
            <v>0</v>
          </cell>
          <cell r="T70">
            <v>0</v>
          </cell>
        </row>
        <row r="71">
          <cell r="A71" t="str">
            <v>3.2.10</v>
          </cell>
          <cell r="B71">
            <v>0</v>
          </cell>
          <cell r="C71">
            <v>0</v>
          </cell>
          <cell r="D71">
            <v>0</v>
          </cell>
          <cell r="E71">
            <v>0</v>
          </cell>
          <cell r="F71" t="str">
            <v>TANQUES</v>
          </cell>
        </row>
        <row r="72">
          <cell r="A72" t="str">
            <v>3.2.10.1</v>
          </cell>
          <cell r="B72" t="str">
            <v>CE               (74,7%)</v>
          </cell>
          <cell r="C72" t="str">
            <v xml:space="preserve"> TMO               (21,5%)</v>
          </cell>
          <cell r="D72" t="str">
            <v xml:space="preserve"> THE               (1,8%)</v>
          </cell>
          <cell r="E72" t="str">
            <v xml:space="preserve"> TRA               (2%)</v>
          </cell>
          <cell r="F72"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G72" t="str">
            <v>m2</v>
          </cell>
          <cell r="H72">
            <v>2.4</v>
          </cell>
          <cell r="I72">
            <v>96757</v>
          </cell>
          <cell r="J72">
            <v>232217</v>
          </cell>
          <cell r="K72">
            <v>2.4</v>
          </cell>
          <cell r="L72">
            <v>232217</v>
          </cell>
          <cell r="M72" t="str">
            <v>+</v>
          </cell>
          <cell r="N72">
            <v>0</v>
          </cell>
          <cell r="O72">
            <v>2.4</v>
          </cell>
          <cell r="P72">
            <v>232217</v>
          </cell>
          <cell r="R72">
            <v>0</v>
          </cell>
          <cell r="S72">
            <v>0</v>
          </cell>
          <cell r="T72">
            <v>0</v>
          </cell>
        </row>
        <row r="73">
          <cell r="A73" t="str">
            <v>3.2.10.2</v>
          </cell>
          <cell r="B73" t="str">
            <v>CE               (74,9%)</v>
          </cell>
          <cell r="C73" t="str">
            <v xml:space="preserve"> TMO               (21,9%)</v>
          </cell>
          <cell r="D73" t="str">
            <v xml:space="preserve"> THE               (2,2%)</v>
          </cell>
          <cell r="E73" t="str">
            <v xml:space="preserve"> TRA               (1%)</v>
          </cell>
          <cell r="F73"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G73" t="str">
            <v>m3</v>
          </cell>
          <cell r="H73">
            <v>5.6</v>
          </cell>
          <cell r="I73">
            <v>550544</v>
          </cell>
          <cell r="J73">
            <v>3083046</v>
          </cell>
          <cell r="K73">
            <v>5.6</v>
          </cell>
          <cell r="L73">
            <v>3083046</v>
          </cell>
          <cell r="M73" t="str">
            <v>+</v>
          </cell>
          <cell r="N73">
            <v>0</v>
          </cell>
          <cell r="O73">
            <v>5.6</v>
          </cell>
          <cell r="P73">
            <v>3083046</v>
          </cell>
          <cell r="R73">
            <v>0</v>
          </cell>
          <cell r="S73">
            <v>0</v>
          </cell>
          <cell r="T73">
            <v>0</v>
          </cell>
        </row>
        <row r="74">
          <cell r="A74" t="str">
            <v>3.2.10.3</v>
          </cell>
          <cell r="B74" t="str">
            <v>CE               (62,7%)</v>
          </cell>
          <cell r="C74" t="str">
            <v xml:space="preserve"> TMO               (19,8%)</v>
          </cell>
          <cell r="D74" t="str">
            <v xml:space="preserve"> THE               (16,5%)</v>
          </cell>
          <cell r="E74" t="str">
            <v xml:space="preserve"> TRA               (1%)</v>
          </cell>
          <cell r="F74"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G74" t="str">
            <v>m2</v>
          </cell>
          <cell r="H74">
            <v>2.4</v>
          </cell>
          <cell r="I74">
            <v>126002</v>
          </cell>
          <cell r="J74">
            <v>302405</v>
          </cell>
          <cell r="K74">
            <v>2.4</v>
          </cell>
          <cell r="L74">
            <v>302405</v>
          </cell>
          <cell r="M74" t="str">
            <v>+</v>
          </cell>
          <cell r="N74">
            <v>0</v>
          </cell>
          <cell r="O74">
            <v>2.4</v>
          </cell>
          <cell r="P74">
            <v>302405</v>
          </cell>
          <cell r="R74">
            <v>0</v>
          </cell>
          <cell r="S74">
            <v>0</v>
          </cell>
          <cell r="T74">
            <v>0</v>
          </cell>
        </row>
        <row r="75">
          <cell r="A75" t="str">
            <v>3.2.10.4</v>
          </cell>
          <cell r="B75" t="str">
            <v>MCO               (81,8%)</v>
          </cell>
          <cell r="C75" t="str">
            <v xml:space="preserve"> TMO               (17,3%)</v>
          </cell>
          <cell r="D75" t="str">
            <v xml:space="preserve"> HE               (0,9%)</v>
          </cell>
          <cell r="E75">
            <v>0</v>
          </cell>
          <cell r="F75" t="str">
            <v>Colocación de CINTA PVC TIPO V-15 o equivalente, entre juntas de construcción de tanques. Incluye el suministro y transporte de la cinta y todo lo necesario para su correcta colocación y funcionamiento según especificaciones del proveedor.</v>
          </cell>
          <cell r="G75" t="str">
            <v>m</v>
          </cell>
          <cell r="H75">
            <v>18</v>
          </cell>
          <cell r="I75">
            <v>21639</v>
          </cell>
          <cell r="J75">
            <v>389502</v>
          </cell>
          <cell r="K75">
            <v>18</v>
          </cell>
          <cell r="L75">
            <v>389502</v>
          </cell>
          <cell r="M75" t="str">
            <v>+</v>
          </cell>
          <cell r="N75">
            <v>0</v>
          </cell>
          <cell r="O75">
            <v>18</v>
          </cell>
          <cell r="P75">
            <v>389502</v>
          </cell>
          <cell r="R75">
            <v>0</v>
          </cell>
          <cell r="S75">
            <v>0</v>
          </cell>
          <cell r="T75">
            <v>0</v>
          </cell>
        </row>
        <row r="76">
          <cell r="A76" t="str">
            <v>3.2.10.5</v>
          </cell>
          <cell r="B76" t="str">
            <v>MCO               (81,8%)</v>
          </cell>
          <cell r="C76" t="str">
            <v xml:space="preserve"> TMO               (17,3%)</v>
          </cell>
          <cell r="D76" t="str">
            <v xml:space="preserve"> HE               (0,9%)</v>
          </cell>
          <cell r="E76">
            <v>0</v>
          </cell>
          <cell r="F7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G76" t="str">
            <v>m2</v>
          </cell>
          <cell r="H76">
            <v>20.100000000000001</v>
          </cell>
          <cell r="I76">
            <v>91703</v>
          </cell>
          <cell r="J76">
            <v>1843230</v>
          </cell>
          <cell r="K76">
            <v>20.100000000000001</v>
          </cell>
          <cell r="L76">
            <v>1843230</v>
          </cell>
          <cell r="M76" t="str">
            <v>+</v>
          </cell>
          <cell r="N76">
            <v>0</v>
          </cell>
          <cell r="O76">
            <v>20.100000000000001</v>
          </cell>
          <cell r="P76">
            <v>1843230</v>
          </cell>
          <cell r="R76">
            <v>0</v>
          </cell>
          <cell r="S76">
            <v>0</v>
          </cell>
          <cell r="T76">
            <v>0</v>
          </cell>
        </row>
        <row r="77">
          <cell r="A77" t="str">
            <v>3.2.10.6</v>
          </cell>
          <cell r="B77" t="str">
            <v>HI               (79,6%)</v>
          </cell>
          <cell r="C77" t="str">
            <v xml:space="preserve"> TMO               (18%)</v>
          </cell>
          <cell r="D77" t="str">
            <v xml:space="preserve"> HE               (0,9%)</v>
          </cell>
          <cell r="E77" t="str">
            <v xml:space="preserve"> TRA               (1,5%)</v>
          </cell>
          <cell r="F7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77" t="str">
            <v>kg</v>
          </cell>
          <cell r="H77">
            <v>560</v>
          </cell>
          <cell r="I77">
            <v>3123</v>
          </cell>
          <cell r="J77">
            <v>1748880</v>
          </cell>
          <cell r="K77">
            <v>560</v>
          </cell>
          <cell r="L77">
            <v>1748880</v>
          </cell>
          <cell r="M77" t="str">
            <v>+</v>
          </cell>
          <cell r="N77">
            <v>0</v>
          </cell>
          <cell r="O77">
            <v>560</v>
          </cell>
          <cell r="P77">
            <v>1748880</v>
          </cell>
          <cell r="R77">
            <v>0</v>
          </cell>
          <cell r="S77">
            <v>0</v>
          </cell>
          <cell r="T77">
            <v>0</v>
          </cell>
        </row>
        <row r="78">
          <cell r="A78" t="str">
            <v>3.3.0</v>
          </cell>
          <cell r="B78">
            <v>0</v>
          </cell>
          <cell r="C78">
            <v>0</v>
          </cell>
          <cell r="D78">
            <v>0</v>
          </cell>
          <cell r="E78">
            <v>0</v>
          </cell>
          <cell r="F78" t="str">
            <v>CONCRETOS VARIOS</v>
          </cell>
          <cell r="M78" t="str">
            <v>+</v>
          </cell>
          <cell r="N78">
            <v>0</v>
          </cell>
          <cell r="O78">
            <v>0</v>
          </cell>
          <cell r="S78">
            <v>0</v>
          </cell>
          <cell r="T78">
            <v>0</v>
          </cell>
        </row>
        <row r="79">
          <cell r="A79" t="str">
            <v>3.3.1</v>
          </cell>
          <cell r="B79" t="str">
            <v>CE               (58,3%)</v>
          </cell>
          <cell r="C79" t="str">
            <v xml:space="preserve"> TMO               (37,6%)</v>
          </cell>
          <cell r="D79" t="str">
            <v xml:space="preserve"> HE               (1,9%)</v>
          </cell>
          <cell r="E79" t="str">
            <v xml:space="preserve"> EQ               (2,2%)</v>
          </cell>
          <cell r="F79"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G79" t="str">
            <v>m</v>
          </cell>
          <cell r="H79">
            <v>7.5</v>
          </cell>
          <cell r="I79">
            <v>108223</v>
          </cell>
          <cell r="J79">
            <v>811673</v>
          </cell>
          <cell r="K79">
            <v>7.5</v>
          </cell>
          <cell r="L79">
            <v>811673</v>
          </cell>
          <cell r="M79" t="str">
            <v>+</v>
          </cell>
          <cell r="N79">
            <v>0</v>
          </cell>
          <cell r="O79">
            <v>7.5</v>
          </cell>
          <cell r="P79">
            <v>811673</v>
          </cell>
          <cell r="R79">
            <v>0</v>
          </cell>
          <cell r="S79">
            <v>0</v>
          </cell>
          <cell r="T79">
            <v>0</v>
          </cell>
        </row>
        <row r="80">
          <cell r="A80" t="str">
            <v>4.0.0</v>
          </cell>
          <cell r="B80">
            <v>0</v>
          </cell>
          <cell r="C80">
            <v>0</v>
          </cell>
          <cell r="D80">
            <v>0</v>
          </cell>
          <cell r="E80">
            <v>0</v>
          </cell>
          <cell r="F80" t="str">
            <v>ACERO/MALLAS/ESTRUCTURA METÁLICA</v>
          </cell>
        </row>
        <row r="81">
          <cell r="A81" t="str">
            <v>4.1.0</v>
          </cell>
          <cell r="B81">
            <v>0</v>
          </cell>
          <cell r="C81">
            <v>0</v>
          </cell>
          <cell r="D81">
            <v>0</v>
          </cell>
          <cell r="E81">
            <v>0</v>
          </cell>
          <cell r="F81" t="str">
            <v>ACERO DE REFUERZO</v>
          </cell>
        </row>
        <row r="82">
          <cell r="A82" t="str">
            <v>4.1.1</v>
          </cell>
          <cell r="B82" t="str">
            <v>HI               (79,6%)</v>
          </cell>
          <cell r="C82" t="str">
            <v xml:space="preserve"> TMO               (18%)</v>
          </cell>
          <cell r="D82" t="str">
            <v xml:space="preserve"> HE               (0,9%)</v>
          </cell>
          <cell r="E82" t="str">
            <v xml:space="preserve"> TRA               (1,5%)</v>
          </cell>
          <cell r="F8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82" t="str">
            <v>kg</v>
          </cell>
          <cell r="H82">
            <v>26000</v>
          </cell>
          <cell r="I82">
            <v>3123</v>
          </cell>
          <cell r="J82">
            <v>81198000</v>
          </cell>
          <cell r="K82">
            <v>26000</v>
          </cell>
          <cell r="L82">
            <v>81198000</v>
          </cell>
          <cell r="M82" t="str">
            <v>+</v>
          </cell>
          <cell r="N82">
            <v>0</v>
          </cell>
          <cell r="O82">
            <v>26000</v>
          </cell>
          <cell r="P82">
            <v>81198000</v>
          </cell>
          <cell r="Q82">
            <v>14910.5</v>
          </cell>
          <cell r="R82">
            <v>46565492</v>
          </cell>
          <cell r="S82">
            <v>19568.099999999999</v>
          </cell>
          <cell r="T82">
            <v>61111177</v>
          </cell>
        </row>
        <row r="83">
          <cell r="A83" t="str">
            <v>5.0.0</v>
          </cell>
          <cell r="B83">
            <v>0</v>
          </cell>
          <cell r="C83">
            <v>0</v>
          </cell>
          <cell r="D83">
            <v>0</v>
          </cell>
          <cell r="E83">
            <v>0</v>
          </cell>
          <cell r="F83" t="str">
            <v>MAMPOSTERIA</v>
          </cell>
        </row>
        <row r="84">
          <cell r="A84" t="str">
            <v>5.1.0</v>
          </cell>
          <cell r="B84">
            <v>0</v>
          </cell>
          <cell r="C84">
            <v>0</v>
          </cell>
          <cell r="D84">
            <v>0</v>
          </cell>
          <cell r="E84">
            <v>0</v>
          </cell>
          <cell r="F84" t="str">
            <v>SOBRECIMIENTOS</v>
          </cell>
        </row>
        <row r="85">
          <cell r="A85" t="str">
            <v>5.1.1</v>
          </cell>
          <cell r="B85" t="str">
            <v>BLC               (64,9%)</v>
          </cell>
          <cell r="C85" t="str">
            <v xml:space="preserve"> TMO               (33%)</v>
          </cell>
          <cell r="D85" t="str">
            <v xml:space="preserve"> HE               (1,6%)</v>
          </cell>
          <cell r="E85" t="str">
            <v xml:space="preserve"> TRA               (0,5%)</v>
          </cell>
          <cell r="F85"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G85" t="str">
            <v>m</v>
          </cell>
          <cell r="H85">
            <v>258</v>
          </cell>
          <cell r="I85">
            <v>41103</v>
          </cell>
          <cell r="J85">
            <v>10604574</v>
          </cell>
          <cell r="K85">
            <v>258</v>
          </cell>
          <cell r="L85">
            <v>10604574</v>
          </cell>
          <cell r="M85" t="str">
            <v>+</v>
          </cell>
          <cell r="N85">
            <v>0</v>
          </cell>
          <cell r="O85">
            <v>258</v>
          </cell>
          <cell r="P85">
            <v>10604574</v>
          </cell>
          <cell r="R85">
            <v>0</v>
          </cell>
          <cell r="S85">
            <v>0</v>
          </cell>
          <cell r="T85">
            <v>0</v>
          </cell>
        </row>
        <row r="86">
          <cell r="A86" t="str">
            <v>5.2.0</v>
          </cell>
          <cell r="B86">
            <v>0</v>
          </cell>
          <cell r="C86">
            <v>0</v>
          </cell>
          <cell r="D86">
            <v>0</v>
          </cell>
          <cell r="E86">
            <v>0</v>
          </cell>
          <cell r="F86" t="str">
            <v>MURO EN LADRILLO</v>
          </cell>
        </row>
        <row r="87">
          <cell r="A87" t="str">
            <v>5.2.1</v>
          </cell>
          <cell r="B87" t="str">
            <v>LD               (72,2%)</v>
          </cell>
          <cell r="C87" t="str">
            <v xml:space="preserve"> TMO               (20,7%)</v>
          </cell>
          <cell r="D87" t="str">
            <v xml:space="preserve"> THE               (6,1%)</v>
          </cell>
          <cell r="E87" t="str">
            <v xml:space="preserve"> TRA               (1%)</v>
          </cell>
          <cell r="F87" t="str">
            <v>Construcción de MAMPOSTERÍA EN LADRILLO FAROL O SIMILAR PARA REVOCAR O ENCHAPAR una cara o dos caras, DE 11,5 x 23 x 33 cm. ESPESOR DE 11,5 cm. Incluye el suministro y transporte del ladrillo, el mortero de pega 1:4 espesor max=0.01 m y todos los demás elementos necesarios para su correcta construcción y funcionamiento.</v>
          </cell>
          <cell r="G87" t="str">
            <v>m2</v>
          </cell>
          <cell r="H87">
            <v>756</v>
          </cell>
          <cell r="I87">
            <v>50874</v>
          </cell>
          <cell r="J87">
            <v>38460744</v>
          </cell>
          <cell r="K87">
            <v>756</v>
          </cell>
          <cell r="L87">
            <v>38460744</v>
          </cell>
          <cell r="M87" t="str">
            <v>+</v>
          </cell>
          <cell r="N87">
            <v>0</v>
          </cell>
          <cell r="O87">
            <v>756</v>
          </cell>
          <cell r="P87">
            <v>38460744</v>
          </cell>
          <cell r="R87">
            <v>0</v>
          </cell>
          <cell r="S87">
            <v>0</v>
          </cell>
          <cell r="T87">
            <v>0</v>
          </cell>
        </row>
        <row r="88">
          <cell r="A88" t="str">
            <v>5.3.0</v>
          </cell>
          <cell r="B88">
            <v>0</v>
          </cell>
          <cell r="C88">
            <v>0</v>
          </cell>
          <cell r="D88">
            <v>0</v>
          </cell>
          <cell r="E88">
            <v>0</v>
          </cell>
          <cell r="F88" t="str">
            <v>VARIOS MAMPOSTERIA</v>
          </cell>
        </row>
        <row r="89">
          <cell r="A89" t="str">
            <v>5.3.1</v>
          </cell>
          <cell r="B89" t="str">
            <v>IE               (91%)</v>
          </cell>
          <cell r="C89" t="str">
            <v xml:space="preserve"> TMO               (8%)</v>
          </cell>
          <cell r="D89" t="str">
            <v xml:space="preserve"> HE               (0,4%)</v>
          </cell>
          <cell r="E89" t="str">
            <v xml:space="preserve"> EQ               (0,6%)</v>
          </cell>
          <cell r="F89"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G89" t="str">
            <v>m</v>
          </cell>
          <cell r="H89">
            <v>100</v>
          </cell>
          <cell r="I89">
            <v>8773</v>
          </cell>
          <cell r="J89">
            <v>877300</v>
          </cell>
          <cell r="K89">
            <v>100</v>
          </cell>
          <cell r="L89">
            <v>877300</v>
          </cell>
          <cell r="M89" t="str">
            <v>+</v>
          </cell>
          <cell r="N89">
            <v>0</v>
          </cell>
          <cell r="O89">
            <v>100</v>
          </cell>
          <cell r="P89">
            <v>877300</v>
          </cell>
          <cell r="R89">
            <v>0</v>
          </cell>
          <cell r="S89">
            <v>0</v>
          </cell>
          <cell r="T89">
            <v>0</v>
          </cell>
        </row>
        <row r="90">
          <cell r="A90" t="str">
            <v>6.0.0</v>
          </cell>
          <cell r="B90">
            <v>0</v>
          </cell>
          <cell r="C90">
            <v>0</v>
          </cell>
          <cell r="D90">
            <v>0</v>
          </cell>
          <cell r="E90">
            <v>0</v>
          </cell>
          <cell r="F90" t="str">
            <v>REVOQUES/ENCHAPES/PINTURA</v>
          </cell>
        </row>
        <row r="91">
          <cell r="A91" t="str">
            <v>6.1.0</v>
          </cell>
          <cell r="B91">
            <v>0</v>
          </cell>
          <cell r="C91">
            <v>0</v>
          </cell>
          <cell r="D91">
            <v>0</v>
          </cell>
          <cell r="E91">
            <v>0</v>
          </cell>
          <cell r="F91" t="str">
            <v>REVOQUE INTERIOR</v>
          </cell>
        </row>
        <row r="92">
          <cell r="A92" t="str">
            <v>6.1.1</v>
          </cell>
          <cell r="B92" t="str">
            <v>CE               (50,4%)</v>
          </cell>
          <cell r="C92" t="str">
            <v xml:space="preserve"> TMO               (43,7%)</v>
          </cell>
          <cell r="D92" t="str">
            <v xml:space="preserve"> HE               (2,2%)</v>
          </cell>
          <cell r="E92" t="str">
            <v xml:space="preserve"> EQ               (3,7%)</v>
          </cell>
          <cell r="F92" t="str">
            <v>Colocación de REVOQUE con mortero 1:4 IMPERMEABILIZADO con Sika 1 o equivalente, EN MUROS. Incluye suministro y transporte de los materiales, fajas, ranuras, filetes, y todos los demás elementos necesarios para su correcta construcción.</v>
          </cell>
          <cell r="G92" t="str">
            <v>m2</v>
          </cell>
          <cell r="H92">
            <v>354</v>
          </cell>
          <cell r="I92">
            <v>19458</v>
          </cell>
          <cell r="J92">
            <v>6888132</v>
          </cell>
          <cell r="K92">
            <v>354</v>
          </cell>
          <cell r="L92">
            <v>6888132</v>
          </cell>
          <cell r="M92" t="str">
            <v>+</v>
          </cell>
          <cell r="N92">
            <v>0</v>
          </cell>
          <cell r="O92">
            <v>354</v>
          </cell>
          <cell r="P92">
            <v>6888132</v>
          </cell>
          <cell r="R92">
            <v>0</v>
          </cell>
          <cell r="S92">
            <v>0</v>
          </cell>
          <cell r="T92">
            <v>0</v>
          </cell>
        </row>
        <row r="93">
          <cell r="A93" t="str">
            <v>6.1.2</v>
          </cell>
          <cell r="B93" t="str">
            <v>CE               (46,1%)</v>
          </cell>
          <cell r="C93" t="str">
            <v xml:space="preserve"> TMO               (47,5%)</v>
          </cell>
          <cell r="D93" t="str">
            <v xml:space="preserve"> HE               (2,4%)</v>
          </cell>
          <cell r="E93" t="str">
            <v xml:space="preserve"> EQ               (4%)</v>
          </cell>
          <cell r="F93" t="str">
            <v>Colocación de REVOQUE con mortero 1:4 EN MUROS. Incluye suministro y transporte de los materiales, fajas, ranuras, filetes y todos los demás elementos necesarios para su correcta construcción.</v>
          </cell>
          <cell r="G93" t="str">
            <v>m2</v>
          </cell>
          <cell r="H93">
            <v>332</v>
          </cell>
          <cell r="I93">
            <v>17914</v>
          </cell>
          <cell r="J93">
            <v>5947448</v>
          </cell>
          <cell r="K93">
            <v>332</v>
          </cell>
          <cell r="L93">
            <v>5947448</v>
          </cell>
          <cell r="M93" t="str">
            <v>+</v>
          </cell>
          <cell r="N93">
            <v>0</v>
          </cell>
          <cell r="O93">
            <v>332</v>
          </cell>
          <cell r="P93">
            <v>5947448</v>
          </cell>
          <cell r="R93">
            <v>0</v>
          </cell>
          <cell r="S93">
            <v>0</v>
          </cell>
          <cell r="T93">
            <v>0</v>
          </cell>
        </row>
        <row r="94">
          <cell r="A94" t="str">
            <v>6.1.3</v>
          </cell>
          <cell r="B94" t="str">
            <v>PI               (53,7%)</v>
          </cell>
          <cell r="C94" t="str">
            <v xml:space="preserve"> TMO               (43,3%)</v>
          </cell>
          <cell r="D94" t="str">
            <v xml:space="preserve"> HE               (2,2%)</v>
          </cell>
          <cell r="E94" t="str">
            <v xml:space="preserve"> EQ               (0,8%)</v>
          </cell>
          <cell r="F94"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G94" t="str">
            <v>m2</v>
          </cell>
          <cell r="H94">
            <v>442</v>
          </cell>
          <cell r="I94">
            <v>8465</v>
          </cell>
          <cell r="J94">
            <v>3741530</v>
          </cell>
          <cell r="K94">
            <v>442</v>
          </cell>
          <cell r="L94">
            <v>3741530</v>
          </cell>
          <cell r="M94" t="str">
            <v>+</v>
          </cell>
          <cell r="N94">
            <v>0</v>
          </cell>
          <cell r="O94">
            <v>442</v>
          </cell>
          <cell r="P94">
            <v>3741530</v>
          </cell>
          <cell r="R94">
            <v>0</v>
          </cell>
          <cell r="S94">
            <v>0</v>
          </cell>
          <cell r="T94">
            <v>0</v>
          </cell>
        </row>
        <row r="95">
          <cell r="A95" t="str">
            <v>6.2.0</v>
          </cell>
          <cell r="B95">
            <v>0</v>
          </cell>
          <cell r="C95">
            <v>0</v>
          </cell>
          <cell r="D95">
            <v>0</v>
          </cell>
          <cell r="E95">
            <v>0</v>
          </cell>
          <cell r="F95" t="str">
            <v>PINTURA INTERIOR</v>
          </cell>
        </row>
        <row r="96">
          <cell r="A96" t="str">
            <v>6.2.1</v>
          </cell>
          <cell r="B96" t="str">
            <v>PI               (50,5%)</v>
          </cell>
          <cell r="C96" t="str">
            <v xml:space="preserve"> TMO               (46,2%)</v>
          </cell>
          <cell r="D96" t="str">
            <v xml:space="preserve"> HE               (2,3%)</v>
          </cell>
          <cell r="E96" t="str">
            <v xml:space="preserve"> EQ               (1%)</v>
          </cell>
          <cell r="F96"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G96" t="str">
            <v>m2</v>
          </cell>
          <cell r="H96">
            <v>440</v>
          </cell>
          <cell r="I96">
            <v>7719</v>
          </cell>
          <cell r="J96">
            <v>3396360</v>
          </cell>
          <cell r="K96">
            <v>440</v>
          </cell>
          <cell r="L96">
            <v>3396360</v>
          </cell>
          <cell r="M96" t="str">
            <v>+</v>
          </cell>
          <cell r="N96">
            <v>0</v>
          </cell>
          <cell r="O96">
            <v>440</v>
          </cell>
          <cell r="P96">
            <v>3396360</v>
          </cell>
          <cell r="R96">
            <v>0</v>
          </cell>
          <cell r="S96">
            <v>0</v>
          </cell>
          <cell r="T96">
            <v>0</v>
          </cell>
        </row>
        <row r="97">
          <cell r="A97" t="str">
            <v>6.2.2</v>
          </cell>
          <cell r="B97" t="str">
            <v>PI               (55,5%)</v>
          </cell>
          <cell r="C97" t="str">
            <v xml:space="preserve"> TMO               (41,5%)</v>
          </cell>
          <cell r="D97" t="str">
            <v xml:space="preserve"> HE               (2,1%)</v>
          </cell>
          <cell r="E97" t="str">
            <v xml:space="preserve"> EQ               (0,9%)</v>
          </cell>
          <cell r="F97"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G97" t="str">
            <v>m2</v>
          </cell>
          <cell r="H97">
            <v>627</v>
          </cell>
          <cell r="I97">
            <v>7024</v>
          </cell>
          <cell r="J97">
            <v>4404048</v>
          </cell>
          <cell r="K97">
            <v>627</v>
          </cell>
          <cell r="L97">
            <v>4404048</v>
          </cell>
          <cell r="M97" t="str">
            <v>+</v>
          </cell>
          <cell r="N97">
            <v>0</v>
          </cell>
          <cell r="O97">
            <v>627</v>
          </cell>
          <cell r="P97">
            <v>4404048</v>
          </cell>
          <cell r="R97">
            <v>0</v>
          </cell>
          <cell r="S97">
            <v>0</v>
          </cell>
          <cell r="T97">
            <v>0</v>
          </cell>
        </row>
        <row r="98">
          <cell r="A98" t="str">
            <v>6.3.0</v>
          </cell>
          <cell r="B98">
            <v>0</v>
          </cell>
          <cell r="C98">
            <v>0</v>
          </cell>
          <cell r="D98">
            <v>0</v>
          </cell>
          <cell r="E98">
            <v>0</v>
          </cell>
          <cell r="F98" t="str">
            <v>ENCHAPES</v>
          </cell>
        </row>
        <row r="99">
          <cell r="A99" t="str">
            <v>6.3.1</v>
          </cell>
          <cell r="B99" t="str">
            <v>EN               (66,3%)</v>
          </cell>
          <cell r="C99" t="str">
            <v xml:space="preserve"> TMO               (30,4%)</v>
          </cell>
          <cell r="D99" t="str">
            <v xml:space="preserve"> HE               (1,5%)</v>
          </cell>
          <cell r="E99" t="str">
            <v xml:space="preserve"> EQ               (1,8%)</v>
          </cell>
          <cell r="F9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99" t="str">
            <v>m2</v>
          </cell>
          <cell r="H99">
            <v>104</v>
          </cell>
          <cell r="I99">
            <v>46849</v>
          </cell>
          <cell r="J99">
            <v>4872296</v>
          </cell>
          <cell r="K99">
            <v>104</v>
          </cell>
          <cell r="L99">
            <v>4872296</v>
          </cell>
          <cell r="M99" t="str">
            <v>+</v>
          </cell>
          <cell r="N99">
            <v>0</v>
          </cell>
          <cell r="O99">
            <v>104</v>
          </cell>
          <cell r="P99">
            <v>4872296</v>
          </cell>
          <cell r="R99">
            <v>0</v>
          </cell>
          <cell r="S99">
            <v>0</v>
          </cell>
          <cell r="T99">
            <v>0</v>
          </cell>
        </row>
        <row r="100">
          <cell r="A100" t="str">
            <v>6.3.2</v>
          </cell>
          <cell r="B100" t="str">
            <v>EN               (62,2%)</v>
          </cell>
          <cell r="C100" t="str">
            <v xml:space="preserve"> TMO               (34%)</v>
          </cell>
          <cell r="D100" t="str">
            <v xml:space="preserve"> HE               (1,7%)</v>
          </cell>
          <cell r="E100" t="str">
            <v xml:space="preserve"> EQ               (2,1%)</v>
          </cell>
          <cell r="F100"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100" t="str">
            <v>m2</v>
          </cell>
          <cell r="H100">
            <v>30</v>
          </cell>
          <cell r="I100">
            <v>41938</v>
          </cell>
          <cell r="J100">
            <v>1258140</v>
          </cell>
          <cell r="K100">
            <v>30</v>
          </cell>
          <cell r="L100">
            <v>1258140</v>
          </cell>
          <cell r="M100" t="str">
            <v>+</v>
          </cell>
          <cell r="N100">
            <v>0</v>
          </cell>
          <cell r="O100">
            <v>30</v>
          </cell>
          <cell r="P100">
            <v>1258140</v>
          </cell>
          <cell r="R100">
            <v>0</v>
          </cell>
          <cell r="S100">
            <v>0</v>
          </cell>
          <cell r="T100">
            <v>0</v>
          </cell>
        </row>
        <row r="101">
          <cell r="A101" t="str">
            <v>6.3.3</v>
          </cell>
          <cell r="B101" t="str">
            <v>EN               (72,3%)</v>
          </cell>
          <cell r="C101" t="str">
            <v xml:space="preserve"> TMO               (24,5%)</v>
          </cell>
          <cell r="D101" t="str">
            <v xml:space="preserve"> HE               (1,2%)</v>
          </cell>
          <cell r="E101" t="str">
            <v xml:space="preserve"> EQ               (2%)</v>
          </cell>
          <cell r="F101" t="str">
            <v>Colocación de ENCHAPE EN PIEDRA BARICHARA PARA PISO acabado liso..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1" t="str">
            <v>m2</v>
          </cell>
          <cell r="H101">
            <v>72</v>
          </cell>
          <cell r="I101">
            <v>128692</v>
          </cell>
          <cell r="J101">
            <v>9265824</v>
          </cell>
          <cell r="K101">
            <v>72</v>
          </cell>
          <cell r="L101">
            <v>9265824</v>
          </cell>
          <cell r="M101" t="str">
            <v>+</v>
          </cell>
          <cell r="N101">
            <v>0</v>
          </cell>
          <cell r="O101">
            <v>72</v>
          </cell>
          <cell r="P101">
            <v>9265824</v>
          </cell>
          <cell r="R101">
            <v>0</v>
          </cell>
          <cell r="S101">
            <v>0</v>
          </cell>
          <cell r="T101">
            <v>0</v>
          </cell>
        </row>
        <row r="102">
          <cell r="A102" t="str">
            <v>6.3.4</v>
          </cell>
          <cell r="B102" t="str">
            <v>EN               (74,2%)</v>
          </cell>
          <cell r="C102" t="str">
            <v xml:space="preserve"> TMO               (22,7%)</v>
          </cell>
          <cell r="D102" t="str">
            <v xml:space="preserve"> HE               (1,1%)</v>
          </cell>
          <cell r="E102" t="str">
            <v xml:space="preserve"> EQ               (2%)</v>
          </cell>
          <cell r="F102" t="str">
            <v>Colocación de ENCHAPE EN PIEDRA BARICHARA PARA PISO acabado pile de naranja antideslizante.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2" t="str">
            <v>m2</v>
          </cell>
          <cell r="H102">
            <v>99</v>
          </cell>
          <cell r="I102">
            <v>125581</v>
          </cell>
          <cell r="J102">
            <v>12432519</v>
          </cell>
          <cell r="K102">
            <v>99</v>
          </cell>
          <cell r="L102">
            <v>12432519</v>
          </cell>
          <cell r="M102" t="str">
            <v>+</v>
          </cell>
          <cell r="N102">
            <v>0</v>
          </cell>
          <cell r="O102">
            <v>99</v>
          </cell>
          <cell r="P102">
            <v>12432519</v>
          </cell>
          <cell r="R102">
            <v>0</v>
          </cell>
          <cell r="S102">
            <v>0</v>
          </cell>
          <cell r="T102">
            <v>0</v>
          </cell>
        </row>
        <row r="103">
          <cell r="A103" t="str">
            <v>7.0.0</v>
          </cell>
          <cell r="B103">
            <v>0</v>
          </cell>
          <cell r="C103">
            <v>0</v>
          </cell>
          <cell r="D103">
            <v>0</v>
          </cell>
          <cell r="E103">
            <v>0</v>
          </cell>
          <cell r="F103" t="str">
            <v>PISOS</v>
          </cell>
        </row>
        <row r="104">
          <cell r="A104" t="str">
            <v>7.1.0</v>
          </cell>
          <cell r="B104">
            <v>0</v>
          </cell>
          <cell r="C104">
            <v>0</v>
          </cell>
          <cell r="D104">
            <v>0</v>
          </cell>
          <cell r="E104">
            <v>0</v>
          </cell>
          <cell r="F104" t="str">
            <v>PISOS EN CONCRETO</v>
          </cell>
        </row>
        <row r="105">
          <cell r="A105" t="str">
            <v>7.1.1</v>
          </cell>
          <cell r="B105">
            <v>0</v>
          </cell>
          <cell r="C105">
            <v>0</v>
          </cell>
          <cell r="D105">
            <v>0</v>
          </cell>
          <cell r="E105">
            <v>0</v>
          </cell>
          <cell r="F105" t="str">
            <v>PISOS EN CONCRETO VACIADO</v>
          </cell>
        </row>
        <row r="106">
          <cell r="A106" t="str">
            <v>7.1.1.1</v>
          </cell>
          <cell r="B106" t="str">
            <v>CE               (50,5%)</v>
          </cell>
          <cell r="C106" t="str">
            <v xml:space="preserve"> TMO               (32,5%)</v>
          </cell>
          <cell r="D106" t="str">
            <v xml:space="preserve"> HE               (1,6%)</v>
          </cell>
          <cell r="E106" t="str">
            <v xml:space="preserve"> EQ               (15,4%)</v>
          </cell>
          <cell r="F106" t="str">
            <v>Construcción de PISO EN CONCRETO PULIDO DE 21 Mpa con diseño de mezclas previamente aprobado por la interventoria,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G106" t="str">
            <v>m2</v>
          </cell>
          <cell r="H106">
            <v>83</v>
          </cell>
          <cell r="I106">
            <v>53114</v>
          </cell>
          <cell r="J106">
            <v>4408462</v>
          </cell>
          <cell r="K106">
            <v>83</v>
          </cell>
          <cell r="L106">
            <v>4408462</v>
          </cell>
          <cell r="M106" t="str">
            <v>+</v>
          </cell>
          <cell r="N106">
            <v>0</v>
          </cell>
          <cell r="O106">
            <v>83</v>
          </cell>
          <cell r="P106">
            <v>4408462</v>
          </cell>
          <cell r="R106">
            <v>0</v>
          </cell>
          <cell r="S106">
            <v>0</v>
          </cell>
          <cell r="T106">
            <v>0</v>
          </cell>
        </row>
        <row r="107">
          <cell r="A107" t="str">
            <v>7.1.1.2</v>
          </cell>
          <cell r="B107" t="str">
            <v>CE               (33,5%)</v>
          </cell>
          <cell r="C107" t="str">
            <v xml:space="preserve"> TMO               (63,3%)</v>
          </cell>
          <cell r="D107" t="str">
            <v xml:space="preserve"> HE                (3,2%)</v>
          </cell>
          <cell r="E107">
            <v>0</v>
          </cell>
          <cell r="F107" t="str">
            <v>Construcción de GUARDA ESCOBA MEDIACAÑA EN CONCRETO A LA VISTA DE 21 Mpa., con COLOR BLANCO e impermeabilización integral, con un DESARROLLO HASTA 0,30 m. y una ALTURA DE 0,10 m. Incluye suministro, transporte y colocación del concreto, , impermeabilización integral tipo Sika o equivalente, plastocrete DM o equivalente, dilataciones y todos los demás elementos necesarios para su correcta construcción.</v>
          </cell>
          <cell r="G107" t="str">
            <v>m</v>
          </cell>
          <cell r="H107">
            <v>110</v>
          </cell>
          <cell r="I107">
            <v>25352</v>
          </cell>
          <cell r="J107">
            <v>2788720</v>
          </cell>
          <cell r="K107">
            <v>110</v>
          </cell>
          <cell r="L107">
            <v>2788720</v>
          </cell>
          <cell r="M107" t="str">
            <v>+</v>
          </cell>
          <cell r="N107">
            <v>0</v>
          </cell>
          <cell r="O107">
            <v>110</v>
          </cell>
          <cell r="P107">
            <v>2788720</v>
          </cell>
          <cell r="R107">
            <v>0</v>
          </cell>
          <cell r="S107">
            <v>0</v>
          </cell>
          <cell r="T107">
            <v>0</v>
          </cell>
        </row>
        <row r="108">
          <cell r="A108" t="str">
            <v>7.1.1.3</v>
          </cell>
          <cell r="B108" t="str">
            <v>CE               (64,7%)</v>
          </cell>
          <cell r="C108" t="str">
            <v xml:space="preserve"> TMO               (28,9%)</v>
          </cell>
          <cell r="D108" t="str">
            <v xml:space="preserve"> THE               (3,4%)</v>
          </cell>
          <cell r="E108" t="str">
            <v xml:space="preserve"> TRA               (3%)</v>
          </cell>
          <cell r="F108" t="str">
            <v>Construcción de piso en concreto de 21 Mpa texturizado con diseño de mezclas previamente aprobado por la interventoria,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G108" t="str">
            <v>m2</v>
          </cell>
          <cell r="H108">
            <v>62</v>
          </cell>
          <cell r="I108">
            <v>89597</v>
          </cell>
          <cell r="J108">
            <v>5555014</v>
          </cell>
          <cell r="K108">
            <v>62</v>
          </cell>
          <cell r="L108">
            <v>5555014</v>
          </cell>
          <cell r="M108" t="str">
            <v>+</v>
          </cell>
          <cell r="N108">
            <v>0</v>
          </cell>
          <cell r="O108">
            <v>62</v>
          </cell>
          <cell r="P108">
            <v>5555014</v>
          </cell>
          <cell r="R108">
            <v>0</v>
          </cell>
          <cell r="S108">
            <v>0</v>
          </cell>
          <cell r="T108">
            <v>0</v>
          </cell>
        </row>
        <row r="109">
          <cell r="A109" t="str">
            <v>7.1.2</v>
          </cell>
          <cell r="B109">
            <v>0</v>
          </cell>
          <cell r="C109">
            <v>0</v>
          </cell>
          <cell r="D109">
            <v>0</v>
          </cell>
          <cell r="E109">
            <v>0</v>
          </cell>
          <cell r="F109" t="str">
            <v>PISOS EN PREFABRICADO DE CONCRETO</v>
          </cell>
        </row>
        <row r="110">
          <cell r="A110" t="str">
            <v>7.1.2.1</v>
          </cell>
          <cell r="B110" t="str">
            <v>PR               (49,7%)</v>
          </cell>
          <cell r="C110" t="str">
            <v xml:space="preserve"> TMO               (18,1%)</v>
          </cell>
          <cell r="D110" t="str">
            <v xml:space="preserve"> THE               (31,2%)</v>
          </cell>
          <cell r="E110" t="str">
            <v xml:space="preserve"> TRA               (1%)</v>
          </cell>
          <cell r="F110" t="str">
            <v>Colocación de ADOQUÍN TÁCTIL GUÍA O ALERTA DE 0.20 x 0.20 x 0.06 m, COLOR AMARILLO, SALMÓN.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G110" t="str">
            <v>m</v>
          </cell>
          <cell r="H110">
            <v>99</v>
          </cell>
          <cell r="I110">
            <v>38772</v>
          </cell>
          <cell r="J110">
            <v>3838428</v>
          </cell>
          <cell r="K110">
            <v>99</v>
          </cell>
          <cell r="L110">
            <v>3838428</v>
          </cell>
          <cell r="M110" t="str">
            <v>+</v>
          </cell>
          <cell r="N110">
            <v>0</v>
          </cell>
          <cell r="O110">
            <v>99</v>
          </cell>
          <cell r="P110">
            <v>3838428</v>
          </cell>
          <cell r="R110">
            <v>0</v>
          </cell>
          <cell r="S110">
            <v>0</v>
          </cell>
          <cell r="T110">
            <v>0</v>
          </cell>
        </row>
        <row r="111">
          <cell r="A111" t="str">
            <v>7.1.2.2</v>
          </cell>
          <cell r="B111" t="str">
            <v>PR               (70%)</v>
          </cell>
          <cell r="C111" t="str">
            <v xml:space="preserve"> TMO               (22,8%)</v>
          </cell>
          <cell r="D111" t="str">
            <v xml:space="preserve"> THE               (5,2%)</v>
          </cell>
          <cell r="E111" t="str">
            <v xml:space="preserve"> TRA               (2%)</v>
          </cell>
          <cell r="F111"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G111" t="str">
            <v>m2</v>
          </cell>
          <cell r="H111">
            <v>278</v>
          </cell>
          <cell r="I111">
            <v>69091</v>
          </cell>
          <cell r="J111">
            <v>19207298</v>
          </cell>
          <cell r="K111">
            <v>278</v>
          </cell>
          <cell r="L111">
            <v>19207298</v>
          </cell>
          <cell r="M111" t="str">
            <v>+</v>
          </cell>
          <cell r="N111">
            <v>0</v>
          </cell>
          <cell r="O111">
            <v>278</v>
          </cell>
          <cell r="P111">
            <v>19207298</v>
          </cell>
          <cell r="R111">
            <v>0</v>
          </cell>
          <cell r="S111">
            <v>0</v>
          </cell>
          <cell r="T111">
            <v>0</v>
          </cell>
        </row>
        <row r="112">
          <cell r="A112" t="str">
            <v>7.1.2.3</v>
          </cell>
          <cell r="B112" t="str">
            <v>PR               (89,5%)</v>
          </cell>
          <cell r="C112" t="str">
            <v xml:space="preserve"> TMO               (8,6%)</v>
          </cell>
          <cell r="D112" t="str">
            <v xml:space="preserve"> HE               (0,4%)</v>
          </cell>
          <cell r="E112" t="str">
            <v xml:space="preserve"> EQ               (1,5%)</v>
          </cell>
          <cell r="F11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G112" t="str">
            <v>m2</v>
          </cell>
          <cell r="H112">
            <v>21</v>
          </cell>
          <cell r="I112">
            <v>187239</v>
          </cell>
          <cell r="J112">
            <v>3932019</v>
          </cell>
          <cell r="K112">
            <v>1.9080292171870905</v>
          </cell>
          <cell r="L112">
            <v>357257</v>
          </cell>
          <cell r="M112" t="str">
            <v>+</v>
          </cell>
          <cell r="N112">
            <v>0</v>
          </cell>
          <cell r="O112">
            <v>1.9080292171870905</v>
          </cell>
          <cell r="P112">
            <v>357257</v>
          </cell>
          <cell r="R112">
            <v>0</v>
          </cell>
          <cell r="S112">
            <v>0</v>
          </cell>
          <cell r="T112">
            <v>0</v>
          </cell>
        </row>
        <row r="113">
          <cell r="A113" t="str">
            <v>7.2.0</v>
          </cell>
          <cell r="B113">
            <v>0</v>
          </cell>
          <cell r="C113">
            <v>0</v>
          </cell>
          <cell r="D113">
            <v>0</v>
          </cell>
          <cell r="E113">
            <v>0</v>
          </cell>
          <cell r="F113" t="str">
            <v>PISOS EN GRANO</v>
          </cell>
          <cell r="S113">
            <v>0</v>
          </cell>
          <cell r="T113">
            <v>0</v>
          </cell>
        </row>
        <row r="114">
          <cell r="A114" t="str">
            <v>7.2.1</v>
          </cell>
          <cell r="B114" t="str">
            <v>PIS               (67,5%)</v>
          </cell>
          <cell r="C114" t="str">
            <v xml:space="preserve"> TMO               (26%)</v>
          </cell>
          <cell r="D114" t="str">
            <v xml:space="preserve"> THE               (3,5%)</v>
          </cell>
          <cell r="E114" t="str">
            <v xml:space="preserve"> TRA               (3%)</v>
          </cell>
          <cell r="F114"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G114" t="str">
            <v>m2</v>
          </cell>
          <cell r="H114">
            <v>236</v>
          </cell>
          <cell r="I114">
            <v>86354</v>
          </cell>
          <cell r="J114">
            <v>20379544</v>
          </cell>
          <cell r="K114">
            <v>236</v>
          </cell>
          <cell r="L114">
            <v>20379544</v>
          </cell>
          <cell r="M114" t="str">
            <v>+</v>
          </cell>
          <cell r="N114">
            <v>0</v>
          </cell>
          <cell r="O114">
            <v>236</v>
          </cell>
          <cell r="P114">
            <v>20379544</v>
          </cell>
          <cell r="R114">
            <v>0</v>
          </cell>
          <cell r="S114">
            <v>0</v>
          </cell>
          <cell r="T114">
            <v>0</v>
          </cell>
        </row>
        <row r="115">
          <cell r="A115" t="str">
            <v>7.3.0</v>
          </cell>
          <cell r="B115">
            <v>0</v>
          </cell>
          <cell r="C115">
            <v>0</v>
          </cell>
          <cell r="D115">
            <v>0</v>
          </cell>
          <cell r="E115">
            <v>0</v>
          </cell>
          <cell r="F115" t="str">
            <v>JUNTAS DE DILATACIÓN</v>
          </cell>
          <cell r="S115">
            <v>0</v>
          </cell>
          <cell r="T115">
            <v>0</v>
          </cell>
        </row>
        <row r="116">
          <cell r="A116" t="str">
            <v>7.3.1</v>
          </cell>
          <cell r="B116" t="str">
            <v>MCO               (33,9%)</v>
          </cell>
          <cell r="C116" t="str">
            <v xml:space="preserve"> TMO               (33,2%)</v>
          </cell>
          <cell r="D116" t="str">
            <v xml:space="preserve"> HE               (1,7%)</v>
          </cell>
          <cell r="E116" t="str">
            <v xml:space="preserve"> EQ               (31,2%)</v>
          </cell>
          <cell r="F116"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G116" t="str">
            <v>m</v>
          </cell>
          <cell r="H116">
            <v>100</v>
          </cell>
          <cell r="I116">
            <v>8454</v>
          </cell>
          <cell r="J116">
            <v>845400</v>
          </cell>
          <cell r="K116">
            <v>100</v>
          </cell>
          <cell r="L116">
            <v>845400</v>
          </cell>
          <cell r="M116" t="str">
            <v>+</v>
          </cell>
          <cell r="N116">
            <v>0</v>
          </cell>
          <cell r="O116">
            <v>100</v>
          </cell>
          <cell r="P116">
            <v>845400</v>
          </cell>
          <cell r="R116">
            <v>0</v>
          </cell>
          <cell r="S116">
            <v>0</v>
          </cell>
          <cell r="T116">
            <v>0</v>
          </cell>
        </row>
        <row r="117">
          <cell r="A117" t="str">
            <v>8.0.0</v>
          </cell>
          <cell r="B117">
            <v>0</v>
          </cell>
          <cell r="C117">
            <v>0</v>
          </cell>
          <cell r="D117">
            <v>0</v>
          </cell>
          <cell r="E117">
            <v>0</v>
          </cell>
          <cell r="F117" t="str">
            <v>INST. HIDRÁULICAS/SANITARIAS</v>
          </cell>
          <cell r="S117">
            <v>0</v>
          </cell>
          <cell r="T117">
            <v>0</v>
          </cell>
        </row>
        <row r="118">
          <cell r="A118" t="str">
            <v>8.1.0</v>
          </cell>
          <cell r="B118">
            <v>0</v>
          </cell>
          <cell r="C118">
            <v>0</v>
          </cell>
          <cell r="D118">
            <v>0</v>
          </cell>
          <cell r="E118">
            <v>0</v>
          </cell>
          <cell r="F118" t="str">
            <v>INSTALACIONES HIDRÁULICAS INTERNAS</v>
          </cell>
        </row>
        <row r="119">
          <cell r="A119" t="str">
            <v>8.1.1</v>
          </cell>
          <cell r="B119" t="str">
            <v>IHS               (62,8%)</v>
          </cell>
          <cell r="C119" t="str">
            <v xml:space="preserve"> TMO               (35,4%)</v>
          </cell>
          <cell r="D119" t="str">
            <v xml:space="preserve"> HE               (1,8%)</v>
          </cell>
          <cell r="E119">
            <v>0</v>
          </cell>
          <cell r="F119"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19" t="str">
            <v>m</v>
          </cell>
          <cell r="H119">
            <v>30.3</v>
          </cell>
          <cell r="I119">
            <v>4620</v>
          </cell>
          <cell r="J119">
            <v>139986</v>
          </cell>
          <cell r="K119">
            <v>30.3</v>
          </cell>
          <cell r="L119">
            <v>139986</v>
          </cell>
          <cell r="M119" t="str">
            <v>+</v>
          </cell>
          <cell r="N119">
            <v>0</v>
          </cell>
          <cell r="O119">
            <v>30.3</v>
          </cell>
          <cell r="P119">
            <v>139986</v>
          </cell>
          <cell r="R119">
            <v>0</v>
          </cell>
          <cell r="S119">
            <v>0</v>
          </cell>
          <cell r="T119">
            <v>0</v>
          </cell>
        </row>
        <row r="120">
          <cell r="A120" t="str">
            <v>8.1.2</v>
          </cell>
          <cell r="B120" t="str">
            <v>IHS               (70%)</v>
          </cell>
          <cell r="C120" t="str">
            <v xml:space="preserve"> TMO               (28,6%)</v>
          </cell>
          <cell r="D120" t="str">
            <v xml:space="preserve"> HE               (1,4%)</v>
          </cell>
          <cell r="E120">
            <v>0</v>
          </cell>
          <cell r="F120"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0" t="str">
            <v>m</v>
          </cell>
          <cell r="H120">
            <v>14.3</v>
          </cell>
          <cell r="I120">
            <v>6084</v>
          </cell>
          <cell r="J120">
            <v>87001</v>
          </cell>
          <cell r="K120">
            <v>14.3</v>
          </cell>
          <cell r="L120">
            <v>87001</v>
          </cell>
          <cell r="M120" t="str">
            <v>+</v>
          </cell>
          <cell r="N120">
            <v>0</v>
          </cell>
          <cell r="O120">
            <v>14.3</v>
          </cell>
          <cell r="P120">
            <v>87001</v>
          </cell>
          <cell r="R120">
            <v>0</v>
          </cell>
          <cell r="S120">
            <v>0</v>
          </cell>
          <cell r="T120">
            <v>0</v>
          </cell>
        </row>
        <row r="121">
          <cell r="A121" t="str">
            <v>8.1.3</v>
          </cell>
          <cell r="B121" t="str">
            <v>IHS               (72,6%)</v>
          </cell>
          <cell r="C121" t="str">
            <v xml:space="preserve"> TMO               (26,1%)</v>
          </cell>
          <cell r="D121" t="str">
            <v xml:space="preserve"> HE               (1,3%)</v>
          </cell>
          <cell r="E121">
            <v>0</v>
          </cell>
          <cell r="F121"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1" t="str">
            <v>m</v>
          </cell>
          <cell r="H121">
            <v>45.5</v>
          </cell>
          <cell r="I121">
            <v>7057</v>
          </cell>
          <cell r="J121">
            <v>321094</v>
          </cell>
          <cell r="K121">
            <v>45.5</v>
          </cell>
          <cell r="L121">
            <v>321094</v>
          </cell>
          <cell r="M121" t="str">
            <v>+</v>
          </cell>
          <cell r="N121">
            <v>0</v>
          </cell>
          <cell r="O121">
            <v>45.5</v>
          </cell>
          <cell r="P121">
            <v>321094</v>
          </cell>
          <cell r="R121">
            <v>0</v>
          </cell>
          <cell r="S121">
            <v>0</v>
          </cell>
          <cell r="T121">
            <v>0</v>
          </cell>
        </row>
        <row r="122">
          <cell r="A122" t="str">
            <v>8.1.4</v>
          </cell>
          <cell r="B122" t="str">
            <v>IHS               (76,5%)</v>
          </cell>
          <cell r="C122" t="str">
            <v xml:space="preserve"> TMO               (22,4%)</v>
          </cell>
          <cell r="D122" t="str">
            <v xml:space="preserve"> HE               (1,1%)</v>
          </cell>
          <cell r="E122">
            <v>0</v>
          </cell>
          <cell r="F122"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G122" t="str">
            <v>un</v>
          </cell>
          <cell r="H122">
            <v>5</v>
          </cell>
          <cell r="I122">
            <v>60159</v>
          </cell>
          <cell r="J122">
            <v>300795</v>
          </cell>
          <cell r="K122">
            <v>5</v>
          </cell>
          <cell r="L122">
            <v>300795</v>
          </cell>
          <cell r="M122" t="str">
            <v>+</v>
          </cell>
          <cell r="N122">
            <v>0</v>
          </cell>
          <cell r="O122">
            <v>5</v>
          </cell>
          <cell r="P122">
            <v>300795</v>
          </cell>
          <cell r="R122">
            <v>0</v>
          </cell>
          <cell r="S122">
            <v>0</v>
          </cell>
          <cell r="T122">
            <v>0</v>
          </cell>
        </row>
        <row r="123">
          <cell r="A123" t="str">
            <v>8.1.5</v>
          </cell>
          <cell r="B123" t="str">
            <v>IHS               (64,3%)</v>
          </cell>
          <cell r="C123" t="str">
            <v xml:space="preserve"> TMO               (34%)</v>
          </cell>
          <cell r="D123" t="str">
            <v xml:space="preserve"> HE               (1,7%)</v>
          </cell>
          <cell r="E123">
            <v>0</v>
          </cell>
          <cell r="F123" t="str">
            <v>Suministro, transporte e instalación de VÁLVULA DE RETENCIÓN (Cheque) 1". Se entregará debidamente instalada sin presencia de fugas ni fisuras, sometida al sistema ya presurizado.</v>
          </cell>
          <cell r="G123" t="str">
            <v>un</v>
          </cell>
          <cell r="H123">
            <v>1</v>
          </cell>
          <cell r="I123">
            <v>79706</v>
          </cell>
          <cell r="J123">
            <v>79706</v>
          </cell>
          <cell r="K123">
            <v>1</v>
          </cell>
          <cell r="L123">
            <v>79706</v>
          </cell>
          <cell r="M123" t="str">
            <v>+</v>
          </cell>
          <cell r="N123">
            <v>0</v>
          </cell>
          <cell r="O123">
            <v>1</v>
          </cell>
          <cell r="P123">
            <v>79706</v>
          </cell>
          <cell r="R123">
            <v>0</v>
          </cell>
          <cell r="S123">
            <v>0</v>
          </cell>
          <cell r="T123">
            <v>0</v>
          </cell>
        </row>
        <row r="124">
          <cell r="A124" t="str">
            <v>8.1.6</v>
          </cell>
          <cell r="B124" t="str">
            <v>IHS               (58,1%)</v>
          </cell>
          <cell r="C124" t="str">
            <v xml:space="preserve"> TMO               (39,9%)</v>
          </cell>
          <cell r="D124" t="str">
            <v xml:space="preserve"> HE               (2%)</v>
          </cell>
          <cell r="E124">
            <v>0</v>
          </cell>
          <cell r="F124"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G124" t="str">
            <v>un</v>
          </cell>
          <cell r="H124">
            <v>2</v>
          </cell>
          <cell r="I124">
            <v>19680</v>
          </cell>
          <cell r="J124">
            <v>39360</v>
          </cell>
          <cell r="K124">
            <v>2</v>
          </cell>
          <cell r="L124">
            <v>39360</v>
          </cell>
          <cell r="M124" t="str">
            <v>+</v>
          </cell>
          <cell r="N124">
            <v>0</v>
          </cell>
          <cell r="O124">
            <v>2</v>
          </cell>
          <cell r="P124">
            <v>39360</v>
          </cell>
          <cell r="R124">
            <v>0</v>
          </cell>
          <cell r="S124">
            <v>0</v>
          </cell>
          <cell r="T124">
            <v>0</v>
          </cell>
        </row>
        <row r="125">
          <cell r="A125" t="str">
            <v>8.1.7</v>
          </cell>
          <cell r="B125" t="str">
            <v>T.CU.               (62%)</v>
          </cell>
          <cell r="C125" t="str">
            <v xml:space="preserve"> TMO               (35,5%)</v>
          </cell>
          <cell r="D125" t="str">
            <v xml:space="preserve"> HE               (1,8%)</v>
          </cell>
          <cell r="E125" t="str">
            <v xml:space="preserve"> EQ               (0,7%)</v>
          </cell>
          <cell r="F125"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G125" t="str">
            <v>un</v>
          </cell>
          <cell r="H125">
            <v>21</v>
          </cell>
          <cell r="I125">
            <v>23045</v>
          </cell>
          <cell r="J125">
            <v>483945</v>
          </cell>
          <cell r="K125">
            <v>21</v>
          </cell>
          <cell r="L125">
            <v>483945</v>
          </cell>
          <cell r="M125" t="str">
            <v>+</v>
          </cell>
          <cell r="N125">
            <v>0</v>
          </cell>
          <cell r="O125">
            <v>21</v>
          </cell>
          <cell r="P125">
            <v>483945</v>
          </cell>
          <cell r="R125">
            <v>0</v>
          </cell>
          <cell r="S125">
            <v>0</v>
          </cell>
          <cell r="T125">
            <v>0</v>
          </cell>
        </row>
        <row r="126">
          <cell r="A126" t="str">
            <v>8.1.8</v>
          </cell>
          <cell r="B126" t="str">
            <v>IHS               (36,1%)</v>
          </cell>
          <cell r="C126" t="str">
            <v xml:space="preserve"> TMO               (49,4%)</v>
          </cell>
          <cell r="D126" t="str">
            <v xml:space="preserve"> HE               (2,5%)</v>
          </cell>
          <cell r="E126" t="str">
            <v xml:space="preserve"> EQ               (12%)</v>
          </cell>
          <cell r="F126"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6" t="str">
            <v>m</v>
          </cell>
          <cell r="H126">
            <v>21</v>
          </cell>
          <cell r="I126">
            <v>19373</v>
          </cell>
          <cell r="J126">
            <v>406833</v>
          </cell>
          <cell r="K126">
            <v>21</v>
          </cell>
          <cell r="L126">
            <v>406833</v>
          </cell>
          <cell r="M126" t="str">
            <v>+</v>
          </cell>
          <cell r="N126">
            <v>0</v>
          </cell>
          <cell r="O126">
            <v>21</v>
          </cell>
          <cell r="P126">
            <v>406833</v>
          </cell>
          <cell r="R126">
            <v>0</v>
          </cell>
          <cell r="S126">
            <v>0</v>
          </cell>
          <cell r="T126">
            <v>0</v>
          </cell>
        </row>
        <row r="127">
          <cell r="A127" t="str">
            <v>8.1.9</v>
          </cell>
          <cell r="B127" t="str">
            <v>IHS               (92,2%)</v>
          </cell>
          <cell r="C127" t="str">
            <v xml:space="preserve"> TMO               (7,4%)</v>
          </cell>
          <cell r="D127" t="str">
            <v xml:space="preserve"> HE               (0,4%)</v>
          </cell>
          <cell r="E127">
            <v>0</v>
          </cell>
          <cell r="F127"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G127" t="str">
            <v>un</v>
          </cell>
          <cell r="H127">
            <v>1</v>
          </cell>
          <cell r="I127">
            <v>183672</v>
          </cell>
          <cell r="J127">
            <v>183672</v>
          </cell>
          <cell r="K127">
            <v>1</v>
          </cell>
          <cell r="L127">
            <v>183672</v>
          </cell>
          <cell r="M127" t="str">
            <v>+</v>
          </cell>
          <cell r="N127">
            <v>0</v>
          </cell>
          <cell r="O127">
            <v>1</v>
          </cell>
          <cell r="P127">
            <v>183672</v>
          </cell>
          <cell r="R127">
            <v>0</v>
          </cell>
          <cell r="S127">
            <v>0</v>
          </cell>
          <cell r="T127">
            <v>0</v>
          </cell>
        </row>
        <row r="128">
          <cell r="A128" t="str">
            <v>8.2.0</v>
          </cell>
          <cell r="B128">
            <v>0</v>
          </cell>
          <cell r="C128">
            <v>0</v>
          </cell>
          <cell r="D128">
            <v>0</v>
          </cell>
          <cell r="E128">
            <v>0</v>
          </cell>
          <cell r="F128" t="str">
            <v>INSTALACIONES SANITARIAS/LLUVIAS INTERNAS</v>
          </cell>
        </row>
        <row r="129">
          <cell r="A129" t="str">
            <v>8.2.1</v>
          </cell>
          <cell r="B129" t="str">
            <v>PVCS               (83,8%)</v>
          </cell>
          <cell r="C129" t="str">
            <v xml:space="preserve"> TMO               (15,4%)</v>
          </cell>
          <cell r="D129" t="str">
            <v xml:space="preserve"> HE               (0,8%)</v>
          </cell>
          <cell r="E129">
            <v>0</v>
          </cell>
          <cell r="F12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G129" t="str">
            <v>m</v>
          </cell>
          <cell r="H129">
            <v>17.7</v>
          </cell>
          <cell r="I129">
            <v>13945</v>
          </cell>
          <cell r="J129">
            <v>246827</v>
          </cell>
          <cell r="K129">
            <v>17.7</v>
          </cell>
          <cell r="L129">
            <v>246827</v>
          </cell>
          <cell r="M129" t="str">
            <v>+</v>
          </cell>
          <cell r="N129">
            <v>0</v>
          </cell>
          <cell r="O129">
            <v>17.7</v>
          </cell>
          <cell r="P129">
            <v>246827</v>
          </cell>
          <cell r="R129">
            <v>0</v>
          </cell>
          <cell r="S129">
            <v>0</v>
          </cell>
          <cell r="T129">
            <v>0</v>
          </cell>
        </row>
        <row r="130">
          <cell r="A130" t="str">
            <v>8.2.2</v>
          </cell>
          <cell r="B130" t="str">
            <v>PVCS               (86,5%)</v>
          </cell>
          <cell r="C130" t="str">
            <v xml:space="preserve"> TMO               (12,9%)</v>
          </cell>
          <cell r="D130" t="str">
            <v xml:space="preserve"> HE               (0,6%)</v>
          </cell>
          <cell r="E130">
            <v>0</v>
          </cell>
          <cell r="F13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0" t="str">
            <v>m</v>
          </cell>
          <cell r="H130">
            <v>1</v>
          </cell>
          <cell r="I130">
            <v>19034</v>
          </cell>
          <cell r="J130">
            <v>19034</v>
          </cell>
          <cell r="K130">
            <v>1</v>
          </cell>
          <cell r="L130">
            <v>19034</v>
          </cell>
          <cell r="M130" t="str">
            <v>+</v>
          </cell>
          <cell r="N130">
            <v>0</v>
          </cell>
          <cell r="O130">
            <v>1</v>
          </cell>
          <cell r="P130">
            <v>19034</v>
          </cell>
          <cell r="R130">
            <v>0</v>
          </cell>
          <cell r="S130">
            <v>0</v>
          </cell>
          <cell r="T130">
            <v>0</v>
          </cell>
        </row>
        <row r="131">
          <cell r="A131" t="str">
            <v>8.2.3</v>
          </cell>
          <cell r="B131" t="str">
            <v>PVCS               (86,6%)</v>
          </cell>
          <cell r="C131" t="str">
            <v xml:space="preserve"> TMO               (12,8%)</v>
          </cell>
          <cell r="D131" t="str">
            <v xml:space="preserve"> HE               (0,6%)</v>
          </cell>
          <cell r="E131">
            <v>0</v>
          </cell>
          <cell r="F13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1" t="str">
            <v>m</v>
          </cell>
          <cell r="H131">
            <v>26.6</v>
          </cell>
          <cell r="I131">
            <v>25619</v>
          </cell>
          <cell r="J131">
            <v>681465</v>
          </cell>
          <cell r="K131">
            <v>26.6</v>
          </cell>
          <cell r="L131">
            <v>681465</v>
          </cell>
          <cell r="M131" t="str">
            <v>+</v>
          </cell>
          <cell r="N131">
            <v>0</v>
          </cell>
          <cell r="O131">
            <v>26.6</v>
          </cell>
          <cell r="P131">
            <v>681465</v>
          </cell>
          <cell r="R131">
            <v>0</v>
          </cell>
          <cell r="S131">
            <v>0</v>
          </cell>
          <cell r="T131">
            <v>0</v>
          </cell>
        </row>
        <row r="132">
          <cell r="A132" t="str">
            <v>8.2.4</v>
          </cell>
          <cell r="B132" t="str">
            <v>PVCS               (77,7%)</v>
          </cell>
          <cell r="C132" t="str">
            <v xml:space="preserve"> TMO               (20,2%)</v>
          </cell>
          <cell r="D132" t="str">
            <v xml:space="preserve"> HE               (1%)</v>
          </cell>
          <cell r="E132" t="str">
            <v xml:space="preserve"> EQ               (1,1%)</v>
          </cell>
          <cell r="F132"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2" t="str">
            <v>m</v>
          </cell>
          <cell r="H132">
            <v>35.299999999999997</v>
          </cell>
          <cell r="I132">
            <v>17174</v>
          </cell>
          <cell r="J132">
            <v>606242</v>
          </cell>
          <cell r="K132">
            <v>35.299999999999997</v>
          </cell>
          <cell r="L132">
            <v>606242</v>
          </cell>
          <cell r="M132" t="str">
            <v>+</v>
          </cell>
          <cell r="N132">
            <v>0</v>
          </cell>
          <cell r="O132">
            <v>35.299999999999997</v>
          </cell>
          <cell r="P132">
            <v>606242</v>
          </cell>
          <cell r="R132">
            <v>0</v>
          </cell>
          <cell r="S132">
            <v>0</v>
          </cell>
          <cell r="T132">
            <v>0</v>
          </cell>
        </row>
        <row r="133">
          <cell r="A133" t="str">
            <v>8.2.5</v>
          </cell>
          <cell r="B133" t="str">
            <v>PVCS               (81,5%)</v>
          </cell>
          <cell r="C133" t="str">
            <v xml:space="preserve"> TMO               (16,9%)</v>
          </cell>
          <cell r="D133" t="str">
            <v xml:space="preserve"> HE               (0,8%)</v>
          </cell>
          <cell r="E133" t="str">
            <v xml:space="preserve"> EQ               (0,8%)</v>
          </cell>
          <cell r="F133"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3" t="str">
            <v>m</v>
          </cell>
          <cell r="H133">
            <v>34.6</v>
          </cell>
          <cell r="I133">
            <v>25399</v>
          </cell>
          <cell r="J133">
            <v>878805</v>
          </cell>
          <cell r="K133">
            <v>34.6</v>
          </cell>
          <cell r="L133">
            <v>878805</v>
          </cell>
          <cell r="M133" t="str">
            <v>+</v>
          </cell>
          <cell r="N133">
            <v>0</v>
          </cell>
          <cell r="O133">
            <v>34.6</v>
          </cell>
          <cell r="P133">
            <v>878805</v>
          </cell>
          <cell r="R133">
            <v>0</v>
          </cell>
          <cell r="S133">
            <v>0</v>
          </cell>
          <cell r="T133">
            <v>0</v>
          </cell>
        </row>
        <row r="134">
          <cell r="A134" t="str">
            <v>8.2.6</v>
          </cell>
          <cell r="B134" t="str">
            <v>PVCS               (91,6%)</v>
          </cell>
          <cell r="C134" t="str">
            <v xml:space="preserve"> TMO               (7,7%)</v>
          </cell>
          <cell r="D134" t="str">
            <v xml:space="preserve"> HE               (0,4%)</v>
          </cell>
          <cell r="E134" t="str">
            <v xml:space="preserve"> EQ               (0,3%)</v>
          </cell>
          <cell r="F134"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4" t="str">
            <v>m</v>
          </cell>
          <cell r="H134">
            <v>7.1</v>
          </cell>
          <cell r="I134">
            <v>76724</v>
          </cell>
          <cell r="J134">
            <v>544740</v>
          </cell>
          <cell r="K134">
            <v>7.1</v>
          </cell>
          <cell r="L134">
            <v>544740</v>
          </cell>
          <cell r="M134" t="str">
            <v>+</v>
          </cell>
          <cell r="N134">
            <v>0</v>
          </cell>
          <cell r="O134">
            <v>7.1</v>
          </cell>
          <cell r="P134">
            <v>544740</v>
          </cell>
          <cell r="R134">
            <v>0</v>
          </cell>
          <cell r="S134">
            <v>0</v>
          </cell>
          <cell r="T134">
            <v>0</v>
          </cell>
        </row>
        <row r="135">
          <cell r="A135" t="str">
            <v>8.2.7</v>
          </cell>
          <cell r="B135" t="str">
            <v>PVCS               (75,4%)</v>
          </cell>
          <cell r="C135" t="str">
            <v xml:space="preserve"> TMO               (23,4%)</v>
          </cell>
          <cell r="D135" t="str">
            <v xml:space="preserve"> HE               (1,2%)</v>
          </cell>
          <cell r="E135">
            <v>0</v>
          </cell>
          <cell r="F135"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5" t="str">
            <v>un</v>
          </cell>
          <cell r="H135">
            <v>12</v>
          </cell>
          <cell r="I135">
            <v>35900</v>
          </cell>
          <cell r="J135">
            <v>430800</v>
          </cell>
          <cell r="K135">
            <v>12</v>
          </cell>
          <cell r="L135">
            <v>430800</v>
          </cell>
          <cell r="M135" t="str">
            <v>+</v>
          </cell>
          <cell r="N135">
            <v>0</v>
          </cell>
          <cell r="O135">
            <v>12</v>
          </cell>
          <cell r="P135">
            <v>430800</v>
          </cell>
          <cell r="R135">
            <v>0</v>
          </cell>
          <cell r="S135">
            <v>0</v>
          </cell>
          <cell r="T135">
            <v>0</v>
          </cell>
        </row>
        <row r="136">
          <cell r="A136" t="str">
            <v>8.2.8</v>
          </cell>
          <cell r="B136" t="str">
            <v>PVCS               (81,7%)</v>
          </cell>
          <cell r="C136" t="str">
            <v xml:space="preserve"> TMO               (17,4%)</v>
          </cell>
          <cell r="D136" t="str">
            <v xml:space="preserve"> HE               (0,9%)</v>
          </cell>
          <cell r="E136">
            <v>0</v>
          </cell>
          <cell r="F136"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6" t="str">
            <v>un</v>
          </cell>
          <cell r="H136">
            <v>8</v>
          </cell>
          <cell r="I136">
            <v>48384</v>
          </cell>
          <cell r="J136">
            <v>387072</v>
          </cell>
          <cell r="K136">
            <v>8</v>
          </cell>
          <cell r="L136">
            <v>387072</v>
          </cell>
          <cell r="M136" t="str">
            <v>+</v>
          </cell>
          <cell r="N136">
            <v>0</v>
          </cell>
          <cell r="O136">
            <v>8</v>
          </cell>
          <cell r="P136">
            <v>387072</v>
          </cell>
          <cell r="R136">
            <v>0</v>
          </cell>
          <cell r="S136">
            <v>0</v>
          </cell>
          <cell r="T136">
            <v>0</v>
          </cell>
        </row>
        <row r="137">
          <cell r="A137" t="str">
            <v>8.3.0</v>
          </cell>
          <cell r="B137">
            <v>0</v>
          </cell>
          <cell r="C137">
            <v>0</v>
          </cell>
          <cell r="D137">
            <v>0</v>
          </cell>
          <cell r="E137">
            <v>0</v>
          </cell>
          <cell r="F137" t="str">
            <v>BOMBAS / TANQUES</v>
          </cell>
        </row>
        <row r="138">
          <cell r="A138" t="str">
            <v>8.3.1</v>
          </cell>
          <cell r="B138" t="str">
            <v>IHS               (92,8%)</v>
          </cell>
          <cell r="C138" t="str">
            <v xml:space="preserve"> TMO               (5,8%)</v>
          </cell>
          <cell r="D138" t="str">
            <v xml:space="preserve"> HE               (0,3%)</v>
          </cell>
          <cell r="E138" t="str">
            <v xml:space="preserve"> EQ               (1,1%)</v>
          </cell>
          <cell r="F138" t="str">
            <v>Suministro, transporte e instalación de sistema de bombeo para agua potable con DOS BOMBAS DE 1/2HP CADA UNA MONOFÁSICA CON UN TABLERO ARRANCADOR CON ALTERNACIÓN Y RESPALDO para dos bombas de 20 GPM  potencia 1/2HP monofásica de 110/220v diámetro de succión 1 1/4" y descarga 1". No incluye tanque hidroflow pues se tendrá en cuenta en ítem aparte. Incluye también suiche presión, manómetro, instalación y mano de obra, flotador eléctrico para tanque bajo y demás accesorios que se requieran para su correcto funcionamiento.</v>
          </cell>
          <cell r="G138" t="str">
            <v>un</v>
          </cell>
          <cell r="H138">
            <v>1</v>
          </cell>
          <cell r="I138">
            <v>6729851</v>
          </cell>
          <cell r="J138">
            <v>6729851</v>
          </cell>
          <cell r="K138">
            <v>1</v>
          </cell>
          <cell r="L138">
            <v>6729851</v>
          </cell>
          <cell r="M138" t="str">
            <v>+</v>
          </cell>
          <cell r="N138">
            <v>0</v>
          </cell>
          <cell r="O138">
            <v>1</v>
          </cell>
          <cell r="P138">
            <v>6729851</v>
          </cell>
          <cell r="R138">
            <v>0</v>
          </cell>
          <cell r="S138">
            <v>0</v>
          </cell>
          <cell r="T138">
            <v>0</v>
          </cell>
        </row>
        <row r="139">
          <cell r="A139" t="str">
            <v>8.3.2</v>
          </cell>
          <cell r="B139" t="str">
            <v>IHS               (83,1%)</v>
          </cell>
          <cell r="C139" t="str">
            <v xml:space="preserve"> TMO               (16,1%)</v>
          </cell>
          <cell r="D139" t="str">
            <v xml:space="preserve"> HE               (0,8%)</v>
          </cell>
          <cell r="E139">
            <v>0</v>
          </cell>
          <cell r="F139"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G139" t="str">
            <v>un</v>
          </cell>
          <cell r="H139">
            <v>1</v>
          </cell>
          <cell r="I139">
            <v>698355</v>
          </cell>
          <cell r="J139">
            <v>698355</v>
          </cell>
          <cell r="K139">
            <v>1</v>
          </cell>
          <cell r="L139">
            <v>698355</v>
          </cell>
          <cell r="M139" t="str">
            <v>+</v>
          </cell>
          <cell r="N139">
            <v>0</v>
          </cell>
          <cell r="O139">
            <v>1</v>
          </cell>
          <cell r="P139">
            <v>698355</v>
          </cell>
          <cell r="R139">
            <v>0</v>
          </cell>
          <cell r="S139">
            <v>0</v>
          </cell>
          <cell r="T139">
            <v>0</v>
          </cell>
        </row>
        <row r="140">
          <cell r="A140" t="str">
            <v>8.4.0</v>
          </cell>
          <cell r="B140">
            <v>0</v>
          </cell>
          <cell r="C140">
            <v>0</v>
          </cell>
          <cell r="D140">
            <v>0</v>
          </cell>
          <cell r="E140">
            <v>0</v>
          </cell>
          <cell r="F140" t="str">
            <v>ACUEDUCTO EXTERNO</v>
          </cell>
          <cell r="N140">
            <v>0</v>
          </cell>
          <cell r="O140">
            <v>0</v>
          </cell>
        </row>
        <row r="141">
          <cell r="A141" t="str">
            <v>8.4.1</v>
          </cell>
          <cell r="B141" t="str">
            <v>T.CU.               (76,6%)</v>
          </cell>
          <cell r="C141" t="str">
            <v xml:space="preserve"> TMO               (22,3%)</v>
          </cell>
          <cell r="D141" t="str">
            <v xml:space="preserve"> HE               (1,1%)</v>
          </cell>
          <cell r="E141">
            <v>0</v>
          </cell>
          <cell r="F141" t="str">
            <v>Suministro, transporte e instalación de medidor en 1 " con acometida de 1 " (el ítem  incluye 6 metros de tubería de acometida) incluye caja de andén, tee partida, válvula de incorporación, codos o medios codos de cobre, llave de corte universal, universal, machos cobre, filtro de 1 ",válvula de paso, cheque y accesorios necesarios para su adecuada instalación de acuerdo a las normas de EE.PP.M. Todos los accesorios serán en 1 ". La rotura de pavimento, cargue, transporte, botada de escombros y pavimentación o parcheo se pagaran en su respectivo item.</v>
          </cell>
          <cell r="G141" t="str">
            <v>un</v>
          </cell>
          <cell r="H141">
            <v>1</v>
          </cell>
          <cell r="I141">
            <v>4766217</v>
          </cell>
          <cell r="J141">
            <v>4766217</v>
          </cell>
          <cell r="K141">
            <v>1</v>
          </cell>
          <cell r="L141">
            <v>4766217</v>
          </cell>
          <cell r="M141" t="str">
            <v>+</v>
          </cell>
          <cell r="N141">
            <v>0</v>
          </cell>
          <cell r="O141">
            <v>1</v>
          </cell>
          <cell r="P141">
            <v>4766217</v>
          </cell>
          <cell r="R141">
            <v>0</v>
          </cell>
          <cell r="S141">
            <v>0</v>
          </cell>
          <cell r="T141">
            <v>0</v>
          </cell>
        </row>
        <row r="142">
          <cell r="A142" t="str">
            <v>8.4.2</v>
          </cell>
          <cell r="B142" t="str">
            <v>TMO               (15,4%)</v>
          </cell>
          <cell r="C142" t="str">
            <v xml:space="preserve"> HE               (0,8%)</v>
          </cell>
          <cell r="D142" t="str">
            <v xml:space="preserve"> EQ               (2,2%)</v>
          </cell>
          <cell r="E142" t="str">
            <v xml:space="preserve"> TRA               (81,6%)</v>
          </cell>
          <cell r="F142"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42" t="str">
            <v>m3</v>
          </cell>
          <cell r="H142">
            <v>9.4</v>
          </cell>
          <cell r="I142">
            <v>45616</v>
          </cell>
          <cell r="J142">
            <v>428790</v>
          </cell>
          <cell r="K142">
            <v>9.4</v>
          </cell>
          <cell r="L142">
            <v>428790</v>
          </cell>
          <cell r="M142" t="str">
            <v>+</v>
          </cell>
          <cell r="N142">
            <v>0</v>
          </cell>
          <cell r="O142">
            <v>9.4</v>
          </cell>
          <cell r="P142">
            <v>428790</v>
          </cell>
          <cell r="R142">
            <v>0</v>
          </cell>
          <cell r="S142">
            <v>0</v>
          </cell>
          <cell r="T142">
            <v>0</v>
          </cell>
        </row>
        <row r="143">
          <cell r="A143" t="str">
            <v>8.4.3</v>
          </cell>
          <cell r="B143" t="str">
            <v>AM               (62%)</v>
          </cell>
          <cell r="C143" t="str">
            <v>TMO               (4%)</v>
          </cell>
          <cell r="D143" t="str">
            <v>THE               (16%)</v>
          </cell>
          <cell r="E143" t="str">
            <v>TRA               (18%)</v>
          </cell>
          <cell r="F14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43" t="str">
            <v>m3</v>
          </cell>
          <cell r="H143">
            <v>5.6</v>
          </cell>
          <cell r="I143">
            <v>53721</v>
          </cell>
          <cell r="J143">
            <v>300838</v>
          </cell>
          <cell r="K143">
            <v>5.6</v>
          </cell>
          <cell r="L143">
            <v>300838</v>
          </cell>
          <cell r="M143" t="str">
            <v>+</v>
          </cell>
          <cell r="N143">
            <v>0</v>
          </cell>
          <cell r="O143">
            <v>5.6</v>
          </cell>
          <cell r="P143">
            <v>300838</v>
          </cell>
          <cell r="R143">
            <v>0</v>
          </cell>
          <cell r="S143">
            <v>0</v>
          </cell>
          <cell r="T143">
            <v>0</v>
          </cell>
        </row>
        <row r="144">
          <cell r="A144" t="str">
            <v>8.4.4</v>
          </cell>
          <cell r="B144" t="str">
            <v>TMO               (3,6%)</v>
          </cell>
          <cell r="C144" t="str">
            <v xml:space="preserve"> HE               (0,2%)</v>
          </cell>
          <cell r="D144" t="str">
            <v xml:space="preserve"> EQ               (77,3%)</v>
          </cell>
          <cell r="E144" t="str">
            <v xml:space="preserve"> TRA               (18,9%)</v>
          </cell>
          <cell r="F144"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44" t="str">
            <v>m2</v>
          </cell>
          <cell r="H144">
            <v>6.4</v>
          </cell>
          <cell r="I144">
            <v>19738</v>
          </cell>
          <cell r="J144">
            <v>126323</v>
          </cell>
          <cell r="K144">
            <v>6.4</v>
          </cell>
          <cell r="L144">
            <v>126323</v>
          </cell>
          <cell r="M144" t="str">
            <v>+</v>
          </cell>
          <cell r="N144">
            <v>0</v>
          </cell>
          <cell r="O144">
            <v>6.4</v>
          </cell>
          <cell r="P144">
            <v>126323</v>
          </cell>
          <cell r="R144">
            <v>0</v>
          </cell>
          <cell r="S144">
            <v>0</v>
          </cell>
          <cell r="T144">
            <v>0</v>
          </cell>
        </row>
        <row r="145">
          <cell r="A145" t="str">
            <v>8.4.5</v>
          </cell>
          <cell r="B145" t="str">
            <v>MAS               (87,9%)</v>
          </cell>
          <cell r="C145" t="str">
            <v xml:space="preserve"> TMO               (6%)</v>
          </cell>
          <cell r="D145" t="str">
            <v xml:space="preserve"> THE               (0,3%)</v>
          </cell>
          <cell r="E145" t="str">
            <v xml:space="preserve"> TRA               (5,8%)</v>
          </cell>
          <cell r="F145" t="str">
            <v>Suministro, transporte y colocación de mezcla asfáltica en caliente para parcheo. Compactada con medios mecánicos según normas para la construcción de pavimentos del INVIAS. Incluye riego de liga y todo lo necesario para su correcta construcción y funcionamiento. La excavación y la base se pagan por su respectivo ítem.</v>
          </cell>
          <cell r="G145" t="str">
            <v>m3</v>
          </cell>
          <cell r="H145">
            <v>1</v>
          </cell>
          <cell r="I145">
            <v>631692</v>
          </cell>
          <cell r="J145">
            <v>631692</v>
          </cell>
          <cell r="K145">
            <v>1</v>
          </cell>
          <cell r="L145">
            <v>631692</v>
          </cell>
          <cell r="M145" t="str">
            <v>+</v>
          </cell>
          <cell r="N145">
            <v>0</v>
          </cell>
          <cell r="O145">
            <v>1</v>
          </cell>
          <cell r="P145">
            <v>631692</v>
          </cell>
          <cell r="R145">
            <v>0</v>
          </cell>
          <cell r="S145">
            <v>0</v>
          </cell>
          <cell r="T145">
            <v>0</v>
          </cell>
        </row>
        <row r="146">
          <cell r="A146" t="str">
            <v>8.4.6</v>
          </cell>
          <cell r="B146" t="str">
            <v>AF               (92,2%)</v>
          </cell>
          <cell r="C146" t="str">
            <v xml:space="preserve"> TMO               (1,2%)</v>
          </cell>
          <cell r="D146" t="str">
            <v xml:space="preserve"> HE               (0,1%)</v>
          </cell>
          <cell r="E146" t="str">
            <v xml:space="preserve"> EQ               (6,5%)</v>
          </cell>
          <cell r="F146"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G146" t="str">
            <v>m3</v>
          </cell>
          <cell r="H146">
            <v>1</v>
          </cell>
          <cell r="I146">
            <v>70789</v>
          </cell>
          <cell r="J146">
            <v>70789</v>
          </cell>
          <cell r="K146">
            <v>1</v>
          </cell>
          <cell r="L146">
            <v>70789</v>
          </cell>
          <cell r="M146" t="str">
            <v>+</v>
          </cell>
          <cell r="N146">
            <v>0</v>
          </cell>
          <cell r="O146">
            <v>1</v>
          </cell>
          <cell r="P146">
            <v>70789</v>
          </cell>
          <cell r="R146">
            <v>0</v>
          </cell>
          <cell r="S146">
            <v>0</v>
          </cell>
          <cell r="T146">
            <v>0</v>
          </cell>
        </row>
        <row r="147">
          <cell r="A147" t="str">
            <v>8.4.7</v>
          </cell>
          <cell r="B147" t="str">
            <v>SB               (94,7%)</v>
          </cell>
          <cell r="C147" t="str">
            <v xml:space="preserve"> TMO               (1%)</v>
          </cell>
          <cell r="D147" t="str">
            <v xml:space="preserve"> HE               (0,1%)</v>
          </cell>
          <cell r="E147" t="str">
            <v xml:space="preserve"> EQ               (4,2%)</v>
          </cell>
          <cell r="F147"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G147" t="str">
            <v>m3</v>
          </cell>
          <cell r="H147">
            <v>1</v>
          </cell>
          <cell r="I147">
            <v>80845</v>
          </cell>
          <cell r="J147">
            <v>80845</v>
          </cell>
          <cell r="K147">
            <v>1</v>
          </cell>
          <cell r="L147">
            <v>80845</v>
          </cell>
          <cell r="M147" t="str">
            <v>+</v>
          </cell>
          <cell r="N147">
            <v>0</v>
          </cell>
          <cell r="O147">
            <v>1</v>
          </cell>
          <cell r="P147">
            <v>80845</v>
          </cell>
          <cell r="R147">
            <v>0</v>
          </cell>
          <cell r="S147">
            <v>0</v>
          </cell>
          <cell r="T147">
            <v>0</v>
          </cell>
        </row>
        <row r="148">
          <cell r="A148" t="str">
            <v>8.4.8</v>
          </cell>
          <cell r="B148" t="str">
            <v>HI               (67,6%)</v>
          </cell>
          <cell r="C148" t="str">
            <v xml:space="preserve"> TMO               (26,7%)</v>
          </cell>
          <cell r="D148" t="str">
            <v xml:space="preserve"> HE               (1,3%)</v>
          </cell>
          <cell r="E148" t="str">
            <v xml:space="preserve"> EQ               (4,4%)</v>
          </cell>
          <cell r="F148" t="str">
            <v>Suministro, transporte e instalación de HIDRANTE TIPO TRÁFICO 3" en HIERRO FUNDIDO. Incluye  todos los elementos requeridos para su correcta instalación y funcionamiento.</v>
          </cell>
          <cell r="G148" t="str">
            <v>un</v>
          </cell>
          <cell r="H148">
            <v>1</v>
          </cell>
          <cell r="I148">
            <v>4195637</v>
          </cell>
          <cell r="J148">
            <v>4195637</v>
          </cell>
          <cell r="K148">
            <v>1</v>
          </cell>
          <cell r="L148">
            <v>4195637</v>
          </cell>
          <cell r="M148" t="str">
            <v>+</v>
          </cell>
          <cell r="N148">
            <v>0</v>
          </cell>
          <cell r="O148">
            <v>1</v>
          </cell>
          <cell r="P148">
            <v>4195637</v>
          </cell>
          <cell r="R148">
            <v>0</v>
          </cell>
          <cell r="S148">
            <v>0</v>
          </cell>
          <cell r="T148">
            <v>0</v>
          </cell>
        </row>
        <row r="149">
          <cell r="A149" t="str">
            <v>8.4.9</v>
          </cell>
          <cell r="B149" t="str">
            <v>MA               (65,9%)</v>
          </cell>
          <cell r="C149" t="str">
            <v xml:space="preserve"> TRA               (34,1%)</v>
          </cell>
          <cell r="D149">
            <v>0</v>
          </cell>
          <cell r="E149">
            <v>0</v>
          </cell>
          <cell r="F149" t="str">
            <v>LOCALIZACIÓN, TRAZADO Y REPLANTEO. Se utilizará personal experto con equipo de precisión tipo estación total. Se hará con la frecuencia que lo indique la interventoría. Incluye demarcación con pintura, línea de trazado, libretas y planos.</v>
          </cell>
          <cell r="G149" t="str">
            <v>día</v>
          </cell>
          <cell r="H149">
            <v>1</v>
          </cell>
          <cell r="I149">
            <v>654997</v>
          </cell>
          <cell r="J149">
            <v>654997</v>
          </cell>
          <cell r="K149">
            <v>1</v>
          </cell>
          <cell r="L149">
            <v>654997</v>
          </cell>
          <cell r="M149" t="str">
            <v>+</v>
          </cell>
          <cell r="N149">
            <v>0</v>
          </cell>
          <cell r="O149">
            <v>1</v>
          </cell>
          <cell r="P149">
            <v>654997</v>
          </cell>
          <cell r="R149">
            <v>0</v>
          </cell>
          <cell r="S149">
            <v>0</v>
          </cell>
          <cell r="T149">
            <v>0</v>
          </cell>
        </row>
        <row r="150">
          <cell r="A150" t="str">
            <v>8.4.10</v>
          </cell>
          <cell r="B150" t="str">
            <v>TRA               (100%)</v>
          </cell>
          <cell r="C150">
            <v>0</v>
          </cell>
          <cell r="D150">
            <v>0</v>
          </cell>
          <cell r="E150">
            <v>0</v>
          </cell>
          <cell r="F150"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50" t="str">
            <v>m3</v>
          </cell>
          <cell r="H150">
            <v>4.0999999999999996</v>
          </cell>
          <cell r="I150">
            <v>28640</v>
          </cell>
          <cell r="J150">
            <v>117424</v>
          </cell>
          <cell r="K150">
            <v>4.0999999999999996</v>
          </cell>
          <cell r="L150">
            <v>117424</v>
          </cell>
          <cell r="M150" t="str">
            <v>+</v>
          </cell>
          <cell r="N150">
            <v>0</v>
          </cell>
          <cell r="O150">
            <v>4.0999999999999996</v>
          </cell>
          <cell r="P150">
            <v>117424</v>
          </cell>
          <cell r="R150">
            <v>0</v>
          </cell>
          <cell r="S150">
            <v>0</v>
          </cell>
          <cell r="T150">
            <v>0</v>
          </cell>
        </row>
        <row r="151">
          <cell r="A151" t="str">
            <v>8.4.11</v>
          </cell>
          <cell r="B151" t="str">
            <v>TMO               (10,7%)</v>
          </cell>
          <cell r="C151" t="str">
            <v>HE               (0,5%)</v>
          </cell>
          <cell r="D151" t="str">
            <v>EQ               (41,7%)</v>
          </cell>
          <cell r="E151" t="str">
            <v>TRA               (47,1%)</v>
          </cell>
          <cell r="F151" t="str">
            <v>LLENOS EN MATERIAL PROVENIENTES DE LA EXCAVACIÓN, compactados mecánicamente hasta obtener una densidad del 95% de la máxima obtenida en el ensayo del próctor modificado. Incluye transporte interno. Su medida será en sitio ya compactado.</v>
          </cell>
          <cell r="G151" t="str">
            <v>m3</v>
          </cell>
          <cell r="H151">
            <v>3.8</v>
          </cell>
          <cell r="I151">
            <v>20382</v>
          </cell>
          <cell r="J151">
            <v>77452</v>
          </cell>
          <cell r="K151">
            <v>3.8</v>
          </cell>
          <cell r="L151">
            <v>77452</v>
          </cell>
          <cell r="M151" t="str">
            <v>+</v>
          </cell>
          <cell r="N151">
            <v>0</v>
          </cell>
          <cell r="O151">
            <v>3.8</v>
          </cell>
          <cell r="P151">
            <v>77452</v>
          </cell>
          <cell r="R151">
            <v>0</v>
          </cell>
          <cell r="S151">
            <v>0</v>
          </cell>
          <cell r="T151">
            <v>0</v>
          </cell>
        </row>
        <row r="152">
          <cell r="A152" t="str">
            <v>8.5.0</v>
          </cell>
          <cell r="B152">
            <v>0</v>
          </cell>
          <cell r="C152">
            <v>0</v>
          </cell>
          <cell r="D152">
            <v>0</v>
          </cell>
          <cell r="E152">
            <v>0</v>
          </cell>
          <cell r="F152" t="str">
            <v>ALCANTARILLADO EXTERNO RESIDUALES Y LLUVIA</v>
          </cell>
        </row>
        <row r="153">
          <cell r="A153" t="str">
            <v>8.5.1</v>
          </cell>
          <cell r="B153" t="str">
            <v>PVCC               (83,9%)</v>
          </cell>
          <cell r="C153" t="str">
            <v xml:space="preserve"> TMO               (15,3%)</v>
          </cell>
          <cell r="D153" t="str">
            <v xml:space="preserve"> HE               (0,8%)</v>
          </cell>
          <cell r="E153">
            <v>0</v>
          </cell>
          <cell r="F15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G153" t="str">
            <v>m</v>
          </cell>
          <cell r="H153">
            <v>28.1</v>
          </cell>
          <cell r="I153">
            <v>42895</v>
          </cell>
          <cell r="J153">
            <v>1205350</v>
          </cell>
          <cell r="K153">
            <v>28.1</v>
          </cell>
          <cell r="L153">
            <v>1205350</v>
          </cell>
          <cell r="M153" t="str">
            <v>+</v>
          </cell>
          <cell r="N153">
            <v>0</v>
          </cell>
          <cell r="O153">
            <v>28.1</v>
          </cell>
          <cell r="P153">
            <v>1205350</v>
          </cell>
          <cell r="R153">
            <v>0</v>
          </cell>
          <cell r="S153">
            <v>0</v>
          </cell>
          <cell r="T153">
            <v>0</v>
          </cell>
        </row>
        <row r="154">
          <cell r="A154" t="str">
            <v>8.5.2</v>
          </cell>
          <cell r="B154" t="str">
            <v>CE               (55,5%)</v>
          </cell>
          <cell r="C154" t="str">
            <v xml:space="preserve"> TMO               (42,4%)</v>
          </cell>
          <cell r="D154" t="str">
            <v xml:space="preserve"> HE               (2,1%)</v>
          </cell>
          <cell r="E154">
            <v>0</v>
          </cell>
          <cell r="F154" t="str">
            <v>Construcción de Emboquillada de tubería en pared para cámara de inspección, según especificaciones técnicas de EEPP de Medellín. Incluye suministro, transporte e instalación de los materiales y todo lo necesario para su correcta ejecución.</v>
          </cell>
          <cell r="G154" t="str">
            <v>un</v>
          </cell>
          <cell r="H154">
            <v>1</v>
          </cell>
          <cell r="I154">
            <v>33075</v>
          </cell>
          <cell r="J154">
            <v>33075</v>
          </cell>
          <cell r="K154">
            <v>1</v>
          </cell>
          <cell r="L154">
            <v>33075</v>
          </cell>
          <cell r="M154" t="str">
            <v>+</v>
          </cell>
          <cell r="N154">
            <v>0</v>
          </cell>
          <cell r="O154">
            <v>1</v>
          </cell>
          <cell r="P154">
            <v>33075</v>
          </cell>
          <cell r="R154">
            <v>0</v>
          </cell>
          <cell r="S154">
            <v>0</v>
          </cell>
          <cell r="T154">
            <v>0</v>
          </cell>
        </row>
        <row r="155">
          <cell r="A155" t="str">
            <v>8.5.3</v>
          </cell>
          <cell r="B155" t="str">
            <v>CE               (83,2%)</v>
          </cell>
          <cell r="C155" t="str">
            <v xml:space="preserve"> TMO               (16%)</v>
          </cell>
          <cell r="D155" t="str">
            <v xml:space="preserve"> HE               (0,8%)</v>
          </cell>
          <cell r="E155">
            <v>0</v>
          </cell>
          <cell r="F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G155" t="str">
            <v>un</v>
          </cell>
          <cell r="H155">
            <v>1</v>
          </cell>
          <cell r="I155">
            <v>401222</v>
          </cell>
          <cell r="J155">
            <v>401222</v>
          </cell>
          <cell r="K155">
            <v>1</v>
          </cell>
          <cell r="L155">
            <v>401222</v>
          </cell>
          <cell r="M155" t="str">
            <v>+</v>
          </cell>
          <cell r="N155">
            <v>0</v>
          </cell>
          <cell r="O155">
            <v>1</v>
          </cell>
          <cell r="P155">
            <v>401222</v>
          </cell>
          <cell r="R155">
            <v>0</v>
          </cell>
          <cell r="S155">
            <v>0</v>
          </cell>
          <cell r="T155">
            <v>0</v>
          </cell>
        </row>
        <row r="156">
          <cell r="A156" t="str">
            <v>8.5.4</v>
          </cell>
          <cell r="B156" t="str">
            <v>AM               (75,8%)</v>
          </cell>
          <cell r="C156" t="str">
            <v xml:space="preserve"> TMO               (15,1%)</v>
          </cell>
          <cell r="D156" t="str">
            <v xml:space="preserve"> HE               (0,8%)</v>
          </cell>
          <cell r="E156" t="str">
            <v xml:space="preserve"> TRA               (8,3%)</v>
          </cell>
          <cell r="F156" t="str">
            <v>Suministro, transporte y colocación de TRITURADO de 3/4 " para construcción de CIMENTACIÓN TIPO B1. Incluye transporte interno y todo lo necesario para su correcta instalación.</v>
          </cell>
          <cell r="G156" t="str">
            <v>m3</v>
          </cell>
          <cell r="H156">
            <v>3</v>
          </cell>
          <cell r="I156">
            <v>93085</v>
          </cell>
          <cell r="J156">
            <v>279255</v>
          </cell>
          <cell r="K156">
            <v>3</v>
          </cell>
          <cell r="L156">
            <v>279255</v>
          </cell>
          <cell r="M156" t="str">
            <v>+</v>
          </cell>
          <cell r="N156">
            <v>0</v>
          </cell>
          <cell r="O156">
            <v>3</v>
          </cell>
          <cell r="P156">
            <v>279255</v>
          </cell>
          <cell r="R156">
            <v>0</v>
          </cell>
          <cell r="S156">
            <v>0</v>
          </cell>
          <cell r="T156">
            <v>0</v>
          </cell>
        </row>
        <row r="157">
          <cell r="A157" t="str">
            <v>8.5.5</v>
          </cell>
          <cell r="B157" t="str">
            <v>TMO               (3,6%)</v>
          </cell>
          <cell r="C157" t="str">
            <v xml:space="preserve"> HE               (0,2%)</v>
          </cell>
          <cell r="D157" t="str">
            <v xml:space="preserve"> EQ               (77,3%)</v>
          </cell>
          <cell r="E157" t="str">
            <v xml:space="preserve"> TRA               (18,9%)</v>
          </cell>
          <cell r="F15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57" t="str">
            <v>m2</v>
          </cell>
          <cell r="H157">
            <v>16.899999999999999</v>
          </cell>
          <cell r="I157">
            <v>19738</v>
          </cell>
          <cell r="J157">
            <v>333572</v>
          </cell>
          <cell r="K157">
            <v>16.899999999999999</v>
          </cell>
          <cell r="L157">
            <v>333572</v>
          </cell>
          <cell r="M157" t="str">
            <v>+</v>
          </cell>
          <cell r="N157">
            <v>0</v>
          </cell>
          <cell r="O157">
            <v>16.899999999999999</v>
          </cell>
          <cell r="P157">
            <v>333572</v>
          </cell>
          <cell r="R157">
            <v>0</v>
          </cell>
          <cell r="S157">
            <v>0</v>
          </cell>
          <cell r="T157">
            <v>0</v>
          </cell>
        </row>
        <row r="158">
          <cell r="A158" t="str">
            <v>8.5.6</v>
          </cell>
          <cell r="B158" t="str">
            <v>TMO               (15,4%)</v>
          </cell>
          <cell r="C158" t="str">
            <v xml:space="preserve"> HE               (0,8%)</v>
          </cell>
          <cell r="D158" t="str">
            <v xml:space="preserve"> EQ               (2,2%)</v>
          </cell>
          <cell r="E158" t="str">
            <v xml:space="preserve"> TRA               (81,6%)</v>
          </cell>
          <cell r="F158"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58" t="str">
            <v>m3</v>
          </cell>
          <cell r="H158">
            <v>15.7</v>
          </cell>
          <cell r="I158">
            <v>45616</v>
          </cell>
          <cell r="J158">
            <v>716171</v>
          </cell>
          <cell r="K158">
            <v>15.7</v>
          </cell>
          <cell r="L158">
            <v>716171</v>
          </cell>
          <cell r="M158" t="str">
            <v>+</v>
          </cell>
          <cell r="N158">
            <v>0</v>
          </cell>
          <cell r="O158">
            <v>15.7</v>
          </cell>
          <cell r="P158">
            <v>716171</v>
          </cell>
          <cell r="R158">
            <v>0</v>
          </cell>
          <cell r="S158">
            <v>0</v>
          </cell>
          <cell r="T158">
            <v>0</v>
          </cell>
        </row>
        <row r="159">
          <cell r="A159" t="str">
            <v>8.5.7</v>
          </cell>
          <cell r="B159" t="str">
            <v>AM               (62%)</v>
          </cell>
          <cell r="C159" t="str">
            <v>TMO               (4%)</v>
          </cell>
          <cell r="D159" t="str">
            <v>THE               (16%)</v>
          </cell>
          <cell r="E159" t="str">
            <v>TRA               (18%)</v>
          </cell>
          <cell r="F15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59" t="str">
            <v>m3</v>
          </cell>
          <cell r="H159">
            <v>2.5</v>
          </cell>
          <cell r="I159">
            <v>53721</v>
          </cell>
          <cell r="J159">
            <v>134303</v>
          </cell>
          <cell r="K159">
            <v>2.5</v>
          </cell>
          <cell r="L159">
            <v>134303</v>
          </cell>
          <cell r="M159" t="str">
            <v>+</v>
          </cell>
          <cell r="N159">
            <v>0</v>
          </cell>
          <cell r="O159">
            <v>2.5</v>
          </cell>
          <cell r="P159">
            <v>134303</v>
          </cell>
          <cell r="R159">
            <v>0</v>
          </cell>
          <cell r="S159">
            <v>0</v>
          </cell>
          <cell r="T159">
            <v>0</v>
          </cell>
        </row>
        <row r="160">
          <cell r="A160" t="str">
            <v>8.5.8</v>
          </cell>
          <cell r="B160" t="str">
            <v>TMO               (10,7%)</v>
          </cell>
          <cell r="C160" t="str">
            <v>HE               (0,5%)</v>
          </cell>
          <cell r="D160" t="str">
            <v>EQ               (41,7%)</v>
          </cell>
          <cell r="E160" t="str">
            <v>TRA               (47,1%)</v>
          </cell>
          <cell r="F160" t="str">
            <v>LLENOS EN MATERIAL PROVENIENTES DE LA EXCAVACIÓN, compactados mecánicamente hasta obtener una densidad del 95% de la máxima obtenida en el ensayo del próctor modificado. Incluye transporte interno. Su medida será en sitio ya compactado.</v>
          </cell>
          <cell r="G160" t="str">
            <v>m3</v>
          </cell>
          <cell r="H160">
            <v>6</v>
          </cell>
          <cell r="I160">
            <v>20382</v>
          </cell>
          <cell r="J160">
            <v>122292</v>
          </cell>
          <cell r="K160">
            <v>6</v>
          </cell>
          <cell r="L160">
            <v>122292</v>
          </cell>
          <cell r="M160" t="str">
            <v>+</v>
          </cell>
          <cell r="N160">
            <v>0</v>
          </cell>
          <cell r="O160">
            <v>6</v>
          </cell>
          <cell r="P160">
            <v>122292</v>
          </cell>
          <cell r="R160">
            <v>0</v>
          </cell>
          <cell r="S160">
            <v>0</v>
          </cell>
          <cell r="T160">
            <v>0</v>
          </cell>
        </row>
        <row r="161">
          <cell r="A161" t="str">
            <v>8.5.9</v>
          </cell>
          <cell r="B161" t="str">
            <v>TRA               (100%)</v>
          </cell>
          <cell r="C161">
            <v>0</v>
          </cell>
          <cell r="D161">
            <v>0</v>
          </cell>
          <cell r="E161">
            <v>0</v>
          </cell>
          <cell r="F161"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61" t="str">
            <v>m3</v>
          </cell>
          <cell r="H161">
            <v>9.6999999999999993</v>
          </cell>
          <cell r="I161">
            <v>28640</v>
          </cell>
          <cell r="J161">
            <v>277808</v>
          </cell>
          <cell r="K161">
            <v>9.6999999999999993</v>
          </cell>
          <cell r="L161">
            <v>277808</v>
          </cell>
          <cell r="M161" t="str">
            <v>+</v>
          </cell>
          <cell r="N161">
            <v>0</v>
          </cell>
          <cell r="O161">
            <v>9.6999999999999993</v>
          </cell>
          <cell r="P161">
            <v>277808</v>
          </cell>
          <cell r="R161">
            <v>0</v>
          </cell>
          <cell r="S161">
            <v>0</v>
          </cell>
          <cell r="T161">
            <v>0</v>
          </cell>
        </row>
        <row r="162">
          <cell r="A162" t="str">
            <v>8.5.10</v>
          </cell>
          <cell r="B162" t="str">
            <v>HI               (79,6%)</v>
          </cell>
          <cell r="C162" t="str">
            <v xml:space="preserve"> TMO               (18%)</v>
          </cell>
          <cell r="D162" t="str">
            <v xml:space="preserve"> HE               (0,9%)</v>
          </cell>
          <cell r="E162" t="str">
            <v xml:space="preserve"> TRA               (1,5%)</v>
          </cell>
          <cell r="F16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162" t="str">
            <v>kg</v>
          </cell>
          <cell r="H162">
            <v>51</v>
          </cell>
          <cell r="I162">
            <v>3123</v>
          </cell>
          <cell r="J162">
            <v>159273</v>
          </cell>
          <cell r="K162">
            <v>51</v>
          </cell>
          <cell r="L162">
            <v>159273</v>
          </cell>
          <cell r="M162" t="str">
            <v>+</v>
          </cell>
          <cell r="N162">
            <v>0</v>
          </cell>
          <cell r="O162">
            <v>51</v>
          </cell>
          <cell r="P162">
            <v>159273</v>
          </cell>
          <cell r="R162">
            <v>0</v>
          </cell>
          <cell r="S162">
            <v>0</v>
          </cell>
          <cell r="T162">
            <v>0</v>
          </cell>
        </row>
        <row r="163">
          <cell r="A163" t="str">
            <v>9.0.0</v>
          </cell>
          <cell r="B163">
            <v>0</v>
          </cell>
          <cell r="C163">
            <v>0</v>
          </cell>
          <cell r="D163">
            <v>0</v>
          </cell>
          <cell r="E163">
            <v>0</v>
          </cell>
          <cell r="F163" t="str">
            <v>APARATOS/GRIFERIA/MUEBLES/MESONES</v>
          </cell>
        </row>
        <row r="164">
          <cell r="A164" t="str">
            <v>9.1.0</v>
          </cell>
          <cell r="B164">
            <v>0</v>
          </cell>
          <cell r="C164">
            <v>0</v>
          </cell>
          <cell r="D164">
            <v>0</v>
          </cell>
          <cell r="E164">
            <v>0</v>
          </cell>
          <cell r="F164" t="str">
            <v>APARATOS SANITARIOS</v>
          </cell>
        </row>
        <row r="165">
          <cell r="A165" t="str">
            <v>9.1.1</v>
          </cell>
          <cell r="B165" t="str">
            <v>AS               (83,1%)</v>
          </cell>
          <cell r="C165" t="str">
            <v xml:space="preserve"> TMO               (15,6%)</v>
          </cell>
          <cell r="D165" t="str">
            <v xml:space="preserve"> HE               (0,8%)</v>
          </cell>
          <cell r="E165" t="str">
            <v xml:space="preserve"> TRA               (0,5%)</v>
          </cell>
          <cell r="F165"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G165" t="str">
            <v>un</v>
          </cell>
          <cell r="H165">
            <v>7</v>
          </cell>
          <cell r="I165">
            <v>195571</v>
          </cell>
          <cell r="J165">
            <v>1368997</v>
          </cell>
          <cell r="K165">
            <v>7</v>
          </cell>
          <cell r="L165">
            <v>1368997</v>
          </cell>
          <cell r="M165" t="str">
            <v>+</v>
          </cell>
          <cell r="N165">
            <v>0</v>
          </cell>
          <cell r="O165">
            <v>7</v>
          </cell>
          <cell r="P165">
            <v>1368997</v>
          </cell>
          <cell r="R165">
            <v>0</v>
          </cell>
          <cell r="S165">
            <v>0</v>
          </cell>
          <cell r="T165">
            <v>0</v>
          </cell>
        </row>
        <row r="166">
          <cell r="A166" t="str">
            <v>9.1.2</v>
          </cell>
          <cell r="B166" t="str">
            <v>AS               (92,1%)</v>
          </cell>
          <cell r="C166" t="str">
            <v xml:space="preserve"> TMO               (7,5%)</v>
          </cell>
          <cell r="D166" t="str">
            <v xml:space="preserve"> HE               (0,4%)</v>
          </cell>
          <cell r="E166">
            <v>0</v>
          </cell>
          <cell r="F1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G166" t="str">
            <v>un</v>
          </cell>
          <cell r="H166">
            <v>1</v>
          </cell>
          <cell r="I166">
            <v>407424</v>
          </cell>
          <cell r="J166">
            <v>407424</v>
          </cell>
          <cell r="K166">
            <v>1</v>
          </cell>
          <cell r="L166">
            <v>407424</v>
          </cell>
          <cell r="M166" t="str">
            <v>+</v>
          </cell>
          <cell r="N166">
            <v>0</v>
          </cell>
          <cell r="O166">
            <v>1</v>
          </cell>
          <cell r="P166">
            <v>407424</v>
          </cell>
          <cell r="R166">
            <v>0</v>
          </cell>
          <cell r="S166">
            <v>0</v>
          </cell>
          <cell r="T166">
            <v>0</v>
          </cell>
        </row>
        <row r="167">
          <cell r="A167" t="str">
            <v>9.1.3</v>
          </cell>
          <cell r="B167" t="str">
            <v>AS               (92%)</v>
          </cell>
          <cell r="C167" t="str">
            <v xml:space="preserve"> TMO               (7,6%)</v>
          </cell>
          <cell r="D167" t="str">
            <v xml:space="preserve"> HE               (0,4%)</v>
          </cell>
          <cell r="E167">
            <v>0</v>
          </cell>
          <cell r="F167" t="str">
            <v>Suministro, transporte y colocación de orinal de colgar grande (ref. 06104 de Corona o su equivalente), color blanco, incluye Grifería tipo manija, sifón botella, accesorios de soporte y todos los demás elementos necesarios para su correcta instalación y funcionamiento.</v>
          </cell>
          <cell r="G167" t="str">
            <v>un</v>
          </cell>
          <cell r="H167">
            <v>1</v>
          </cell>
          <cell r="I167">
            <v>400595</v>
          </cell>
          <cell r="J167">
            <v>400595</v>
          </cell>
          <cell r="K167">
            <v>1</v>
          </cell>
          <cell r="L167">
            <v>400595</v>
          </cell>
          <cell r="M167" t="str">
            <v>+</v>
          </cell>
          <cell r="N167">
            <v>0</v>
          </cell>
          <cell r="O167">
            <v>1</v>
          </cell>
          <cell r="P167">
            <v>400595</v>
          </cell>
          <cell r="R167">
            <v>0</v>
          </cell>
          <cell r="S167">
            <v>0</v>
          </cell>
          <cell r="T167">
            <v>0</v>
          </cell>
        </row>
        <row r="168">
          <cell r="A168" t="str">
            <v>9.1.4</v>
          </cell>
          <cell r="B168" t="str">
            <v>CM               (96,8%)</v>
          </cell>
          <cell r="C168" t="str">
            <v xml:space="preserve"> TMO               (3%)</v>
          </cell>
          <cell r="D168" t="str">
            <v xml:space="preserve"> HE               (0,2%)</v>
          </cell>
          <cell r="E168">
            <v>0</v>
          </cell>
          <cell r="F168" t="str">
            <v>Suministro, transporte y colocación de agarradera abatible para discapacitados de diámetro 1 1/2", para sanitario. Incluye todos los demás elementos necesarios para su correcta instalación y funcionamiento.</v>
          </cell>
          <cell r="G168" t="str">
            <v>un</v>
          </cell>
          <cell r="H168">
            <v>1</v>
          </cell>
          <cell r="I168">
            <v>211963</v>
          </cell>
          <cell r="J168">
            <v>211963</v>
          </cell>
          <cell r="K168">
            <v>1</v>
          </cell>
          <cell r="L168">
            <v>211963</v>
          </cell>
          <cell r="M168" t="str">
            <v>+</v>
          </cell>
          <cell r="N168">
            <v>0</v>
          </cell>
          <cell r="O168">
            <v>1</v>
          </cell>
          <cell r="P168">
            <v>211963</v>
          </cell>
          <cell r="R168">
            <v>0</v>
          </cell>
          <cell r="S168">
            <v>0</v>
          </cell>
          <cell r="T168">
            <v>0</v>
          </cell>
        </row>
        <row r="169">
          <cell r="A169" t="str">
            <v>9.2.0</v>
          </cell>
          <cell r="B169">
            <v>0</v>
          </cell>
          <cell r="C169">
            <v>0</v>
          </cell>
          <cell r="D169">
            <v>0</v>
          </cell>
          <cell r="E169">
            <v>0</v>
          </cell>
          <cell r="F169" t="str">
            <v>LAVAMANOS</v>
          </cell>
        </row>
        <row r="170">
          <cell r="A170" t="str">
            <v>9.2.1</v>
          </cell>
          <cell r="B170" t="str">
            <v>AS               (87,2%)</v>
          </cell>
          <cell r="C170" t="str">
            <v xml:space="preserve"> TMO               (12,2%)</v>
          </cell>
          <cell r="D170" t="str">
            <v xml:space="preserve"> HE               (0,6%)</v>
          </cell>
          <cell r="E170">
            <v>0</v>
          </cell>
          <cell r="F170"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G170" t="str">
            <v>un</v>
          </cell>
          <cell r="H170">
            <v>2</v>
          </cell>
          <cell r="I170">
            <v>251132</v>
          </cell>
          <cell r="J170">
            <v>502264</v>
          </cell>
          <cell r="K170">
            <v>2</v>
          </cell>
          <cell r="L170">
            <v>502264</v>
          </cell>
          <cell r="M170" t="str">
            <v>+</v>
          </cell>
          <cell r="N170">
            <v>0</v>
          </cell>
          <cell r="O170">
            <v>2</v>
          </cell>
          <cell r="P170">
            <v>502264</v>
          </cell>
          <cell r="R170">
            <v>0</v>
          </cell>
          <cell r="S170">
            <v>0</v>
          </cell>
          <cell r="T170">
            <v>0</v>
          </cell>
        </row>
        <row r="171">
          <cell r="A171" t="str">
            <v>9.2.2</v>
          </cell>
          <cell r="B171" t="str">
            <v>AS               (82,5%)</v>
          </cell>
          <cell r="C171" t="str">
            <v xml:space="preserve"> TMO               (16,7%)</v>
          </cell>
          <cell r="D171" t="str">
            <v xml:space="preserve"> HE               (0,8%)</v>
          </cell>
          <cell r="E171">
            <v>0</v>
          </cell>
          <cell r="F171" t="str">
            <v>Suministro, transporte y colocación de lavamanos de colgar tipo Acuacer o equivalente. Incluye Grifería galaxia, abasto metálico, sifón botella y todos los demás elementos necesarios para su correcta instalación y funcionamiento.</v>
          </cell>
          <cell r="G171" t="str">
            <v>un</v>
          </cell>
          <cell r="H171">
            <v>7</v>
          </cell>
          <cell r="I171">
            <v>183290</v>
          </cell>
          <cell r="J171">
            <v>1283030</v>
          </cell>
          <cell r="K171">
            <v>7</v>
          </cell>
          <cell r="L171">
            <v>1283030</v>
          </cell>
          <cell r="M171" t="str">
            <v>+</v>
          </cell>
          <cell r="N171">
            <v>0</v>
          </cell>
          <cell r="O171">
            <v>7</v>
          </cell>
          <cell r="P171">
            <v>1283030</v>
          </cell>
          <cell r="R171">
            <v>0</v>
          </cell>
          <cell r="S171">
            <v>0</v>
          </cell>
          <cell r="T171">
            <v>0</v>
          </cell>
        </row>
        <row r="172">
          <cell r="A172" t="str">
            <v>9.2.3</v>
          </cell>
          <cell r="B172" t="str">
            <v>AS               (92,1%)</v>
          </cell>
          <cell r="C172" t="str">
            <v xml:space="preserve"> TMO               (7,5%)</v>
          </cell>
          <cell r="D172" t="str">
            <v xml:space="preserve"> HE               (0,4%)</v>
          </cell>
          <cell r="E172">
            <v>0</v>
          </cell>
          <cell r="F172"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G172" t="str">
            <v>un</v>
          </cell>
          <cell r="H172">
            <v>1</v>
          </cell>
          <cell r="I172">
            <v>405744</v>
          </cell>
          <cell r="J172">
            <v>405744</v>
          </cell>
          <cell r="K172">
            <v>1</v>
          </cell>
          <cell r="L172">
            <v>405744</v>
          </cell>
          <cell r="M172" t="str">
            <v>+</v>
          </cell>
          <cell r="N172">
            <v>0</v>
          </cell>
          <cell r="O172">
            <v>1</v>
          </cell>
          <cell r="P172">
            <v>405744</v>
          </cell>
          <cell r="R172">
            <v>0</v>
          </cell>
          <cell r="S172">
            <v>0</v>
          </cell>
          <cell r="T172">
            <v>0</v>
          </cell>
        </row>
        <row r="173">
          <cell r="A173" t="str">
            <v>9.3.0</v>
          </cell>
          <cell r="B173">
            <v>0</v>
          </cell>
          <cell r="C173">
            <v>0</v>
          </cell>
          <cell r="D173">
            <v>0</v>
          </cell>
          <cell r="E173">
            <v>0</v>
          </cell>
          <cell r="F173" t="str">
            <v>INCRUSTACIONES/ACCESORIOS</v>
          </cell>
        </row>
        <row r="174">
          <cell r="A174" t="str">
            <v>9.3.1</v>
          </cell>
          <cell r="B174" t="str">
            <v>IE               (93,9%)</v>
          </cell>
          <cell r="C174" t="str">
            <v xml:space="preserve"> TMO               (5,8%)</v>
          </cell>
          <cell r="D174" t="str">
            <v xml:space="preserve"> HE               (0,3%)</v>
          </cell>
          <cell r="E174">
            <v>0</v>
          </cell>
          <cell r="F174" t="str">
            <v>Suministro, transporte y colocación de dispensador de papel higiénico ref AC-DT200A tipo Acuaval o equivalente, en acero inoxidable 304, con llave. Incluye todos los elementos necesarios para su correcta instalación.</v>
          </cell>
          <cell r="G174" t="str">
            <v>un</v>
          </cell>
          <cell r="H174">
            <v>8</v>
          </cell>
          <cell r="I174">
            <v>164674</v>
          </cell>
          <cell r="J174">
            <v>1317392</v>
          </cell>
          <cell r="K174">
            <v>8</v>
          </cell>
          <cell r="L174">
            <v>1317392</v>
          </cell>
          <cell r="M174" t="str">
            <v>+</v>
          </cell>
          <cell r="N174">
            <v>0</v>
          </cell>
          <cell r="O174">
            <v>8</v>
          </cell>
          <cell r="P174">
            <v>1317392</v>
          </cell>
          <cell r="R174">
            <v>0</v>
          </cell>
          <cell r="S174">
            <v>0</v>
          </cell>
          <cell r="T174">
            <v>0</v>
          </cell>
        </row>
        <row r="175">
          <cell r="A175" t="str">
            <v>9.3.2</v>
          </cell>
          <cell r="B175" t="str">
            <v>IE               (96,5%)</v>
          </cell>
          <cell r="C175" t="str">
            <v xml:space="preserve"> TMO               (3,3%)</v>
          </cell>
          <cell r="D175" t="str">
            <v xml:space="preserve"> HE               (0,2%)</v>
          </cell>
          <cell r="E175">
            <v>0</v>
          </cell>
          <cell r="F175" t="str">
            <v>Suministro, transporte y colocación de dispensador de toallas ref. C 7616 tipo Grival o su equivalente. Incluye todos los elementos necesarios para su correcta instalación y funcionamiento.</v>
          </cell>
          <cell r="G175" t="str">
            <v>un</v>
          </cell>
          <cell r="H175">
            <v>2</v>
          </cell>
          <cell r="I175">
            <v>186406</v>
          </cell>
          <cell r="J175">
            <v>372812</v>
          </cell>
          <cell r="K175">
            <v>2</v>
          </cell>
          <cell r="L175">
            <v>372812</v>
          </cell>
          <cell r="M175" t="str">
            <v>+</v>
          </cell>
          <cell r="N175">
            <v>0</v>
          </cell>
          <cell r="O175">
            <v>2</v>
          </cell>
          <cell r="P175">
            <v>372812</v>
          </cell>
          <cell r="R175">
            <v>0</v>
          </cell>
          <cell r="S175">
            <v>0</v>
          </cell>
          <cell r="T175">
            <v>0</v>
          </cell>
        </row>
        <row r="176">
          <cell r="A176" t="str">
            <v>9.3.3</v>
          </cell>
          <cell r="B176" t="str">
            <v>IE               (94,8%)</v>
          </cell>
          <cell r="C176" t="str">
            <v xml:space="preserve"> TMO               (5%)</v>
          </cell>
          <cell r="D176" t="str">
            <v xml:space="preserve"> HE               (0,2%)</v>
          </cell>
          <cell r="E176">
            <v>0</v>
          </cell>
          <cell r="F176" t="str">
            <v>Suministro, transporte y colocación de dispensador de jabón spray, referencia C 70016 tipo Grival o su equivalente. Incluye todos los elementos necesarios para su correcta instalación y funcionamiento.</v>
          </cell>
          <cell r="G176" t="str">
            <v>un</v>
          </cell>
          <cell r="H176">
            <v>5</v>
          </cell>
          <cell r="I176">
            <v>123113</v>
          </cell>
          <cell r="J176">
            <v>615565</v>
          </cell>
          <cell r="K176">
            <v>5</v>
          </cell>
          <cell r="L176">
            <v>615565</v>
          </cell>
          <cell r="M176" t="str">
            <v>+</v>
          </cell>
          <cell r="N176">
            <v>0</v>
          </cell>
          <cell r="O176">
            <v>5</v>
          </cell>
          <cell r="P176">
            <v>615565</v>
          </cell>
          <cell r="R176">
            <v>0</v>
          </cell>
          <cell r="S176">
            <v>0</v>
          </cell>
          <cell r="T176">
            <v>0</v>
          </cell>
        </row>
        <row r="177">
          <cell r="A177" t="str">
            <v>9.4.0</v>
          </cell>
          <cell r="B177">
            <v>0</v>
          </cell>
          <cell r="C177">
            <v>0</v>
          </cell>
          <cell r="D177">
            <v>0</v>
          </cell>
          <cell r="E177">
            <v>0</v>
          </cell>
          <cell r="F177" t="str">
            <v>ESPEJOS</v>
          </cell>
        </row>
        <row r="178">
          <cell r="A178" t="str">
            <v>9.4.1</v>
          </cell>
          <cell r="B178" t="str">
            <v>VI               (77,1%)</v>
          </cell>
          <cell r="C178" t="str">
            <v xml:space="preserve"> TMO               (21,8%)</v>
          </cell>
          <cell r="D178" t="str">
            <v xml:space="preserve"> HE               (1,1%)</v>
          </cell>
          <cell r="E178">
            <v>0</v>
          </cell>
          <cell r="F178" t="str">
            <v>Suministro, transporte y colocación de espejo en cristal de 4mm. de 0.60 x 0.80 m. Incluye pulida de bordes, cinta doble faz, pega amarilla, silicona antihongos, y todos los demás elementos necesarios para su correcta instalación.</v>
          </cell>
          <cell r="G178" t="str">
            <v>un</v>
          </cell>
          <cell r="H178">
            <v>3</v>
          </cell>
          <cell r="I178">
            <v>43061</v>
          </cell>
          <cell r="J178">
            <v>129183</v>
          </cell>
          <cell r="K178">
            <v>3</v>
          </cell>
          <cell r="L178">
            <v>129183</v>
          </cell>
          <cell r="M178" t="str">
            <v>+</v>
          </cell>
          <cell r="N178">
            <v>0</v>
          </cell>
          <cell r="O178">
            <v>3</v>
          </cell>
          <cell r="P178">
            <v>129183</v>
          </cell>
          <cell r="R178">
            <v>0</v>
          </cell>
          <cell r="S178">
            <v>0</v>
          </cell>
          <cell r="T178">
            <v>0</v>
          </cell>
        </row>
        <row r="179">
          <cell r="A179" t="str">
            <v>9.4.2</v>
          </cell>
          <cell r="B179" t="str">
            <v>IE               (77,8%)</v>
          </cell>
          <cell r="C179" t="str">
            <v xml:space="preserve"> TMO               (21,1%)</v>
          </cell>
          <cell r="D179" t="str">
            <v xml:space="preserve"> HE               (1,1%)</v>
          </cell>
          <cell r="E179">
            <v>0</v>
          </cell>
          <cell r="F179" t="str">
            <v>Suministro, transporte y colocación de espejo en cristal de 4mm. de 3.28 x 0.80 m. Incluye pulida de bordes, cinta doble faz, pega amarilla, silicona antihongos, y todos los demás elementos necesarios para su correcta instalación.</v>
          </cell>
          <cell r="G179" t="str">
            <v>un</v>
          </cell>
          <cell r="H179">
            <v>2</v>
          </cell>
          <cell r="I179">
            <v>192656</v>
          </cell>
          <cell r="J179">
            <v>385312</v>
          </cell>
          <cell r="K179">
            <v>2</v>
          </cell>
          <cell r="L179">
            <v>385312</v>
          </cell>
          <cell r="M179" t="str">
            <v>+</v>
          </cell>
          <cell r="N179">
            <v>0</v>
          </cell>
          <cell r="O179">
            <v>2</v>
          </cell>
          <cell r="P179">
            <v>385312</v>
          </cell>
          <cell r="R179">
            <v>0</v>
          </cell>
          <cell r="S179">
            <v>0</v>
          </cell>
          <cell r="T179">
            <v>0</v>
          </cell>
        </row>
        <row r="180">
          <cell r="A180" t="str">
            <v>9.5.0</v>
          </cell>
          <cell r="B180">
            <v>0</v>
          </cell>
          <cell r="C180">
            <v>0</v>
          </cell>
          <cell r="D180">
            <v>0</v>
          </cell>
          <cell r="E180">
            <v>0</v>
          </cell>
          <cell r="F180" t="str">
            <v>MESONES</v>
          </cell>
        </row>
        <row r="181">
          <cell r="A181" t="str">
            <v>9.5.1</v>
          </cell>
          <cell r="B181" t="str">
            <v>CM               (96,6%)</v>
          </cell>
          <cell r="C181" t="str">
            <v xml:space="preserve"> TMO               (3,2%)</v>
          </cell>
          <cell r="D181" t="str">
            <v xml:space="preserve"> HE               (0,2%)</v>
          </cell>
          <cell r="E181">
            <v>0</v>
          </cell>
          <cell r="F181" t="str">
            <v>Suministro, transporte y colocación de mesón en acero inoxidable AISI 304 calibre 18 tipo Socoda o equivalente, de 1,20m x 0.60 m. Incluye un pozuelo, salpicadero, bordes redondeados, sifón, canastilla, grifería tipo Balta pico prakti o equivalente, abastos con llave metálica, parales (pieamigos en platina de 2" x 3/16" asegurados a la pared mediante 2 pernos de expansión de 3/8" x 3" c/u) de soporte donde sea necesario y todos los demás elementos necesarios para su correcta instalación y funcionamiento</v>
          </cell>
          <cell r="G181" t="str">
            <v>un</v>
          </cell>
          <cell r="H181">
            <v>1</v>
          </cell>
          <cell r="I181">
            <v>635347</v>
          </cell>
          <cell r="J181">
            <v>635347</v>
          </cell>
          <cell r="K181">
            <v>1</v>
          </cell>
          <cell r="L181">
            <v>635347</v>
          </cell>
          <cell r="M181" t="str">
            <v>+</v>
          </cell>
          <cell r="N181">
            <v>0</v>
          </cell>
          <cell r="O181">
            <v>1</v>
          </cell>
          <cell r="P181">
            <v>635347</v>
          </cell>
          <cell r="R181">
            <v>0</v>
          </cell>
          <cell r="S181">
            <v>0</v>
          </cell>
          <cell r="T181">
            <v>0</v>
          </cell>
        </row>
        <row r="182">
          <cell r="A182" t="str">
            <v>10.0.0</v>
          </cell>
          <cell r="B182">
            <v>0</v>
          </cell>
          <cell r="C182">
            <v>0</v>
          </cell>
          <cell r="D182">
            <v>0</v>
          </cell>
          <cell r="E182">
            <v>0</v>
          </cell>
          <cell r="F182" t="str">
            <v>CARPINTERÍA METÁLICA/MADERA/SISTEMAS LIVIANOS</v>
          </cell>
        </row>
        <row r="183">
          <cell r="A183" t="str">
            <v>10.1.0</v>
          </cell>
          <cell r="B183">
            <v>0</v>
          </cell>
          <cell r="C183">
            <v>0</v>
          </cell>
          <cell r="D183">
            <v>0</v>
          </cell>
          <cell r="E183">
            <v>0</v>
          </cell>
          <cell r="F183" t="str">
            <v>MUROS Y CIELOS EN DRYWALL/FIBROCEMENTO</v>
          </cell>
        </row>
        <row r="184">
          <cell r="A184" t="str">
            <v>10.1.1</v>
          </cell>
          <cell r="B184">
            <v>0</v>
          </cell>
          <cell r="C184">
            <v>0</v>
          </cell>
          <cell r="D184">
            <v>0</v>
          </cell>
          <cell r="E184">
            <v>0</v>
          </cell>
          <cell r="F184" t="str">
            <v>MUROS</v>
          </cell>
        </row>
        <row r="185">
          <cell r="A185" t="str">
            <v>10.1.1.1</v>
          </cell>
          <cell r="B185" t="str">
            <v>TMA               (62,7%)</v>
          </cell>
          <cell r="C185" t="str">
            <v xml:space="preserve"> TMO               (30%)</v>
          </cell>
          <cell r="D185" t="str">
            <v xml:space="preserve"> HE               (1,5%)</v>
          </cell>
          <cell r="E185" t="str">
            <v xml:space="preserve"> EQ               (5,8%)</v>
          </cell>
          <cell r="F185" t="str">
            <v>Suministro, transporte y colocación de placa en fibrocemento o equivalente de e= 20 mm (una cara).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5" t="str">
            <v>m2</v>
          </cell>
          <cell r="H185">
            <v>86</v>
          </cell>
          <cell r="I185">
            <v>99068</v>
          </cell>
          <cell r="J185">
            <v>8519848</v>
          </cell>
          <cell r="K185">
            <v>86</v>
          </cell>
          <cell r="L185">
            <v>8519848</v>
          </cell>
          <cell r="M185" t="str">
            <v>+</v>
          </cell>
          <cell r="N185">
            <v>0</v>
          </cell>
          <cell r="O185">
            <v>86</v>
          </cell>
          <cell r="P185">
            <v>8519848</v>
          </cell>
          <cell r="R185">
            <v>0</v>
          </cell>
          <cell r="S185">
            <v>0</v>
          </cell>
          <cell r="T185">
            <v>0</v>
          </cell>
        </row>
        <row r="186">
          <cell r="A186" t="str">
            <v>10.1.1.2</v>
          </cell>
          <cell r="B186" t="str">
            <v>IE               (100%)</v>
          </cell>
          <cell r="C186">
            <v>0</v>
          </cell>
          <cell r="D186">
            <v>0</v>
          </cell>
          <cell r="E186">
            <v>0</v>
          </cell>
          <cell r="F186" t="str">
            <v>Suministro, transporte e instalación de Muros en Drywall  2 CARAS,  DIVISION 3 5/8"  C.20 @ 0.407m SUPERBOARD + SUPERBOARD. INCLUYE; PERFIL : galvanizado calibre 20 de 4" tipo PU y PC @ 0.407m  -   PLACA :  Verde de 1/2" por una cara, Placa Superboard de 10mm 2PRO L  -  FIJACION :  Tornillo 6 x 1", 6 x 2 de placa y 7 x 7/16", tornillo 8 x 1 1/4"  -  TRATAMIENTO : Cinta de papel y masilla join compound, acabado tipo 4, cinta malla tex join juntas y acabado para superboard  y  todos los demás elementos necesarios para su correcta instalación y funcionamiento, la pintura se pagara en su respectivo ítem.</v>
          </cell>
          <cell r="G186" t="str">
            <v>m2</v>
          </cell>
          <cell r="H186">
            <v>38</v>
          </cell>
          <cell r="I186">
            <v>119875</v>
          </cell>
          <cell r="J186">
            <v>4555250</v>
          </cell>
          <cell r="K186">
            <v>38</v>
          </cell>
          <cell r="L186">
            <v>4555250</v>
          </cell>
          <cell r="M186" t="str">
            <v>+</v>
          </cell>
          <cell r="N186">
            <v>0</v>
          </cell>
          <cell r="O186">
            <v>38</v>
          </cell>
          <cell r="P186">
            <v>4555250</v>
          </cell>
          <cell r="R186">
            <v>0</v>
          </cell>
          <cell r="S186">
            <v>0</v>
          </cell>
          <cell r="T186">
            <v>0</v>
          </cell>
        </row>
        <row r="187">
          <cell r="A187" t="str">
            <v>10.1.2</v>
          </cell>
          <cell r="B187">
            <v>0</v>
          </cell>
          <cell r="C187">
            <v>0</v>
          </cell>
          <cell r="D187">
            <v>0</v>
          </cell>
          <cell r="E187">
            <v>0</v>
          </cell>
          <cell r="F187" t="str">
            <v>CIELOS</v>
          </cell>
        </row>
        <row r="188">
          <cell r="A188" t="str">
            <v>10.1.2.1</v>
          </cell>
          <cell r="B188" t="str">
            <v>IE               (63,3%)</v>
          </cell>
          <cell r="C188" t="str">
            <v xml:space="preserve"> TMO               (33%)</v>
          </cell>
          <cell r="D188" t="str">
            <v xml:space="preserve"> HE               (1,6%)</v>
          </cell>
          <cell r="E188" t="str">
            <v xml:space="preserve"> EQ               (2,1%)</v>
          </cell>
          <cell r="F188" t="str">
            <v>Suministro, transporte y colocación de cielo raso a junta invisible placa en fibrocemento de e= 10 mm. para cielos, estructura en perfiles de acero galvanizado cal 20, con refuerzo en área vertical,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8" t="str">
            <v>m2</v>
          </cell>
          <cell r="H188">
            <v>440</v>
          </cell>
          <cell r="I188">
            <v>48094</v>
          </cell>
          <cell r="J188">
            <v>21161360</v>
          </cell>
          <cell r="K188">
            <v>440</v>
          </cell>
          <cell r="L188">
            <v>21161360</v>
          </cell>
          <cell r="M188" t="str">
            <v>+</v>
          </cell>
          <cell r="N188">
            <v>0</v>
          </cell>
          <cell r="O188">
            <v>440</v>
          </cell>
          <cell r="P188">
            <v>21161360</v>
          </cell>
          <cell r="R188">
            <v>0</v>
          </cell>
          <cell r="S188">
            <v>0</v>
          </cell>
          <cell r="T188">
            <v>0</v>
          </cell>
        </row>
        <row r="189">
          <cell r="A189" t="str">
            <v>10.1.2.2</v>
          </cell>
          <cell r="B189" t="str">
            <v>CE               (100%)</v>
          </cell>
          <cell r="C189">
            <v>0</v>
          </cell>
          <cell r="D189">
            <v>0</v>
          </cell>
          <cell r="E189">
            <v>0</v>
          </cell>
          <cell r="F189" t="str">
            <v xml:space="preserve">Suministro, transporte y colocación de cielo en concreto 21mpa, en estructura de losa aligerada acabado, en concreto a ala vista. Incluye todos los demás elementos necesarios para su correcta instalación y funcionamiento. </v>
          </cell>
          <cell r="G189" t="str">
            <v>m2</v>
          </cell>
          <cell r="H189">
            <v>80</v>
          </cell>
          <cell r="I189">
            <v>36442</v>
          </cell>
          <cell r="J189">
            <v>2915360</v>
          </cell>
          <cell r="K189">
            <v>80</v>
          </cell>
          <cell r="L189">
            <v>2915360</v>
          </cell>
          <cell r="M189" t="str">
            <v>+</v>
          </cell>
          <cell r="N189">
            <v>0</v>
          </cell>
          <cell r="O189">
            <v>80</v>
          </cell>
          <cell r="P189">
            <v>2915360</v>
          </cell>
          <cell r="R189">
            <v>0</v>
          </cell>
          <cell r="S189">
            <v>0</v>
          </cell>
          <cell r="T189">
            <v>0</v>
          </cell>
        </row>
        <row r="190">
          <cell r="A190" t="str">
            <v>10.2.0</v>
          </cell>
          <cell r="B190">
            <v>0</v>
          </cell>
          <cell r="C190">
            <v>0</v>
          </cell>
          <cell r="D190">
            <v>0</v>
          </cell>
          <cell r="E190">
            <v>0</v>
          </cell>
          <cell r="F190" t="str">
            <v>VENTANERIA EN ALUMINIO/PVC</v>
          </cell>
        </row>
        <row r="191">
          <cell r="A191" t="str">
            <v>10.2.1</v>
          </cell>
          <cell r="B191" t="str">
            <v>CM               (100%)</v>
          </cell>
          <cell r="C191">
            <v>0</v>
          </cell>
          <cell r="D191">
            <v>0</v>
          </cell>
          <cell r="E191">
            <v>0</v>
          </cell>
          <cell r="F191" t="str">
            <v>Suministro, transporte y colocación de ventana V-01 (0.50m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1" t="str">
            <v>un</v>
          </cell>
          <cell r="H191">
            <v>1</v>
          </cell>
          <cell r="I191">
            <v>1231356</v>
          </cell>
          <cell r="J191">
            <v>1231356</v>
          </cell>
          <cell r="K191">
            <v>1</v>
          </cell>
          <cell r="L191">
            <v>1231356</v>
          </cell>
          <cell r="M191" t="str">
            <v>+</v>
          </cell>
          <cell r="N191">
            <v>0</v>
          </cell>
          <cell r="O191">
            <v>1</v>
          </cell>
          <cell r="P191">
            <v>1231356</v>
          </cell>
          <cell r="R191">
            <v>0</v>
          </cell>
          <cell r="S191">
            <v>0</v>
          </cell>
          <cell r="T191">
            <v>0</v>
          </cell>
        </row>
        <row r="192">
          <cell r="A192" t="str">
            <v>10.2.2</v>
          </cell>
          <cell r="B192" t="str">
            <v>CM               (100%)</v>
          </cell>
          <cell r="C192">
            <v>0</v>
          </cell>
          <cell r="D192">
            <v>0</v>
          </cell>
          <cell r="E192">
            <v>0</v>
          </cell>
          <cell r="F192" t="str">
            <v>Suministro, transporte y colocación de ventana V-02 (0.25m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2" t="str">
            <v>un</v>
          </cell>
          <cell r="H192">
            <v>1</v>
          </cell>
          <cell r="I192">
            <v>1128743</v>
          </cell>
          <cell r="J192">
            <v>1128743</v>
          </cell>
          <cell r="K192">
            <v>1</v>
          </cell>
          <cell r="L192">
            <v>1128743</v>
          </cell>
          <cell r="M192" t="str">
            <v>+</v>
          </cell>
          <cell r="N192">
            <v>0</v>
          </cell>
          <cell r="O192">
            <v>1</v>
          </cell>
          <cell r="P192">
            <v>1128743</v>
          </cell>
          <cell r="R192">
            <v>0</v>
          </cell>
          <cell r="S192">
            <v>0</v>
          </cell>
          <cell r="T192">
            <v>0</v>
          </cell>
        </row>
        <row r="193">
          <cell r="A193" t="str">
            <v>10.2.3</v>
          </cell>
          <cell r="B193" t="str">
            <v>CM               (100%)</v>
          </cell>
          <cell r="C193">
            <v>0</v>
          </cell>
          <cell r="D193">
            <v>0</v>
          </cell>
          <cell r="E193">
            <v>0</v>
          </cell>
          <cell r="F193" t="str">
            <v>Suministro, transporte y colocación de ventana V-03 (7.09m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3" t="str">
            <v>un</v>
          </cell>
          <cell r="H193">
            <v>1</v>
          </cell>
          <cell r="I193">
            <v>6002861</v>
          </cell>
          <cell r="J193">
            <v>6002861</v>
          </cell>
          <cell r="K193">
            <v>1</v>
          </cell>
          <cell r="L193">
            <v>6002861</v>
          </cell>
          <cell r="M193" t="str">
            <v>+</v>
          </cell>
          <cell r="N193">
            <v>0</v>
          </cell>
          <cell r="O193">
            <v>1</v>
          </cell>
          <cell r="P193">
            <v>6002861</v>
          </cell>
          <cell r="R193">
            <v>0</v>
          </cell>
          <cell r="S193">
            <v>0</v>
          </cell>
          <cell r="T193">
            <v>0</v>
          </cell>
        </row>
        <row r="194">
          <cell r="A194" t="str">
            <v>10.2.4</v>
          </cell>
          <cell r="B194" t="str">
            <v>CM               (100%)</v>
          </cell>
          <cell r="C194">
            <v>0</v>
          </cell>
          <cell r="D194">
            <v>0</v>
          </cell>
          <cell r="E194">
            <v>0</v>
          </cell>
          <cell r="F194" t="str">
            <v>Suministro, transporte y colocación de ventana V-04 (7.00m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4" t="str">
            <v>un</v>
          </cell>
          <cell r="H194">
            <v>1</v>
          </cell>
          <cell r="I194">
            <v>6002861</v>
          </cell>
          <cell r="J194">
            <v>6002861</v>
          </cell>
          <cell r="K194">
            <v>1</v>
          </cell>
          <cell r="L194">
            <v>6002861</v>
          </cell>
          <cell r="M194" t="str">
            <v>+</v>
          </cell>
          <cell r="N194">
            <v>0</v>
          </cell>
          <cell r="O194">
            <v>1</v>
          </cell>
          <cell r="P194">
            <v>6002861</v>
          </cell>
          <cell r="R194">
            <v>0</v>
          </cell>
          <cell r="S194">
            <v>0</v>
          </cell>
          <cell r="T194">
            <v>0</v>
          </cell>
        </row>
        <row r="195">
          <cell r="A195" t="str">
            <v>10.2.5</v>
          </cell>
          <cell r="B195" t="str">
            <v>CM               (100%)</v>
          </cell>
          <cell r="C195">
            <v>0</v>
          </cell>
          <cell r="D195">
            <v>0</v>
          </cell>
          <cell r="E195">
            <v>0</v>
          </cell>
          <cell r="F195" t="str">
            <v>Suministro, transporte y colocación de ventana V-05 (5.55m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5" t="str">
            <v>un</v>
          </cell>
          <cell r="H195">
            <v>1</v>
          </cell>
          <cell r="I195">
            <v>7388136</v>
          </cell>
          <cell r="J195">
            <v>7388136</v>
          </cell>
          <cell r="K195">
            <v>1</v>
          </cell>
          <cell r="L195">
            <v>7388136</v>
          </cell>
          <cell r="M195" t="str">
            <v>+</v>
          </cell>
          <cell r="N195">
            <v>0</v>
          </cell>
          <cell r="O195">
            <v>1</v>
          </cell>
          <cell r="P195">
            <v>7388136</v>
          </cell>
          <cell r="R195">
            <v>0</v>
          </cell>
          <cell r="S195">
            <v>0</v>
          </cell>
          <cell r="T195">
            <v>0</v>
          </cell>
        </row>
        <row r="196">
          <cell r="A196" t="str">
            <v>10.3.0</v>
          </cell>
          <cell r="B196">
            <v>0</v>
          </cell>
          <cell r="C196">
            <v>0</v>
          </cell>
          <cell r="D196">
            <v>0</v>
          </cell>
          <cell r="E196">
            <v>0</v>
          </cell>
          <cell r="F196" t="str">
            <v>PUERTAS METALICAS</v>
          </cell>
        </row>
        <row r="197">
          <cell r="A197" t="str">
            <v>10.3.1</v>
          </cell>
          <cell r="B197" t="str">
            <v>CM               (100%)</v>
          </cell>
          <cell r="C197">
            <v>0</v>
          </cell>
          <cell r="D197">
            <v>0</v>
          </cell>
          <cell r="E197">
            <v>0</v>
          </cell>
          <cell r="F197" t="str">
            <v>Suministro, transporte y colocación de puerta  metálica cold-rolled cal20 P-01 (1.00m x 2.96m) ubicada en cuartos tecnicos, planta baja, acceso, planta baja y todos los demás elementos necesarios para su correcta instalación y funcionamiento. Ver plano según diseño.</v>
          </cell>
          <cell r="G197" t="str">
            <v>un</v>
          </cell>
          <cell r="H197">
            <v>1</v>
          </cell>
          <cell r="I197">
            <v>1258688</v>
          </cell>
          <cell r="J197">
            <v>1258688</v>
          </cell>
          <cell r="K197">
            <v>1</v>
          </cell>
          <cell r="L197">
            <v>1258688</v>
          </cell>
          <cell r="M197" t="str">
            <v>+</v>
          </cell>
          <cell r="N197">
            <v>0</v>
          </cell>
          <cell r="O197">
            <v>1</v>
          </cell>
          <cell r="P197">
            <v>1258688</v>
          </cell>
          <cell r="R197">
            <v>0</v>
          </cell>
          <cell r="S197">
            <v>0</v>
          </cell>
          <cell r="T197">
            <v>0</v>
          </cell>
        </row>
        <row r="198">
          <cell r="A198" t="str">
            <v>10.3.2</v>
          </cell>
          <cell r="B198" t="str">
            <v>CM               (100%)</v>
          </cell>
          <cell r="C198">
            <v>0</v>
          </cell>
          <cell r="D198">
            <v>0</v>
          </cell>
          <cell r="E198">
            <v>0</v>
          </cell>
          <cell r="F198" t="str">
            <v>Suministro, transporte y colocación de puerta  metálica cold-rolled cal20 P-02 (1.80m x 2.80m) ubicada en acceso principal, planta primer piso, planta baja y todos los demás elementos necesarios para su correcta instalación y funcionamiento. Ver plano según diseño.</v>
          </cell>
          <cell r="G198" t="str">
            <v>un</v>
          </cell>
          <cell r="H198">
            <v>1</v>
          </cell>
          <cell r="I198">
            <v>3222240</v>
          </cell>
          <cell r="J198">
            <v>3222240</v>
          </cell>
          <cell r="K198">
            <v>1</v>
          </cell>
          <cell r="L198">
            <v>3222240</v>
          </cell>
          <cell r="M198" t="str">
            <v>+</v>
          </cell>
          <cell r="N198">
            <v>0</v>
          </cell>
          <cell r="O198">
            <v>1</v>
          </cell>
          <cell r="P198">
            <v>3222240</v>
          </cell>
          <cell r="R198">
            <v>0</v>
          </cell>
          <cell r="S198">
            <v>0</v>
          </cell>
          <cell r="T198">
            <v>0</v>
          </cell>
        </row>
        <row r="199">
          <cell r="A199" t="str">
            <v>10.3.3</v>
          </cell>
          <cell r="B199" t="str">
            <v>CM               (100%)</v>
          </cell>
          <cell r="C199">
            <v>0</v>
          </cell>
          <cell r="D199">
            <v>0</v>
          </cell>
          <cell r="E199">
            <v>0</v>
          </cell>
          <cell r="F199" t="str">
            <v>Suministro, transporte y colocación de puerta  metálica cold-rolled cal20 P-03 (070m x 2.43m) ubicada en cuarto util portero, cuarto eléctrico. planta primer piso, planta baja y todos los demás elementos necesarios para su correcta instalación y funcionamiento. Ver plano según diseño.</v>
          </cell>
          <cell r="G199" t="str">
            <v>un</v>
          </cell>
          <cell r="H199">
            <v>2</v>
          </cell>
          <cell r="I199">
            <v>956603</v>
          </cell>
          <cell r="J199">
            <v>1913206</v>
          </cell>
          <cell r="K199">
            <v>2</v>
          </cell>
          <cell r="L199">
            <v>1913206</v>
          </cell>
          <cell r="M199" t="str">
            <v>+</v>
          </cell>
          <cell r="N199">
            <v>0</v>
          </cell>
          <cell r="O199">
            <v>2</v>
          </cell>
          <cell r="P199">
            <v>1913206</v>
          </cell>
          <cell r="R199">
            <v>0</v>
          </cell>
          <cell r="S199">
            <v>0</v>
          </cell>
          <cell r="T199">
            <v>0</v>
          </cell>
        </row>
        <row r="200">
          <cell r="A200" t="str">
            <v>10.3.4</v>
          </cell>
          <cell r="B200" t="str">
            <v>CM               (100%)</v>
          </cell>
          <cell r="C200">
            <v>0</v>
          </cell>
          <cell r="D200">
            <v>0</v>
          </cell>
          <cell r="E200">
            <v>0</v>
          </cell>
          <cell r="F200" t="str">
            <v>Suministro, transporte y colocación de puerta  metálica cold-rolled cal20 P-04 (070m x 2.43m) ubicada en baños generales planta primer piso, planta baja y todos los demás elementos necesarios para su correcta instalación y funcionamiento. Ver plano según diseño.</v>
          </cell>
          <cell r="G200" t="str">
            <v>un</v>
          </cell>
          <cell r="H200">
            <v>3</v>
          </cell>
          <cell r="I200">
            <v>956603</v>
          </cell>
          <cell r="J200">
            <v>2869809</v>
          </cell>
          <cell r="K200">
            <v>3</v>
          </cell>
          <cell r="L200">
            <v>2869809</v>
          </cell>
          <cell r="M200" t="str">
            <v>+</v>
          </cell>
          <cell r="N200">
            <v>0</v>
          </cell>
          <cell r="O200">
            <v>3</v>
          </cell>
          <cell r="P200">
            <v>2869809</v>
          </cell>
          <cell r="R200">
            <v>0</v>
          </cell>
          <cell r="S200">
            <v>0</v>
          </cell>
          <cell r="T200">
            <v>0</v>
          </cell>
        </row>
        <row r="201">
          <cell r="A201" t="str">
            <v>10.3.5</v>
          </cell>
          <cell r="B201" t="str">
            <v>CM               (100%)</v>
          </cell>
          <cell r="C201">
            <v>0</v>
          </cell>
          <cell r="D201">
            <v>0</v>
          </cell>
          <cell r="E201">
            <v>0</v>
          </cell>
          <cell r="F201" t="str">
            <v>Suministro, transporte y colocación de puerta  metálica cold-rolled cal20 P-05 (1.00m x 2.18m) ubicada en baños discapacitados primer piso, planta baja y todos los demás elementos necesarios para su correcta instalación y funcionamiento. Ver plano según diseño.</v>
          </cell>
          <cell r="G201" t="str">
            <v>un</v>
          </cell>
          <cell r="H201">
            <v>1</v>
          </cell>
          <cell r="I201">
            <v>1188201</v>
          </cell>
          <cell r="J201">
            <v>1188201</v>
          </cell>
          <cell r="K201">
            <v>1</v>
          </cell>
          <cell r="L201">
            <v>1188201</v>
          </cell>
          <cell r="M201" t="str">
            <v>+</v>
          </cell>
          <cell r="N201">
            <v>0</v>
          </cell>
          <cell r="O201">
            <v>1</v>
          </cell>
          <cell r="P201">
            <v>1188201</v>
          </cell>
          <cell r="R201">
            <v>0</v>
          </cell>
          <cell r="S201">
            <v>0</v>
          </cell>
          <cell r="T201">
            <v>0</v>
          </cell>
        </row>
        <row r="202">
          <cell r="A202" t="str">
            <v>10.3.6</v>
          </cell>
          <cell r="B202" t="str">
            <v>CM               (100%)</v>
          </cell>
          <cell r="C202">
            <v>0</v>
          </cell>
          <cell r="D202">
            <v>0</v>
          </cell>
          <cell r="E202">
            <v>0</v>
          </cell>
          <cell r="F202" t="str">
            <v>Suministro, transporte y colocación de puerta  metálica cold-rolled cal20 P-06 (1.00m x 2.18m) ubicada en entrada aseo primer piso, planta baja y todos los demás elementos necesarios para su correcta instalación y funcionamiento. Ver plano según diseño.</v>
          </cell>
          <cell r="G202" t="str">
            <v>un</v>
          </cell>
          <cell r="H202">
            <v>1</v>
          </cell>
          <cell r="I202">
            <v>1188201</v>
          </cell>
          <cell r="J202">
            <v>1188201</v>
          </cell>
          <cell r="K202">
            <v>1</v>
          </cell>
          <cell r="L202">
            <v>1188201</v>
          </cell>
          <cell r="M202" t="str">
            <v>+</v>
          </cell>
          <cell r="N202">
            <v>0</v>
          </cell>
          <cell r="O202">
            <v>1</v>
          </cell>
          <cell r="P202">
            <v>1188201</v>
          </cell>
          <cell r="R202">
            <v>0</v>
          </cell>
          <cell r="S202">
            <v>0</v>
          </cell>
          <cell r="T202">
            <v>0</v>
          </cell>
        </row>
        <row r="203">
          <cell r="A203" t="str">
            <v>10.3.7</v>
          </cell>
          <cell r="B203" t="str">
            <v>CM               (100%)</v>
          </cell>
          <cell r="C203">
            <v>0</v>
          </cell>
          <cell r="D203">
            <v>0</v>
          </cell>
          <cell r="E203">
            <v>0</v>
          </cell>
          <cell r="F203" t="str">
            <v>Suministro, transporte y colocación de puerta  metálica cold-rolled cal20 P-07 (1.65m x 2.51m) ubicada en aulas primer piso, planta baja y todos los demás elementos necesarios para su correcta instalación y funcionamiento. Ver plano según diseño.</v>
          </cell>
          <cell r="G203" t="str">
            <v>un</v>
          </cell>
          <cell r="H203">
            <v>1</v>
          </cell>
          <cell r="I203">
            <v>3121545</v>
          </cell>
          <cell r="J203">
            <v>3121545</v>
          </cell>
          <cell r="K203">
            <v>1</v>
          </cell>
          <cell r="L203">
            <v>3121545</v>
          </cell>
          <cell r="M203" t="str">
            <v>+</v>
          </cell>
          <cell r="N203">
            <v>0</v>
          </cell>
          <cell r="O203">
            <v>1</v>
          </cell>
          <cell r="P203">
            <v>3121545</v>
          </cell>
          <cell r="R203">
            <v>0</v>
          </cell>
          <cell r="S203">
            <v>0</v>
          </cell>
          <cell r="T203">
            <v>0</v>
          </cell>
        </row>
        <row r="204">
          <cell r="A204" t="str">
            <v>10.3.8</v>
          </cell>
          <cell r="B204" t="str">
            <v>CM               (100%)</v>
          </cell>
          <cell r="C204">
            <v>0</v>
          </cell>
          <cell r="D204">
            <v>0</v>
          </cell>
          <cell r="E204">
            <v>0</v>
          </cell>
          <cell r="F204" t="str">
            <v>Suministro, transporte y colocación de puerta  metálica cold-rolled cal20 P-08 (1.80m x 3.50m) ubicada en aulas primer piso, planta baja y todos los demás elementos necesarios para su correcta instalación y funcionamiento. Ver plano según diseño.</v>
          </cell>
          <cell r="G204" t="str">
            <v>un</v>
          </cell>
          <cell r="H204">
            <v>1</v>
          </cell>
          <cell r="I204">
            <v>3423630</v>
          </cell>
          <cell r="J204">
            <v>3423630</v>
          </cell>
          <cell r="K204">
            <v>1</v>
          </cell>
          <cell r="L204">
            <v>3423630</v>
          </cell>
          <cell r="M204" t="str">
            <v>+</v>
          </cell>
          <cell r="N204">
            <v>0</v>
          </cell>
          <cell r="O204">
            <v>1</v>
          </cell>
          <cell r="P204">
            <v>3423630</v>
          </cell>
          <cell r="R204">
            <v>0</v>
          </cell>
          <cell r="S204">
            <v>0</v>
          </cell>
          <cell r="T204">
            <v>0</v>
          </cell>
        </row>
        <row r="205">
          <cell r="A205" t="str">
            <v>10.3.9</v>
          </cell>
          <cell r="B205" t="str">
            <v>CM               (100%)</v>
          </cell>
          <cell r="C205">
            <v>0</v>
          </cell>
          <cell r="D205">
            <v>0</v>
          </cell>
          <cell r="E205">
            <v>0</v>
          </cell>
          <cell r="F205" t="str">
            <v>Suministro, transporte y colocación de puerta  metálica cold-rolled cal20 P-09 (0.75m x 2.76m) ubicada en cuartos utiles, segundo piso, planta baja y todos los demás elementos necesarios para su correcta instalación y funcionamiento. Ver plano según diseño.</v>
          </cell>
          <cell r="G205" t="str">
            <v>un</v>
          </cell>
          <cell r="H205">
            <v>2</v>
          </cell>
          <cell r="I205">
            <v>956603</v>
          </cell>
          <cell r="J205">
            <v>1913206</v>
          </cell>
          <cell r="K205">
            <v>2</v>
          </cell>
          <cell r="L205">
            <v>1913206</v>
          </cell>
          <cell r="M205" t="str">
            <v>+</v>
          </cell>
          <cell r="N205">
            <v>0</v>
          </cell>
          <cell r="O205">
            <v>2</v>
          </cell>
          <cell r="P205">
            <v>1913206</v>
          </cell>
          <cell r="R205">
            <v>0</v>
          </cell>
          <cell r="S205">
            <v>0</v>
          </cell>
          <cell r="T205">
            <v>0</v>
          </cell>
        </row>
        <row r="206">
          <cell r="A206" t="str">
            <v>10.3.10</v>
          </cell>
          <cell r="B206" t="str">
            <v>CM               (100%)</v>
          </cell>
          <cell r="C206">
            <v>0</v>
          </cell>
          <cell r="D206">
            <v>0</v>
          </cell>
          <cell r="E206">
            <v>0</v>
          </cell>
          <cell r="F206" t="str">
            <v>Suministro, transporte y colocación de puerta  metálica cold-rolled cal20 P-10 (0.80m x 2.76m) ubicada en baños segundo piso, planta baja y todos los demás elementos necesarios para su correcta instalación y funcionamiento. Ver plano según diseño.</v>
          </cell>
          <cell r="G206" t="str">
            <v>un</v>
          </cell>
          <cell r="H206">
            <v>2</v>
          </cell>
          <cell r="I206">
            <v>1258688</v>
          </cell>
          <cell r="J206">
            <v>2517376</v>
          </cell>
          <cell r="K206">
            <v>2</v>
          </cell>
          <cell r="L206">
            <v>2517376</v>
          </cell>
          <cell r="M206" t="str">
            <v>+</v>
          </cell>
          <cell r="N206">
            <v>0</v>
          </cell>
          <cell r="O206">
            <v>2</v>
          </cell>
          <cell r="P206">
            <v>2517376</v>
          </cell>
          <cell r="R206">
            <v>0</v>
          </cell>
          <cell r="S206">
            <v>0</v>
          </cell>
          <cell r="T206">
            <v>0</v>
          </cell>
        </row>
        <row r="207">
          <cell r="A207" t="str">
            <v>10.3.11</v>
          </cell>
          <cell r="B207" t="str">
            <v>CM               (100%)</v>
          </cell>
          <cell r="C207">
            <v>0</v>
          </cell>
          <cell r="D207">
            <v>0</v>
          </cell>
          <cell r="E207">
            <v>0</v>
          </cell>
          <cell r="F207" t="str">
            <v>Suministro, transporte y colocación de puerta  metálica cold-rolled cal20 P-11 (1.65m x 3.50m) ubicada en aulas segundo piso, planta baja y todos los demás elementos necesarios para su correcta instalación y funcionamiento. Ver plano según diseño.</v>
          </cell>
          <cell r="G207" t="str">
            <v>un</v>
          </cell>
          <cell r="H207">
            <v>1</v>
          </cell>
          <cell r="I207">
            <v>2869808</v>
          </cell>
          <cell r="J207">
            <v>2869808</v>
          </cell>
          <cell r="K207">
            <v>1</v>
          </cell>
          <cell r="L207">
            <v>2869808</v>
          </cell>
          <cell r="M207" t="str">
            <v>+</v>
          </cell>
          <cell r="N207">
            <v>0</v>
          </cell>
          <cell r="O207">
            <v>1</v>
          </cell>
          <cell r="P207">
            <v>2869808</v>
          </cell>
          <cell r="R207">
            <v>0</v>
          </cell>
          <cell r="S207">
            <v>0</v>
          </cell>
          <cell r="T207">
            <v>0</v>
          </cell>
        </row>
        <row r="208">
          <cell r="A208" t="str">
            <v>10.4.0</v>
          </cell>
          <cell r="B208">
            <v>0</v>
          </cell>
          <cell r="C208">
            <v>0</v>
          </cell>
          <cell r="D208">
            <v>0</v>
          </cell>
          <cell r="E208">
            <v>0</v>
          </cell>
          <cell r="F208" t="str">
            <v>VARIOS CARPINTERIA METÁLICA</v>
          </cell>
        </row>
        <row r="209">
          <cell r="A209" t="str">
            <v>10.4.1</v>
          </cell>
          <cell r="B209" t="str">
            <v>CM               (94,8%)</v>
          </cell>
          <cell r="C209" t="str">
            <v xml:space="preserve"> TMO               (4,8%)</v>
          </cell>
          <cell r="D209" t="str">
            <v xml:space="preserve"> HE               (0,2%)</v>
          </cell>
          <cell r="E209" t="str">
            <v xml:space="preserve"> CONCEPT               (0,2%)</v>
          </cell>
          <cell r="F209"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G209" t="str">
            <v>un</v>
          </cell>
          <cell r="H209">
            <v>1</v>
          </cell>
          <cell r="I209">
            <v>766576</v>
          </cell>
          <cell r="J209">
            <v>766576</v>
          </cell>
          <cell r="K209">
            <v>1</v>
          </cell>
          <cell r="L209">
            <v>766576</v>
          </cell>
          <cell r="M209" t="str">
            <v>+</v>
          </cell>
          <cell r="N209">
            <v>0</v>
          </cell>
          <cell r="O209">
            <v>1</v>
          </cell>
          <cell r="P209">
            <v>766576</v>
          </cell>
          <cell r="R209">
            <v>0</v>
          </cell>
          <cell r="S209">
            <v>0</v>
          </cell>
          <cell r="T209">
            <v>0</v>
          </cell>
        </row>
        <row r="210">
          <cell r="A210" t="str">
            <v>10.4.2</v>
          </cell>
          <cell r="B210" t="str">
            <v>CM               (83,4%)</v>
          </cell>
          <cell r="C210" t="str">
            <v xml:space="preserve"> TMO               (16,6%)</v>
          </cell>
          <cell r="D210">
            <v>0</v>
          </cell>
          <cell r="E210">
            <v>0</v>
          </cell>
          <cell r="F210" t="str">
            <v>Suministro, transporte e instalación de ESCALERA TIPO GATO, 2 verticales con un desarrollo de 2.77m en tubería negra con un diámetro de 2", espesor de 2.5 mm anclados a losa y a piso con 4 platinas de 0.15mx0.15m x ½” con pernos de ½”, 6 horizontales de 0.45m a cada 0.35m entre ejes en tubería negra con un diámetro de 2", espesor de 2.5 mm soldados a los verticales, pintura anticorrosiva y adherente, base catalizador, acabado en pintura esmalte color negro semibrillante y todos los demás elementos necesarios para su correcta instalación y funcionamiento. Según diseño.</v>
          </cell>
          <cell r="G210" t="str">
            <v>un</v>
          </cell>
          <cell r="H210">
            <v>1</v>
          </cell>
          <cell r="I210">
            <v>245377</v>
          </cell>
          <cell r="J210">
            <v>245377</v>
          </cell>
          <cell r="K210">
            <v>1</v>
          </cell>
          <cell r="L210">
            <v>245377</v>
          </cell>
          <cell r="M210" t="str">
            <v>+</v>
          </cell>
          <cell r="N210">
            <v>0</v>
          </cell>
          <cell r="O210">
            <v>1</v>
          </cell>
          <cell r="P210">
            <v>245377</v>
          </cell>
          <cell r="R210">
            <v>0</v>
          </cell>
          <cell r="S210">
            <v>0</v>
          </cell>
          <cell r="T210">
            <v>0</v>
          </cell>
        </row>
        <row r="211">
          <cell r="A211" t="str">
            <v>10.5.0</v>
          </cell>
          <cell r="B211">
            <v>0</v>
          </cell>
          <cell r="C211">
            <v>0</v>
          </cell>
          <cell r="D211">
            <v>0</v>
          </cell>
          <cell r="E211">
            <v>0</v>
          </cell>
          <cell r="F211" t="str">
            <v xml:space="preserve">DIVISIONES EN ACERO INOXIDABLES  </v>
          </cell>
        </row>
        <row r="212">
          <cell r="A212" t="str">
            <v>10.5.1</v>
          </cell>
          <cell r="B212" t="str">
            <v>CM               (93,6%)</v>
          </cell>
          <cell r="C212" t="str">
            <v xml:space="preserve"> TMO               (6,1%)</v>
          </cell>
          <cell r="D212" t="str">
            <v xml:space="preserve"> HE               (0,3%)</v>
          </cell>
          <cell r="E212">
            <v>0</v>
          </cell>
          <cell r="F212"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2" t="str">
            <v>un</v>
          </cell>
          <cell r="H212">
            <v>6</v>
          </cell>
          <cell r="I212">
            <v>291054</v>
          </cell>
          <cell r="J212">
            <v>1746324</v>
          </cell>
          <cell r="K212">
            <v>6</v>
          </cell>
          <cell r="L212">
            <v>1746324</v>
          </cell>
          <cell r="M212" t="str">
            <v>+</v>
          </cell>
          <cell r="N212">
            <v>0</v>
          </cell>
          <cell r="O212">
            <v>6</v>
          </cell>
          <cell r="P212">
            <v>1746324</v>
          </cell>
          <cell r="R212">
            <v>0</v>
          </cell>
          <cell r="S212">
            <v>0</v>
          </cell>
          <cell r="T212">
            <v>0</v>
          </cell>
        </row>
        <row r="213">
          <cell r="A213" t="str">
            <v>10.5.2</v>
          </cell>
          <cell r="B213" t="str">
            <v>CM               (90,9%)</v>
          </cell>
          <cell r="C213" t="str">
            <v xml:space="preserve"> TMO               (8,7%)</v>
          </cell>
          <cell r="D213" t="str">
            <v xml:space="preserve"> HE               (0,4%)</v>
          </cell>
          <cell r="E213">
            <v>0</v>
          </cell>
          <cell r="F213"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G213" t="str">
            <v>un</v>
          </cell>
          <cell r="H213">
            <v>8</v>
          </cell>
          <cell r="I213">
            <v>272404</v>
          </cell>
          <cell r="J213">
            <v>2179232</v>
          </cell>
          <cell r="K213">
            <v>8</v>
          </cell>
          <cell r="L213">
            <v>2179232</v>
          </cell>
          <cell r="M213" t="str">
            <v>+</v>
          </cell>
          <cell r="N213">
            <v>0</v>
          </cell>
          <cell r="O213">
            <v>8</v>
          </cell>
          <cell r="P213">
            <v>2179232</v>
          </cell>
          <cell r="R213">
            <v>0</v>
          </cell>
          <cell r="S213">
            <v>0</v>
          </cell>
          <cell r="T213">
            <v>0</v>
          </cell>
        </row>
        <row r="214">
          <cell r="A214" t="str">
            <v>10.5.3</v>
          </cell>
          <cell r="B214" t="str">
            <v>CM               (91,2%)</v>
          </cell>
          <cell r="C214" t="str">
            <v xml:space="preserve"> TMO               (8,4%)</v>
          </cell>
          <cell r="D214" t="str">
            <v xml:space="preserve"> HE               (0,4%)</v>
          </cell>
          <cell r="E214">
            <v>0</v>
          </cell>
          <cell r="F214"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G214" t="str">
            <v>un</v>
          </cell>
          <cell r="H214">
            <v>1</v>
          </cell>
          <cell r="I214">
            <v>211386</v>
          </cell>
          <cell r="J214">
            <v>211386</v>
          </cell>
          <cell r="K214">
            <v>1</v>
          </cell>
          <cell r="L214">
            <v>211386</v>
          </cell>
          <cell r="M214" t="str">
            <v>+</v>
          </cell>
          <cell r="N214">
            <v>0</v>
          </cell>
          <cell r="O214">
            <v>1</v>
          </cell>
          <cell r="P214">
            <v>211386</v>
          </cell>
          <cell r="R214">
            <v>0</v>
          </cell>
          <cell r="S214">
            <v>0</v>
          </cell>
          <cell r="T214">
            <v>0</v>
          </cell>
        </row>
        <row r="215">
          <cell r="A215" t="str">
            <v>10.5.4</v>
          </cell>
          <cell r="B215" t="str">
            <v>CM               (96,4%)</v>
          </cell>
          <cell r="C215" t="str">
            <v xml:space="preserve"> TMO               (3,4%)</v>
          </cell>
          <cell r="D215" t="str">
            <v xml:space="preserve"> HE               (0,2%)</v>
          </cell>
          <cell r="E215">
            <v>0</v>
          </cell>
          <cell r="F215" t="str">
            <v>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5" t="str">
            <v>un</v>
          </cell>
          <cell r="H215">
            <v>6</v>
          </cell>
          <cell r="I215">
            <v>709420</v>
          </cell>
          <cell r="J215">
            <v>4256520</v>
          </cell>
          <cell r="K215">
            <v>6</v>
          </cell>
          <cell r="L215">
            <v>4256520</v>
          </cell>
          <cell r="M215" t="str">
            <v>+</v>
          </cell>
          <cell r="N215">
            <v>0</v>
          </cell>
          <cell r="O215">
            <v>6</v>
          </cell>
          <cell r="P215">
            <v>4256520</v>
          </cell>
          <cell r="R215">
            <v>0</v>
          </cell>
          <cell r="S215">
            <v>0</v>
          </cell>
          <cell r="T215">
            <v>0</v>
          </cell>
        </row>
        <row r="216">
          <cell r="A216" t="str">
            <v>11.0.0</v>
          </cell>
          <cell r="B216">
            <v>0</v>
          </cell>
          <cell r="C216">
            <v>0</v>
          </cell>
          <cell r="D216">
            <v>0</v>
          </cell>
          <cell r="E216">
            <v>0</v>
          </cell>
          <cell r="F216" t="str">
            <v>INSTALACIONES ELÉCTRICAS</v>
          </cell>
        </row>
        <row r="217">
          <cell r="A217" t="str">
            <v>11.1.0</v>
          </cell>
          <cell r="B217">
            <v>0</v>
          </cell>
          <cell r="C217">
            <v>0</v>
          </cell>
          <cell r="D217">
            <v>0</v>
          </cell>
          <cell r="E217">
            <v>0</v>
          </cell>
          <cell r="F217" t="str">
            <v>INSTALACIONES ELÉCTRICA EXTERNAS</v>
          </cell>
        </row>
        <row r="218">
          <cell r="A218" t="str">
            <v>11.1.1</v>
          </cell>
          <cell r="B218" t="str">
            <v>PVCT               (49,2%)</v>
          </cell>
          <cell r="C218" t="str">
            <v xml:space="preserve"> MOBE               (44%)</v>
          </cell>
          <cell r="D218" t="str">
            <v xml:space="preserve"> HE               (2,2%)</v>
          </cell>
          <cell r="E218" t="str">
            <v xml:space="preserve"> TRA               (4,6%)</v>
          </cell>
          <cell r="F218" t="str">
            <v>Suministro, transporte e instalación de tubería PVC tipo DB de 3" por piso, muro y/o buitrón. Incluye obra civil con botada de material, excavación y/o demolición, lleno, pega pvc mas limpiador, curvas, adaptadores y demás elementos necesarios para su correcta instalación.</v>
          </cell>
          <cell r="G218" t="str">
            <v>m</v>
          </cell>
          <cell r="H218">
            <v>30</v>
          </cell>
          <cell r="I218">
            <v>22921</v>
          </cell>
          <cell r="J218">
            <v>687630</v>
          </cell>
          <cell r="K218">
            <v>30</v>
          </cell>
          <cell r="L218">
            <v>687630</v>
          </cell>
          <cell r="M218" t="str">
            <v>+</v>
          </cell>
          <cell r="N218">
            <v>0</v>
          </cell>
          <cell r="O218">
            <v>30</v>
          </cell>
          <cell r="P218">
            <v>687630</v>
          </cell>
          <cell r="R218">
            <v>0</v>
          </cell>
          <cell r="S218">
            <v>0</v>
          </cell>
          <cell r="T218">
            <v>0</v>
          </cell>
        </row>
        <row r="219">
          <cell r="A219" t="str">
            <v>11.1.2</v>
          </cell>
          <cell r="B219" t="str">
            <v>ACU               (88,2%)</v>
          </cell>
          <cell r="C219" t="str">
            <v xml:space="preserve"> MOBE               (9,4%)</v>
          </cell>
          <cell r="D219" t="str">
            <v xml:space="preserve"> HE               (0,5%)</v>
          </cell>
          <cell r="E219" t="str">
            <v xml:space="preserve"> TRA               (1,9%)</v>
          </cell>
          <cell r="F219"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G219" t="str">
            <v>m</v>
          </cell>
          <cell r="H219">
            <v>45</v>
          </cell>
          <cell r="I219">
            <v>51562</v>
          </cell>
          <cell r="J219">
            <v>2320290</v>
          </cell>
          <cell r="K219">
            <v>45</v>
          </cell>
          <cell r="L219">
            <v>2320290</v>
          </cell>
          <cell r="M219" t="str">
            <v>+</v>
          </cell>
          <cell r="N219">
            <v>0</v>
          </cell>
          <cell r="O219">
            <v>45</v>
          </cell>
          <cell r="P219">
            <v>2320290</v>
          </cell>
          <cell r="R219">
            <v>0</v>
          </cell>
          <cell r="S219">
            <v>0</v>
          </cell>
          <cell r="T219">
            <v>0</v>
          </cell>
        </row>
        <row r="220">
          <cell r="A220" t="str">
            <v>11.1.3</v>
          </cell>
          <cell r="B220" t="str">
            <v>ACU               (91,2%)</v>
          </cell>
          <cell r="C220" t="str">
            <v xml:space="preserve"> MOBE               (6,8%)</v>
          </cell>
          <cell r="D220" t="str">
            <v xml:space="preserve"> HE               (0,3%)</v>
          </cell>
          <cell r="E220" t="str">
            <v xml:space="preserve"> TRA               (1,7%)</v>
          </cell>
          <cell r="F220" t="str">
            <v>Suministro, transporte e instalación de acometida monofásica en 2No1/0 + 1No2+1No4 AWG THHN/THWN-90ºC. Incluye conectores, encintada y demás accesorios necesarios para su correcta instalación y funcionamiento según normas RETIE y EPM.</v>
          </cell>
          <cell r="G220" t="str">
            <v>m</v>
          </cell>
          <cell r="H220">
            <v>15</v>
          </cell>
          <cell r="I220">
            <v>57912</v>
          </cell>
          <cell r="J220">
            <v>868680</v>
          </cell>
          <cell r="K220">
            <v>15</v>
          </cell>
          <cell r="L220">
            <v>868680</v>
          </cell>
          <cell r="M220" t="str">
            <v>+</v>
          </cell>
          <cell r="N220">
            <v>0</v>
          </cell>
          <cell r="O220">
            <v>15</v>
          </cell>
          <cell r="P220">
            <v>868680</v>
          </cell>
          <cell r="R220">
            <v>0</v>
          </cell>
          <cell r="S220">
            <v>0</v>
          </cell>
          <cell r="T220">
            <v>0</v>
          </cell>
        </row>
        <row r="221">
          <cell r="A221" t="str">
            <v>11.1.4</v>
          </cell>
          <cell r="B221" t="str">
            <v>ACU               (63,3%)</v>
          </cell>
          <cell r="C221" t="str">
            <v xml:space="preserve"> MOBE               (15,8%)</v>
          </cell>
          <cell r="D221" t="str">
            <v xml:space="preserve"> THE               (8,9%)</v>
          </cell>
          <cell r="E221" t="str">
            <v xml:space="preserve"> TRA               (12%)</v>
          </cell>
          <cell r="F221"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221" t="str">
            <v>m</v>
          </cell>
          <cell r="H221">
            <v>7</v>
          </cell>
          <cell r="I221">
            <v>25400</v>
          </cell>
          <cell r="J221">
            <v>177800</v>
          </cell>
          <cell r="K221">
            <v>7</v>
          </cell>
          <cell r="L221">
            <v>177800</v>
          </cell>
          <cell r="M221" t="str">
            <v>+</v>
          </cell>
          <cell r="N221">
            <v>0</v>
          </cell>
          <cell r="O221">
            <v>7</v>
          </cell>
          <cell r="P221">
            <v>177800</v>
          </cell>
          <cell r="R221">
            <v>0</v>
          </cell>
          <cell r="S221">
            <v>0</v>
          </cell>
          <cell r="T221">
            <v>0</v>
          </cell>
        </row>
        <row r="222">
          <cell r="A222" t="str">
            <v>11.1.5</v>
          </cell>
          <cell r="B222" t="str">
            <v>MCO               (41%)</v>
          </cell>
          <cell r="C222" t="str">
            <v xml:space="preserve"> MOBE               (54,3%)</v>
          </cell>
          <cell r="D222" t="str">
            <v xml:space="preserve"> HE               (2,7%)</v>
          </cell>
          <cell r="E222" t="str">
            <v xml:space="preserve"> TRA               (2%)</v>
          </cell>
          <cell r="F222" t="str">
            <v>Suministro, transporte y colocación de soldadura por reacción exotérmica de 90g, incluye carga, molde, pinzas de sujeción del molde y del cable, chispero y todos los demás elementos y accesorios necesarios para su correcta instalación y funcionamiento.</v>
          </cell>
          <cell r="G222" t="str">
            <v>un</v>
          </cell>
          <cell r="H222">
            <v>1</v>
          </cell>
          <cell r="I222">
            <v>48558</v>
          </cell>
          <cell r="J222">
            <v>48558</v>
          </cell>
          <cell r="K222">
            <v>1</v>
          </cell>
          <cell r="L222">
            <v>48558</v>
          </cell>
          <cell r="M222" t="str">
            <v>+</v>
          </cell>
          <cell r="N222">
            <v>0</v>
          </cell>
          <cell r="O222">
            <v>1</v>
          </cell>
          <cell r="P222">
            <v>48558</v>
          </cell>
          <cell r="R222">
            <v>0</v>
          </cell>
          <cell r="S222">
            <v>0</v>
          </cell>
          <cell r="T222">
            <v>0</v>
          </cell>
        </row>
        <row r="223">
          <cell r="A223" t="str">
            <v>11.1.6</v>
          </cell>
          <cell r="B223" t="str">
            <v>IET               (66,4%)</v>
          </cell>
          <cell r="C223" t="str">
            <v xml:space="preserve"> MOBE               (22,4%)</v>
          </cell>
          <cell r="D223" t="str">
            <v xml:space="preserve"> HE               (11,2%)</v>
          </cell>
          <cell r="E223">
            <v>0</v>
          </cell>
          <cell r="F223" t="str">
            <v>Suministro, transporte e instalación de varilla de acero electrodepositada con cobre electrolítico de por lo menos 250um de espesor, 5/8" de diámetro  y longitud de 2.4 metros, Incluye: varilla y demas elementos necesarios para su correcta instalación.</v>
          </cell>
          <cell r="G223" t="str">
            <v>un</v>
          </cell>
          <cell r="H223">
            <v>1</v>
          </cell>
          <cell r="I223">
            <v>54394</v>
          </cell>
          <cell r="J223">
            <v>54394</v>
          </cell>
          <cell r="K223">
            <v>1</v>
          </cell>
          <cell r="L223">
            <v>54394</v>
          </cell>
          <cell r="M223" t="str">
            <v>+</v>
          </cell>
          <cell r="N223">
            <v>0</v>
          </cell>
          <cell r="O223">
            <v>1</v>
          </cell>
          <cell r="P223">
            <v>54394</v>
          </cell>
          <cell r="R223">
            <v>0</v>
          </cell>
          <cell r="S223">
            <v>0</v>
          </cell>
          <cell r="T223">
            <v>0</v>
          </cell>
        </row>
        <row r="224">
          <cell r="A224" t="str">
            <v>11.1.7</v>
          </cell>
          <cell r="B224" t="str">
            <v>HI               (84,6%)</v>
          </cell>
          <cell r="C224" t="str">
            <v xml:space="preserve"> MOBE               (13,2%)</v>
          </cell>
          <cell r="D224" t="str">
            <v xml:space="preserve"> HE               (0,7%)</v>
          </cell>
          <cell r="E224" t="str">
            <v xml:space="preserve"> EQ               (1,5%)</v>
          </cell>
          <cell r="F224" t="str">
            <v>Suministro, transporte y colocación de materiales para caja de piso de 60X80X50 cm medidas internas, según normas de EE.PP.M. Incluye excavación, botada de material sobrante, concreto 21 Mpa, mortero 1:5, cama de triturado en el fondo de e=0.06m, bloques de concreto de 0.15x0.20x0.40 m, herraje tipo pesado y antifraude, tapa tipo pesado y demás elementos necesarios para su correcta instalación y funcionamiento según norma RS3-031 de EPM</v>
          </cell>
          <cell r="G224" t="str">
            <v>un</v>
          </cell>
          <cell r="H224">
            <v>2</v>
          </cell>
          <cell r="I224">
            <v>276508</v>
          </cell>
          <cell r="J224">
            <v>553016</v>
          </cell>
          <cell r="K224">
            <v>2</v>
          </cell>
          <cell r="L224">
            <v>553016</v>
          </cell>
          <cell r="M224" t="str">
            <v>+</v>
          </cell>
          <cell r="N224">
            <v>0</v>
          </cell>
          <cell r="O224">
            <v>2</v>
          </cell>
          <cell r="P224">
            <v>553016</v>
          </cell>
          <cell r="R224">
            <v>0</v>
          </cell>
          <cell r="S224">
            <v>0</v>
          </cell>
          <cell r="T224">
            <v>0</v>
          </cell>
        </row>
        <row r="225">
          <cell r="A225" t="str">
            <v>11.1.8</v>
          </cell>
          <cell r="B225" t="str">
            <v>IET               (96,4%)</v>
          </cell>
          <cell r="C225" t="str">
            <v xml:space="preserve"> MOBE               (3,1%)</v>
          </cell>
          <cell r="D225" t="str">
            <v xml:space="preserve"> HE               (0,2%)</v>
          </cell>
          <cell r="E225" t="str">
            <v xml:space="preserve"> TRA               (0,3%)</v>
          </cell>
          <cell r="F225" t="str">
            <v>Suministro, transporte y montaje medidor de medida directa 240 voltios 3 hilos, 15-100A, electrónico. Clase 1 o 2  Incluye: Totalizador de 2x100A Icc 10kA, gabinete para alojarlo y que permita la curvatura de los cables exigida en la NTC 2050, debe tener grado de protección IP54, cumplir  Norma NEMA 4X y RA8-012 de EPM, cerrojo por cilindro que permita el sellado de EPM</v>
          </cell>
          <cell r="G225" t="str">
            <v>un</v>
          </cell>
          <cell r="H225">
            <v>1</v>
          </cell>
          <cell r="I225">
            <v>1425528</v>
          </cell>
          <cell r="J225">
            <v>1425528</v>
          </cell>
          <cell r="K225">
            <v>1</v>
          </cell>
          <cell r="L225">
            <v>1425528</v>
          </cell>
          <cell r="M225" t="str">
            <v>+</v>
          </cell>
          <cell r="N225">
            <v>0</v>
          </cell>
          <cell r="O225">
            <v>1</v>
          </cell>
          <cell r="P225">
            <v>1425528</v>
          </cell>
          <cell r="R225">
            <v>0</v>
          </cell>
          <cell r="S225">
            <v>0</v>
          </cell>
          <cell r="T225">
            <v>0</v>
          </cell>
        </row>
        <row r="226">
          <cell r="A226" t="str">
            <v>11.1.9</v>
          </cell>
          <cell r="B226" t="str">
            <v>PT.C.               (72,8%)</v>
          </cell>
          <cell r="C226" t="str">
            <v xml:space="preserve"> MOBE               (18,3%)</v>
          </cell>
          <cell r="D226" t="str">
            <v xml:space="preserve"> HE               (0,9%)</v>
          </cell>
          <cell r="E226" t="str">
            <v xml:space="preserve"> TRA               (8%)</v>
          </cell>
          <cell r="F226" t="str">
            <v>Suministro, transporte e hincada de poste de energía de 12 metros 510kg. Incluye pintura de acuerdo a normas EPM.</v>
          </cell>
          <cell r="G226" t="str">
            <v>un</v>
          </cell>
          <cell r="H226">
            <v>1</v>
          </cell>
          <cell r="I226">
            <v>683018</v>
          </cell>
          <cell r="J226">
            <v>683018</v>
          </cell>
          <cell r="K226">
            <v>1</v>
          </cell>
          <cell r="L226">
            <v>683018</v>
          </cell>
          <cell r="M226" t="str">
            <v>+</v>
          </cell>
          <cell r="N226">
            <v>0</v>
          </cell>
          <cell r="O226">
            <v>1</v>
          </cell>
          <cell r="P226">
            <v>683018</v>
          </cell>
          <cell r="R226">
            <v>0</v>
          </cell>
          <cell r="S226">
            <v>0</v>
          </cell>
          <cell r="T226">
            <v>0</v>
          </cell>
        </row>
        <row r="227">
          <cell r="A227" t="str">
            <v>11.2.0</v>
          </cell>
          <cell r="B227">
            <v>0</v>
          </cell>
          <cell r="C227">
            <v>0</v>
          </cell>
          <cell r="D227">
            <v>0</v>
          </cell>
          <cell r="E227">
            <v>0</v>
          </cell>
          <cell r="F227" t="str">
            <v>REDES EXTERNAS DE TELECOMUNICACIONES</v>
          </cell>
        </row>
        <row r="228">
          <cell r="A228" t="str">
            <v>11.2.1</v>
          </cell>
          <cell r="B228" t="str">
            <v>PVCT               (31,8%)</v>
          </cell>
          <cell r="C228" t="str">
            <v xml:space="preserve"> MOBE               (59%)</v>
          </cell>
          <cell r="D228" t="str">
            <v xml:space="preserve"> HE               (3%)</v>
          </cell>
          <cell r="E228" t="str">
            <v xml:space="preserve"> TRA               (6,2%)</v>
          </cell>
          <cell r="F228" t="str">
            <v>Suministro, transporte e instalación de tubería PVC tipo DB de 2" por piso, muro y/o buitrón. Incluye obra civil con botada de material, excavación y/o demolición, lleno, pega pvc mas limpiador, curvas, adaptadores y demás elementos necesarios para su correcta instalación.</v>
          </cell>
          <cell r="G228" t="str">
            <v>m</v>
          </cell>
          <cell r="H228">
            <v>15</v>
          </cell>
          <cell r="I228">
            <v>17070</v>
          </cell>
          <cell r="J228">
            <v>256050</v>
          </cell>
          <cell r="K228">
            <v>15</v>
          </cell>
          <cell r="L228">
            <v>256050</v>
          </cell>
          <cell r="M228" t="str">
            <v>+</v>
          </cell>
          <cell r="N228">
            <v>0</v>
          </cell>
          <cell r="O228">
            <v>15</v>
          </cell>
          <cell r="P228">
            <v>256050</v>
          </cell>
          <cell r="R228">
            <v>0</v>
          </cell>
          <cell r="S228">
            <v>0</v>
          </cell>
          <cell r="T228">
            <v>0</v>
          </cell>
        </row>
        <row r="229">
          <cell r="A229" t="str">
            <v>11.2.2</v>
          </cell>
          <cell r="B229" t="str">
            <v>T.G.               (86%)</v>
          </cell>
          <cell r="C229" t="str">
            <v xml:space="preserve"> MOBE               (11,5%)</v>
          </cell>
          <cell r="D229" t="str">
            <v xml:space="preserve"> HE               (0,6%)</v>
          </cell>
          <cell r="E229" t="str">
            <v xml:space="preserve"> TRA               (1,9%)</v>
          </cell>
          <cell r="F229" t="str">
            <v>Suministro, transporte e instalación de bajante de 6 metros en  tubería metálica galvanizada  en caliente (IMC) diámetro 2" expuesta por poste de concreto para telecomunicaciones o Tv. Incluye cinta bandit, hebillas, curva pvc tipo DB, boquilla y/o capacete mgc, obra civil, unión mgc y demás elementos necesarios para su correcta instalación.</v>
          </cell>
          <cell r="G229" t="str">
            <v>un</v>
          </cell>
          <cell r="H229">
            <v>1</v>
          </cell>
          <cell r="I229">
            <v>248503</v>
          </cell>
          <cell r="J229">
            <v>248503</v>
          </cell>
          <cell r="K229">
            <v>1</v>
          </cell>
          <cell r="L229">
            <v>248503</v>
          </cell>
          <cell r="M229" t="str">
            <v>+</v>
          </cell>
          <cell r="N229">
            <v>0</v>
          </cell>
          <cell r="O229">
            <v>1</v>
          </cell>
          <cell r="P229">
            <v>248503</v>
          </cell>
          <cell r="R229">
            <v>0</v>
          </cell>
          <cell r="S229">
            <v>0</v>
          </cell>
          <cell r="T229">
            <v>0</v>
          </cell>
        </row>
        <row r="230">
          <cell r="A230" t="str">
            <v>11.2.3</v>
          </cell>
          <cell r="B230" t="str">
            <v>HI               (78,7%)</v>
          </cell>
          <cell r="C230" t="str">
            <v xml:space="preserve"> MOBE               (18,8%)</v>
          </cell>
          <cell r="D230" t="str">
            <v xml:space="preserve"> HE               (0,9%)</v>
          </cell>
          <cell r="E230" t="str">
            <v xml:space="preserve"> EQ               (1,6%)</v>
          </cell>
          <cell r="F230" t="str">
            <v>Suministro, transporte y colocación de materiales para caja de piso de 66X86X87 cm medidas externas, según normas de UNE. Incluye excavación, botada de material sobrante, concreto 24.5 Mpa, mortero 1:3, cama de triturado en el fondo de e=0.10m, bloques de concreto de 0.10x0.20x0.40 m, herraje tipo pesado, tapa tipo pesado y demás elementos necesarios para su correcta instalación y funcionamiento según norma TEL NIN-114 de UNE EPM Telecomunicaciones</v>
          </cell>
          <cell r="G230" t="str">
            <v>un</v>
          </cell>
          <cell r="H230">
            <v>1</v>
          </cell>
          <cell r="I230">
            <v>260006</v>
          </cell>
          <cell r="J230">
            <v>260006</v>
          </cell>
          <cell r="K230">
            <v>1</v>
          </cell>
          <cell r="L230">
            <v>260006</v>
          </cell>
          <cell r="M230" t="str">
            <v>+</v>
          </cell>
          <cell r="N230">
            <v>0</v>
          </cell>
          <cell r="O230">
            <v>1</v>
          </cell>
          <cell r="P230">
            <v>260006</v>
          </cell>
          <cell r="R230">
            <v>0</v>
          </cell>
          <cell r="S230">
            <v>0</v>
          </cell>
          <cell r="T230">
            <v>0</v>
          </cell>
        </row>
        <row r="231">
          <cell r="A231" t="str">
            <v>11.3.0</v>
          </cell>
          <cell r="B231">
            <v>0</v>
          </cell>
          <cell r="C231">
            <v>0</v>
          </cell>
          <cell r="D231">
            <v>0</v>
          </cell>
          <cell r="E231">
            <v>0</v>
          </cell>
          <cell r="F231" t="str">
            <v>DUCTOS</v>
          </cell>
        </row>
        <row r="232">
          <cell r="A232" t="str">
            <v>11.3.1</v>
          </cell>
          <cell r="B232" t="str">
            <v>PVCT               (36,4%)</v>
          </cell>
          <cell r="C232" t="str">
            <v xml:space="preserve"> MOBE               (52%)</v>
          </cell>
          <cell r="D232" t="str">
            <v xml:space="preserve"> HE               (2,6%)</v>
          </cell>
          <cell r="E232" t="str">
            <v xml:space="preserve"> TRA               (9%)</v>
          </cell>
          <cell r="F232" t="str">
            <v>Suministro, transporte e instalación de tubería PVC de 1/2" por piso, muro y/o buitrón. Incluye obra civil, pega pvc mas limpiador, curvas, adaptadores, resanes en mortero 1:5 y demás elementos necesarios para su correcta instalación.</v>
          </cell>
          <cell r="G232" t="str">
            <v>m</v>
          </cell>
          <cell r="H232">
            <v>50</v>
          </cell>
          <cell r="I232">
            <v>5301</v>
          </cell>
          <cell r="J232">
            <v>265050</v>
          </cell>
          <cell r="K232">
            <v>50</v>
          </cell>
          <cell r="L232">
            <v>265050</v>
          </cell>
          <cell r="M232" t="str">
            <v>+</v>
          </cell>
          <cell r="N232">
            <v>0</v>
          </cell>
          <cell r="O232">
            <v>50</v>
          </cell>
          <cell r="P232">
            <v>265050</v>
          </cell>
          <cell r="R232">
            <v>0</v>
          </cell>
          <cell r="S232">
            <v>0</v>
          </cell>
          <cell r="T232">
            <v>0</v>
          </cell>
        </row>
        <row r="233">
          <cell r="A233" t="str">
            <v>11.3.2</v>
          </cell>
          <cell r="B233" t="str">
            <v>PVCT               (43,1%)</v>
          </cell>
          <cell r="C233" t="str">
            <v xml:space="preserve"> MOBE               (46,5%)</v>
          </cell>
          <cell r="D233" t="str">
            <v xml:space="preserve"> HE               (2,3%)</v>
          </cell>
          <cell r="E233" t="str">
            <v xml:space="preserve"> TRA               (8,1%)</v>
          </cell>
          <cell r="F233" t="str">
            <v>Suministro, transporte e instalación de tubería PVC de 3/4" por piso, muro y/o buitrón. Incluye obra civil, pega pvc mas limpiador, curvas, adaptadores, resanes en mortero 1:5 y demás elementos necesarios para su correcta instalación.</v>
          </cell>
          <cell r="G233" t="str">
            <v>m</v>
          </cell>
          <cell r="H233">
            <v>45</v>
          </cell>
          <cell r="I233">
            <v>5925</v>
          </cell>
          <cell r="J233">
            <v>266625</v>
          </cell>
          <cell r="K233">
            <v>45</v>
          </cell>
          <cell r="L233">
            <v>266625</v>
          </cell>
          <cell r="M233" t="str">
            <v>+</v>
          </cell>
          <cell r="N233">
            <v>0</v>
          </cell>
          <cell r="O233">
            <v>45</v>
          </cell>
          <cell r="P233">
            <v>266625</v>
          </cell>
          <cell r="R233">
            <v>0</v>
          </cell>
          <cell r="S233">
            <v>0</v>
          </cell>
          <cell r="T233">
            <v>0</v>
          </cell>
        </row>
        <row r="234">
          <cell r="A234" t="str">
            <v>11.3.3</v>
          </cell>
          <cell r="B234" t="str">
            <v>PVCT               (31,3%)</v>
          </cell>
          <cell r="C234" t="str">
            <v xml:space="preserve"> MOBE               (51,9%)</v>
          </cell>
          <cell r="D234" t="str">
            <v xml:space="preserve"> HE               (2,6%)</v>
          </cell>
          <cell r="E234" t="str">
            <v xml:space="preserve"> TRA               (14,2%)</v>
          </cell>
          <cell r="F234" t="str">
            <v>Suministro, transporte e instalación de tubería PVC de 1" por piso. Incluye obra civil con botada de material, excavación y/o demolición, lleno, pega pvc mas limpiador, curvas, adaptadores y demás elementos necesarios para su correcta instalación.</v>
          </cell>
          <cell r="G234" t="str">
            <v>m</v>
          </cell>
          <cell r="H234">
            <v>15</v>
          </cell>
          <cell r="I234">
            <v>7430</v>
          </cell>
          <cell r="J234">
            <v>111450</v>
          </cell>
          <cell r="K234">
            <v>15</v>
          </cell>
          <cell r="L234">
            <v>111450</v>
          </cell>
          <cell r="M234" t="str">
            <v>+</v>
          </cell>
          <cell r="N234">
            <v>0</v>
          </cell>
          <cell r="O234">
            <v>15</v>
          </cell>
          <cell r="P234">
            <v>111450</v>
          </cell>
          <cell r="R234">
            <v>0</v>
          </cell>
          <cell r="S234">
            <v>0</v>
          </cell>
          <cell r="T234">
            <v>0</v>
          </cell>
        </row>
        <row r="235">
          <cell r="A235" t="str">
            <v>11.3.4</v>
          </cell>
          <cell r="B235" t="str">
            <v>T.G.               (58,9%)</v>
          </cell>
          <cell r="C235" t="str">
            <v xml:space="preserve"> MOBE               (32,4%)</v>
          </cell>
          <cell r="D235" t="str">
            <v xml:space="preserve"> HE               (1,6%)</v>
          </cell>
          <cell r="E235" t="str">
            <v xml:space="preserve"> TRA               (7,1%)</v>
          </cell>
          <cell r="F235" t="str">
            <v>Suministro, transporte e instalación de tubería metálica EMT diámetro 1/2". Incluye adaptadores, uniones, curvas, grapas doble ala y demás accesorios necesarios para su correcta instalación.</v>
          </cell>
          <cell r="G235" t="str">
            <v>m</v>
          </cell>
          <cell r="H235">
            <v>9</v>
          </cell>
          <cell r="I235">
            <v>9517</v>
          </cell>
          <cell r="J235">
            <v>85653</v>
          </cell>
          <cell r="K235">
            <v>9</v>
          </cell>
          <cell r="L235">
            <v>85653</v>
          </cell>
          <cell r="M235" t="str">
            <v>+</v>
          </cell>
          <cell r="N235">
            <v>0</v>
          </cell>
          <cell r="O235">
            <v>9</v>
          </cell>
          <cell r="P235">
            <v>85653</v>
          </cell>
          <cell r="R235">
            <v>0</v>
          </cell>
          <cell r="S235">
            <v>0</v>
          </cell>
          <cell r="T235">
            <v>0</v>
          </cell>
        </row>
        <row r="236">
          <cell r="A236" t="str">
            <v>11.3.5</v>
          </cell>
          <cell r="B236" t="str">
            <v>T.G.               (64%)</v>
          </cell>
          <cell r="C236" t="str">
            <v xml:space="preserve"> MOBE               (28,4%)</v>
          </cell>
          <cell r="D236" t="str">
            <v xml:space="preserve"> HE               (1,4%)</v>
          </cell>
          <cell r="E236" t="str">
            <v xml:space="preserve"> TRA               (6,2%)</v>
          </cell>
          <cell r="F236" t="str">
            <v>Suministro, transporte e instalación de tubería metálica EMT diámetro 3/4". Incluye adaptadores, uniones, curvas, grapas doble ala y demás accesorios necesarios para su correcta instalación.</v>
          </cell>
          <cell r="G236" t="str">
            <v>m</v>
          </cell>
          <cell r="H236">
            <v>2</v>
          </cell>
          <cell r="I236">
            <v>10855</v>
          </cell>
          <cell r="J236">
            <v>21710</v>
          </cell>
          <cell r="K236">
            <v>2</v>
          </cell>
          <cell r="L236">
            <v>21710</v>
          </cell>
          <cell r="M236" t="str">
            <v>+</v>
          </cell>
          <cell r="N236">
            <v>0</v>
          </cell>
          <cell r="O236">
            <v>2</v>
          </cell>
          <cell r="P236">
            <v>21710</v>
          </cell>
          <cell r="R236">
            <v>0</v>
          </cell>
          <cell r="S236">
            <v>0</v>
          </cell>
          <cell r="T236">
            <v>0</v>
          </cell>
        </row>
        <row r="237">
          <cell r="A237" t="str">
            <v>11.3.6</v>
          </cell>
          <cell r="B237" t="str">
            <v>T.G.               (67,5%)</v>
          </cell>
          <cell r="C237" t="str">
            <v xml:space="preserve"> MOBE               (26,2%)</v>
          </cell>
          <cell r="D237" t="str">
            <v xml:space="preserve"> HE               (1,3%)</v>
          </cell>
          <cell r="E237" t="str">
            <v xml:space="preserve"> TRA               (5%)</v>
          </cell>
          <cell r="F237" t="str">
            <v>Suministro, transporte e instalación de tubería metálica EMT diámetro 1". Incluye adaptadores, uniones, curvas, grapas doble ala y demás accesorios necesarios para su correcta instalación.</v>
          </cell>
          <cell r="G237" t="str">
            <v>m</v>
          </cell>
          <cell r="H237">
            <v>60</v>
          </cell>
          <cell r="I237">
            <v>13495</v>
          </cell>
          <cell r="J237">
            <v>809700</v>
          </cell>
          <cell r="K237">
            <v>60</v>
          </cell>
          <cell r="L237">
            <v>809700</v>
          </cell>
          <cell r="M237" t="str">
            <v>+</v>
          </cell>
          <cell r="N237">
            <v>0</v>
          </cell>
          <cell r="O237">
            <v>60</v>
          </cell>
          <cell r="P237">
            <v>809700</v>
          </cell>
          <cell r="R237">
            <v>0</v>
          </cell>
          <cell r="S237">
            <v>0</v>
          </cell>
          <cell r="T237">
            <v>0</v>
          </cell>
        </row>
        <row r="238">
          <cell r="A238" t="str">
            <v>11.3.7</v>
          </cell>
          <cell r="B238" t="str">
            <v>IE               (87,4%)</v>
          </cell>
          <cell r="C238" t="str">
            <v xml:space="preserve"> MOBE               (11,6%)</v>
          </cell>
          <cell r="D238" t="str">
            <v xml:space="preserve"> HE               (0,6%)</v>
          </cell>
          <cell r="E238" t="str">
            <v xml:space="preserve"> TRA               (0,4%)</v>
          </cell>
          <cell r="F238" t="str">
            <v>Suministro, transporte e instalación de canaleta metálica con división de 12x5 centímetros, calibre 18 USG en lamina cold- rolled, pintura electrostática. Incluye tapa clip y atornillada con pestañas hacia afuera, obra civil y demás elementos necesarios para su correcta instalación. Debe tener certificación RETIE.</v>
          </cell>
          <cell r="G238" t="str">
            <v>m</v>
          </cell>
          <cell r="H238">
            <v>123</v>
          </cell>
          <cell r="I238">
            <v>44793</v>
          </cell>
          <cell r="J238">
            <v>5509539</v>
          </cell>
          <cell r="K238">
            <v>123</v>
          </cell>
          <cell r="L238">
            <v>5509539</v>
          </cell>
          <cell r="M238" t="str">
            <v>+</v>
          </cell>
          <cell r="N238">
            <v>0</v>
          </cell>
          <cell r="O238">
            <v>123</v>
          </cell>
          <cell r="P238">
            <v>5509539</v>
          </cell>
          <cell r="R238">
            <v>0</v>
          </cell>
          <cell r="S238">
            <v>0</v>
          </cell>
          <cell r="T238">
            <v>0</v>
          </cell>
        </row>
        <row r="239">
          <cell r="A239" t="str">
            <v>11.3.8</v>
          </cell>
          <cell r="B239" t="str">
            <v>IE               (80,3%)</v>
          </cell>
          <cell r="C239" t="str">
            <v xml:space="preserve"> MOBE               (15,5%)</v>
          </cell>
          <cell r="D239" t="str">
            <v xml:space="preserve"> HE               (0,8%)</v>
          </cell>
          <cell r="E239" t="str">
            <v xml:space="preserve"> TRA               (3,4%)</v>
          </cell>
          <cell r="F239" t="str">
            <v>Suministro, transporte e instalación de troquel de un servicio en canaleta de 12 x5 /11x5cm. Calibre 18 USG en lámina cold-rolled, pintura electrostática. Incluye marcación y accesorios necesarios  para su correcta instalación.</v>
          </cell>
          <cell r="G239" t="str">
            <v>un</v>
          </cell>
          <cell r="H239">
            <v>97</v>
          </cell>
          <cell r="I239">
            <v>8502</v>
          </cell>
          <cell r="J239">
            <v>824694</v>
          </cell>
          <cell r="K239">
            <v>97</v>
          </cell>
          <cell r="L239">
            <v>824694</v>
          </cell>
          <cell r="M239" t="str">
            <v>+</v>
          </cell>
          <cell r="N239">
            <v>0</v>
          </cell>
          <cell r="O239">
            <v>97</v>
          </cell>
          <cell r="P239">
            <v>824694</v>
          </cell>
          <cell r="R239">
            <v>0</v>
          </cell>
          <cell r="S239">
            <v>0</v>
          </cell>
          <cell r="T239">
            <v>0</v>
          </cell>
        </row>
        <row r="240">
          <cell r="A240" t="str">
            <v>11.3.9</v>
          </cell>
          <cell r="B240" t="str">
            <v>IE               (48,7%)</v>
          </cell>
          <cell r="C240" t="str">
            <v xml:space="preserve"> MOBE               (47,3%)</v>
          </cell>
          <cell r="D240" t="str">
            <v xml:space="preserve"> HE               (2,4%)</v>
          </cell>
          <cell r="E240" t="str">
            <v xml:space="preserve"> TRA               (1,6%)</v>
          </cell>
          <cell r="F240" t="str">
            <v>Suministro, transporte e instalación de canaleta metálica con división de 4x2 centímetros, calibre 18 USG en lamina cold- rolled, pintura electrostática. Incluye tcon división  central, con pestañas para tapar hacia afuera. Incluye accesorios y elementos de fijación. obra civil y demás elementos necesarios para su correcta instalación. Debe tener certificación RETIE.</v>
          </cell>
          <cell r="G240" t="str">
            <v>m</v>
          </cell>
          <cell r="H240">
            <v>45</v>
          </cell>
          <cell r="I240">
            <v>11670</v>
          </cell>
          <cell r="J240">
            <v>525150</v>
          </cell>
          <cell r="K240">
            <v>45</v>
          </cell>
          <cell r="L240">
            <v>525150</v>
          </cell>
          <cell r="M240" t="str">
            <v>+</v>
          </cell>
          <cell r="N240">
            <v>0</v>
          </cell>
          <cell r="O240">
            <v>45</v>
          </cell>
          <cell r="P240">
            <v>525150</v>
          </cell>
          <cell r="R240">
            <v>0</v>
          </cell>
          <cell r="S240">
            <v>0</v>
          </cell>
          <cell r="T240">
            <v>0</v>
          </cell>
        </row>
        <row r="241">
          <cell r="A241" t="str">
            <v>11.3.10</v>
          </cell>
          <cell r="B241" t="str">
            <v>IE               (89,1%)</v>
          </cell>
          <cell r="C241" t="str">
            <v xml:space="preserve"> MOBE               (10%)</v>
          </cell>
          <cell r="D241" t="str">
            <v xml:space="preserve"> HE               (0,5%)</v>
          </cell>
          <cell r="E241" t="str">
            <v xml:space="preserve"> TRA               (0,4%)</v>
          </cell>
          <cell r="F241" t="str">
            <v>Suministro, transporte e instalación de canaleta metálica con división de 12x5 centímetros instalada en cielo, calibre 18 USG en lamina cold- rolled, pintura electrostática. Incluye tapa clip y atornillada con pestañas hacia afuera, soporte con esparrago de 3/8" y perfil ranurado, obra civil y demás elementos necesarios para su correcta instalación. Debe tener certificación RETIE.</v>
          </cell>
          <cell r="G241" t="str">
            <v>m</v>
          </cell>
          <cell r="H241">
            <v>10</v>
          </cell>
          <cell r="I241">
            <v>52139</v>
          </cell>
          <cell r="J241">
            <v>521390</v>
          </cell>
          <cell r="K241">
            <v>10</v>
          </cell>
          <cell r="L241">
            <v>521390</v>
          </cell>
          <cell r="M241" t="str">
            <v>+</v>
          </cell>
          <cell r="N241">
            <v>0</v>
          </cell>
          <cell r="O241">
            <v>10</v>
          </cell>
          <cell r="P241">
            <v>521390</v>
          </cell>
          <cell r="R241">
            <v>0</v>
          </cell>
          <cell r="S241">
            <v>0</v>
          </cell>
          <cell r="T241">
            <v>0</v>
          </cell>
        </row>
        <row r="242">
          <cell r="A242" t="str">
            <v>11.4.0</v>
          </cell>
          <cell r="B242">
            <v>0</v>
          </cell>
          <cell r="C242">
            <v>0</v>
          </cell>
          <cell r="D242">
            <v>0</v>
          </cell>
          <cell r="E242">
            <v>0</v>
          </cell>
          <cell r="F242" t="str">
            <v>CAJAS Y TABLEROS</v>
          </cell>
        </row>
        <row r="243">
          <cell r="A243" t="str">
            <v>11.4.1</v>
          </cell>
          <cell r="B243" t="str">
            <v>IET               (71,3%)</v>
          </cell>
          <cell r="C243" t="str">
            <v xml:space="preserve"> MOBE               (27%)</v>
          </cell>
          <cell r="D243" t="str">
            <v xml:space="preserve"> HE               (1,4%)</v>
          </cell>
          <cell r="E243" t="str">
            <v xml:space="preserve"> TRA               (0,3%)</v>
          </cell>
          <cell r="F243"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G243" t="str">
            <v>un</v>
          </cell>
          <cell r="H243">
            <v>1</v>
          </cell>
          <cell r="I243">
            <v>97515</v>
          </cell>
          <cell r="J243">
            <v>97515</v>
          </cell>
          <cell r="K243">
            <v>1</v>
          </cell>
          <cell r="L243">
            <v>97515</v>
          </cell>
          <cell r="M243" t="str">
            <v>+</v>
          </cell>
          <cell r="N243">
            <v>0</v>
          </cell>
          <cell r="O243">
            <v>1</v>
          </cell>
          <cell r="P243">
            <v>97515</v>
          </cell>
          <cell r="R243">
            <v>0</v>
          </cell>
          <cell r="S243">
            <v>0</v>
          </cell>
          <cell r="T243">
            <v>0</v>
          </cell>
        </row>
        <row r="244">
          <cell r="A244" t="str">
            <v>11.4.2</v>
          </cell>
          <cell r="B244" t="str">
            <v>IET               (44,6%)</v>
          </cell>
          <cell r="C244" t="str">
            <v xml:space="preserve"> MOBE               (52,2%)</v>
          </cell>
          <cell r="D244" t="str">
            <v xml:space="preserve"> HE               (2,6%)</v>
          </cell>
          <cell r="E244" t="str">
            <v xml:space="preserve"> TRA               (0,6%)</v>
          </cell>
          <cell r="F244" t="str">
            <v>Suministro, transporte e instalación de caja metálica con tapa atornillada para energía, sonido, imagen y/o telecomunicaciones, con lámina calibre 20 USG con fondo metálico y pintura electrostática de 20x20x10cm. Incluye obra civil, botada de escombros y demás accesorios necesarios para su correcta instalación.</v>
          </cell>
          <cell r="G244" t="str">
            <v>un</v>
          </cell>
          <cell r="H244">
            <v>1</v>
          </cell>
          <cell r="I244">
            <v>50502</v>
          </cell>
          <cell r="J244">
            <v>50502</v>
          </cell>
          <cell r="K244">
            <v>1</v>
          </cell>
          <cell r="L244">
            <v>50502</v>
          </cell>
          <cell r="M244" t="str">
            <v>+</v>
          </cell>
          <cell r="N244">
            <v>0</v>
          </cell>
          <cell r="O244">
            <v>1</v>
          </cell>
          <cell r="P244">
            <v>50502</v>
          </cell>
          <cell r="R244">
            <v>0</v>
          </cell>
          <cell r="S244">
            <v>0</v>
          </cell>
          <cell r="T244">
            <v>0</v>
          </cell>
        </row>
        <row r="245">
          <cell r="A245" t="str">
            <v>11.4.3</v>
          </cell>
          <cell r="B245" t="str">
            <v>IET               (63,7%)</v>
          </cell>
          <cell r="C245" t="str">
            <v xml:space="preserve"> MOBE               (32%)</v>
          </cell>
          <cell r="D245" t="str">
            <v xml:space="preserve"> HE               (1,6%)</v>
          </cell>
          <cell r="E245" t="str">
            <v xml:space="preserve"> TRA               (2,7%)</v>
          </cell>
          <cell r="F245"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245" t="str">
            <v>un</v>
          </cell>
          <cell r="H245">
            <v>5</v>
          </cell>
          <cell r="I245">
            <v>10757</v>
          </cell>
          <cell r="J245">
            <v>53785</v>
          </cell>
          <cell r="K245">
            <v>5</v>
          </cell>
          <cell r="L245">
            <v>53785</v>
          </cell>
          <cell r="M245" t="str">
            <v>+</v>
          </cell>
          <cell r="N245">
            <v>0</v>
          </cell>
          <cell r="O245">
            <v>5</v>
          </cell>
          <cell r="P245">
            <v>53785</v>
          </cell>
          <cell r="R245">
            <v>0</v>
          </cell>
          <cell r="S245">
            <v>0</v>
          </cell>
          <cell r="T245">
            <v>0</v>
          </cell>
        </row>
        <row r="246">
          <cell r="A246" t="str">
            <v>11.4.4</v>
          </cell>
          <cell r="B246" t="str">
            <v>IET               (58,9%)</v>
          </cell>
          <cell r="C246" t="str">
            <v xml:space="preserve"> MOBE               (38,5%)</v>
          </cell>
          <cell r="D246" t="str">
            <v xml:space="preserve"> HE               (1,9%)</v>
          </cell>
          <cell r="E246" t="str">
            <v xml:space="preserve"> TRA               (0,7%)</v>
          </cell>
          <cell r="F246" t="str">
            <v>Suministro, transporte e instalación de tablero de 6 circuitos bifásico 4H, 75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6" t="str">
            <v>un</v>
          </cell>
          <cell r="H246">
            <v>1</v>
          </cell>
          <cell r="I246">
            <v>136907</v>
          </cell>
          <cell r="J246">
            <v>136907</v>
          </cell>
          <cell r="K246">
            <v>1</v>
          </cell>
          <cell r="L246">
            <v>136907</v>
          </cell>
          <cell r="M246" t="str">
            <v>+</v>
          </cell>
          <cell r="N246">
            <v>0</v>
          </cell>
          <cell r="O246">
            <v>1</v>
          </cell>
          <cell r="P246">
            <v>136907</v>
          </cell>
          <cell r="R246">
            <v>0</v>
          </cell>
          <cell r="S246">
            <v>0</v>
          </cell>
          <cell r="T246">
            <v>0</v>
          </cell>
        </row>
        <row r="247">
          <cell r="A247" t="str">
            <v>11.4.5</v>
          </cell>
          <cell r="B247" t="str">
            <v>IET               (82%)</v>
          </cell>
          <cell r="C247" t="str">
            <v xml:space="preserve"> MOBE               (16,8%)</v>
          </cell>
          <cell r="D247" t="str">
            <v xml:space="preserve"> HE               (0,8%)</v>
          </cell>
          <cell r="E247" t="str">
            <v xml:space="preserve"> TRA               (0,4%)</v>
          </cell>
          <cell r="F247"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7" t="str">
            <v>un</v>
          </cell>
          <cell r="H247">
            <v>2</v>
          </cell>
          <cell r="I247">
            <v>229729</v>
          </cell>
          <cell r="J247">
            <v>459458</v>
          </cell>
          <cell r="K247">
            <v>2</v>
          </cell>
          <cell r="L247">
            <v>459458</v>
          </cell>
          <cell r="M247" t="str">
            <v>+</v>
          </cell>
          <cell r="N247">
            <v>0</v>
          </cell>
          <cell r="O247">
            <v>2</v>
          </cell>
          <cell r="P247">
            <v>459458</v>
          </cell>
          <cell r="R247">
            <v>0</v>
          </cell>
          <cell r="S247">
            <v>0</v>
          </cell>
          <cell r="T247">
            <v>0</v>
          </cell>
        </row>
        <row r="248">
          <cell r="A248" t="str">
            <v>11.4.6</v>
          </cell>
          <cell r="B248" t="str">
            <v>IET               (86,9%)</v>
          </cell>
          <cell r="C248" t="str">
            <v xml:space="preserve"> MOBE               (12,3%)</v>
          </cell>
          <cell r="D248" t="str">
            <v xml:space="preserve"> HE               (0,6%)</v>
          </cell>
          <cell r="E248" t="str">
            <v xml:space="preserve"> TRA               (0,2%)</v>
          </cell>
          <cell r="F248"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8" t="str">
            <v>un</v>
          </cell>
          <cell r="H248">
            <v>1</v>
          </cell>
          <cell r="I248">
            <v>403314</v>
          </cell>
          <cell r="J248">
            <v>403314</v>
          </cell>
          <cell r="K248">
            <v>1</v>
          </cell>
          <cell r="L248">
            <v>403314</v>
          </cell>
          <cell r="M248" t="str">
            <v>+</v>
          </cell>
          <cell r="N248">
            <v>0</v>
          </cell>
          <cell r="O248">
            <v>1</v>
          </cell>
          <cell r="P248">
            <v>403314</v>
          </cell>
          <cell r="R248">
            <v>0</v>
          </cell>
          <cell r="S248">
            <v>0</v>
          </cell>
          <cell r="T248">
            <v>0</v>
          </cell>
        </row>
        <row r="249">
          <cell r="A249" t="str">
            <v>11.4.7</v>
          </cell>
          <cell r="B249" t="str">
            <v>HI               (100%)</v>
          </cell>
          <cell r="C249">
            <v>0</v>
          </cell>
          <cell r="D249">
            <v>0</v>
          </cell>
          <cell r="E249">
            <v>0</v>
          </cell>
          <cell r="F249" t="str">
            <v>Suministro, transporte e instalación de llave selectora de 3 posiciones fijas, 63A , 240V de incrustar, dos entradas, una salida. Incluye: caja, elementos de fijación y marcación</v>
          </cell>
          <cell r="G249" t="str">
            <v>un</v>
          </cell>
          <cell r="H249">
            <v>1</v>
          </cell>
          <cell r="I249">
            <v>449873</v>
          </cell>
          <cell r="J249">
            <v>449873</v>
          </cell>
          <cell r="K249">
            <v>1</v>
          </cell>
          <cell r="L249">
            <v>449873</v>
          </cell>
          <cell r="M249" t="str">
            <v>+</v>
          </cell>
          <cell r="N249">
            <v>0</v>
          </cell>
          <cell r="O249">
            <v>1</v>
          </cell>
          <cell r="P249">
            <v>449873</v>
          </cell>
          <cell r="R249">
            <v>0</v>
          </cell>
          <cell r="S249">
            <v>0</v>
          </cell>
          <cell r="T249">
            <v>0</v>
          </cell>
        </row>
        <row r="250">
          <cell r="A250" t="str">
            <v>11.4.8</v>
          </cell>
          <cell r="B250" t="str">
            <v>SA               (97,6%)</v>
          </cell>
          <cell r="C250" t="str">
            <v xml:space="preserve"> MOBE               (2,1%)</v>
          </cell>
          <cell r="D250" t="str">
            <v xml:space="preserve"> HE               (0,1%)</v>
          </cell>
          <cell r="E250" t="str">
            <v xml:space="preserve"> TRA               (0,2%)</v>
          </cell>
          <cell r="F250" t="str">
            <v>Suministro, transporte e instalación de toma de seguridad -2 polos + tierra,  3H, tipo VCP;  60A, 230 Voltios, grado de protección IP44, para incrustar en caja. Incluye caja metálica galvanizada, terminales, anillo de identificación, fijación, conectores y demás accesorios necesarios para su correcta instalación.</v>
          </cell>
          <cell r="G250" t="str">
            <v>un</v>
          </cell>
          <cell r="H250">
            <v>2</v>
          </cell>
          <cell r="I250">
            <v>269694</v>
          </cell>
          <cell r="J250">
            <v>539388</v>
          </cell>
          <cell r="K250">
            <v>2</v>
          </cell>
          <cell r="L250">
            <v>539388</v>
          </cell>
          <cell r="M250" t="str">
            <v>+</v>
          </cell>
          <cell r="N250">
            <v>0</v>
          </cell>
          <cell r="O250">
            <v>2</v>
          </cell>
          <cell r="P250">
            <v>539388</v>
          </cell>
          <cell r="R250">
            <v>0</v>
          </cell>
          <cell r="S250">
            <v>0</v>
          </cell>
          <cell r="T250">
            <v>0</v>
          </cell>
        </row>
        <row r="251">
          <cell r="A251" t="str">
            <v>11.4.9</v>
          </cell>
          <cell r="B251" t="str">
            <v>IET               (97,5%)</v>
          </cell>
          <cell r="C251" t="str">
            <v xml:space="preserve"> MOBE               (2,1%)</v>
          </cell>
          <cell r="D251" t="str">
            <v xml:space="preserve"> HE               (0,1%)</v>
          </cell>
          <cell r="E251" t="str">
            <v xml:space="preserve"> TRA               (0,3%)</v>
          </cell>
          <cell r="F251" t="str">
            <v>Suministro, transporte e instalación de clavija de seguridad 2 polos+tierra, 3 H, tipo VCP; 60 amperios, 230 Voltios, grado de protección IP44. Incluye accesorios necesarios para su correcta instalación.</v>
          </cell>
          <cell r="G251" t="str">
            <v>un</v>
          </cell>
          <cell r="H251">
            <v>2</v>
          </cell>
          <cell r="I251">
            <v>161369</v>
          </cell>
          <cell r="J251">
            <v>322738</v>
          </cell>
          <cell r="K251">
            <v>2</v>
          </cell>
          <cell r="L251">
            <v>322738</v>
          </cell>
          <cell r="M251" t="str">
            <v>+</v>
          </cell>
          <cell r="N251">
            <v>0</v>
          </cell>
          <cell r="O251">
            <v>2</v>
          </cell>
          <cell r="P251">
            <v>322738</v>
          </cell>
          <cell r="R251">
            <v>0</v>
          </cell>
          <cell r="S251">
            <v>0</v>
          </cell>
          <cell r="T251">
            <v>0</v>
          </cell>
        </row>
        <row r="252">
          <cell r="A252" t="str">
            <v>11.4.10</v>
          </cell>
          <cell r="B252" t="str">
            <v>SA               (78,3%)</v>
          </cell>
          <cell r="C252" t="str">
            <v xml:space="preserve"> MOBE               (20,1%)</v>
          </cell>
          <cell r="D252" t="str">
            <v xml:space="preserve"> HE               (1%)</v>
          </cell>
          <cell r="E252" t="str">
            <v xml:space="preserve"> TRA               (0,6%)</v>
          </cell>
          <cell r="F252"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52" t="str">
            <v>un</v>
          </cell>
          <cell r="H252">
            <v>2</v>
          </cell>
          <cell r="I252">
            <v>79878</v>
          </cell>
          <cell r="J252">
            <v>159756</v>
          </cell>
          <cell r="K252">
            <v>2</v>
          </cell>
          <cell r="L252">
            <v>159756</v>
          </cell>
          <cell r="M252" t="str">
            <v>+</v>
          </cell>
          <cell r="N252">
            <v>0</v>
          </cell>
          <cell r="O252">
            <v>2</v>
          </cell>
          <cell r="P252">
            <v>159756</v>
          </cell>
          <cell r="R252">
            <v>0</v>
          </cell>
          <cell r="S252">
            <v>0</v>
          </cell>
          <cell r="T252">
            <v>0</v>
          </cell>
        </row>
        <row r="253">
          <cell r="A253" t="str">
            <v>11.4.11</v>
          </cell>
          <cell r="B253" t="str">
            <v>HI               (96,1%)</v>
          </cell>
          <cell r="C253" t="str">
            <v xml:space="preserve"> MOBE               (0,8%)</v>
          </cell>
          <cell r="D253" t="str">
            <v xml:space="preserve"> HE               (3,1%)</v>
          </cell>
          <cell r="E253">
            <v>0</v>
          </cell>
          <cell r="F253" t="str">
            <v xml:space="preserve">Suministro, transporte e instalación de acondicionador de voltaje de trabajo pesado 10 KW, monofásico entrada 240V/120V, salida 240V/120V. Incluye: doble juego de supresores de pico marca IPL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fin. </v>
          </cell>
          <cell r="G253" t="str">
            <v>un</v>
          </cell>
          <cell r="H253">
            <v>1</v>
          </cell>
          <cell r="I253">
            <v>4312879</v>
          </cell>
          <cell r="J253">
            <v>4312879</v>
          </cell>
          <cell r="K253">
            <v>1</v>
          </cell>
          <cell r="L253">
            <v>4312879</v>
          </cell>
          <cell r="M253" t="str">
            <v>+</v>
          </cell>
          <cell r="N253">
            <v>0</v>
          </cell>
          <cell r="O253">
            <v>1</v>
          </cell>
          <cell r="P253">
            <v>4312879</v>
          </cell>
          <cell r="R253">
            <v>0</v>
          </cell>
          <cell r="S253">
            <v>0</v>
          </cell>
          <cell r="T253">
            <v>0</v>
          </cell>
        </row>
        <row r="254">
          <cell r="A254" t="str">
            <v>11.4.12</v>
          </cell>
          <cell r="B254" t="str">
            <v>IET               (97,1%)</v>
          </cell>
          <cell r="C254" t="str">
            <v xml:space="preserve"> MOBE               (2,7%)</v>
          </cell>
          <cell r="D254" t="str">
            <v xml:space="preserve"> HE               (0,1%)</v>
          </cell>
          <cell r="E254" t="str">
            <v xml:space="preserve"> TRA               (0,1%)</v>
          </cell>
          <cell r="F254" t="str">
            <v>Suministro, transporte e instalación  de DPS clase I, tipo panel, monofásico , 3 hilos + tierra, 120/240VAC, MCOV: 150V, VPR: L-N 400V, L-L: 800V diseño modular alta capacidad de protección, ref Lev -52120-M2, 120/240Vac, 100KA +(50KA. N-G)</v>
          </cell>
          <cell r="G254" t="str">
            <v>un</v>
          </cell>
          <cell r="H254">
            <v>1</v>
          </cell>
          <cell r="I254">
            <v>2277907</v>
          </cell>
          <cell r="J254">
            <v>2277907</v>
          </cell>
          <cell r="K254">
            <v>1</v>
          </cell>
          <cell r="L254">
            <v>2277907</v>
          </cell>
          <cell r="M254" t="str">
            <v>+</v>
          </cell>
          <cell r="N254">
            <v>0</v>
          </cell>
          <cell r="O254">
            <v>1</v>
          </cell>
          <cell r="P254">
            <v>2277907</v>
          </cell>
          <cell r="R254">
            <v>0</v>
          </cell>
          <cell r="S254">
            <v>0</v>
          </cell>
          <cell r="T254">
            <v>0</v>
          </cell>
        </row>
        <row r="255">
          <cell r="A255" t="str">
            <v>11.4.13</v>
          </cell>
          <cell r="B255" t="str">
            <v>IET               (89,9%)</v>
          </cell>
          <cell r="C255" t="str">
            <v xml:space="preserve"> MOBE               (9,5%)</v>
          </cell>
          <cell r="D255" t="str">
            <v xml:space="preserve"> HE               (0,5%)</v>
          </cell>
          <cell r="E255" t="str">
            <v xml:space="preserve"> TRA               (0,1%)</v>
          </cell>
          <cell r="F255" t="str">
            <v>Suministro e instalación caja metálica doble fondo de  40x30x15cm con chapa,  empotrada, para alojar 3 contactores tripolares. Incluye: riel Omega, dos (2) contactores tripolares AC3 de 20A, 110V, para instalar en riel, interconexiones en cable y demás accesorios necesario  para su correcta instalación y funcionamiento</v>
          </cell>
          <cell r="G255" t="str">
            <v>un</v>
          </cell>
          <cell r="H255">
            <v>1</v>
          </cell>
          <cell r="I255">
            <v>276417</v>
          </cell>
          <cell r="J255">
            <v>276417</v>
          </cell>
          <cell r="K255">
            <v>1</v>
          </cell>
          <cell r="L255">
            <v>276417</v>
          </cell>
          <cell r="M255" t="str">
            <v>+</v>
          </cell>
          <cell r="N255">
            <v>0</v>
          </cell>
          <cell r="O255">
            <v>1</v>
          </cell>
          <cell r="P255">
            <v>276417</v>
          </cell>
          <cell r="R255">
            <v>0</v>
          </cell>
          <cell r="S255">
            <v>0</v>
          </cell>
          <cell r="T255">
            <v>0</v>
          </cell>
        </row>
        <row r="256">
          <cell r="A256" t="str">
            <v>11.5.0</v>
          </cell>
          <cell r="B256">
            <v>0</v>
          </cell>
          <cell r="C256">
            <v>0</v>
          </cell>
          <cell r="D256">
            <v>0</v>
          </cell>
          <cell r="E256">
            <v>0</v>
          </cell>
          <cell r="F256" t="str">
            <v>SALIDAS DE ENERGÍA</v>
          </cell>
        </row>
        <row r="257">
          <cell r="A257" t="str">
            <v>11.5.1</v>
          </cell>
          <cell r="B257" t="str">
            <v>SA               (62,5%)</v>
          </cell>
          <cell r="C257" t="str">
            <v xml:space="preserve"> MOBE               (34,8%)</v>
          </cell>
          <cell r="D257" t="str">
            <v xml:space="preserve"> HE               (1,7%)</v>
          </cell>
          <cell r="E257" t="str">
            <v xml:space="preserve"> TRA               (1%)</v>
          </cell>
          <cell r="F257"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AWG-CU-THHN/THWN-90ºC,  obra civil, y demás accesorios y elementos para su correcta instalación y funcionamiento.(Salida promedio de 4 m).</v>
          </cell>
          <cell r="G257" t="str">
            <v>un</v>
          </cell>
          <cell r="H257">
            <v>2</v>
          </cell>
          <cell r="I257">
            <v>46111</v>
          </cell>
          <cell r="J257">
            <v>92222</v>
          </cell>
          <cell r="K257">
            <v>2</v>
          </cell>
          <cell r="L257">
            <v>92222</v>
          </cell>
          <cell r="M257" t="str">
            <v>+</v>
          </cell>
          <cell r="N257">
            <v>0</v>
          </cell>
          <cell r="O257">
            <v>2</v>
          </cell>
          <cell r="P257">
            <v>92222</v>
          </cell>
          <cell r="R257">
            <v>0</v>
          </cell>
          <cell r="S257">
            <v>0</v>
          </cell>
          <cell r="T257">
            <v>0</v>
          </cell>
        </row>
        <row r="258">
          <cell r="A258" t="str">
            <v>11.5.2</v>
          </cell>
          <cell r="B258" t="str">
            <v>SA               (77,4%)</v>
          </cell>
          <cell r="C258" t="str">
            <v xml:space="preserve"> MOBE               (21%)</v>
          </cell>
          <cell r="D258" t="str">
            <v xml:space="preserve"> HE               (1%)</v>
          </cell>
          <cell r="E258" t="str">
            <v xml:space="preserve"> TRA               (0,6%)</v>
          </cell>
          <cell r="F258"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AWG-CU-THHN/THWN-90ºC, tornillos, obra civil y demás accesorios y elementos para su correcta instalación y funcionamiento. (salida promedio 4 m).</v>
          </cell>
          <cell r="G258" t="str">
            <v>un</v>
          </cell>
          <cell r="H258">
            <v>2</v>
          </cell>
          <cell r="I258">
            <v>76473</v>
          </cell>
          <cell r="J258">
            <v>152946</v>
          </cell>
          <cell r="K258">
            <v>2</v>
          </cell>
          <cell r="L258">
            <v>152946</v>
          </cell>
          <cell r="M258" t="str">
            <v>+</v>
          </cell>
          <cell r="N258">
            <v>0</v>
          </cell>
          <cell r="O258">
            <v>2</v>
          </cell>
          <cell r="P258">
            <v>152946</v>
          </cell>
          <cell r="R258">
            <v>0</v>
          </cell>
          <cell r="S258">
            <v>0</v>
          </cell>
          <cell r="T258">
            <v>0</v>
          </cell>
        </row>
        <row r="259">
          <cell r="A259" t="str">
            <v>11.5.3</v>
          </cell>
          <cell r="B259" t="str">
            <v>SA               (88%)</v>
          </cell>
          <cell r="C259" t="str">
            <v xml:space="preserve"> MOBE               (10,6%)</v>
          </cell>
          <cell r="D259" t="str">
            <v xml:space="preserve"> HE               (0,5%)</v>
          </cell>
          <cell r="E259" t="str">
            <v xml:space="preserve"> TRA               (0,9%)</v>
          </cell>
          <cell r="F259"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G259" t="str">
            <v>un</v>
          </cell>
          <cell r="H259">
            <v>27</v>
          </cell>
          <cell r="I259">
            <v>21692</v>
          </cell>
          <cell r="J259">
            <v>585684</v>
          </cell>
          <cell r="K259">
            <v>27</v>
          </cell>
          <cell r="L259">
            <v>585684</v>
          </cell>
          <cell r="M259" t="str">
            <v>+</v>
          </cell>
          <cell r="N259">
            <v>0</v>
          </cell>
          <cell r="O259">
            <v>27</v>
          </cell>
          <cell r="P259">
            <v>585684</v>
          </cell>
          <cell r="R259">
            <v>0</v>
          </cell>
          <cell r="S259">
            <v>0</v>
          </cell>
          <cell r="T259">
            <v>0</v>
          </cell>
        </row>
        <row r="260">
          <cell r="A260" t="str">
            <v>11.5.4</v>
          </cell>
          <cell r="B260" t="str">
            <v>SA               (62,3%)</v>
          </cell>
          <cell r="C260" t="str">
            <v xml:space="preserve"> MOBE               (33,2%)</v>
          </cell>
          <cell r="D260" t="str">
            <v xml:space="preserve"> HE               (1,7%)</v>
          </cell>
          <cell r="E260" t="str">
            <v xml:space="preserve"> TRA               (2,8%)</v>
          </cell>
          <cell r="F260"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G260" t="str">
            <v>un</v>
          </cell>
          <cell r="H260">
            <v>39</v>
          </cell>
          <cell r="I260">
            <v>6902</v>
          </cell>
          <cell r="J260">
            <v>269178</v>
          </cell>
          <cell r="K260">
            <v>39</v>
          </cell>
          <cell r="L260">
            <v>269178</v>
          </cell>
          <cell r="M260" t="str">
            <v>+</v>
          </cell>
          <cell r="N260">
            <v>0</v>
          </cell>
          <cell r="O260">
            <v>39</v>
          </cell>
          <cell r="P260">
            <v>269178</v>
          </cell>
          <cell r="R260">
            <v>0</v>
          </cell>
          <cell r="S260">
            <v>0</v>
          </cell>
          <cell r="T260">
            <v>0</v>
          </cell>
        </row>
        <row r="261">
          <cell r="A261" t="str">
            <v>11.5.5</v>
          </cell>
          <cell r="B261" t="str">
            <v>SA               (71,6%)</v>
          </cell>
          <cell r="C261" t="str">
            <v xml:space="preserve"> MOBE               (26,3%)</v>
          </cell>
          <cell r="D261" t="str">
            <v xml:space="preserve"> HE               (1,3%)</v>
          </cell>
          <cell r="E261" t="str">
            <v xml:space="preserve"> TRA               (0,8%)</v>
          </cell>
          <cell r="F26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G261" t="str">
            <v>un</v>
          </cell>
          <cell r="H261">
            <v>90</v>
          </cell>
          <cell r="I261">
            <v>62850</v>
          </cell>
          <cell r="J261">
            <v>5656500</v>
          </cell>
          <cell r="K261">
            <v>90</v>
          </cell>
          <cell r="L261">
            <v>5656500</v>
          </cell>
          <cell r="M261" t="str">
            <v>+</v>
          </cell>
          <cell r="N261">
            <v>0</v>
          </cell>
          <cell r="O261">
            <v>90</v>
          </cell>
          <cell r="P261">
            <v>5656500</v>
          </cell>
          <cell r="R261">
            <v>0</v>
          </cell>
          <cell r="S261">
            <v>0</v>
          </cell>
          <cell r="T261">
            <v>0</v>
          </cell>
        </row>
        <row r="262">
          <cell r="A262" t="str">
            <v>11.5.6</v>
          </cell>
          <cell r="B262" t="str">
            <v>SA               (71,6%)</v>
          </cell>
          <cell r="C262" t="str">
            <v xml:space="preserve"> MOBE               (26,3%)</v>
          </cell>
          <cell r="D262" t="str">
            <v xml:space="preserve"> HE               (1,3%)</v>
          </cell>
          <cell r="E262" t="str">
            <v xml:space="preserve"> TRA               (0,8%)</v>
          </cell>
          <cell r="F262" t="str">
            <v>Suministro, transporte e instalación de materiales para salida eléctrica expuesta en tubería EMT para interruptor monopolar de alumbrado 10-15 A, 125V, TIPO LEV 1451 o equivalente. Incluye interruptor,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2" t="str">
            <v>un</v>
          </cell>
          <cell r="H262">
            <v>16</v>
          </cell>
          <cell r="I262">
            <v>62850</v>
          </cell>
          <cell r="J262">
            <v>1005600</v>
          </cell>
          <cell r="K262">
            <v>16</v>
          </cell>
          <cell r="L262">
            <v>1005600</v>
          </cell>
          <cell r="M262" t="str">
            <v>+</v>
          </cell>
          <cell r="N262">
            <v>0</v>
          </cell>
          <cell r="O262">
            <v>16</v>
          </cell>
          <cell r="P262">
            <v>1005600</v>
          </cell>
          <cell r="R262">
            <v>0</v>
          </cell>
          <cell r="S262">
            <v>0</v>
          </cell>
          <cell r="T262">
            <v>0</v>
          </cell>
        </row>
        <row r="263">
          <cell r="A263" t="str">
            <v>11.5.7</v>
          </cell>
          <cell r="B263" t="str">
            <v>SA               (76,3%)</v>
          </cell>
          <cell r="C263" t="str">
            <v xml:space="preserve"> MOBE               (22%)</v>
          </cell>
          <cell r="D263" t="str">
            <v xml:space="preserve"> HE               (1,1%)</v>
          </cell>
          <cell r="E263" t="str">
            <v xml:space="preserve"> TRA               (0,6%)</v>
          </cell>
          <cell r="F263" t="str">
            <v>Suministro, transporte e instalación de materiales para salida eléctrica expuesta en tubería EMT para interruptor bipolar de alumbrado 10-15 A, 125V, TIPO LEV 5224 o equivalente. Incluye suiche,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3" t="str">
            <v>un</v>
          </cell>
          <cell r="H263">
            <v>5</v>
          </cell>
          <cell r="I263">
            <v>75351</v>
          </cell>
          <cell r="J263">
            <v>376755</v>
          </cell>
          <cell r="K263">
            <v>5</v>
          </cell>
          <cell r="L263">
            <v>376755</v>
          </cell>
          <cell r="M263" t="str">
            <v>+</v>
          </cell>
          <cell r="N263">
            <v>0</v>
          </cell>
          <cell r="O263">
            <v>5</v>
          </cell>
          <cell r="P263">
            <v>376755</v>
          </cell>
          <cell r="R263">
            <v>0</v>
          </cell>
          <cell r="S263">
            <v>0</v>
          </cell>
          <cell r="T263">
            <v>0</v>
          </cell>
        </row>
        <row r="264">
          <cell r="A264" t="str">
            <v>11.5.8</v>
          </cell>
          <cell r="B264" t="str">
            <v>SA               (76,8%)</v>
          </cell>
          <cell r="C264" t="str">
            <v xml:space="preserve"> MOBE               (21,5%)</v>
          </cell>
          <cell r="D264" t="str">
            <v xml:space="preserve"> HE               (1,1%)</v>
          </cell>
          <cell r="E264" t="str">
            <v xml:space="preserve"> TRA               (0,6%)</v>
          </cell>
          <cell r="F264"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4" t="str">
            <v>un</v>
          </cell>
          <cell r="H264">
            <v>4</v>
          </cell>
          <cell r="I264">
            <v>77052</v>
          </cell>
          <cell r="J264">
            <v>308208</v>
          </cell>
          <cell r="K264">
            <v>4</v>
          </cell>
          <cell r="L264">
            <v>308208</v>
          </cell>
          <cell r="M264" t="str">
            <v>+</v>
          </cell>
          <cell r="N264">
            <v>0</v>
          </cell>
          <cell r="O264">
            <v>4</v>
          </cell>
          <cell r="P264">
            <v>308208</v>
          </cell>
          <cell r="R264">
            <v>0</v>
          </cell>
          <cell r="S264">
            <v>0</v>
          </cell>
          <cell r="T264">
            <v>0</v>
          </cell>
        </row>
        <row r="265">
          <cell r="A265" t="str">
            <v>11.5.9</v>
          </cell>
          <cell r="B265" t="str">
            <v>SA               (79,2%)</v>
          </cell>
          <cell r="C265" t="str">
            <v xml:space="preserve"> MOBE               (18,9%)</v>
          </cell>
          <cell r="D265" t="str">
            <v xml:space="preserve"> HE               (0,9%)</v>
          </cell>
          <cell r="E265" t="str">
            <v xml:space="preserve"> TRA               (1%)</v>
          </cell>
          <cell r="F265" t="str">
            <v>Suministro, transporte e instalación de materiales para salida de alumbrado, para proyector, por ducto PVC. Incluye cajas 4"x4" PVC con tapa lisa, ducto pvc, adaptadores terminal, curvas, pega pvc, conductores de cobre 12 AWG-CU-THHN/THWN- 90ºC, conectores de conexión y empalme, tornillos, prensaestopa, obra civil y demás accesorios y elementos necesarios para su correcta instalación y funcionamiento. (Salida promedio 15 metros).</v>
          </cell>
          <cell r="G265" t="str">
            <v>un</v>
          </cell>
          <cell r="H265">
            <v>2</v>
          </cell>
          <cell r="I265">
            <v>97295</v>
          </cell>
          <cell r="J265">
            <v>194590</v>
          </cell>
          <cell r="K265">
            <v>2</v>
          </cell>
          <cell r="L265">
            <v>194590</v>
          </cell>
          <cell r="M265" t="str">
            <v>+</v>
          </cell>
          <cell r="N265">
            <v>0</v>
          </cell>
          <cell r="O265">
            <v>2</v>
          </cell>
          <cell r="P265">
            <v>194590</v>
          </cell>
          <cell r="R265">
            <v>0</v>
          </cell>
          <cell r="S265">
            <v>0</v>
          </cell>
          <cell r="T265">
            <v>0</v>
          </cell>
        </row>
        <row r="266">
          <cell r="A266" t="str">
            <v>11.5.10</v>
          </cell>
          <cell r="B266" t="str">
            <v>SA               (78,3%)</v>
          </cell>
          <cell r="C266" t="str">
            <v xml:space="preserve"> MOBE               (20,1%)</v>
          </cell>
          <cell r="D266" t="str">
            <v xml:space="preserve"> HE               (1%)</v>
          </cell>
          <cell r="E266" t="str">
            <v xml:space="preserve"> TRA               (0,6%)</v>
          </cell>
          <cell r="F266"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66" t="str">
            <v>un</v>
          </cell>
          <cell r="H266">
            <v>2</v>
          </cell>
          <cell r="I266">
            <v>79878</v>
          </cell>
          <cell r="J266">
            <v>159756</v>
          </cell>
          <cell r="K266">
            <v>2</v>
          </cell>
          <cell r="L266">
            <v>159756</v>
          </cell>
          <cell r="M266" t="str">
            <v>+</v>
          </cell>
          <cell r="N266">
            <v>0</v>
          </cell>
          <cell r="O266">
            <v>2</v>
          </cell>
          <cell r="P266">
            <v>159756</v>
          </cell>
          <cell r="R266">
            <v>0</v>
          </cell>
          <cell r="S266">
            <v>0</v>
          </cell>
          <cell r="T266">
            <v>0</v>
          </cell>
        </row>
        <row r="267">
          <cell r="A267" t="str">
            <v>11.5.11</v>
          </cell>
          <cell r="B267" t="str">
            <v>SA               (73,4%)</v>
          </cell>
          <cell r="C267" t="str">
            <v xml:space="preserve"> MOBE               (24,8%)</v>
          </cell>
          <cell r="D267" t="str">
            <v xml:space="preserve"> HE               (1,2%)</v>
          </cell>
          <cell r="E267" t="str">
            <v xml:space="preserve"> TRA               (0,6%)</v>
          </cell>
          <cell r="F267" t="str">
            <v>Suministro, transporte e instalación de materiales para salida eléctrica de toma trifilar 20A por ducto pvc,. Incluye toma trifilar, cajas metálica galvanizada con tapa suplemento, ducto pvc, conductores de cobre 3 No12   AWG-CU-THHN/THWN-90ºC, conectores de conexión y empalme, adaptadores terminales, curvas, pega pvc, tornillos, obra civil y demás accesorios y elementos necesarios para su correcta instalación y funcionamiento. (salida promedio de 10 m).</v>
          </cell>
          <cell r="G267" t="str">
            <v>un</v>
          </cell>
          <cell r="H267">
            <v>1</v>
          </cell>
          <cell r="I267">
            <v>78495</v>
          </cell>
          <cell r="J267">
            <v>78495</v>
          </cell>
          <cell r="K267">
            <v>1</v>
          </cell>
          <cell r="L267">
            <v>78495</v>
          </cell>
          <cell r="M267" t="str">
            <v>+</v>
          </cell>
          <cell r="N267">
            <v>0</v>
          </cell>
          <cell r="O267">
            <v>1</v>
          </cell>
          <cell r="P267">
            <v>78495</v>
          </cell>
          <cell r="R267">
            <v>0</v>
          </cell>
          <cell r="S267">
            <v>0</v>
          </cell>
          <cell r="T267">
            <v>0</v>
          </cell>
        </row>
        <row r="268">
          <cell r="A268" t="str">
            <v>11.6.0</v>
          </cell>
          <cell r="B268">
            <v>0</v>
          </cell>
          <cell r="C268">
            <v>0</v>
          </cell>
          <cell r="D268">
            <v>0</v>
          </cell>
          <cell r="E268">
            <v>0</v>
          </cell>
          <cell r="F268" t="str">
            <v>PROTECCIONES ELECTRICAS:  Se debe solicitar al proveedor las curvas de disparo para  verificar la coordinación de protecciones.</v>
          </cell>
          <cell r="J268">
            <v>0</v>
          </cell>
          <cell r="K268">
            <v>0</v>
          </cell>
          <cell r="L268">
            <v>0</v>
          </cell>
          <cell r="M268" t="str">
            <v>+</v>
          </cell>
          <cell r="N268">
            <v>0</v>
          </cell>
          <cell r="O268">
            <v>0</v>
          </cell>
          <cell r="P268">
            <v>0</v>
          </cell>
          <cell r="R268">
            <v>0</v>
          </cell>
          <cell r="S268">
            <v>0</v>
          </cell>
          <cell r="T268">
            <v>0</v>
          </cell>
        </row>
        <row r="269">
          <cell r="A269" t="str">
            <v>11.6.1</v>
          </cell>
          <cell r="B269" t="str">
            <v>IET               (54,4%)</v>
          </cell>
          <cell r="C269" t="str">
            <v xml:space="preserve"> MOBE               (40,2%)</v>
          </cell>
          <cell r="D269" t="str">
            <v xml:space="preserve"> HE               (2%)</v>
          </cell>
          <cell r="E269" t="str">
            <v xml:space="preserve"> TRA               (3,4%)</v>
          </cell>
          <cell r="F269" t="str">
            <v>Suministro, transporte e instalación de interruptor automático monopolar enchufable (Breaker) de 15 - 50 Amp, tipo QUICK-LAG, THQL o equivalente-ICC=10 KA, no reparable, sellado y contramarcado. Certificación RETIE, UL, SA.</v>
          </cell>
          <cell r="G269" t="str">
            <v>un</v>
          </cell>
          <cell r="H269">
            <v>29</v>
          </cell>
          <cell r="I269">
            <v>14282</v>
          </cell>
          <cell r="J269">
            <v>414178</v>
          </cell>
          <cell r="K269">
            <v>29</v>
          </cell>
          <cell r="L269">
            <v>414178</v>
          </cell>
          <cell r="M269" t="str">
            <v>+</v>
          </cell>
          <cell r="N269">
            <v>0</v>
          </cell>
          <cell r="O269">
            <v>29</v>
          </cell>
          <cell r="P269">
            <v>414178</v>
          </cell>
          <cell r="R269">
            <v>0</v>
          </cell>
          <cell r="S269">
            <v>0</v>
          </cell>
          <cell r="T269">
            <v>0</v>
          </cell>
        </row>
        <row r="270">
          <cell r="A270" t="str">
            <v>11.6.2</v>
          </cell>
          <cell r="B270" t="str">
            <v>IET               (78%)</v>
          </cell>
          <cell r="C270" t="str">
            <v xml:space="preserve"> MOBE               (19,6%)</v>
          </cell>
          <cell r="D270" t="str">
            <v xml:space="preserve"> HE               (1%)</v>
          </cell>
          <cell r="E270" t="str">
            <v xml:space="preserve"> TRA               (1,4%)</v>
          </cell>
          <cell r="F270" t="str">
            <v>Suministro, transporte e instalación de interruptor automático bipolar enchufable (Breaker) de 15-50 Amp, tipo QUICK-LAG, THQL o equivalente-ICC=10 KA, no reparable, sellado y contramarcado. Certificación RETIE, UL, SA.</v>
          </cell>
          <cell r="G270" t="str">
            <v>un</v>
          </cell>
          <cell r="H270">
            <v>5</v>
          </cell>
          <cell r="I270">
            <v>35127</v>
          </cell>
          <cell r="J270">
            <v>175635</v>
          </cell>
          <cell r="K270">
            <v>5</v>
          </cell>
          <cell r="L270">
            <v>175635</v>
          </cell>
          <cell r="M270" t="str">
            <v>+</v>
          </cell>
          <cell r="N270">
            <v>0</v>
          </cell>
          <cell r="O270">
            <v>5</v>
          </cell>
          <cell r="P270">
            <v>175635</v>
          </cell>
          <cell r="R270">
            <v>0</v>
          </cell>
          <cell r="S270">
            <v>0</v>
          </cell>
          <cell r="T270">
            <v>0</v>
          </cell>
        </row>
        <row r="271">
          <cell r="A271" t="str">
            <v>11.6.3</v>
          </cell>
          <cell r="B271" t="str">
            <v>IET               (93%)</v>
          </cell>
          <cell r="C271" t="str">
            <v xml:space="preserve"> MOBE               (6%)</v>
          </cell>
          <cell r="D271" t="str">
            <v xml:space="preserve"> HE               (0,3%)</v>
          </cell>
          <cell r="E271" t="str">
            <v xml:space="preserve"> TRA               (0,7%)</v>
          </cell>
          <cell r="F271" t="str">
            <v>Suministro, transporte e instalación de interruptor automático tripolar tipo caja moldeada industrial (Breaker) no regulable tipo EZC100N, ICC=25 KA, a 240 Voltios, no reparable, sellado y contramarcado de 80 - 100 Amperios, Incluye accesorios de conexión.</v>
          </cell>
          <cell r="G271" t="str">
            <v>un</v>
          </cell>
          <cell r="H271">
            <v>1</v>
          </cell>
          <cell r="I271">
            <v>220810</v>
          </cell>
          <cell r="J271">
            <v>220810</v>
          </cell>
          <cell r="K271">
            <v>1</v>
          </cell>
          <cell r="L271">
            <v>220810</v>
          </cell>
          <cell r="M271" t="str">
            <v>+</v>
          </cell>
          <cell r="N271">
            <v>0</v>
          </cell>
          <cell r="O271">
            <v>1</v>
          </cell>
          <cell r="P271">
            <v>220810</v>
          </cell>
          <cell r="R271">
            <v>0</v>
          </cell>
          <cell r="S271">
            <v>0</v>
          </cell>
          <cell r="T271">
            <v>0</v>
          </cell>
        </row>
        <row r="272">
          <cell r="A272" t="str">
            <v>11.7.0</v>
          </cell>
          <cell r="B272">
            <v>0</v>
          </cell>
          <cell r="C272">
            <v>0</v>
          </cell>
          <cell r="D272">
            <v>0</v>
          </cell>
          <cell r="E272">
            <v>0</v>
          </cell>
          <cell r="F272" t="str">
            <v>ACOMETIDAS DE ENERGIA MONOFASICAS</v>
          </cell>
        </row>
        <row r="273">
          <cell r="A273" t="str">
            <v>11.7.1</v>
          </cell>
          <cell r="B273" t="str">
            <v>A.CU.               (74,4%)</v>
          </cell>
          <cell r="C273" t="str">
            <v xml:space="preserve"> MOBE               (20%)</v>
          </cell>
          <cell r="D273" t="str">
            <v xml:space="preserve"> HE               (1%)</v>
          </cell>
          <cell r="E273" t="str">
            <v xml:space="preserve"> TRA               (4,6%)</v>
          </cell>
          <cell r="F273" t="str">
            <v>Suministro, transporte e instalación de acometida en alambre 3No12 cobre THHN/THWN-90ºC. Incluye accesorios para su correcta instalación y funcionamiento según RETIE.</v>
          </cell>
          <cell r="G273" t="str">
            <v>m</v>
          </cell>
          <cell r="H273">
            <v>548</v>
          </cell>
          <cell r="I273">
            <v>4171</v>
          </cell>
          <cell r="J273">
            <v>2285708</v>
          </cell>
          <cell r="K273">
            <v>548</v>
          </cell>
          <cell r="L273">
            <v>2285708</v>
          </cell>
          <cell r="M273" t="str">
            <v>+</v>
          </cell>
          <cell r="N273">
            <v>0</v>
          </cell>
          <cell r="O273">
            <v>548</v>
          </cell>
          <cell r="P273">
            <v>2285708</v>
          </cell>
          <cell r="R273">
            <v>0</v>
          </cell>
          <cell r="S273">
            <v>0</v>
          </cell>
          <cell r="T273">
            <v>0</v>
          </cell>
        </row>
        <row r="274">
          <cell r="A274" t="str">
            <v>11.7.2</v>
          </cell>
          <cell r="B274" t="str">
            <v>ACU               (87,5%)</v>
          </cell>
          <cell r="C274" t="str">
            <v xml:space="preserve"> MOBE               (8,3%)</v>
          </cell>
          <cell r="D274" t="str">
            <v xml:space="preserve"> HE               (0,4%)</v>
          </cell>
          <cell r="E274" t="str">
            <v xml:space="preserve"> TRA               (3,8%)</v>
          </cell>
          <cell r="F274" t="str">
            <v>Suministro, transporte e instalación de acometida monofásica en cables 3No8 + 1No10 cobre THHN/THWN-90ºC. Incluye conectores, encintada y demás accesorios para su correcta instalación y funcionamiento según RETIE y Normas EPM.</v>
          </cell>
          <cell r="G274" t="str">
            <v>m</v>
          </cell>
          <cell r="H274">
            <v>15</v>
          </cell>
          <cell r="I274">
            <v>12576</v>
          </cell>
          <cell r="J274">
            <v>188640</v>
          </cell>
          <cell r="K274">
            <v>15</v>
          </cell>
          <cell r="L274">
            <v>188640</v>
          </cell>
          <cell r="M274" t="str">
            <v>+</v>
          </cell>
          <cell r="N274">
            <v>0</v>
          </cell>
          <cell r="O274">
            <v>15</v>
          </cell>
          <cell r="P274">
            <v>188640</v>
          </cell>
          <cell r="R274">
            <v>0</v>
          </cell>
          <cell r="S274">
            <v>0</v>
          </cell>
          <cell r="T274">
            <v>0</v>
          </cell>
        </row>
        <row r="275">
          <cell r="A275" t="str">
            <v>11.7.3</v>
          </cell>
          <cell r="B275" t="str">
            <v>ACU               (83,8%)</v>
          </cell>
          <cell r="C275" t="str">
            <v xml:space="preserve"> MOBE               (12,7%)</v>
          </cell>
          <cell r="D275" t="str">
            <v xml:space="preserve"> HE               (0,6%)</v>
          </cell>
          <cell r="E275" t="str">
            <v xml:space="preserve"> TRA               (2,9%)</v>
          </cell>
          <cell r="F275" t="str">
            <v>Suministro, transporte e instalación de acometida en alambre 2 No10 +2 No12 AWG cobre THHN/THWN por ducto. Incluye accesorios para su correcta instalación y funcionamiento según RETIE.</v>
          </cell>
          <cell r="G275" t="str">
            <v>m</v>
          </cell>
          <cell r="H275">
            <v>25</v>
          </cell>
          <cell r="I275">
            <v>6566</v>
          </cell>
          <cell r="J275">
            <v>164150</v>
          </cell>
          <cell r="K275">
            <v>25</v>
          </cell>
          <cell r="L275">
            <v>164150</v>
          </cell>
          <cell r="M275" t="str">
            <v>+</v>
          </cell>
          <cell r="N275">
            <v>0</v>
          </cell>
          <cell r="O275">
            <v>25</v>
          </cell>
          <cell r="P275">
            <v>164150</v>
          </cell>
          <cell r="R275">
            <v>0</v>
          </cell>
          <cell r="S275">
            <v>0</v>
          </cell>
          <cell r="T275">
            <v>0</v>
          </cell>
        </row>
        <row r="276">
          <cell r="A276" t="str">
            <v>11.8.0</v>
          </cell>
          <cell r="B276">
            <v>0</v>
          </cell>
          <cell r="C276">
            <v>0</v>
          </cell>
          <cell r="D276">
            <v>0</v>
          </cell>
          <cell r="E276">
            <v>0</v>
          </cell>
          <cell r="F276" t="str">
            <v>ELEMENTOS Y CABLES PARA RED DE IMAGEN.</v>
          </cell>
        </row>
        <row r="277">
          <cell r="A277" t="str">
            <v>11.8.1</v>
          </cell>
          <cell r="B277" t="str">
            <v>IET               (62,3%)</v>
          </cell>
          <cell r="C277" t="str">
            <v xml:space="preserve"> MOBE               (29,8%)</v>
          </cell>
          <cell r="D277" t="str">
            <v xml:space="preserve"> HE               (1,5%)</v>
          </cell>
          <cell r="E277" t="str">
            <v xml:space="preserve"> TRA               (6,4%)</v>
          </cell>
          <cell r="F277"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G277" t="str">
            <v>m</v>
          </cell>
          <cell r="H277">
            <v>45</v>
          </cell>
          <cell r="I277">
            <v>2986</v>
          </cell>
          <cell r="J277">
            <v>134370</v>
          </cell>
          <cell r="K277">
            <v>45</v>
          </cell>
          <cell r="L277">
            <v>134370</v>
          </cell>
          <cell r="M277" t="str">
            <v>+</v>
          </cell>
          <cell r="N277">
            <v>0</v>
          </cell>
          <cell r="O277">
            <v>45</v>
          </cell>
          <cell r="P277">
            <v>134370</v>
          </cell>
          <cell r="R277">
            <v>0</v>
          </cell>
          <cell r="S277">
            <v>0</v>
          </cell>
          <cell r="T277">
            <v>0</v>
          </cell>
        </row>
        <row r="278">
          <cell r="A278" t="str">
            <v>11.8.2</v>
          </cell>
          <cell r="B278" t="str">
            <v>SA               (72,7%)</v>
          </cell>
          <cell r="C278" t="str">
            <v xml:space="preserve"> MOBE               (24,3%)</v>
          </cell>
          <cell r="D278" t="str">
            <v xml:space="preserve"> HE               (1,2%)</v>
          </cell>
          <cell r="E278" t="str">
            <v xml:space="preserve"> TRA               (1,8%)</v>
          </cell>
          <cell r="F278" t="str">
            <v>Suministro, transporte e instalación de materiales para salida de TV por tubería pvc. Incluye toma TV tipo luminex de la línea KORA KORA, ducto pvc, caja 4x4 con tapa suplemento, tornillos y demás accesorios y elementos necesarios para su correcta instalación. (No incluye spliters, ni el cable.). (salida promedio 15 m).</v>
          </cell>
          <cell r="G278" t="str">
            <v>un</v>
          </cell>
          <cell r="H278">
            <v>1</v>
          </cell>
          <cell r="I278">
            <v>54354</v>
          </cell>
          <cell r="J278">
            <v>54354</v>
          </cell>
          <cell r="K278">
            <v>1</v>
          </cell>
          <cell r="L278">
            <v>54354</v>
          </cell>
          <cell r="M278" t="str">
            <v>+</v>
          </cell>
          <cell r="N278">
            <v>0</v>
          </cell>
          <cell r="O278">
            <v>1</v>
          </cell>
          <cell r="P278">
            <v>54354</v>
          </cell>
          <cell r="R278">
            <v>0</v>
          </cell>
          <cell r="S278">
            <v>0</v>
          </cell>
          <cell r="T278">
            <v>0</v>
          </cell>
        </row>
        <row r="279">
          <cell r="A279" t="str">
            <v>11.9.0</v>
          </cell>
          <cell r="B279">
            <v>0</v>
          </cell>
          <cell r="C279">
            <v>0</v>
          </cell>
          <cell r="D279">
            <v>0</v>
          </cell>
          <cell r="E279">
            <v>0</v>
          </cell>
          <cell r="F279" t="str">
            <v>ELEMENTOS Y CABLES PARA RED DE TELECOMUNICACIONES.</v>
          </cell>
        </row>
        <row r="280">
          <cell r="A280" t="str">
            <v>11.9.1</v>
          </cell>
          <cell r="B280" t="str">
            <v>IET               (55,2%)</v>
          </cell>
          <cell r="C280" t="str">
            <v xml:space="preserve"> MOBE               (40,2%)</v>
          </cell>
          <cell r="D280" t="str">
            <v xml:space="preserve"> HE               (2%)</v>
          </cell>
          <cell r="E280" t="str">
            <v xml:space="preserve"> TRA               (2,6%)</v>
          </cell>
          <cell r="F280" t="str">
            <v>Suministro, transporte e instalación de salida telefónica doble RJ-11 de la línea KORE de luminex. Incluye toma telefónico, plaqueta, caja 4x4 con tapa suplemento, ducto PVC, curvas, adaptadores, pega pvc, obra civil y demás accesorios necesarios para su correcta instalación.(salida promedio 5 m).</v>
          </cell>
          <cell r="G280" t="str">
            <v>un</v>
          </cell>
          <cell r="H280">
            <v>3</v>
          </cell>
          <cell r="I280">
            <v>37113</v>
          </cell>
          <cell r="J280">
            <v>111339</v>
          </cell>
          <cell r="K280">
            <v>3</v>
          </cell>
          <cell r="L280">
            <v>111339</v>
          </cell>
          <cell r="M280" t="str">
            <v>+</v>
          </cell>
          <cell r="N280">
            <v>0</v>
          </cell>
          <cell r="O280">
            <v>3</v>
          </cell>
          <cell r="P280">
            <v>111339</v>
          </cell>
          <cell r="R280">
            <v>0</v>
          </cell>
          <cell r="S280">
            <v>0</v>
          </cell>
          <cell r="T280">
            <v>0</v>
          </cell>
        </row>
        <row r="281">
          <cell r="A281" t="str">
            <v>11.9.2</v>
          </cell>
          <cell r="B281" t="str">
            <v>IET               (51,5%)</v>
          </cell>
          <cell r="C281" t="str">
            <v xml:space="preserve"> MOBE               (23,6%)</v>
          </cell>
          <cell r="D281" t="str">
            <v xml:space="preserve"> HE               (1,2%)</v>
          </cell>
          <cell r="E281" t="str">
            <v xml:space="preserve"> TRA               (23,7%)</v>
          </cell>
          <cell r="F281" t="str">
            <v>Suministro, transporte e instalación de cable UTP Categoría 6 de cuatro pares, cumpla normas EIA/TIA568B. Incluye plug RJ-45, certificación y resultados en medio impreso y magnético, Marcación y Ficho de Identificación y demás elementos necesarios para su correcta instalación.</v>
          </cell>
          <cell r="G281" t="str">
            <v>m</v>
          </cell>
          <cell r="H281">
            <v>1267</v>
          </cell>
          <cell r="I281">
            <v>3234</v>
          </cell>
          <cell r="J281">
            <v>4097478</v>
          </cell>
          <cell r="K281">
            <v>1267</v>
          </cell>
          <cell r="L281">
            <v>4097478</v>
          </cell>
          <cell r="M281" t="str">
            <v>+</v>
          </cell>
          <cell r="N281">
            <v>0</v>
          </cell>
          <cell r="O281">
            <v>1267</v>
          </cell>
          <cell r="P281">
            <v>4097478</v>
          </cell>
          <cell r="R281">
            <v>0</v>
          </cell>
          <cell r="S281">
            <v>0</v>
          </cell>
          <cell r="T281">
            <v>0</v>
          </cell>
        </row>
        <row r="282">
          <cell r="A282" t="str">
            <v>11.9.3</v>
          </cell>
          <cell r="B282" t="str">
            <v>SA               (61,8%)</v>
          </cell>
          <cell r="C282" t="str">
            <v xml:space="preserve"> MOBE               (34,4%)</v>
          </cell>
          <cell r="D282" t="str">
            <v xml:space="preserve"> HE               (1,7%)</v>
          </cell>
          <cell r="E282" t="str">
            <v xml:space="preserve"> TRA               (2,1%)</v>
          </cell>
          <cell r="F282" t="str">
            <v>Suministro, transporte e instalación de salida doble de voz y datos RJ 45 cat 6,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G282" t="str">
            <v>un</v>
          </cell>
          <cell r="H282">
            <v>1</v>
          </cell>
          <cell r="I282">
            <v>70023</v>
          </cell>
          <cell r="J282">
            <v>70023</v>
          </cell>
          <cell r="K282">
            <v>1</v>
          </cell>
          <cell r="L282">
            <v>70023</v>
          </cell>
          <cell r="M282" t="str">
            <v>+</v>
          </cell>
          <cell r="N282">
            <v>0</v>
          </cell>
          <cell r="O282">
            <v>1</v>
          </cell>
          <cell r="P282">
            <v>70023</v>
          </cell>
          <cell r="R282">
            <v>0</v>
          </cell>
          <cell r="S282">
            <v>0</v>
          </cell>
          <cell r="T282">
            <v>0</v>
          </cell>
        </row>
        <row r="283">
          <cell r="A283" t="str">
            <v>11.9.4</v>
          </cell>
          <cell r="B283" t="str">
            <v>SA               (69%)</v>
          </cell>
          <cell r="C283" t="str">
            <v xml:space="preserve"> MOBE               (25,9%)</v>
          </cell>
          <cell r="D283" t="str">
            <v xml:space="preserve"> HE               (1,3%)</v>
          </cell>
          <cell r="E283" t="str">
            <v xml:space="preserve"> TRA               (3,8%)</v>
          </cell>
          <cell r="F283" t="str">
            <v>Suministro, transporte e instalación de salida sencilla de datos RJ 45 cat 6, aplicable a normas TIA 568A/TIA 568B, cumpla estandares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G283" t="str">
            <v>un</v>
          </cell>
          <cell r="H283">
            <v>9</v>
          </cell>
          <cell r="I283">
            <v>25413</v>
          </cell>
          <cell r="J283">
            <v>228717</v>
          </cell>
          <cell r="K283">
            <v>9</v>
          </cell>
          <cell r="L283">
            <v>228717</v>
          </cell>
          <cell r="M283" t="str">
            <v>+</v>
          </cell>
          <cell r="N283">
            <v>0</v>
          </cell>
          <cell r="O283">
            <v>9</v>
          </cell>
          <cell r="P283">
            <v>228717</v>
          </cell>
          <cell r="R283">
            <v>0</v>
          </cell>
          <cell r="S283">
            <v>0</v>
          </cell>
          <cell r="T283">
            <v>0</v>
          </cell>
        </row>
        <row r="284">
          <cell r="A284" t="str">
            <v>11.9.5</v>
          </cell>
          <cell r="B284" t="str">
            <v>SA               (74,4%)</v>
          </cell>
          <cell r="C284" t="str">
            <v xml:space="preserve"> MOBE               (22,7%)</v>
          </cell>
          <cell r="D284" t="str">
            <v xml:space="preserve"> HE               (1,1%)</v>
          </cell>
          <cell r="E284" t="str">
            <v xml:space="preserve"> TRA               (1,8%)</v>
          </cell>
          <cell r="F284" t="str">
            <v>Suministro, transporte e instalación de salida sencilla de datos RJ 45 Categoría 6, aplicable a normas TIA 568A/TIA 568B, cumpla Estandares industriales y estén en el listado UL y además sean marca reconocida en el mercado. incluye:  toma de voz o datos, caja metálica 12x5cm con tapa troquel, faceplate, módulo, elementos asociados, marcación con placa en acrílico o térmica, ducto EMT, curvas, uniones, adaptadores, grapas y demás elementos necesarios para su correcta instalación.(Salida promedio 3 metros). No incluye cable</v>
          </cell>
          <cell r="G284" t="str">
            <v>un</v>
          </cell>
          <cell r="H284">
            <v>4</v>
          </cell>
          <cell r="I284">
            <v>53762</v>
          </cell>
          <cell r="J284">
            <v>215048</v>
          </cell>
          <cell r="K284">
            <v>4</v>
          </cell>
          <cell r="L284">
            <v>215048</v>
          </cell>
          <cell r="M284" t="str">
            <v>+</v>
          </cell>
          <cell r="N284">
            <v>0</v>
          </cell>
          <cell r="O284">
            <v>4</v>
          </cell>
          <cell r="P284">
            <v>215048</v>
          </cell>
          <cell r="R284">
            <v>0</v>
          </cell>
          <cell r="S284">
            <v>0</v>
          </cell>
          <cell r="T284">
            <v>0</v>
          </cell>
        </row>
        <row r="285">
          <cell r="A285" t="str">
            <v>11.9.6</v>
          </cell>
          <cell r="B285" t="str">
            <v>SA               (68,6%)</v>
          </cell>
          <cell r="C285" t="str">
            <v xml:space="preserve"> MOBE               (27,9%)</v>
          </cell>
          <cell r="D285" t="str">
            <v xml:space="preserve"> HE               (1,4%)</v>
          </cell>
          <cell r="E285" t="str">
            <v xml:space="preserve"> TRA               (2,1%)</v>
          </cell>
          <cell r="F285" t="str">
            <v>Suministro, transporte e instalación de salida doble de voz y datos RJ- 45 cat 6, aplicable a normas TIA 568A/TIA 568B, cumpla estandares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G285" t="str">
            <v>un</v>
          </cell>
          <cell r="H285">
            <v>14</v>
          </cell>
          <cell r="I285">
            <v>45657</v>
          </cell>
          <cell r="J285">
            <v>639198</v>
          </cell>
          <cell r="K285">
            <v>14</v>
          </cell>
          <cell r="L285">
            <v>639198</v>
          </cell>
          <cell r="M285" t="str">
            <v>+</v>
          </cell>
          <cell r="N285">
            <v>0</v>
          </cell>
          <cell r="O285">
            <v>14</v>
          </cell>
          <cell r="P285">
            <v>639198</v>
          </cell>
          <cell r="R285">
            <v>0</v>
          </cell>
          <cell r="S285">
            <v>0</v>
          </cell>
          <cell r="T285">
            <v>0</v>
          </cell>
        </row>
        <row r="286">
          <cell r="A286" t="str">
            <v>11.9.7</v>
          </cell>
          <cell r="B286" t="str">
            <v>IET               (93,3%)</v>
          </cell>
          <cell r="C286" t="str">
            <v xml:space="preserve"> MOBE               (6%)</v>
          </cell>
          <cell r="D286" t="str">
            <v xml:space="preserve"> HE               (0,3%)</v>
          </cell>
          <cell r="E286" t="str">
            <v xml:space="preserve"> TRA               (0,4%)</v>
          </cell>
          <cell r="F286" t="str">
            <v>Suministro, transporte e instalación de Patch panel preemsamblado en fabrica LEV ref 69270-U24con capacidad para 24 puertos UTP, RJ-45, categoría 6, incluye elementos de fijación y marcación de los puertos.</v>
          </cell>
          <cell r="G286" t="str">
            <v>un</v>
          </cell>
          <cell r="H286">
            <v>3</v>
          </cell>
          <cell r="I286">
            <v>437047</v>
          </cell>
          <cell r="J286">
            <v>1311141</v>
          </cell>
          <cell r="K286">
            <v>3</v>
          </cell>
          <cell r="L286">
            <v>1311141</v>
          </cell>
          <cell r="M286" t="str">
            <v>+</v>
          </cell>
          <cell r="N286">
            <v>0</v>
          </cell>
          <cell r="O286">
            <v>3</v>
          </cell>
          <cell r="P286">
            <v>1311141</v>
          </cell>
          <cell r="R286">
            <v>0</v>
          </cell>
          <cell r="S286">
            <v>0</v>
          </cell>
          <cell r="T286">
            <v>0</v>
          </cell>
        </row>
        <row r="287">
          <cell r="A287" t="str">
            <v>11.9.8</v>
          </cell>
          <cell r="B287" t="str">
            <v>IET               (74,7%)</v>
          </cell>
          <cell r="C287" t="str">
            <v xml:space="preserve"> MOBE               (13,4%)</v>
          </cell>
          <cell r="D287" t="str">
            <v xml:space="preserve"> HE               (0,7%)</v>
          </cell>
          <cell r="E287" t="str">
            <v xml:space="preserve"> TRA               (11,2%)</v>
          </cell>
          <cell r="F287" t="str">
            <v>Suministro, transporte e instalación de patch cord cable flexible 4 pares con conectores RJ-45 en ambos extremos, cat 6 de 90 cm; preensamblado en fábrica.</v>
          </cell>
          <cell r="G287" t="str">
            <v>un</v>
          </cell>
          <cell r="H287">
            <v>41</v>
          </cell>
          <cell r="I287">
            <v>17060</v>
          </cell>
          <cell r="J287">
            <v>699460</v>
          </cell>
          <cell r="K287">
            <v>41</v>
          </cell>
          <cell r="L287">
            <v>699460</v>
          </cell>
          <cell r="M287" t="str">
            <v>+</v>
          </cell>
          <cell r="N287">
            <v>0</v>
          </cell>
          <cell r="O287">
            <v>41</v>
          </cell>
          <cell r="P287">
            <v>699460</v>
          </cell>
          <cell r="R287">
            <v>0</v>
          </cell>
          <cell r="S287">
            <v>0</v>
          </cell>
          <cell r="T287">
            <v>0</v>
          </cell>
        </row>
        <row r="288">
          <cell r="A288" t="str">
            <v>11.9.9</v>
          </cell>
          <cell r="B288" t="str">
            <v>IET               (94,2%)</v>
          </cell>
          <cell r="C288" t="str">
            <v xml:space="preserve"> MOBE               (5%)</v>
          </cell>
          <cell r="D288" t="str">
            <v xml:space="preserve"> HE               (0,3%)</v>
          </cell>
          <cell r="E288" t="str">
            <v xml:space="preserve"> TRA               (0,5%)</v>
          </cell>
          <cell r="F288" t="str">
            <v>Suministro, transporte e instalación de switch Ethernet, 10/100 Mbps de 48 puertos, con 2 puertos a 1000 + 2 slop mgbit para fibra, ref FGSW-48405. Incluye la marcación de los puertos en el switch.</v>
          </cell>
          <cell r="G288" t="str">
            <v>un</v>
          </cell>
          <cell r="H288">
            <v>2</v>
          </cell>
          <cell r="I288">
            <v>1047040</v>
          </cell>
          <cell r="J288">
            <v>2094080</v>
          </cell>
          <cell r="K288">
            <v>2</v>
          </cell>
          <cell r="L288">
            <v>2094080</v>
          </cell>
          <cell r="M288" t="str">
            <v>+</v>
          </cell>
          <cell r="N288">
            <v>0</v>
          </cell>
          <cell r="O288">
            <v>2</v>
          </cell>
          <cell r="P288">
            <v>2094080</v>
          </cell>
          <cell r="R288">
            <v>0</v>
          </cell>
          <cell r="S288">
            <v>0</v>
          </cell>
          <cell r="T288">
            <v>0</v>
          </cell>
        </row>
        <row r="289">
          <cell r="A289" t="str">
            <v>11.9.10</v>
          </cell>
          <cell r="B289" t="str">
            <v>IET               (83,4%)</v>
          </cell>
          <cell r="C289" t="str">
            <v xml:space="preserve"> MOBE               (14%)</v>
          </cell>
          <cell r="D289" t="str">
            <v xml:space="preserve"> HE               (0,7%)</v>
          </cell>
          <cell r="E289" t="str">
            <v xml:space="preserve"> TRA               (1,9%)</v>
          </cell>
          <cell r="F289" t="str">
            <v>Suministro, transporte e instalación de bandeja portacables para rack. Incluye todos los elementos necesarios para su correcta instalación y funcionamiento.</v>
          </cell>
          <cell r="G289" t="str">
            <v>un</v>
          </cell>
          <cell r="H289">
            <v>2</v>
          </cell>
          <cell r="I289">
            <v>49321</v>
          </cell>
          <cell r="J289">
            <v>98642</v>
          </cell>
          <cell r="K289">
            <v>2</v>
          </cell>
          <cell r="L289">
            <v>98642</v>
          </cell>
          <cell r="M289" t="str">
            <v>+</v>
          </cell>
          <cell r="N289">
            <v>0</v>
          </cell>
          <cell r="O289">
            <v>2</v>
          </cell>
          <cell r="P289">
            <v>98642</v>
          </cell>
          <cell r="R289">
            <v>0</v>
          </cell>
          <cell r="S289">
            <v>0</v>
          </cell>
          <cell r="T289">
            <v>0</v>
          </cell>
        </row>
        <row r="290">
          <cell r="A290" t="str">
            <v>11.9.11</v>
          </cell>
          <cell r="B290" t="str">
            <v>IET               (85,1%)</v>
          </cell>
          <cell r="C290" t="str">
            <v xml:space="preserve"> MOBE               (11,5%)</v>
          </cell>
          <cell r="D290" t="str">
            <v xml:space="preserve"> HE               (0,6%)</v>
          </cell>
          <cell r="E290" t="str">
            <v xml:space="preserve"> TRA               (2,8%)</v>
          </cell>
          <cell r="F290" t="str">
            <v>Suministro, transporte e instalación de organizador horizontal de cables 40x40 para instalar en Rack. Incluye todos los elementos necesarios para su correcta instalación y funcionamiento.</v>
          </cell>
          <cell r="G290" t="str">
            <v>un</v>
          </cell>
          <cell r="H290">
            <v>4</v>
          </cell>
          <cell r="I290">
            <v>34494</v>
          </cell>
          <cell r="J290">
            <v>137976</v>
          </cell>
          <cell r="K290">
            <v>4</v>
          </cell>
          <cell r="L290">
            <v>137976</v>
          </cell>
          <cell r="M290" t="str">
            <v>+</v>
          </cell>
          <cell r="N290">
            <v>0</v>
          </cell>
          <cell r="O290">
            <v>4</v>
          </cell>
          <cell r="P290">
            <v>137976</v>
          </cell>
          <cell r="R290">
            <v>0</v>
          </cell>
          <cell r="S290">
            <v>0</v>
          </cell>
          <cell r="T290">
            <v>0</v>
          </cell>
        </row>
        <row r="291">
          <cell r="A291" t="str">
            <v>11.9.12</v>
          </cell>
          <cell r="B291" t="str">
            <v>IET               (80,7%)</v>
          </cell>
          <cell r="C291" t="str">
            <v xml:space="preserve"> MOBE               (17,5%)</v>
          </cell>
          <cell r="D291" t="str">
            <v xml:space="preserve"> HE               (0,9%)</v>
          </cell>
          <cell r="E291" t="str">
            <v xml:space="preserve"> TRA               (0,9%)</v>
          </cell>
          <cell r="F291" t="str">
            <v>Suministro, transporte e instalación de regleta S66 M1-25 pares AMP aprobada por UNE para instalar en tablero de distribución telefónico. incluye fichos de puenteo, identificación y marcación de pares de  telecomunicaciones.</v>
          </cell>
          <cell r="G291" t="str">
            <v>un</v>
          </cell>
          <cell r="H291">
            <v>1</v>
          </cell>
          <cell r="I291">
            <v>109147</v>
          </cell>
          <cell r="J291">
            <v>109147</v>
          </cell>
          <cell r="K291">
            <v>1</v>
          </cell>
          <cell r="L291">
            <v>109147</v>
          </cell>
          <cell r="M291" t="str">
            <v>+</v>
          </cell>
          <cell r="N291">
            <v>0</v>
          </cell>
          <cell r="O291">
            <v>1</v>
          </cell>
          <cell r="P291">
            <v>109147</v>
          </cell>
          <cell r="R291">
            <v>0</v>
          </cell>
          <cell r="S291">
            <v>0</v>
          </cell>
          <cell r="T291">
            <v>0</v>
          </cell>
        </row>
        <row r="292">
          <cell r="A292" t="str">
            <v>11.9.13</v>
          </cell>
          <cell r="B292" t="str">
            <v>IET               (84,9%)</v>
          </cell>
          <cell r="C292" t="str">
            <v xml:space="preserve"> MOBE               (11,8%)</v>
          </cell>
          <cell r="D292" t="str">
            <v xml:space="preserve"> HE               (0,6%)</v>
          </cell>
          <cell r="E292" t="str">
            <v xml:space="preserve"> TRA               (2,7%)</v>
          </cell>
          <cell r="F292" t="str">
            <v xml:space="preserve">Suministro, transporte e instalación de Rack  abierto autosoportado de 1,8m metros en lámina cold rolled calibre 16. Incluye, bandeja portacable de 15x3 cm. con peldaños, multitoma de 6 salidas 1800 vatios como mínimo, pernos expansivos de fijación, y demás  elementos necesarios para su correcta instalación. </v>
          </cell>
          <cell r="G292" t="str">
            <v>un</v>
          </cell>
          <cell r="H292">
            <v>1</v>
          </cell>
          <cell r="I292">
            <v>538062</v>
          </cell>
          <cell r="J292">
            <v>538062</v>
          </cell>
          <cell r="K292">
            <v>1</v>
          </cell>
          <cell r="L292">
            <v>538062</v>
          </cell>
          <cell r="M292" t="str">
            <v>+</v>
          </cell>
          <cell r="N292">
            <v>0</v>
          </cell>
          <cell r="O292">
            <v>1</v>
          </cell>
          <cell r="P292">
            <v>538062</v>
          </cell>
          <cell r="R292">
            <v>0</v>
          </cell>
          <cell r="S292">
            <v>0</v>
          </cell>
          <cell r="T292">
            <v>0</v>
          </cell>
        </row>
        <row r="293">
          <cell r="A293" t="str">
            <v>11.9.14</v>
          </cell>
          <cell r="B293" t="str">
            <v>HI               (98%)</v>
          </cell>
          <cell r="C293" t="str">
            <v xml:space="preserve"> MOBE               (1,6%)</v>
          </cell>
          <cell r="D293" t="str">
            <v xml:space="preserve"> HE               (0,4%)</v>
          </cell>
          <cell r="E293">
            <v>0</v>
          </cell>
          <cell r="F293" t="str">
            <v xml:space="preserve">Suministro, transporte e instalación de UPS de trabajo pesado 3 KW, Monofásico de 120V de entrada  y  120V de salida . Incluye: juego de supresores de pico, de alta capacidad, autonomía de 6 minutos mínimo,  además deberá estar soportado por una base apta para para tal fin. </v>
          </cell>
          <cell r="G293" t="str">
            <v>un</v>
          </cell>
          <cell r="H293">
            <v>1</v>
          </cell>
          <cell r="I293">
            <v>3869646</v>
          </cell>
          <cell r="J293">
            <v>3869646</v>
          </cell>
          <cell r="K293">
            <v>1</v>
          </cell>
          <cell r="L293">
            <v>3869646</v>
          </cell>
          <cell r="M293" t="str">
            <v>+</v>
          </cell>
          <cell r="N293">
            <v>0</v>
          </cell>
          <cell r="O293">
            <v>1</v>
          </cell>
          <cell r="P293">
            <v>3869646</v>
          </cell>
          <cell r="R293">
            <v>0</v>
          </cell>
          <cell r="S293">
            <v>0</v>
          </cell>
          <cell r="T293">
            <v>0</v>
          </cell>
        </row>
        <row r="294">
          <cell r="A294" t="str">
            <v>11.9.15</v>
          </cell>
          <cell r="B294" t="str">
            <v>SA               (37,9%)</v>
          </cell>
          <cell r="C294" t="str">
            <v xml:space="preserve"> MOBE               (55,4%)</v>
          </cell>
          <cell r="D294" t="str">
            <v xml:space="preserve"> HE               (2,8%)</v>
          </cell>
          <cell r="E294" t="str">
            <v xml:space="preserve"> TRA               (3,9%)</v>
          </cell>
          <cell r="F294" t="str">
            <v>Suministro, transporte e instalación de salida para VGA de 15 pines para ponchar. Incluye: caja 12x12x5cm con tapa con troquel universal, faceplate, módulo, elementos asociados, marcación con placa en acrílico o térmica y demás elementos necesarios para su correcta instalación.</v>
          </cell>
          <cell r="G294" t="str">
            <v>un</v>
          </cell>
          <cell r="H294">
            <v>48</v>
          </cell>
          <cell r="I294">
            <v>37243</v>
          </cell>
          <cell r="J294">
            <v>1787664</v>
          </cell>
          <cell r="K294">
            <v>48</v>
          </cell>
          <cell r="L294">
            <v>1787664</v>
          </cell>
          <cell r="M294" t="str">
            <v>+</v>
          </cell>
          <cell r="N294">
            <v>0</v>
          </cell>
          <cell r="O294">
            <v>48</v>
          </cell>
          <cell r="P294">
            <v>1787664</v>
          </cell>
          <cell r="R294">
            <v>0</v>
          </cell>
          <cell r="S294">
            <v>0</v>
          </cell>
          <cell r="T294">
            <v>0</v>
          </cell>
        </row>
        <row r="295">
          <cell r="A295" t="str">
            <v>11.9.16</v>
          </cell>
          <cell r="B295" t="str">
            <v>IET               (84%)</v>
          </cell>
          <cell r="C295" t="str">
            <v xml:space="preserve"> MOBE               (15,2%)</v>
          </cell>
          <cell r="D295" t="str">
            <v xml:space="preserve"> HE               (0,8%)</v>
          </cell>
          <cell r="E295">
            <v>0</v>
          </cell>
          <cell r="F295" t="str">
            <v>Suministro, transporte e instalación de cable minicoaxial para trasmisión de VGA de alta resolución de min 28AWG por hilo. Incluye ponchada y todos los elementos necesarios para su correcta instalación y funcionamiento.</v>
          </cell>
          <cell r="G295" t="str">
            <v>m</v>
          </cell>
          <cell r="H295">
            <v>45</v>
          </cell>
          <cell r="I295">
            <v>13336</v>
          </cell>
          <cell r="J295">
            <v>600120</v>
          </cell>
          <cell r="K295">
            <v>45</v>
          </cell>
          <cell r="L295">
            <v>600120</v>
          </cell>
          <cell r="M295" t="str">
            <v>+</v>
          </cell>
          <cell r="N295">
            <v>0</v>
          </cell>
          <cell r="O295">
            <v>45</v>
          </cell>
          <cell r="P295">
            <v>600120</v>
          </cell>
          <cell r="R295">
            <v>0</v>
          </cell>
          <cell r="S295">
            <v>0</v>
          </cell>
          <cell r="T295">
            <v>0</v>
          </cell>
        </row>
        <row r="296">
          <cell r="A296" t="str">
            <v>11.10.0</v>
          </cell>
          <cell r="B296">
            <v>0</v>
          </cell>
          <cell r="C296">
            <v>0</v>
          </cell>
          <cell r="D296">
            <v>0</v>
          </cell>
          <cell r="E296">
            <v>0</v>
          </cell>
          <cell r="F296" t="str">
            <v>LUMINARIAS</v>
          </cell>
        </row>
        <row r="297">
          <cell r="A297" t="str">
            <v>11.10.1</v>
          </cell>
          <cell r="B297" t="str">
            <v>IET               (79,8%)</v>
          </cell>
          <cell r="C297" t="str">
            <v xml:space="preserve"> MOBE               (10,8%)</v>
          </cell>
          <cell r="D297" t="str">
            <v xml:space="preserve"> HE               (0,5%)</v>
          </cell>
          <cell r="E297" t="str">
            <v xml:space="preserve"> TRA               (8,9%)</v>
          </cell>
          <cell r="F297" t="str">
            <v>Suministro, transporte e instalación de LUMINARIA CUBIK 2x54W 1,20m de longitud, INSTALACIÓN PARA SUSPENDER. 10 cms de ancho, 12 cms de alto, chasis metálico fabricado en cold rolled calibre 22  USG  o aluminio extruido de 1,5mm,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v>
          </cell>
          <cell r="G297" t="str">
            <v>un</v>
          </cell>
          <cell r="H297">
            <v>33</v>
          </cell>
          <cell r="I297">
            <v>263024</v>
          </cell>
          <cell r="J297">
            <v>8679792</v>
          </cell>
          <cell r="K297">
            <v>33</v>
          </cell>
          <cell r="L297">
            <v>8679792</v>
          </cell>
          <cell r="M297" t="str">
            <v>+</v>
          </cell>
          <cell r="N297">
            <v>0</v>
          </cell>
          <cell r="O297">
            <v>33</v>
          </cell>
          <cell r="P297">
            <v>8679792</v>
          </cell>
          <cell r="R297">
            <v>0</v>
          </cell>
          <cell r="S297">
            <v>0</v>
          </cell>
          <cell r="T297">
            <v>0</v>
          </cell>
        </row>
        <row r="298">
          <cell r="A298" t="str">
            <v>11.10.2</v>
          </cell>
          <cell r="B298" t="str">
            <v>IET               (91,9%)</v>
          </cell>
          <cell r="C298" t="str">
            <v xml:space="preserve"> MOBE               (6,9%)</v>
          </cell>
          <cell r="D298" t="str">
            <v xml:space="preserve"> HE               (0,3%)</v>
          </cell>
          <cell r="E298" t="str">
            <v xml:space="preserve"> TRA               (0,9%)</v>
          </cell>
          <cell r="F298" t="str">
            <v xml:space="preserve">Suministro, transporte e instalación de LUMINARIA CUBIK 2x54W 2,40 mts de longitud, INSTALACIÓN PARA SUSPENDER. 10 cms de ancho, 12 cms de alto, chasis metálico fabricado en cold rolled calibre 22  USG o aluminio extruído de 1.5mm de espesor,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 </v>
          </cell>
          <cell r="G298" t="str">
            <v>un</v>
          </cell>
          <cell r="H298">
            <v>9</v>
          </cell>
          <cell r="I298">
            <v>394521</v>
          </cell>
          <cell r="J298">
            <v>3550689</v>
          </cell>
          <cell r="K298">
            <v>9</v>
          </cell>
          <cell r="L298">
            <v>3550689</v>
          </cell>
          <cell r="M298" t="str">
            <v>+</v>
          </cell>
          <cell r="N298">
            <v>0</v>
          </cell>
          <cell r="O298">
            <v>9</v>
          </cell>
          <cell r="P298">
            <v>3550689</v>
          </cell>
          <cell r="R298">
            <v>0</v>
          </cell>
          <cell r="S298">
            <v>0</v>
          </cell>
          <cell r="T298">
            <v>0</v>
          </cell>
        </row>
        <row r="299">
          <cell r="A299" t="str">
            <v>11.10.3</v>
          </cell>
          <cell r="B299" t="str">
            <v>IET               (78,8%)</v>
          </cell>
          <cell r="C299" t="str">
            <v xml:space="preserve"> MOBE               (10,3%)</v>
          </cell>
          <cell r="D299" t="str">
            <v xml:space="preserve"> HE               (0,5%)</v>
          </cell>
          <cell r="E299" t="str">
            <v xml:space="preserve"> TRA               (10,4%)</v>
          </cell>
          <cell r="F299" t="str">
            <v xml:space="preserve">Suministro, transporte e instalación de luminaria CILINDRO ARA 1x26W, luminaria fluorescente, cuerpo en làmina cold rolled, aro en lámina inyectada, pantalla en aluminio especular, difusor en vidrio templado. Incluye 1 bombilla fluorescente compacta de 4 pines de 26W 840, socket de seguridad G24, cable encauchetado 3x18 AWG(promedio 1 metro), clavija con polo de tierra , y demás accesorios necesarios para su correcta instalación. La luminaria debe tener certificado de conformidad RETILAP. </v>
          </cell>
          <cell r="G299" t="str">
            <v>un</v>
          </cell>
          <cell r="H299">
            <v>42</v>
          </cell>
          <cell r="I299">
            <v>145014</v>
          </cell>
          <cell r="J299">
            <v>6090588</v>
          </cell>
          <cell r="K299">
            <v>42</v>
          </cell>
          <cell r="L299">
            <v>6090588</v>
          </cell>
          <cell r="M299" t="str">
            <v>+</v>
          </cell>
          <cell r="N299">
            <v>0</v>
          </cell>
          <cell r="O299">
            <v>42</v>
          </cell>
          <cell r="P299">
            <v>6090588</v>
          </cell>
          <cell r="R299">
            <v>0</v>
          </cell>
          <cell r="S299">
            <v>0</v>
          </cell>
          <cell r="T299">
            <v>0</v>
          </cell>
        </row>
        <row r="300">
          <cell r="A300" t="str">
            <v>11.10.4</v>
          </cell>
          <cell r="B300" t="str">
            <v>IET               (86,9%)</v>
          </cell>
          <cell r="C300" t="str">
            <v xml:space="preserve"> MOBE               (11,1%)</v>
          </cell>
          <cell r="D300" t="str">
            <v xml:space="preserve"> HE               (0,6%)</v>
          </cell>
          <cell r="E300" t="str">
            <v xml:space="preserve"> TRA               (1,4%)</v>
          </cell>
          <cell r="F300"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3x18 AWG(1 metro) y clavija con polo a tierra y demás accesorios para su correcto funcionamiento. La luminaria debe contar con certificado de conformidad RETILAP</v>
          </cell>
          <cell r="G300" t="str">
            <v>un</v>
          </cell>
          <cell r="H300">
            <v>24</v>
          </cell>
          <cell r="I300">
            <v>121868</v>
          </cell>
          <cell r="J300">
            <v>2924832</v>
          </cell>
          <cell r="K300">
            <v>24</v>
          </cell>
          <cell r="L300">
            <v>2924832</v>
          </cell>
          <cell r="M300" t="str">
            <v>+</v>
          </cell>
          <cell r="N300">
            <v>0</v>
          </cell>
          <cell r="O300">
            <v>24</v>
          </cell>
          <cell r="P300">
            <v>2924832</v>
          </cell>
          <cell r="R300">
            <v>0</v>
          </cell>
          <cell r="S300">
            <v>0</v>
          </cell>
          <cell r="T300">
            <v>0</v>
          </cell>
        </row>
        <row r="301">
          <cell r="A301" t="str">
            <v>11.10.5</v>
          </cell>
          <cell r="B301" t="str">
            <v>IET               (87,5%)</v>
          </cell>
          <cell r="C301" t="str">
            <v xml:space="preserve"> MOBE               (10,5%)</v>
          </cell>
          <cell r="D301" t="str">
            <v xml:space="preserve"> HE               (0,5%)</v>
          </cell>
          <cell r="E301" t="str">
            <v xml:space="preserve"> TRA               (1,5%)</v>
          </cell>
          <cell r="F301" t="str">
            <v>Suministro, transporte e instalación de aviso de salida de emergencia,  leyenda en español, autonomía de 90 minutos, autoiluminada con leds, entrada de voltaje dual 120/277V). Montaje en pared, señalización de su estado, suiche de chequeo, platinas de anclaje, fijación, cable encauchetado 3x18 AWG(1 metro) y clavija con polo a tierra y demás accesorios para su correcto funcionamiento. La luminaria debe contar con certificado de conformidad RETILAP.</v>
          </cell>
          <cell r="G301" t="str">
            <v>un</v>
          </cell>
          <cell r="H301">
            <v>2</v>
          </cell>
          <cell r="I301">
            <v>115650</v>
          </cell>
          <cell r="J301">
            <v>231300</v>
          </cell>
          <cell r="K301">
            <v>2</v>
          </cell>
          <cell r="L301">
            <v>231300</v>
          </cell>
          <cell r="M301" t="str">
            <v>+</v>
          </cell>
          <cell r="N301">
            <v>0</v>
          </cell>
          <cell r="O301">
            <v>2</v>
          </cell>
          <cell r="P301">
            <v>231300</v>
          </cell>
          <cell r="R301">
            <v>0</v>
          </cell>
          <cell r="S301">
            <v>0</v>
          </cell>
          <cell r="T301">
            <v>0</v>
          </cell>
        </row>
        <row r="302">
          <cell r="A302" t="str">
            <v>11.10.6</v>
          </cell>
          <cell r="B302" t="str">
            <v>IET               (81%)</v>
          </cell>
          <cell r="C302" t="str">
            <v xml:space="preserve"> MOBE               (9,2%)</v>
          </cell>
          <cell r="D302" t="str">
            <v xml:space="preserve"> HE               (0,5%)</v>
          </cell>
          <cell r="E302" t="str">
            <v xml:space="preserve"> TRA               (9,3%)</v>
          </cell>
          <cell r="F302" t="str">
            <v xml:space="preserve">Suministro, transporte e instalación de luminaria CILINDRO CAPELA 2x26W,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Incluye cable encauchetado 3x18 AWG (promedio 1 metro), clavija con polo de tierra , y demás accesorios necesarios para su correcta instalación. La luminaria debe tener certificado de conformidad RETILAP. </v>
          </cell>
          <cell r="G302" t="str">
            <v>un</v>
          </cell>
          <cell r="H302">
            <v>17</v>
          </cell>
          <cell r="I302">
            <v>161874</v>
          </cell>
          <cell r="J302">
            <v>2751858</v>
          </cell>
          <cell r="K302">
            <v>17</v>
          </cell>
          <cell r="L302">
            <v>2751858</v>
          </cell>
          <cell r="M302" t="str">
            <v>+</v>
          </cell>
          <cell r="N302">
            <v>0</v>
          </cell>
          <cell r="O302">
            <v>17</v>
          </cell>
          <cell r="P302">
            <v>2751858</v>
          </cell>
          <cell r="R302">
            <v>0</v>
          </cell>
          <cell r="S302">
            <v>0</v>
          </cell>
          <cell r="T302">
            <v>0</v>
          </cell>
        </row>
        <row r="303">
          <cell r="A303" t="str">
            <v>11.10.7</v>
          </cell>
          <cell r="B303" t="str">
            <v>IET               (78,1%)</v>
          </cell>
          <cell r="C303" t="str">
            <v xml:space="preserve"> MOBE               (12,3%)</v>
          </cell>
          <cell r="D303" t="str">
            <v xml:space="preserve"> HE               (0,6%)</v>
          </cell>
          <cell r="E303" t="str">
            <v xml:space="preserve"> TRA               (9%)</v>
          </cell>
          <cell r="F303" t="str">
            <v>Suministro, transporte e instalación de luminaria hermética Pandora 2x28W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3" t="str">
            <v>un</v>
          </cell>
          <cell r="H303">
            <v>1</v>
          </cell>
          <cell r="I303">
            <v>143211</v>
          </cell>
          <cell r="J303">
            <v>143211</v>
          </cell>
          <cell r="K303">
            <v>1</v>
          </cell>
          <cell r="L303">
            <v>143211</v>
          </cell>
          <cell r="M303" t="str">
            <v>+</v>
          </cell>
          <cell r="N303">
            <v>0</v>
          </cell>
          <cell r="O303">
            <v>1</v>
          </cell>
          <cell r="P303">
            <v>143211</v>
          </cell>
          <cell r="R303">
            <v>0</v>
          </cell>
          <cell r="S303">
            <v>0</v>
          </cell>
          <cell r="T303">
            <v>0</v>
          </cell>
        </row>
        <row r="304">
          <cell r="A304" t="str">
            <v>11.10.8</v>
          </cell>
          <cell r="B304" t="str">
            <v>IET               (86%)</v>
          </cell>
          <cell r="C304" t="str">
            <v xml:space="preserve"> MOBE               (11,1%)</v>
          </cell>
          <cell r="D304" t="str">
            <v xml:space="preserve"> HE               (0,6%)</v>
          </cell>
          <cell r="E304" t="str">
            <v xml:space="preserve"> TRA               (2,3%)</v>
          </cell>
          <cell r="F304" t="str">
            <v>Suministro, transporte e instalación de luminaria hermética Pandora 2x54W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4" t="str">
            <v>un</v>
          </cell>
          <cell r="H304">
            <v>3</v>
          </cell>
          <cell r="I304">
            <v>146598</v>
          </cell>
          <cell r="J304">
            <v>439794</v>
          </cell>
          <cell r="K304">
            <v>3</v>
          </cell>
          <cell r="L304">
            <v>439794</v>
          </cell>
          <cell r="M304" t="str">
            <v>+</v>
          </cell>
          <cell r="N304">
            <v>0</v>
          </cell>
          <cell r="O304">
            <v>3</v>
          </cell>
          <cell r="P304">
            <v>439794</v>
          </cell>
          <cell r="R304">
            <v>0</v>
          </cell>
          <cell r="S304">
            <v>0</v>
          </cell>
          <cell r="T304">
            <v>0</v>
          </cell>
        </row>
        <row r="305">
          <cell r="A305" t="str">
            <v>11.10.9</v>
          </cell>
          <cell r="B305" t="str">
            <v>IET               (66,2%)</v>
          </cell>
          <cell r="C305" t="str">
            <v xml:space="preserve"> MOBE               (30,9%)</v>
          </cell>
          <cell r="D305" t="str">
            <v xml:space="preserve"> HE               (1,5%)</v>
          </cell>
          <cell r="E305" t="str">
            <v xml:space="preserve"> TRA               (1,4%)</v>
          </cell>
          <cell r="F305" t="str">
            <v>Suministro, transporte e instalación de plafòn para bombilla ahorradora E-27 autobalastada de 25W 120V 4000K/6500K. Cuerpo en plàstico. El plafòn y la bombilla deben contar con certificado de conformidad RETILAP.</v>
          </cell>
          <cell r="G305" t="str">
            <v>un</v>
          </cell>
          <cell r="H305">
            <v>6</v>
          </cell>
          <cell r="I305">
            <v>24642</v>
          </cell>
          <cell r="J305">
            <v>147852</v>
          </cell>
          <cell r="K305">
            <v>6</v>
          </cell>
          <cell r="L305">
            <v>147852</v>
          </cell>
          <cell r="M305" t="str">
            <v>+</v>
          </cell>
          <cell r="N305">
            <v>0</v>
          </cell>
          <cell r="O305">
            <v>6</v>
          </cell>
          <cell r="P305">
            <v>147852</v>
          </cell>
          <cell r="R305">
            <v>0</v>
          </cell>
          <cell r="S305">
            <v>0</v>
          </cell>
          <cell r="T305">
            <v>0</v>
          </cell>
        </row>
        <row r="306">
          <cell r="A306" t="str">
            <v>11.10.10</v>
          </cell>
          <cell r="B306" t="str">
            <v>IET               (100%)</v>
          </cell>
          <cell r="C306">
            <v>0</v>
          </cell>
          <cell r="D306">
            <v>0</v>
          </cell>
          <cell r="E306">
            <v>0</v>
          </cell>
          <cell r="F306" t="str">
            <v>Suministro, transporte e instalación de luminaria con reijlla tipo insert 1x 13 W  fluorescente, 120V,  tipo intemperie  IP-65.  Incluye bombilla fluorescente de 2 pines color 840, KIT, cable encauchetado 3x14 AWG (1m) y accesorios necesarios para su correcta instalación. Certificación RETIE</v>
          </cell>
          <cell r="G306" t="str">
            <v>un</v>
          </cell>
          <cell r="H306">
            <v>16</v>
          </cell>
          <cell r="I306">
            <v>69040</v>
          </cell>
          <cell r="J306">
            <v>1104640</v>
          </cell>
          <cell r="K306">
            <v>16</v>
          </cell>
          <cell r="L306">
            <v>1104640</v>
          </cell>
          <cell r="M306" t="str">
            <v>+</v>
          </cell>
          <cell r="N306">
            <v>0</v>
          </cell>
          <cell r="O306">
            <v>16</v>
          </cell>
          <cell r="P306">
            <v>1104640</v>
          </cell>
          <cell r="R306">
            <v>0</v>
          </cell>
          <cell r="S306">
            <v>0</v>
          </cell>
          <cell r="T306">
            <v>0</v>
          </cell>
        </row>
        <row r="307">
          <cell r="A307" t="str">
            <v>11.10.11</v>
          </cell>
          <cell r="B307" t="str">
            <v>IET               (81%)</v>
          </cell>
          <cell r="C307" t="str">
            <v xml:space="preserve"> MOBE               (9,2%)</v>
          </cell>
          <cell r="D307" t="str">
            <v xml:space="preserve"> HE               (0,5%)</v>
          </cell>
          <cell r="E307" t="str">
            <v xml:space="preserve"> TRA               (9,3%)</v>
          </cell>
          <cell r="F307" t="str">
            <v xml:space="preserve">Suministro, transporte e instalación de luminaria cilindro CAPELA 2x42W,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factor de balasto=0,95, THD &lt; 10%, factor de cresta &lt; 1.7, protección térmica integral clase P, socket de seguridad, tensión de circuito abierto 380Vrms, regulación de potencia de lámpara ±1% ( voltaje de red ±10%). Incluye 2 bombillas fluorescentes compactas de 4 pines de 42W 840, socket de seguridad G24, cable encauchetado 3x18 AWG(promedio 1 metro), clavija con polo de tierra , y demás accesorios necesarios para su correcta instalación. La luminaria debe tener certificado de conformidad RETILAP. </v>
          </cell>
          <cell r="G307" t="str">
            <v>un</v>
          </cell>
          <cell r="H307">
            <v>16</v>
          </cell>
          <cell r="I307">
            <v>161874</v>
          </cell>
          <cell r="J307">
            <v>2589984</v>
          </cell>
          <cell r="K307">
            <v>16</v>
          </cell>
          <cell r="L307">
            <v>2589984</v>
          </cell>
          <cell r="M307" t="str">
            <v>+</v>
          </cell>
          <cell r="N307">
            <v>0</v>
          </cell>
          <cell r="O307">
            <v>16</v>
          </cell>
          <cell r="P307">
            <v>2589984</v>
          </cell>
          <cell r="R307">
            <v>0</v>
          </cell>
          <cell r="S307">
            <v>0</v>
          </cell>
          <cell r="T307">
            <v>0</v>
          </cell>
        </row>
        <row r="308">
          <cell r="A308" t="str">
            <v>11.11.0</v>
          </cell>
          <cell r="B308">
            <v>0</v>
          </cell>
          <cell r="C308">
            <v>0</v>
          </cell>
          <cell r="D308">
            <v>0</v>
          </cell>
          <cell r="E308">
            <v>0</v>
          </cell>
          <cell r="F308" t="str">
            <v>ELEMENTOS Y CABLES PARA RED DE SONIDO - SISTEMA DE SONIDO PARA AULAS</v>
          </cell>
        </row>
        <row r="309">
          <cell r="A309" t="str">
            <v>11.11.1</v>
          </cell>
          <cell r="B309" t="str">
            <v>SA               (51,9%)</v>
          </cell>
          <cell r="C309" t="str">
            <v xml:space="preserve"> MOBE               (37,6%)</v>
          </cell>
          <cell r="D309" t="str">
            <v xml:space="preserve"> HE               (1,9%)</v>
          </cell>
          <cell r="E309" t="str">
            <v xml:space="preserve"> TRA               (8,6%)</v>
          </cell>
          <cell r="F309" t="str">
            <v>Suministro, transporte e instalación de salida para sonido. Incluye caja EMT 12x12 con tapa lisa, cable encauchetado 2x16, adaptadores y demás accesorios necesarios para su correcta instalación,(Salida promedio de 5 metros)</v>
          </cell>
          <cell r="G309" t="str">
            <v>un</v>
          </cell>
          <cell r="H309">
            <v>16</v>
          </cell>
          <cell r="I309">
            <v>25360</v>
          </cell>
          <cell r="J309">
            <v>405760</v>
          </cell>
          <cell r="K309">
            <v>16</v>
          </cell>
          <cell r="L309">
            <v>405760</v>
          </cell>
          <cell r="M309" t="str">
            <v>+</v>
          </cell>
          <cell r="N309">
            <v>0</v>
          </cell>
          <cell r="O309">
            <v>16</v>
          </cell>
          <cell r="P309">
            <v>405760</v>
          </cell>
          <cell r="R309">
            <v>0</v>
          </cell>
          <cell r="S309">
            <v>0</v>
          </cell>
          <cell r="T309">
            <v>0</v>
          </cell>
        </row>
        <row r="310">
          <cell r="A310" t="str">
            <v>11.11.2</v>
          </cell>
          <cell r="B310" t="str">
            <v>SA               (61,9%)</v>
          </cell>
          <cell r="C310" t="str">
            <v xml:space="preserve"> MOBE               (32,9%)</v>
          </cell>
          <cell r="D310" t="str">
            <v xml:space="preserve"> HE               (0,5%)</v>
          </cell>
          <cell r="E310" t="str">
            <v xml:space="preserve"> TRA               (4,7%)</v>
          </cell>
          <cell r="F310"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G310" t="str">
            <v>m</v>
          </cell>
          <cell r="H310">
            <v>100</v>
          </cell>
          <cell r="I310">
            <v>1758</v>
          </cell>
          <cell r="J310">
            <v>175800</v>
          </cell>
          <cell r="K310">
            <v>100</v>
          </cell>
          <cell r="L310">
            <v>175800</v>
          </cell>
          <cell r="M310" t="str">
            <v>+</v>
          </cell>
          <cell r="N310">
            <v>0</v>
          </cell>
          <cell r="O310">
            <v>100</v>
          </cell>
          <cell r="P310">
            <v>175800</v>
          </cell>
          <cell r="R310">
            <v>0</v>
          </cell>
          <cell r="S310">
            <v>0</v>
          </cell>
          <cell r="T310">
            <v>0</v>
          </cell>
        </row>
        <row r="311">
          <cell r="A311" t="str">
            <v>11.11.3</v>
          </cell>
          <cell r="B311" t="str">
            <v>SA               (54,1%)</v>
          </cell>
          <cell r="C311" t="str">
            <v xml:space="preserve"> MOBE               (41,2%)</v>
          </cell>
          <cell r="D311" t="str">
            <v xml:space="preserve"> HE               (4,7%)</v>
          </cell>
          <cell r="E311">
            <v>0</v>
          </cell>
          <cell r="F311" t="str">
            <v>Suministro, transporte e instalación de tubería metálica EMT diámetro 3/4". Incluye adaptadores, uniones, curvas, grapas doble ala y demás accesorios necesarios para su correcta instalación.</v>
          </cell>
          <cell r="G311" t="str">
            <v>m</v>
          </cell>
          <cell r="H311">
            <v>88</v>
          </cell>
          <cell r="I311">
            <v>9120</v>
          </cell>
          <cell r="J311">
            <v>802560</v>
          </cell>
          <cell r="K311">
            <v>88</v>
          </cell>
          <cell r="L311">
            <v>802560</v>
          </cell>
          <cell r="M311" t="str">
            <v>+</v>
          </cell>
          <cell r="N311">
            <v>0</v>
          </cell>
          <cell r="O311">
            <v>88</v>
          </cell>
          <cell r="P311">
            <v>802560</v>
          </cell>
          <cell r="R311">
            <v>0</v>
          </cell>
          <cell r="S311">
            <v>0</v>
          </cell>
          <cell r="T311">
            <v>0</v>
          </cell>
        </row>
        <row r="312">
          <cell r="A312" t="str">
            <v>11.11.4</v>
          </cell>
          <cell r="B312" t="str">
            <v>SA               (95,3%)</v>
          </cell>
          <cell r="C312" t="str">
            <v xml:space="preserve"> MOBE               (4,7%)</v>
          </cell>
          <cell r="D312">
            <v>0</v>
          </cell>
          <cell r="E312">
            <v>0</v>
          </cell>
          <cell r="F312" t="str">
            <v>Suministro, transporte e instalación de altavoz de amplia dispersión  de incrustar en cielofalso 30W, Impedancia 100V: 330 ohm (30W), Impedancia 70V: 170 ohm (30W) impedancia en baja: ajustable 160-80, con caja acústica, sensibilidad 90 dB(1 w, 1m) (Ver especificaciones en documento de diseño)</v>
          </cell>
          <cell r="G312" t="str">
            <v>un</v>
          </cell>
          <cell r="H312">
            <v>16</v>
          </cell>
          <cell r="I312">
            <v>288072</v>
          </cell>
          <cell r="J312">
            <v>4609152</v>
          </cell>
          <cell r="K312">
            <v>16</v>
          </cell>
          <cell r="L312">
            <v>4609152</v>
          </cell>
          <cell r="M312" t="str">
            <v>+</v>
          </cell>
          <cell r="N312">
            <v>0</v>
          </cell>
          <cell r="O312">
            <v>16</v>
          </cell>
          <cell r="P312">
            <v>4609152</v>
          </cell>
          <cell r="R312">
            <v>0</v>
          </cell>
          <cell r="S312">
            <v>0</v>
          </cell>
          <cell r="T312">
            <v>0</v>
          </cell>
        </row>
        <row r="313">
          <cell r="A313" t="str">
            <v>11.11.5</v>
          </cell>
          <cell r="B313" t="str">
            <v>T.G.               (75,6%)</v>
          </cell>
          <cell r="C313" t="str">
            <v xml:space="preserve"> MOBE               (14,9%)</v>
          </cell>
          <cell r="D313" t="str">
            <v xml:space="preserve"> HE               (0,7%)</v>
          </cell>
          <cell r="E313" t="str">
            <v xml:space="preserve"> TRA               (8,8%)</v>
          </cell>
          <cell r="F313" t="str">
            <v>Suministro, transporte e instalación de amplificador mezclador de audio 120W de Potencia Acústica, 120V, Respuesta de frecuencia: 50-20000 Hz (+/-3dB), salida alta impedancia:  salida alta impedancia: 83 ohm (1000V), 42 ohm (70V), salida baja impedancia: 4 ohm (22V) Acabado, 3 entradas de señal de micrófono, 2 entradas señal de línea: Panel en resina ABS, Chasis: lamina de acero, negro (Ver especificaciones adicionales en documento de diseño)</v>
          </cell>
          <cell r="G313" t="str">
            <v>un</v>
          </cell>
          <cell r="H313">
            <v>4</v>
          </cell>
          <cell r="I313">
            <v>1062172</v>
          </cell>
          <cell r="J313">
            <v>4248688</v>
          </cell>
          <cell r="K313">
            <v>4</v>
          </cell>
          <cell r="L313">
            <v>4248688</v>
          </cell>
          <cell r="M313" t="str">
            <v>+</v>
          </cell>
          <cell r="N313">
            <v>0</v>
          </cell>
          <cell r="O313">
            <v>4</v>
          </cell>
          <cell r="P313">
            <v>4248688</v>
          </cell>
          <cell r="R313">
            <v>0</v>
          </cell>
          <cell r="S313">
            <v>0</v>
          </cell>
          <cell r="T313">
            <v>0</v>
          </cell>
        </row>
        <row r="314">
          <cell r="A314" t="str">
            <v>11.11.6</v>
          </cell>
          <cell r="B314" t="str">
            <v>T.G.               (86,7%)</v>
          </cell>
          <cell r="C314" t="str">
            <v xml:space="preserve"> MOBE               (4,2%)</v>
          </cell>
          <cell r="D314" t="str">
            <v xml:space="preserve"> HE               (0,2%)</v>
          </cell>
          <cell r="E314" t="str">
            <v xml:space="preserve"> TRA               (8,9%)</v>
          </cell>
          <cell r="F314" t="str">
            <v>Suministro, transporte e instalación de face plate para conexión de una señal de audio con conexión a traves de conector XLR hembra.  Adaptadores, cable de audio y demás accesorios necesarios para su correcta instalación y conexión en amplificador,(Salida promedio de 5 metros)</v>
          </cell>
          <cell r="G314" t="str">
            <v>un</v>
          </cell>
          <cell r="H314">
            <v>4</v>
          </cell>
          <cell r="I314">
            <v>97599</v>
          </cell>
          <cell r="J314">
            <v>390396</v>
          </cell>
          <cell r="K314">
            <v>4</v>
          </cell>
          <cell r="L314">
            <v>390396</v>
          </cell>
          <cell r="M314" t="str">
            <v>+</v>
          </cell>
          <cell r="N314">
            <v>0</v>
          </cell>
          <cell r="O314">
            <v>4</v>
          </cell>
          <cell r="P314">
            <v>390396</v>
          </cell>
          <cell r="R314">
            <v>0</v>
          </cell>
          <cell r="S314">
            <v>0</v>
          </cell>
          <cell r="T314">
            <v>0</v>
          </cell>
        </row>
        <row r="315">
          <cell r="A315" t="str">
            <v>11.11.7</v>
          </cell>
          <cell r="B315" t="str">
            <v>SA               (91,9%)</v>
          </cell>
          <cell r="C315" t="str">
            <v xml:space="preserve"> MOBE               (3,4%)</v>
          </cell>
          <cell r="D315" t="str">
            <v xml:space="preserve"> HE               (4,7%)</v>
          </cell>
          <cell r="E315">
            <v>0</v>
          </cell>
          <cell r="F315" t="str">
            <v>Suministro, transporte e instalación de face plate para conexión de dos señales de audio con conexión a traves de conector XLR hembra.  Adaptadores, cable de audio y demás accesorios necesarios para su correcta instalación  y conexión en amplificador,(Salida promedio de 5 metros).</v>
          </cell>
          <cell r="G315" t="str">
            <v>un</v>
          </cell>
          <cell r="H315">
            <v>4</v>
          </cell>
          <cell r="I315">
            <v>117472</v>
          </cell>
          <cell r="J315">
            <v>469888</v>
          </cell>
          <cell r="K315">
            <v>4</v>
          </cell>
          <cell r="L315">
            <v>469888</v>
          </cell>
          <cell r="M315" t="str">
            <v>+</v>
          </cell>
          <cell r="N315">
            <v>0</v>
          </cell>
          <cell r="O315">
            <v>4</v>
          </cell>
          <cell r="P315">
            <v>469888</v>
          </cell>
          <cell r="R315">
            <v>0</v>
          </cell>
          <cell r="S315">
            <v>0</v>
          </cell>
          <cell r="T315">
            <v>0</v>
          </cell>
        </row>
        <row r="316">
          <cell r="A316" t="str">
            <v>11.11.8</v>
          </cell>
          <cell r="B316" t="str">
            <v>T.G.               (88,4%)</v>
          </cell>
          <cell r="C316" t="str">
            <v xml:space="preserve"> MOBE               (2,7%)</v>
          </cell>
          <cell r="D316" t="str">
            <v xml:space="preserve"> HE               (0,1%)</v>
          </cell>
          <cell r="E316" t="str">
            <v xml:space="preserve"> TRA               (8,8%)</v>
          </cell>
          <cell r="F316" t="str">
            <v>Suministro, transporte e instalación de face plate para conexión de señal VGA y audio en estereo, incluye conector DB15 pines Hembra con tarjeta de soldado para cable y 2 conectores RCA.  Adaptadores, cable de audio y demás accesorios necesarios para su correcta instalación  y conexión en amplificador,(Salida promedio de 5 metros)</v>
          </cell>
          <cell r="G316" t="str">
            <v>un</v>
          </cell>
          <cell r="H316">
            <v>4</v>
          </cell>
          <cell r="I316">
            <v>152035</v>
          </cell>
          <cell r="J316">
            <v>608140</v>
          </cell>
          <cell r="K316">
            <v>4</v>
          </cell>
          <cell r="L316">
            <v>608140</v>
          </cell>
          <cell r="M316" t="str">
            <v>+</v>
          </cell>
          <cell r="N316">
            <v>0</v>
          </cell>
          <cell r="O316">
            <v>4</v>
          </cell>
          <cell r="P316">
            <v>608140</v>
          </cell>
          <cell r="R316">
            <v>0</v>
          </cell>
          <cell r="S316">
            <v>0</v>
          </cell>
          <cell r="T316">
            <v>0</v>
          </cell>
        </row>
        <row r="317">
          <cell r="A317" t="str">
            <v>11.11.9</v>
          </cell>
          <cell r="B317" t="str">
            <v>T.G.               (91,4%)</v>
          </cell>
          <cell r="C317" t="str">
            <v xml:space="preserve"> MOBE               (3,9%)</v>
          </cell>
          <cell r="D317" t="str">
            <v xml:space="preserve"> HE               (4,7%)</v>
          </cell>
          <cell r="E317">
            <v>0</v>
          </cell>
          <cell r="F317" t="str">
            <v>Suministro, transporte e instalación de face plate para conexión de dos señales de audio con conexión a traves de dos conectores RCA hembra por señal.  Adaptadores, cable de audio y demás accesorios necesarios para su correcta instalación y conexión en amplificador,(Salida promedio de 5 metros).</v>
          </cell>
          <cell r="G317" t="str">
            <v>un</v>
          </cell>
          <cell r="H317">
            <v>4</v>
          </cell>
          <cell r="I317">
            <v>104563</v>
          </cell>
          <cell r="J317">
            <v>418252</v>
          </cell>
          <cell r="K317">
            <v>4</v>
          </cell>
          <cell r="L317">
            <v>418252</v>
          </cell>
          <cell r="M317" t="str">
            <v>+</v>
          </cell>
          <cell r="N317">
            <v>0</v>
          </cell>
          <cell r="O317">
            <v>4</v>
          </cell>
          <cell r="P317">
            <v>418252</v>
          </cell>
          <cell r="R317">
            <v>0</v>
          </cell>
          <cell r="S317">
            <v>0</v>
          </cell>
          <cell r="T317">
            <v>0</v>
          </cell>
        </row>
        <row r="318">
          <cell r="A318" t="str">
            <v>11.12.0</v>
          </cell>
          <cell r="B318">
            <v>0</v>
          </cell>
          <cell r="C318">
            <v>0</v>
          </cell>
          <cell r="D318">
            <v>0</v>
          </cell>
          <cell r="E318">
            <v>0</v>
          </cell>
          <cell r="F318" t="str">
            <v>ELEMENTOS Y CABLES PARA RED DE SONIDO - SISTEMA DE SONIDO PARA EVENTOS</v>
          </cell>
        </row>
        <row r="319">
          <cell r="A319" t="str">
            <v>11.12.1</v>
          </cell>
          <cell r="B319" t="str">
            <v>SA               (94,5%)</v>
          </cell>
          <cell r="C319" t="str">
            <v xml:space="preserve"> MOBE               (0,8%)</v>
          </cell>
          <cell r="D319" t="str">
            <v xml:space="preserve"> HE               (4,7%)</v>
          </cell>
          <cell r="E319">
            <v>0</v>
          </cell>
          <cell r="F319" t="str">
            <v>Suministro y transporte de altavoz activo altas y medias frecuencias de 12" para eventos, presión máxima sonora de 132 dB, Potencia de consumo 1000 watts, entrada de audio 2 XLR/TRS en combo, 1 entrada RCA, salida XLR (Ver especificaciones en documento de diseño)</v>
          </cell>
          <cell r="G319" t="str">
            <v>un</v>
          </cell>
          <cell r="H319">
            <v>2</v>
          </cell>
          <cell r="I319">
            <v>2096174</v>
          </cell>
          <cell r="J319">
            <v>4192348</v>
          </cell>
          <cell r="K319">
            <v>2</v>
          </cell>
          <cell r="L319">
            <v>4192348</v>
          </cell>
          <cell r="M319" t="str">
            <v>+</v>
          </cell>
          <cell r="N319">
            <v>0</v>
          </cell>
          <cell r="O319">
            <v>2</v>
          </cell>
          <cell r="P319">
            <v>4192348</v>
          </cell>
          <cell r="R319">
            <v>0</v>
          </cell>
          <cell r="S319">
            <v>0</v>
          </cell>
          <cell r="T319">
            <v>0</v>
          </cell>
        </row>
        <row r="320">
          <cell r="A320" t="str">
            <v>11.12.2</v>
          </cell>
          <cell r="B320" t="str">
            <v>SA               (94,2%)</v>
          </cell>
          <cell r="C320" t="str">
            <v xml:space="preserve"> MOBE               (0,6%)</v>
          </cell>
          <cell r="D320" t="str">
            <v xml:space="preserve"> HE               (0,5%)</v>
          </cell>
          <cell r="E320" t="str">
            <v xml:space="preserve"> TRA               (4,7%)</v>
          </cell>
          <cell r="F320" t="str">
            <v>Suministro y transporte de altavoz Activo bajas frecuencias de 18"  para eventos,  presion maxima sonora de 134 dB, Potencia de consumo 700 watts, entrada de audio1  XLR/TRS en combo, salida XLR(Ver especificaciones en documento de diseño)</v>
          </cell>
          <cell r="G320" t="str">
            <v>un</v>
          </cell>
          <cell r="H320">
            <v>2</v>
          </cell>
          <cell r="I320">
            <v>2604074</v>
          </cell>
          <cell r="J320">
            <v>5208148</v>
          </cell>
          <cell r="K320">
            <v>2</v>
          </cell>
          <cell r="L320">
            <v>5208148</v>
          </cell>
          <cell r="M320" t="str">
            <v>+</v>
          </cell>
          <cell r="N320">
            <v>0</v>
          </cell>
          <cell r="O320">
            <v>2</v>
          </cell>
          <cell r="P320">
            <v>5208148</v>
          </cell>
          <cell r="R320">
            <v>0</v>
          </cell>
          <cell r="S320">
            <v>0</v>
          </cell>
          <cell r="T320">
            <v>0</v>
          </cell>
        </row>
        <row r="321">
          <cell r="A321" t="str">
            <v>11.12.3</v>
          </cell>
          <cell r="B321" t="str">
            <v>SA               (85,9%)</v>
          </cell>
          <cell r="C321" t="str">
            <v xml:space="preserve"> MOBE               (8,9%)</v>
          </cell>
          <cell r="D321" t="str">
            <v xml:space="preserve"> HE               (0,5%)</v>
          </cell>
          <cell r="E321" t="str">
            <v xml:space="preserve"> TRA               (4,7%)</v>
          </cell>
          <cell r="F321" t="str">
            <v>Suministro, transporte de Rack de audio para eventos, características: Estuche porta mezclador de 19 pulgadas (Ver especificaciones en documento de diseño)</v>
          </cell>
          <cell r="G321" t="str">
            <v>un</v>
          </cell>
          <cell r="H321">
            <v>1</v>
          </cell>
          <cell r="I321">
            <v>816157</v>
          </cell>
          <cell r="J321">
            <v>816157</v>
          </cell>
          <cell r="K321">
            <v>1</v>
          </cell>
          <cell r="L321">
            <v>816157</v>
          </cell>
          <cell r="M321" t="str">
            <v>+</v>
          </cell>
          <cell r="N321">
            <v>0</v>
          </cell>
          <cell r="O321">
            <v>1</v>
          </cell>
          <cell r="P321">
            <v>816157</v>
          </cell>
          <cell r="R321">
            <v>0</v>
          </cell>
          <cell r="S321">
            <v>0</v>
          </cell>
          <cell r="T321">
            <v>0</v>
          </cell>
        </row>
        <row r="322">
          <cell r="A322" t="str">
            <v>11.12.4</v>
          </cell>
          <cell r="B322" t="str">
            <v>SA               (88,4%)</v>
          </cell>
          <cell r="C322" t="str">
            <v xml:space="preserve"> MOBE               (6,9%)</v>
          </cell>
          <cell r="D322" t="str">
            <v xml:space="preserve"> HE               (4,7%)</v>
          </cell>
          <cell r="E322">
            <v>0</v>
          </cell>
          <cell r="F322" t="str">
            <v>Suministro, transporte e instalación de mezclador de audio 12 entradas de audio. 10 entradas para señal de micrófono, 2 entradas de señal de audio estereo con efectos. (Ver especificaciones en documento de diseño)</v>
          </cell>
          <cell r="G322" t="str">
            <v>un</v>
          </cell>
          <cell r="H322">
            <v>1</v>
          </cell>
          <cell r="I322">
            <v>1046888</v>
          </cell>
          <cell r="J322">
            <v>1046888</v>
          </cell>
          <cell r="K322">
            <v>1</v>
          </cell>
          <cell r="L322">
            <v>1046888</v>
          </cell>
          <cell r="M322" t="str">
            <v>+</v>
          </cell>
          <cell r="N322">
            <v>0</v>
          </cell>
          <cell r="O322">
            <v>1</v>
          </cell>
          <cell r="P322">
            <v>1046888</v>
          </cell>
          <cell r="R322">
            <v>0</v>
          </cell>
          <cell r="S322">
            <v>0</v>
          </cell>
          <cell r="T322">
            <v>0</v>
          </cell>
        </row>
        <row r="323">
          <cell r="A323" t="str">
            <v>11.12.5</v>
          </cell>
          <cell r="B323" t="str">
            <v>SA               (91,1%)</v>
          </cell>
          <cell r="C323" t="str">
            <v xml:space="preserve"> MOBE               (4,2%)</v>
          </cell>
          <cell r="D323" t="str">
            <v xml:space="preserve"> HE               (4,7%)</v>
          </cell>
          <cell r="E323">
            <v>0</v>
          </cell>
          <cell r="F323" t="str">
            <v>Suministro y transporte de Micrófono de mano dinámico alámbrico, respuesta en frecuencia 80 Hz - 16,000 Hz, impedancia 600 ohm, conector XLR 3 pines incluye estuche para guardar, adaptador para base y cable de micrófono XLR de 10 metros. (Ver especificaciones  adicionales en documento de diseño)</v>
          </cell>
          <cell r="G323" t="str">
            <v>un</v>
          </cell>
          <cell r="H323">
            <v>2</v>
          </cell>
          <cell r="I323">
            <v>227838</v>
          </cell>
          <cell r="J323">
            <v>455676</v>
          </cell>
          <cell r="K323">
            <v>2</v>
          </cell>
          <cell r="L323">
            <v>455676</v>
          </cell>
          <cell r="M323" t="str">
            <v>+</v>
          </cell>
          <cell r="N323">
            <v>0</v>
          </cell>
          <cell r="O323">
            <v>2</v>
          </cell>
          <cell r="P323">
            <v>455676</v>
          </cell>
          <cell r="R323">
            <v>0</v>
          </cell>
          <cell r="S323">
            <v>0</v>
          </cell>
          <cell r="T323">
            <v>0</v>
          </cell>
        </row>
        <row r="324">
          <cell r="A324" t="str">
            <v>11.12.6</v>
          </cell>
          <cell r="B324" t="str">
            <v>SA               (94,3%)</v>
          </cell>
          <cell r="C324" t="str">
            <v xml:space="preserve"> MOBE               (1%)</v>
          </cell>
          <cell r="D324" t="str">
            <v xml:space="preserve"> HE               (4,7%)</v>
          </cell>
          <cell r="E324">
            <v>0</v>
          </cell>
          <cell r="F324" t="str">
            <v>Suministro y transporte de micrófono de mano inalámbrico, PLL sintetizado, 32 canales, ± 40 kHz de modulación, 20dBV salida balanceada,  (Ver especificaciones en documento de diseño)</v>
          </cell>
          <cell r="G324" t="str">
            <v>un</v>
          </cell>
          <cell r="H324">
            <v>1</v>
          </cell>
          <cell r="I324">
            <v>916860</v>
          </cell>
          <cell r="J324">
            <v>916860</v>
          </cell>
          <cell r="K324">
            <v>1</v>
          </cell>
          <cell r="L324">
            <v>916860</v>
          </cell>
          <cell r="M324" t="str">
            <v>+</v>
          </cell>
          <cell r="N324">
            <v>0</v>
          </cell>
          <cell r="O324">
            <v>1</v>
          </cell>
          <cell r="P324">
            <v>916860</v>
          </cell>
          <cell r="R324">
            <v>0</v>
          </cell>
          <cell r="S324">
            <v>0</v>
          </cell>
          <cell r="T324">
            <v>0</v>
          </cell>
        </row>
        <row r="325">
          <cell r="A325" t="str">
            <v>11.12.7</v>
          </cell>
          <cell r="B325" t="str">
            <v>SA               (82,9%)</v>
          </cell>
          <cell r="C325" t="str">
            <v xml:space="preserve"> MOBE               (12,4%)</v>
          </cell>
          <cell r="D325" t="str">
            <v xml:space="preserve"> HE               (4,7%)</v>
          </cell>
          <cell r="E325">
            <v>0</v>
          </cell>
          <cell r="F325" t="str">
            <v>Suministro y transporte de base de micrófono para piso, diámetro 660mm, brazo 680mm, altura variable desde 8890 a 1600 mm (Ver especificaciones adicionales en documento de diseño)</v>
          </cell>
          <cell r="G325" t="str">
            <v>un</v>
          </cell>
          <cell r="H325">
            <v>2</v>
          </cell>
          <cell r="I325">
            <v>76815</v>
          </cell>
          <cell r="J325">
            <v>153630</v>
          </cell>
          <cell r="K325">
            <v>2</v>
          </cell>
          <cell r="L325">
            <v>153630</v>
          </cell>
          <cell r="M325" t="str">
            <v>+</v>
          </cell>
          <cell r="N325">
            <v>0</v>
          </cell>
          <cell r="O325">
            <v>2</v>
          </cell>
          <cell r="P325">
            <v>153630</v>
          </cell>
          <cell r="R325">
            <v>0</v>
          </cell>
          <cell r="S325">
            <v>0</v>
          </cell>
          <cell r="T325">
            <v>0</v>
          </cell>
        </row>
        <row r="326">
          <cell r="A326" t="str">
            <v>11.13.0</v>
          </cell>
          <cell r="B326">
            <v>0</v>
          </cell>
          <cell r="C326">
            <v>0</v>
          </cell>
          <cell r="D326">
            <v>0</v>
          </cell>
          <cell r="E326">
            <v>0</v>
          </cell>
          <cell r="F326" t="str">
            <v>SISTEMAS DE SEGURIDAD - CCTV</v>
          </cell>
        </row>
        <row r="327">
          <cell r="A327" t="str">
            <v>11.13.1</v>
          </cell>
          <cell r="B327" t="str">
            <v>T.G.               (90,9%)</v>
          </cell>
          <cell r="C327" t="str">
            <v xml:space="preserve"> MOBE               (7,4%)</v>
          </cell>
          <cell r="D327" t="str">
            <v xml:space="preserve"> HE               (0,4%)</v>
          </cell>
          <cell r="E327" t="str">
            <v xml:space="preserve"> TRA               (1,3%)</v>
          </cell>
          <cell r="F327" t="str">
            <v>Suministro, transporte e instalación de cámara tipo bala Ip de 2 Megapixels , Full HD, Lente varifocal 3-9mm, Mejora de Rango dinámico amplio, 30 fps @ 1080p Full HD, Filtro IR removible para la función Día-Noche, Iluminador IR (20 m), Compresión H.264, MPEG-4 y MJPEG, Soporta dual stream simultáneo, resistencia anti vandalismo y protección (IP67), PoE, Incorpora ranura de tarjeta SD/SDHC para almacenamiento local, Soporte de montaje con gestión del cableado, soporta estándar ONVIF</v>
          </cell>
          <cell r="G327" t="str">
            <v>un</v>
          </cell>
          <cell r="H327">
            <v>5</v>
          </cell>
          <cell r="I327">
            <v>2625052</v>
          </cell>
          <cell r="J327">
            <v>13125260</v>
          </cell>
          <cell r="K327">
            <v>5</v>
          </cell>
          <cell r="L327">
            <v>13125260</v>
          </cell>
          <cell r="M327" t="str">
            <v>+</v>
          </cell>
          <cell r="N327">
            <v>0</v>
          </cell>
          <cell r="O327">
            <v>5</v>
          </cell>
          <cell r="P327">
            <v>13125260</v>
          </cell>
          <cell r="R327">
            <v>0</v>
          </cell>
          <cell r="S327">
            <v>0</v>
          </cell>
          <cell r="T327">
            <v>0</v>
          </cell>
        </row>
        <row r="328">
          <cell r="A328" t="str">
            <v>11.13.2</v>
          </cell>
          <cell r="B328" t="str">
            <v>T.G.               (89,5%)</v>
          </cell>
          <cell r="C328" t="str">
            <v xml:space="preserve"> MOBE               (8,6%)</v>
          </cell>
          <cell r="D328" t="str">
            <v xml:space="preserve"> HE               (0,4%)</v>
          </cell>
          <cell r="E328" t="str">
            <v xml:space="preserve"> TRA               (1,5%)</v>
          </cell>
          <cell r="F328" t="str">
            <v>Suministro, transporte e instalación de cámara tipo minidomo Ip de 2 Megapixels, 30 @ 1280x720, 15 fps @ 1600x1200, Lente varifocal 3-9mm, Filtro IR removible para la función Día-Noche, luminador IR integrado alcance 20 m, Compresión H.264, MPEG-4 y MJPEG, Soporta múltiples streaming, Detecta intentos de alteración como bloqueo, redireccionamiento o pintura con espray, anti vandalismo y protección (IP66), PoE, ranura de tarjeta SD/SDHC, Soporta audio en dobel via, Diseño mecánico de 3 ejes para ajustar la posición del objetivo para el montaje en techo y pared.</v>
          </cell>
          <cell r="G328" t="str">
            <v>un</v>
          </cell>
          <cell r="H328">
            <v>1</v>
          </cell>
          <cell r="I328">
            <v>2186689</v>
          </cell>
          <cell r="J328">
            <v>2186689</v>
          </cell>
          <cell r="K328">
            <v>1</v>
          </cell>
          <cell r="L328">
            <v>2186689</v>
          </cell>
          <cell r="M328" t="str">
            <v>+</v>
          </cell>
          <cell r="N328">
            <v>0</v>
          </cell>
          <cell r="O328">
            <v>1</v>
          </cell>
          <cell r="P328">
            <v>2186689</v>
          </cell>
          <cell r="R328">
            <v>0</v>
          </cell>
          <cell r="S328">
            <v>0</v>
          </cell>
          <cell r="T328">
            <v>0</v>
          </cell>
        </row>
        <row r="329">
          <cell r="A329" t="str">
            <v>11.13.3</v>
          </cell>
          <cell r="B329" t="str">
            <v>T.G.               (90,3%)</v>
          </cell>
          <cell r="C329" t="str">
            <v xml:space="preserve"> MOBE               (8,2%)</v>
          </cell>
          <cell r="D329" t="str">
            <v xml:space="preserve"> HE               (0,4%)</v>
          </cell>
          <cell r="E329" t="str">
            <v xml:space="preserve"> TRA               (1,1%)</v>
          </cell>
          <cell r="F329" t="str">
            <v>Suministro, transporte e instalación de MiniNVR Grabador de Video IP, tipo Standalone, de 8 cámaras, Cubierta Metálica, Soporta 4 Discos Duros SATA de hasta 3TB, Sistema Operativo Linux, Visualización remota a través de software cliente gratuito Internet Explorer 8 / 9, iPhone, iPad, Android. Compatible con 62 marcas y 1500 modelos de cámaras IP.</v>
          </cell>
          <cell r="G329" t="str">
            <v>un</v>
          </cell>
          <cell r="H329">
            <v>1</v>
          </cell>
          <cell r="I329">
            <v>2974387</v>
          </cell>
          <cell r="J329">
            <v>2974387</v>
          </cell>
          <cell r="K329">
            <v>1</v>
          </cell>
          <cell r="L329">
            <v>2974387</v>
          </cell>
          <cell r="M329" t="str">
            <v>+</v>
          </cell>
          <cell r="N329">
            <v>0</v>
          </cell>
          <cell r="O329">
            <v>1</v>
          </cell>
          <cell r="P329">
            <v>2974387</v>
          </cell>
          <cell r="R329">
            <v>0</v>
          </cell>
          <cell r="S329">
            <v>0</v>
          </cell>
          <cell r="T329">
            <v>0</v>
          </cell>
        </row>
        <row r="330">
          <cell r="A330" t="str">
            <v>11.13.4</v>
          </cell>
          <cell r="B330" t="str">
            <v>T.G.               (54,2%)</v>
          </cell>
          <cell r="C330" t="str">
            <v xml:space="preserve"> MOBE               (41,2%)</v>
          </cell>
          <cell r="D330" t="str">
            <v xml:space="preserve"> HE               (4,6%)</v>
          </cell>
          <cell r="E330">
            <v>0</v>
          </cell>
          <cell r="F330" t="str">
            <v>Suministro, transporte e instalación de tubería metálica EMT diámetro 3/4". Incluye adaptadores, uniones, curvas, grapas doble ala y demás accesorios necesarios para su correcta instalación.</v>
          </cell>
          <cell r="G330" t="str">
            <v>m</v>
          </cell>
          <cell r="H330">
            <v>90</v>
          </cell>
          <cell r="I330">
            <v>9119</v>
          </cell>
          <cell r="J330">
            <v>820710</v>
          </cell>
          <cell r="K330">
            <v>90</v>
          </cell>
          <cell r="L330">
            <v>820710</v>
          </cell>
          <cell r="M330" t="str">
            <v>+</v>
          </cell>
          <cell r="N330">
            <v>0</v>
          </cell>
          <cell r="O330">
            <v>90</v>
          </cell>
          <cell r="P330">
            <v>820710</v>
          </cell>
          <cell r="R330">
            <v>0</v>
          </cell>
          <cell r="S330">
            <v>0</v>
          </cell>
          <cell r="T330">
            <v>0</v>
          </cell>
        </row>
        <row r="331">
          <cell r="A331" t="str">
            <v>11.13.5</v>
          </cell>
          <cell r="B331" t="str">
            <v>IET               (63,1%)</v>
          </cell>
          <cell r="C331" t="str">
            <v xml:space="preserve"> MOBE               (31,8%)</v>
          </cell>
          <cell r="D331" t="str">
            <v xml:space="preserve"> HE               (1,6%)</v>
          </cell>
          <cell r="E331" t="str">
            <v xml:space="preserve"> TRA               (3,5%)</v>
          </cell>
          <cell r="F33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31" t="str">
            <v>un</v>
          </cell>
          <cell r="H331">
            <v>15</v>
          </cell>
          <cell r="I331">
            <v>19145</v>
          </cell>
          <cell r="J331">
            <v>287175</v>
          </cell>
          <cell r="K331">
            <v>15</v>
          </cell>
          <cell r="L331">
            <v>287175</v>
          </cell>
          <cell r="M331" t="str">
            <v>+</v>
          </cell>
          <cell r="N331">
            <v>0</v>
          </cell>
          <cell r="O331">
            <v>15</v>
          </cell>
          <cell r="P331">
            <v>287175</v>
          </cell>
          <cell r="R331">
            <v>0</v>
          </cell>
          <cell r="S331">
            <v>0</v>
          </cell>
          <cell r="T331">
            <v>0</v>
          </cell>
        </row>
        <row r="332">
          <cell r="A332" t="str">
            <v>11.13.6</v>
          </cell>
          <cell r="B332" t="str">
            <v>A.CU.               (39,9%)</v>
          </cell>
          <cell r="C332" t="str">
            <v xml:space="preserve"> MOBE               (49,1%)</v>
          </cell>
          <cell r="D332" t="str">
            <v xml:space="preserve"> HE               (2,4%)</v>
          </cell>
          <cell r="E332" t="str">
            <v xml:space="preserve"> TRA               (8,6%)</v>
          </cell>
          <cell r="F332" t="str">
            <v>Suministro, transporte e instalación cable Encauchetado 3*18 	AWG</v>
          </cell>
          <cell r="G332" t="str">
            <v>m</v>
          </cell>
          <cell r="H332">
            <v>20</v>
          </cell>
          <cell r="I332">
            <v>1181</v>
          </cell>
          <cell r="J332">
            <v>23620</v>
          </cell>
          <cell r="K332">
            <v>20</v>
          </cell>
          <cell r="L332">
            <v>23620</v>
          </cell>
          <cell r="M332" t="str">
            <v>+</v>
          </cell>
          <cell r="N332">
            <v>0</v>
          </cell>
          <cell r="O332">
            <v>20</v>
          </cell>
          <cell r="P332">
            <v>23620</v>
          </cell>
          <cell r="R332">
            <v>0</v>
          </cell>
          <cell r="S332">
            <v>0</v>
          </cell>
          <cell r="T332">
            <v>0</v>
          </cell>
        </row>
        <row r="333">
          <cell r="A333" t="str">
            <v>11.13.7</v>
          </cell>
          <cell r="B333" t="str">
            <v>A.CU.               (43,1%)</v>
          </cell>
          <cell r="C333" t="str">
            <v xml:space="preserve"> MOBE               (49,8%)</v>
          </cell>
          <cell r="D333" t="str">
            <v xml:space="preserve"> HE               (2,5%)</v>
          </cell>
          <cell r="E333" t="str">
            <v xml:space="preserve"> TRA               (4,6%)</v>
          </cell>
          <cell r="F333" t="str">
            <v>Suministro, transporte e instalación de cable UTP Cat 5E</v>
          </cell>
          <cell r="G333" t="str">
            <v>m</v>
          </cell>
          <cell r="H333">
            <v>80</v>
          </cell>
          <cell r="I333">
            <v>2204</v>
          </cell>
          <cell r="J333">
            <v>176320</v>
          </cell>
          <cell r="K333">
            <v>80</v>
          </cell>
          <cell r="L333">
            <v>176320</v>
          </cell>
          <cell r="M333" t="str">
            <v>+</v>
          </cell>
          <cell r="N333">
            <v>0</v>
          </cell>
          <cell r="O333">
            <v>80</v>
          </cell>
          <cell r="P333">
            <v>176320</v>
          </cell>
          <cell r="R333">
            <v>0</v>
          </cell>
          <cell r="S333">
            <v>0</v>
          </cell>
          <cell r="T333">
            <v>0</v>
          </cell>
        </row>
        <row r="334">
          <cell r="A334" t="str">
            <v>11.13.8</v>
          </cell>
          <cell r="B334" t="str">
            <v>IET               (81,8%)</v>
          </cell>
          <cell r="C334" t="str">
            <v xml:space="preserve"> MOBE               (8,8%)</v>
          </cell>
          <cell r="D334" t="str">
            <v xml:space="preserve"> HE               (0,4%)</v>
          </cell>
          <cell r="E334" t="str">
            <v xml:space="preserve"> TRA               (9%)</v>
          </cell>
          <cell r="F334" t="str">
            <v>Suministro, tranporte e instalacion Inyector PoE, potencia de salida 17W</v>
          </cell>
          <cell r="G334" t="str">
            <v>un</v>
          </cell>
          <cell r="H334">
            <v>6</v>
          </cell>
          <cell r="I334">
            <v>184023</v>
          </cell>
          <cell r="J334">
            <v>1104138</v>
          </cell>
          <cell r="K334">
            <v>6</v>
          </cell>
          <cell r="L334">
            <v>1104138</v>
          </cell>
          <cell r="M334" t="str">
            <v>+</v>
          </cell>
          <cell r="N334">
            <v>0</v>
          </cell>
          <cell r="O334">
            <v>6</v>
          </cell>
          <cell r="P334">
            <v>1104138</v>
          </cell>
          <cell r="R334">
            <v>0</v>
          </cell>
          <cell r="S334">
            <v>0</v>
          </cell>
          <cell r="T334">
            <v>0</v>
          </cell>
        </row>
        <row r="335">
          <cell r="A335" t="str">
            <v>11.14.0</v>
          </cell>
          <cell r="B335">
            <v>0</v>
          </cell>
          <cell r="C335">
            <v>0</v>
          </cell>
          <cell r="D335">
            <v>0</v>
          </cell>
          <cell r="E335">
            <v>0</v>
          </cell>
          <cell r="F335" t="str">
            <v>SISTEMAS DE SEGURIDAD - INTRUSION</v>
          </cell>
        </row>
        <row r="336">
          <cell r="A336" t="str">
            <v>11.14.1</v>
          </cell>
          <cell r="B336" t="str">
            <v>IET               (76,3%)</v>
          </cell>
          <cell r="C336" t="str">
            <v xml:space="preserve"> MOBE               (14%)</v>
          </cell>
          <cell r="D336" t="str">
            <v xml:space="preserve"> HE               (0,7%)</v>
          </cell>
          <cell r="E336" t="str">
            <v xml:space="preserve"> TRA               (9%)</v>
          </cell>
          <cell r="F336" t="str">
            <v>Suministro, transporte e instalación de Panel de Control integrable y transformador de voltaje. Gabinete con llave. Porporciona hasta 75 puntos identificados individualmente y que se pueden dividir en 8 áreas. Incluye un comunicador que envía los eventos de telefonía pública conmutada seleccionado red (PSTN), red IP, o la red celular destinos a través de cuatro grupos de rutas programables. Supervisar los puntos de alarma para intrusos mediante teclados operativos y otros. Programa de las funciones del sistema local o remoto mediante Software de programación remota (RPS), o mediante el uso de programación básica a través del teclado.</v>
          </cell>
          <cell r="G336" t="str">
            <v>un</v>
          </cell>
          <cell r="H336">
            <v>1</v>
          </cell>
          <cell r="I336">
            <v>1046834</v>
          </cell>
          <cell r="J336">
            <v>1046834</v>
          </cell>
          <cell r="K336">
            <v>1</v>
          </cell>
          <cell r="L336">
            <v>1046834</v>
          </cell>
          <cell r="M336" t="str">
            <v>+</v>
          </cell>
          <cell r="N336">
            <v>0</v>
          </cell>
          <cell r="O336">
            <v>1</v>
          </cell>
          <cell r="P336">
            <v>1046834</v>
          </cell>
          <cell r="R336">
            <v>0</v>
          </cell>
          <cell r="S336">
            <v>0</v>
          </cell>
          <cell r="T336">
            <v>0</v>
          </cell>
        </row>
        <row r="337">
          <cell r="A337" t="str">
            <v>11.14.2</v>
          </cell>
          <cell r="B337" t="str">
            <v>IET               (87,6%)</v>
          </cell>
          <cell r="C337" t="str">
            <v xml:space="preserve"> MOBE               (5,1%)</v>
          </cell>
          <cell r="D337" t="str">
            <v xml:space="preserve"> HE               (0,3%)</v>
          </cell>
          <cell r="E337" t="str">
            <v xml:space="preserve"> TRA               (7%)</v>
          </cell>
          <cell r="F337" t="str">
            <v>Suministro, transporte e instalación de Teclado iluminado, un display de cristal líquido de 4 líneas luminosas en Inglés de 20 caracteres (LCD), y un sounder que emite 8 tonos de aviso. Utiliza palabras, números, y símbolos para indicar el estado del sistema de seguridad. B231El sounder emite ocho tonos de aviso diferentes. Es posible ajustar el volumen</v>
          </cell>
          <cell r="G337" t="str">
            <v>un</v>
          </cell>
          <cell r="H337">
            <v>1</v>
          </cell>
          <cell r="I337">
            <v>482750</v>
          </cell>
          <cell r="J337">
            <v>482750</v>
          </cell>
          <cell r="K337">
            <v>1</v>
          </cell>
          <cell r="L337">
            <v>482750</v>
          </cell>
          <cell r="M337" t="str">
            <v>+</v>
          </cell>
          <cell r="N337">
            <v>0</v>
          </cell>
          <cell r="O337">
            <v>1</v>
          </cell>
          <cell r="P337">
            <v>482750</v>
          </cell>
          <cell r="R337">
            <v>0</v>
          </cell>
          <cell r="S337">
            <v>0</v>
          </cell>
          <cell r="T337">
            <v>0</v>
          </cell>
        </row>
        <row r="338">
          <cell r="A338" t="str">
            <v>11.14.3</v>
          </cell>
          <cell r="B338" t="str">
            <v>IET               (63,7%)</v>
          </cell>
          <cell r="C338" t="str">
            <v xml:space="preserve"> MOBE               (26%)</v>
          </cell>
          <cell r="D338" t="str">
            <v xml:space="preserve"> HE               (1,3%)</v>
          </cell>
          <cell r="E338" t="str">
            <v xml:space="preserve"> TRA               (9%)</v>
          </cell>
          <cell r="F338" t="str">
            <v>Suministro, transporte e instalación de Módulo de direccionamiento. Se utiliza con un módulo expansión direccionable para expandir zonas en el panel de control.  Incluye tecnología probada que combina la zona y punto de control con el dispositivo de direccionamiento en un par de hilos</v>
          </cell>
          <cell r="G338" t="str">
            <v>un</v>
          </cell>
          <cell r="H338">
            <v>9</v>
          </cell>
          <cell r="I338">
            <v>51540</v>
          </cell>
          <cell r="J338">
            <v>463860</v>
          </cell>
          <cell r="K338">
            <v>9</v>
          </cell>
          <cell r="L338">
            <v>463860</v>
          </cell>
          <cell r="M338" t="str">
            <v>+</v>
          </cell>
          <cell r="N338">
            <v>0</v>
          </cell>
          <cell r="O338">
            <v>9</v>
          </cell>
          <cell r="P338">
            <v>463860</v>
          </cell>
          <cell r="R338">
            <v>0</v>
          </cell>
          <cell r="S338">
            <v>0</v>
          </cell>
          <cell r="T338">
            <v>0</v>
          </cell>
        </row>
        <row r="339">
          <cell r="A339" t="str">
            <v>11.14.4</v>
          </cell>
          <cell r="B339" t="str">
            <v>IET               (78,4%)</v>
          </cell>
          <cell r="C339" t="str">
            <v xml:space="preserve"> MOBE               (12%)</v>
          </cell>
          <cell r="D339" t="str">
            <v xml:space="preserve"> HE               (0,6%)</v>
          </cell>
          <cell r="E339" t="str">
            <v xml:space="preserve"> TRA               (9%)</v>
          </cell>
          <cell r="F339" t="str">
            <v>Suministro, transporte e instalación de Módulo de expansión con tecnología multiplex probada combinación de zona. Punto supervisión con el dispositivo de direccionamiento individual en un par de cables.</v>
          </cell>
          <cell r="G339" t="str">
            <v>un</v>
          </cell>
          <cell r="H339">
            <v>1</v>
          </cell>
          <cell r="I339">
            <v>140080</v>
          </cell>
          <cell r="J339">
            <v>140080</v>
          </cell>
          <cell r="K339">
            <v>1</v>
          </cell>
          <cell r="L339">
            <v>140080</v>
          </cell>
          <cell r="M339" t="str">
            <v>+</v>
          </cell>
          <cell r="N339">
            <v>0</v>
          </cell>
          <cell r="O339">
            <v>1</v>
          </cell>
          <cell r="P339">
            <v>140080</v>
          </cell>
          <cell r="R339">
            <v>0</v>
          </cell>
          <cell r="S339">
            <v>0</v>
          </cell>
          <cell r="T339">
            <v>0</v>
          </cell>
        </row>
        <row r="340">
          <cell r="A340" t="str">
            <v>11.14.5</v>
          </cell>
          <cell r="B340" t="str">
            <v>IET               (77,8%)</v>
          </cell>
          <cell r="C340" t="str">
            <v xml:space="preserve"> MOBE               (12,6%)</v>
          </cell>
          <cell r="D340" t="str">
            <v xml:space="preserve"> HE               (0,6%)</v>
          </cell>
          <cell r="E340" t="str">
            <v xml:space="preserve"> TRA               (9%)</v>
          </cell>
          <cell r="F340" t="str">
            <v>Suministro, transporte e instalación de Detector de movimiento que utiliza una combinación de tecnologías de detección por infrarrojos pasivos (PIR) y microondas con procesamiento avanzado de señales. Compensación dinámica de temperatura: nivel de detección superior en cualquier entorno. Procesamiento adaptable de ruido por microondas: reduce las falsas alarmas de fuentes repetitivas. Cobertura de pared a pared: nivel de detección superior</v>
          </cell>
          <cell r="G340" t="str">
            <v>un</v>
          </cell>
          <cell r="H340">
            <v>6</v>
          </cell>
          <cell r="I340">
            <v>132548</v>
          </cell>
          <cell r="J340">
            <v>795288</v>
          </cell>
          <cell r="K340">
            <v>6</v>
          </cell>
          <cell r="L340">
            <v>795288</v>
          </cell>
          <cell r="M340" t="str">
            <v>+</v>
          </cell>
          <cell r="N340">
            <v>0</v>
          </cell>
          <cell r="O340">
            <v>6</v>
          </cell>
          <cell r="P340">
            <v>795288</v>
          </cell>
          <cell r="R340">
            <v>0</v>
          </cell>
          <cell r="S340">
            <v>0</v>
          </cell>
          <cell r="T340">
            <v>0</v>
          </cell>
        </row>
        <row r="341">
          <cell r="A341" t="str">
            <v>11.14.6</v>
          </cell>
          <cell r="B341" t="str">
            <v>IET               (62,9%)</v>
          </cell>
          <cell r="C341" t="str">
            <v xml:space="preserve"> MOBE               (26,9%)</v>
          </cell>
          <cell r="D341" t="str">
            <v xml:space="preserve"> HE               (1,3%)</v>
          </cell>
          <cell r="E341" t="str">
            <v xml:space="preserve"> TRA               (8,9%)</v>
          </cell>
          <cell r="F341" t="str">
            <v>Suministro, transporte e instalación de Magnético liviano N.A para circuitos N.C gap 25mm. Para aplicaciones en puertas comerciales o acero.detección superior</v>
          </cell>
          <cell r="G341" t="str">
            <v>un</v>
          </cell>
          <cell r="H341">
            <v>2</v>
          </cell>
          <cell r="I341">
            <v>25313</v>
          </cell>
          <cell r="J341">
            <v>50626</v>
          </cell>
          <cell r="K341">
            <v>2</v>
          </cell>
          <cell r="L341">
            <v>50626</v>
          </cell>
          <cell r="M341" t="str">
            <v>+</v>
          </cell>
          <cell r="N341">
            <v>0</v>
          </cell>
          <cell r="O341">
            <v>2</v>
          </cell>
          <cell r="P341">
            <v>50626</v>
          </cell>
          <cell r="R341">
            <v>0</v>
          </cell>
          <cell r="S341">
            <v>0</v>
          </cell>
          <cell r="T341">
            <v>0</v>
          </cell>
        </row>
        <row r="342">
          <cell r="A342" t="str">
            <v>11.14.7</v>
          </cell>
          <cell r="B342" t="str">
            <v>IET               (80,2%)</v>
          </cell>
          <cell r="C342" t="str">
            <v xml:space="preserve"> MOBE               (10,3%)</v>
          </cell>
          <cell r="D342" t="str">
            <v xml:space="preserve"> HE               (0,5%)</v>
          </cell>
          <cell r="E342" t="str">
            <v xml:space="preserve"> TRA               (9%)</v>
          </cell>
          <cell r="F342" t="str">
            <v>Suministro, transporte e instalación de Boton de pánico fijo</v>
          </cell>
          <cell r="G342" t="str">
            <v>un</v>
          </cell>
          <cell r="H342">
            <v>1</v>
          </cell>
          <cell r="I342">
            <v>38156</v>
          </cell>
          <cell r="J342">
            <v>38156</v>
          </cell>
          <cell r="K342">
            <v>1</v>
          </cell>
          <cell r="L342">
            <v>38156</v>
          </cell>
          <cell r="M342" t="str">
            <v>+</v>
          </cell>
          <cell r="N342">
            <v>0</v>
          </cell>
          <cell r="O342">
            <v>1</v>
          </cell>
          <cell r="P342">
            <v>38156</v>
          </cell>
          <cell r="R342">
            <v>0</v>
          </cell>
          <cell r="S342">
            <v>0</v>
          </cell>
          <cell r="T342">
            <v>0</v>
          </cell>
        </row>
        <row r="343">
          <cell r="A343" t="str">
            <v>11.14.8</v>
          </cell>
          <cell r="B343" t="str">
            <v>IET               (85,6%)</v>
          </cell>
          <cell r="C343" t="str">
            <v xml:space="preserve"> MOBE               (5,1%)</v>
          </cell>
          <cell r="D343" t="str">
            <v xml:space="preserve"> HE               (0,3%)</v>
          </cell>
          <cell r="E343" t="str">
            <v xml:space="preserve"> TRA               (9%)</v>
          </cell>
          <cell r="F343" t="str">
            <v>Suministro, transporte e instalación de Sirena de dos tonos. Compensación de temperatura.Instalacion en interiores. Construida en plastico ABS de alto impacto. Potencia sonora de 120 dB. Consumo: de 6 a 13,5 VCC y 1,1 A</v>
          </cell>
          <cell r="G343" t="str">
            <v>un</v>
          </cell>
          <cell r="H343">
            <v>1</v>
          </cell>
          <cell r="I343">
            <v>77517</v>
          </cell>
          <cell r="J343">
            <v>77517</v>
          </cell>
          <cell r="K343">
            <v>1</v>
          </cell>
          <cell r="L343">
            <v>77517</v>
          </cell>
          <cell r="M343" t="str">
            <v>+</v>
          </cell>
          <cell r="N343">
            <v>0</v>
          </cell>
          <cell r="O343">
            <v>1</v>
          </cell>
          <cell r="P343">
            <v>77517</v>
          </cell>
          <cell r="R343">
            <v>0</v>
          </cell>
          <cell r="S343">
            <v>0</v>
          </cell>
          <cell r="T343">
            <v>0</v>
          </cell>
        </row>
        <row r="344">
          <cell r="A344" t="str">
            <v>11.14.9</v>
          </cell>
          <cell r="B344" t="str">
            <v>IET               (62,6%)</v>
          </cell>
          <cell r="C344" t="str">
            <v xml:space="preserve"> MOBE               (27,1%)</v>
          </cell>
          <cell r="D344" t="str">
            <v xml:space="preserve"> HE               (1,4%)</v>
          </cell>
          <cell r="E344" t="str">
            <v xml:space="preserve"> TRA               (8,9%)</v>
          </cell>
          <cell r="F344" t="str">
            <v>Suministro, transporte e instalación de Bateria de carga seca 12V, 7A. Numero de celdas: 6.Vida útil: 5 años Capacidad nominal a 25. 20 hora promedio (0.35A, 10.5V) 7Ah.10 horas promedio (0.68A, 10.5V) 6.8Ah. 5 hora promedio (1.13A, 10.5V) 5.65Ah, 1 hora promedio (4.56A, 9.6V) 4.56Ah.  Resistencia interna</v>
          </cell>
          <cell r="G344" t="str">
            <v>un</v>
          </cell>
          <cell r="H344">
            <v>1</v>
          </cell>
          <cell r="I344">
            <v>81999</v>
          </cell>
          <cell r="J344">
            <v>81999</v>
          </cell>
          <cell r="K344">
            <v>1</v>
          </cell>
          <cell r="L344">
            <v>81999</v>
          </cell>
          <cell r="M344" t="str">
            <v>+</v>
          </cell>
          <cell r="N344">
            <v>0</v>
          </cell>
          <cell r="O344">
            <v>1</v>
          </cell>
          <cell r="P344">
            <v>81999</v>
          </cell>
          <cell r="R344">
            <v>0</v>
          </cell>
          <cell r="S344">
            <v>0</v>
          </cell>
          <cell r="T344">
            <v>0</v>
          </cell>
        </row>
        <row r="345">
          <cell r="A345" t="str">
            <v>11.14.10</v>
          </cell>
          <cell r="B345" t="str">
            <v>IET               (81,2%)</v>
          </cell>
          <cell r="C345" t="str">
            <v xml:space="preserve"> MOBE               (6,5%)</v>
          </cell>
          <cell r="D345" t="str">
            <v xml:space="preserve"> HE               (0,3%)</v>
          </cell>
          <cell r="E345" t="str">
            <v xml:space="preserve"> TRA               (12%)</v>
          </cell>
          <cell r="F345" t="str">
            <v>Suministro, transporte e instalación de Fuente de 5 Amp</v>
          </cell>
          <cell r="G345" t="str">
            <v>un</v>
          </cell>
          <cell r="H345">
            <v>1</v>
          </cell>
          <cell r="I345">
            <v>60342</v>
          </cell>
          <cell r="J345">
            <v>60342</v>
          </cell>
          <cell r="K345">
            <v>1</v>
          </cell>
          <cell r="L345">
            <v>60342</v>
          </cell>
          <cell r="M345" t="str">
            <v>+</v>
          </cell>
          <cell r="N345">
            <v>0</v>
          </cell>
          <cell r="O345">
            <v>1</v>
          </cell>
          <cell r="P345">
            <v>60342</v>
          </cell>
          <cell r="R345">
            <v>0</v>
          </cell>
          <cell r="S345">
            <v>0</v>
          </cell>
          <cell r="T345">
            <v>0</v>
          </cell>
        </row>
        <row r="346">
          <cell r="A346" t="str">
            <v>11.14.11</v>
          </cell>
          <cell r="B346" t="str">
            <v>T.C.               (54,1%)</v>
          </cell>
          <cell r="C346" t="str">
            <v xml:space="preserve"> MOBE               (41,2%)</v>
          </cell>
          <cell r="D346" t="str">
            <v xml:space="preserve"> EQ               (4,7%)</v>
          </cell>
          <cell r="E346">
            <v>0</v>
          </cell>
          <cell r="F346" t="str">
            <v>Suministro, transporte e instalación de tubería metálica EMT diámetro 3/4". Incluye adaptadores, uniones, curvas, grapas doble ala y demás accesorios necesarios para su correcta instalación.</v>
          </cell>
          <cell r="G346" t="str">
            <v>m</v>
          </cell>
          <cell r="H346">
            <v>80</v>
          </cell>
          <cell r="I346">
            <v>9120</v>
          </cell>
          <cell r="J346">
            <v>729600</v>
          </cell>
          <cell r="K346">
            <v>80</v>
          </cell>
          <cell r="L346">
            <v>729600</v>
          </cell>
          <cell r="M346" t="str">
            <v>+</v>
          </cell>
          <cell r="N346">
            <v>0</v>
          </cell>
          <cell r="O346">
            <v>80</v>
          </cell>
          <cell r="P346">
            <v>729600</v>
          </cell>
          <cell r="R346">
            <v>0</v>
          </cell>
          <cell r="S346">
            <v>0</v>
          </cell>
          <cell r="T346">
            <v>0</v>
          </cell>
        </row>
        <row r="347">
          <cell r="A347" t="str">
            <v>11.14.12</v>
          </cell>
          <cell r="B347" t="str">
            <v>IET               (63,7%)</v>
          </cell>
          <cell r="C347" t="str">
            <v xml:space="preserve"> MOBE               (32%)</v>
          </cell>
          <cell r="D347" t="str">
            <v xml:space="preserve"> HE               (1,6%)</v>
          </cell>
          <cell r="E347" t="str">
            <v xml:space="preserve"> TRA               (2,7%)</v>
          </cell>
          <cell r="F347"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47" t="str">
            <v>un</v>
          </cell>
          <cell r="H347">
            <v>20</v>
          </cell>
          <cell r="I347">
            <v>10757</v>
          </cell>
          <cell r="J347">
            <v>215140</v>
          </cell>
          <cell r="K347">
            <v>20</v>
          </cell>
          <cell r="L347">
            <v>215140</v>
          </cell>
          <cell r="M347" t="str">
            <v>+</v>
          </cell>
          <cell r="N347">
            <v>0</v>
          </cell>
          <cell r="O347">
            <v>20</v>
          </cell>
          <cell r="P347">
            <v>215140</v>
          </cell>
          <cell r="R347">
            <v>0</v>
          </cell>
          <cell r="S347">
            <v>0</v>
          </cell>
          <cell r="T347">
            <v>0</v>
          </cell>
        </row>
        <row r="348">
          <cell r="A348" t="str">
            <v>11.14.13</v>
          </cell>
          <cell r="B348" t="str">
            <v>IET               (39,9%)</v>
          </cell>
          <cell r="C348" t="str">
            <v xml:space="preserve"> MOBE               (49%)</v>
          </cell>
          <cell r="D348" t="str">
            <v xml:space="preserve"> HE               (2,4%)</v>
          </cell>
          <cell r="E348" t="str">
            <v xml:space="preserve"> TRA               (8,7%)</v>
          </cell>
          <cell r="F348" t="str">
            <v>Suministro, transporte e instalacion duplex 2*18</v>
          </cell>
          <cell r="G348" t="str">
            <v>m</v>
          </cell>
          <cell r="H348">
            <v>150</v>
          </cell>
          <cell r="I348">
            <v>1181</v>
          </cell>
          <cell r="J348">
            <v>177150</v>
          </cell>
          <cell r="K348">
            <v>150</v>
          </cell>
          <cell r="L348">
            <v>177150</v>
          </cell>
          <cell r="M348" t="str">
            <v>+</v>
          </cell>
          <cell r="N348">
            <v>0</v>
          </cell>
          <cell r="O348">
            <v>150</v>
          </cell>
          <cell r="P348">
            <v>177150</v>
          </cell>
          <cell r="R348">
            <v>0</v>
          </cell>
          <cell r="S348">
            <v>0</v>
          </cell>
          <cell r="T348">
            <v>0</v>
          </cell>
        </row>
        <row r="349">
          <cell r="A349" t="str">
            <v>11.14.14</v>
          </cell>
          <cell r="B349" t="str">
            <v xml:space="preserve"> A.CU.               (43,1%)</v>
          </cell>
          <cell r="C349" t="str">
            <v xml:space="preserve"> MOBE               (49,8%)</v>
          </cell>
          <cell r="D349" t="str">
            <v xml:space="preserve"> HE               (2,5%)</v>
          </cell>
          <cell r="E349" t="str">
            <v xml:space="preserve"> TRA               (4,6%)</v>
          </cell>
          <cell r="F349" t="str">
            <v>Suministro, transporte e instalación de cable UTP Cat 5E</v>
          </cell>
          <cell r="G349" t="str">
            <v>m</v>
          </cell>
          <cell r="H349">
            <v>40</v>
          </cell>
          <cell r="I349">
            <v>2204</v>
          </cell>
          <cell r="J349">
            <v>88160</v>
          </cell>
          <cell r="K349">
            <v>40</v>
          </cell>
          <cell r="L349">
            <v>88160</v>
          </cell>
          <cell r="M349" t="str">
            <v>+</v>
          </cell>
          <cell r="N349">
            <v>0</v>
          </cell>
          <cell r="O349">
            <v>40</v>
          </cell>
          <cell r="P349">
            <v>88160</v>
          </cell>
          <cell r="R349">
            <v>0</v>
          </cell>
          <cell r="S349">
            <v>0</v>
          </cell>
          <cell r="T349">
            <v>0</v>
          </cell>
        </row>
        <row r="350">
          <cell r="A350" t="str">
            <v>11.15.0</v>
          </cell>
          <cell r="B350">
            <v>0</v>
          </cell>
          <cell r="C350">
            <v>0</v>
          </cell>
          <cell r="D350">
            <v>0</v>
          </cell>
          <cell r="E350">
            <v>0</v>
          </cell>
          <cell r="F350" t="str">
            <v>ELEMENTOS Y CABLES PARA SISTEMA DE PUESTA A TIERRA</v>
          </cell>
        </row>
        <row r="351">
          <cell r="A351" t="str">
            <v>11.15.1</v>
          </cell>
          <cell r="B351" t="str">
            <v>IET               (66,4%)</v>
          </cell>
          <cell r="C351" t="str">
            <v xml:space="preserve"> MOBE               (22,4%)</v>
          </cell>
          <cell r="D351" t="str">
            <v xml:space="preserve"> HE               (11,2%)</v>
          </cell>
          <cell r="E351">
            <v>0</v>
          </cell>
          <cell r="F351" t="str">
            <v>Suministro, transporte e instalación de varilla de acero electrodepositada con cobre electrolítico de por lo menos 250um de espesor, 5/8" de diámetro  y longitud de 2.4 metros, Incluye: varilla y demas elementos necesarios para su correcta instalación.</v>
          </cell>
          <cell r="G351" t="str">
            <v>un</v>
          </cell>
          <cell r="H351">
            <v>2</v>
          </cell>
          <cell r="I351">
            <v>54394</v>
          </cell>
          <cell r="J351">
            <v>108788</v>
          </cell>
          <cell r="K351">
            <v>2</v>
          </cell>
          <cell r="L351">
            <v>108788</v>
          </cell>
          <cell r="M351" t="str">
            <v>+</v>
          </cell>
          <cell r="N351">
            <v>0</v>
          </cell>
          <cell r="O351">
            <v>2</v>
          </cell>
          <cell r="P351">
            <v>108788</v>
          </cell>
          <cell r="R351">
            <v>0</v>
          </cell>
          <cell r="S351">
            <v>0</v>
          </cell>
          <cell r="T351">
            <v>0</v>
          </cell>
        </row>
        <row r="352">
          <cell r="A352" t="str">
            <v>11.15.2</v>
          </cell>
          <cell r="B352" t="str">
            <v>A.CU.               (65,3%)</v>
          </cell>
          <cell r="C352" t="str">
            <v xml:space="preserve"> MOBE               (29,5%)</v>
          </cell>
          <cell r="D352" t="str">
            <v xml:space="preserve"> HE               (0,5%)</v>
          </cell>
          <cell r="E352" t="str">
            <v xml:space="preserve"> TRA               (4,7%)</v>
          </cell>
          <cell r="F352" t="str">
            <v xml:space="preserve">Suministro, transporte e instalación de cable de cobre desnudo calibre No. 2/0 AWG, cableado clase B, instalado enterrado en terreno natural a 0,5m. </v>
          </cell>
          <cell r="G352" t="str">
            <v>m</v>
          </cell>
          <cell r="H352">
            <v>8</v>
          </cell>
          <cell r="I352">
            <v>23476</v>
          </cell>
          <cell r="J352">
            <v>187808</v>
          </cell>
          <cell r="K352">
            <v>8</v>
          </cell>
          <cell r="L352">
            <v>187808</v>
          </cell>
          <cell r="M352" t="str">
            <v>+</v>
          </cell>
          <cell r="N352">
            <v>0</v>
          </cell>
          <cell r="O352">
            <v>8</v>
          </cell>
          <cell r="P352">
            <v>187808</v>
          </cell>
          <cell r="R352">
            <v>0</v>
          </cell>
          <cell r="S352">
            <v>0</v>
          </cell>
          <cell r="T352">
            <v>0</v>
          </cell>
        </row>
        <row r="353">
          <cell r="A353" t="str">
            <v>11.15.3</v>
          </cell>
          <cell r="B353" t="str">
            <v>IET               (48%)</v>
          </cell>
          <cell r="C353" t="str">
            <v xml:space="preserve"> MOBE               (46,9%)</v>
          </cell>
          <cell r="D353" t="str">
            <v xml:space="preserve"> HE               (0,5%)</v>
          </cell>
          <cell r="E353" t="str">
            <v xml:space="preserve"> TRA               (4,6%)</v>
          </cell>
          <cell r="F353" t="str">
            <v>Suministro, transporte y colocación de soldadura por reacción exotérmica de 90g, incluye carga, molde, pinzas de sujeción del molde y del cable, chispero y todos los demás elementos y accesorios necesarios para su correcta instalación y funcionamiento.</v>
          </cell>
          <cell r="G353" t="str">
            <v>un</v>
          </cell>
          <cell r="H353">
            <v>4</v>
          </cell>
          <cell r="I353">
            <v>45623</v>
          </cell>
          <cell r="J353">
            <v>182492</v>
          </cell>
          <cell r="K353">
            <v>4</v>
          </cell>
          <cell r="L353">
            <v>182492</v>
          </cell>
          <cell r="M353" t="str">
            <v>+</v>
          </cell>
          <cell r="N353">
            <v>0</v>
          </cell>
          <cell r="O353">
            <v>4</v>
          </cell>
          <cell r="P353">
            <v>182492</v>
          </cell>
          <cell r="R353">
            <v>0</v>
          </cell>
          <cell r="S353">
            <v>0</v>
          </cell>
          <cell r="T353">
            <v>0</v>
          </cell>
        </row>
        <row r="354">
          <cell r="A354" t="str">
            <v>11.15.4</v>
          </cell>
          <cell r="B354" t="str">
            <v>ACU               (36,4%)</v>
          </cell>
          <cell r="C354" t="str">
            <v xml:space="preserve"> MOBE               (21,5%)</v>
          </cell>
          <cell r="D354" t="str">
            <v xml:space="preserve"> THE               (12,1%)</v>
          </cell>
          <cell r="E354" t="str">
            <v xml:space="preserve"> TRA               (30%)</v>
          </cell>
          <cell r="F354" t="str">
            <v>Suministro, transporte e instalación de cable de cobre desnudo calibre No. 4 AWG ,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354" t="str">
            <v>m</v>
          </cell>
          <cell r="H354">
            <v>2</v>
          </cell>
          <cell r="I354">
            <v>18746</v>
          </cell>
          <cell r="J354">
            <v>37492</v>
          </cell>
          <cell r="K354">
            <v>2</v>
          </cell>
          <cell r="L354">
            <v>37492</v>
          </cell>
          <cell r="M354" t="str">
            <v>+</v>
          </cell>
          <cell r="N354">
            <v>0</v>
          </cell>
          <cell r="O354">
            <v>2</v>
          </cell>
          <cell r="P354">
            <v>37492</v>
          </cell>
          <cell r="R354">
            <v>0</v>
          </cell>
          <cell r="S354">
            <v>0</v>
          </cell>
          <cell r="T354">
            <v>0</v>
          </cell>
        </row>
        <row r="355">
          <cell r="A355" t="str">
            <v>11.16.0</v>
          </cell>
          <cell r="B355">
            <v>0</v>
          </cell>
          <cell r="C355">
            <v>0</v>
          </cell>
          <cell r="D355">
            <v>0</v>
          </cell>
          <cell r="E355">
            <v>0</v>
          </cell>
          <cell r="F355" t="str">
            <v xml:space="preserve">LEGALIZACIÓN </v>
          </cell>
        </row>
        <row r="356">
          <cell r="A356" t="str">
            <v>11.16.1</v>
          </cell>
          <cell r="B356" t="str">
            <v>IE               (100%)</v>
          </cell>
          <cell r="C356">
            <v>0</v>
          </cell>
          <cell r="D356">
            <v>0</v>
          </cell>
          <cell r="E356">
            <v>0</v>
          </cell>
          <cell r="F356"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G356" t="str">
            <v>un</v>
          </cell>
          <cell r="H356">
            <v>1</v>
          </cell>
          <cell r="I356">
            <v>1603448</v>
          </cell>
          <cell r="J356">
            <v>1603448</v>
          </cell>
          <cell r="K356">
            <v>1</v>
          </cell>
          <cell r="L356">
            <v>1603448</v>
          </cell>
          <cell r="M356" t="str">
            <v>+</v>
          </cell>
          <cell r="N356">
            <v>0</v>
          </cell>
          <cell r="O356">
            <v>1</v>
          </cell>
          <cell r="P356">
            <v>1603448</v>
          </cell>
          <cell r="R356">
            <v>0</v>
          </cell>
          <cell r="S356">
            <v>0</v>
          </cell>
          <cell r="T356">
            <v>0</v>
          </cell>
        </row>
        <row r="357">
          <cell r="A357" t="str">
            <v>11.16.2</v>
          </cell>
          <cell r="B357" t="str">
            <v>IE               (100%)</v>
          </cell>
          <cell r="C357">
            <v>0</v>
          </cell>
          <cell r="D357">
            <v>0</v>
          </cell>
          <cell r="E357">
            <v>0</v>
          </cell>
          <cell r="F357"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G357" t="str">
            <v>un</v>
          </cell>
          <cell r="H357">
            <v>1</v>
          </cell>
          <cell r="I357">
            <v>1985269</v>
          </cell>
          <cell r="J357">
            <v>1985269</v>
          </cell>
          <cell r="K357">
            <v>1</v>
          </cell>
          <cell r="L357">
            <v>1985269</v>
          </cell>
          <cell r="M357" t="str">
            <v>+</v>
          </cell>
          <cell r="N357">
            <v>0</v>
          </cell>
          <cell r="O357">
            <v>1</v>
          </cell>
          <cell r="P357">
            <v>1985269</v>
          </cell>
          <cell r="R357">
            <v>0</v>
          </cell>
          <cell r="S357">
            <v>0</v>
          </cell>
          <cell r="T357">
            <v>0</v>
          </cell>
        </row>
        <row r="358">
          <cell r="A358" t="str">
            <v>11.17.0</v>
          </cell>
          <cell r="B358">
            <v>0</v>
          </cell>
          <cell r="C358">
            <v>0</v>
          </cell>
          <cell r="D358">
            <v>0</v>
          </cell>
          <cell r="E358">
            <v>0</v>
          </cell>
          <cell r="F358" t="str">
            <v>ELEMENTOS Y CABLES PARA SISTEMA DE APANTALLAMIENTO.</v>
          </cell>
        </row>
        <row r="359">
          <cell r="A359" t="str">
            <v>11.17.1</v>
          </cell>
          <cell r="B359" t="str">
            <v>IET               (66,4%)</v>
          </cell>
          <cell r="C359" t="str">
            <v xml:space="preserve"> MOBE               (22,4%)</v>
          </cell>
          <cell r="D359" t="str">
            <v xml:space="preserve"> HE               (11,2%)</v>
          </cell>
          <cell r="E359">
            <v>0</v>
          </cell>
          <cell r="F359" t="str">
            <v>Suministro, transporte e instalación de varilla de acero recubierto en cobre electrodepositado de 250um,  5/8"  de diámetro y longitud de 2.4 metros, Norma ASTM B - 187.</v>
          </cell>
          <cell r="G359" t="str">
            <v>un</v>
          </cell>
          <cell r="H359">
            <v>5</v>
          </cell>
          <cell r="I359">
            <v>54394</v>
          </cell>
          <cell r="J359">
            <v>271970</v>
          </cell>
          <cell r="K359">
            <v>5</v>
          </cell>
          <cell r="L359">
            <v>271970</v>
          </cell>
          <cell r="M359" t="str">
            <v>+</v>
          </cell>
          <cell r="N359">
            <v>0</v>
          </cell>
          <cell r="O359">
            <v>5</v>
          </cell>
          <cell r="P359">
            <v>271970</v>
          </cell>
          <cell r="R359">
            <v>0</v>
          </cell>
          <cell r="S359">
            <v>0</v>
          </cell>
          <cell r="T359">
            <v>0</v>
          </cell>
        </row>
        <row r="360">
          <cell r="A360" t="str">
            <v>11.17.2</v>
          </cell>
          <cell r="B360" t="str">
            <v>A.CU.               (65,3%)</v>
          </cell>
          <cell r="C360" t="str">
            <v xml:space="preserve"> MOBE               (29,5%)</v>
          </cell>
          <cell r="D360" t="str">
            <v xml:space="preserve"> HE               (0,5%)</v>
          </cell>
          <cell r="E360" t="str">
            <v xml:space="preserve"> TRA               (4,7%)</v>
          </cell>
          <cell r="F360" t="str">
            <v xml:space="preserve">Suministro, transporte e instalación de cable de cobre desnudo calibre No. 2/0 AWG, cableado clase B, instalado enterrado en terreno natural a 0,5m. </v>
          </cell>
          <cell r="G360" t="str">
            <v>m</v>
          </cell>
          <cell r="H360">
            <v>29</v>
          </cell>
          <cell r="I360">
            <v>23476</v>
          </cell>
          <cell r="J360">
            <v>680804</v>
          </cell>
          <cell r="K360">
            <v>29</v>
          </cell>
          <cell r="L360">
            <v>680804</v>
          </cell>
          <cell r="M360" t="str">
            <v>+</v>
          </cell>
          <cell r="N360">
            <v>0</v>
          </cell>
          <cell r="O360">
            <v>29</v>
          </cell>
          <cell r="P360">
            <v>680804</v>
          </cell>
          <cell r="R360">
            <v>0</v>
          </cell>
          <cell r="S360">
            <v>0</v>
          </cell>
          <cell r="T360">
            <v>0</v>
          </cell>
        </row>
        <row r="361">
          <cell r="A361" t="str">
            <v>11.17.3</v>
          </cell>
          <cell r="B361" t="str">
            <v>AL.AL.               (53%)</v>
          </cell>
          <cell r="C361" t="str">
            <v xml:space="preserve"> MOBE               (42,3%)</v>
          </cell>
          <cell r="D361" t="str">
            <v xml:space="preserve"> EQ               (4,7%)</v>
          </cell>
          <cell r="E361">
            <v>0</v>
          </cell>
          <cell r="F361" t="str">
            <v>Suministro, transporte e instalación de conductor de Aluminio aislado THW - 75ºC, 19H, (calibre 1/0 AWG) para instalar en ducto o expuesto, Según norma NTC 1332, UL-83 y RETIE. Incluye grapas doble ala y los accesorios necesarios para su correcta instalación.</v>
          </cell>
          <cell r="G361" t="str">
            <v>m</v>
          </cell>
          <cell r="H361">
            <v>162</v>
          </cell>
          <cell r="I361">
            <v>8206</v>
          </cell>
          <cell r="J361">
            <v>1329372</v>
          </cell>
          <cell r="K361">
            <v>162</v>
          </cell>
          <cell r="L361">
            <v>1329372</v>
          </cell>
          <cell r="M361" t="str">
            <v>+</v>
          </cell>
          <cell r="N361">
            <v>0</v>
          </cell>
          <cell r="O361">
            <v>162</v>
          </cell>
          <cell r="P361">
            <v>1329372</v>
          </cell>
          <cell r="R361">
            <v>0</v>
          </cell>
          <cell r="S361">
            <v>0</v>
          </cell>
          <cell r="T361">
            <v>0</v>
          </cell>
        </row>
        <row r="362">
          <cell r="A362" t="str">
            <v>11.17.4</v>
          </cell>
          <cell r="B362" t="str">
            <v>IET               (31,9%)</v>
          </cell>
          <cell r="C362" t="str">
            <v xml:space="preserve"> MOBE               (63,5%)</v>
          </cell>
          <cell r="D362" t="str">
            <v xml:space="preserve"> EQ               (4,6%)</v>
          </cell>
          <cell r="E362">
            <v>0</v>
          </cell>
          <cell r="F362" t="str">
            <v>Suministro, transporte e instalación de pararrayos tipo "Punta de Franklin" de acero inoxidable de una sola punta. Incluye pernos de fijación y demás accesorios de instalación.</v>
          </cell>
          <cell r="G362" t="str">
            <v>un</v>
          </cell>
          <cell r="H362">
            <v>9</v>
          </cell>
          <cell r="I362">
            <v>142353</v>
          </cell>
          <cell r="J362">
            <v>1281177</v>
          </cell>
          <cell r="K362">
            <v>9</v>
          </cell>
          <cell r="L362">
            <v>1281177</v>
          </cell>
          <cell r="M362" t="str">
            <v>+</v>
          </cell>
          <cell r="N362">
            <v>0</v>
          </cell>
          <cell r="O362">
            <v>9</v>
          </cell>
          <cell r="P362">
            <v>1281177</v>
          </cell>
          <cell r="R362">
            <v>0</v>
          </cell>
          <cell r="S362">
            <v>0</v>
          </cell>
          <cell r="T362">
            <v>0</v>
          </cell>
        </row>
        <row r="363">
          <cell r="A363" t="str">
            <v>11.17.5</v>
          </cell>
          <cell r="B363" t="str">
            <v>IET               (48%)</v>
          </cell>
          <cell r="C363" t="str">
            <v xml:space="preserve"> MOBE               (46,9%)</v>
          </cell>
          <cell r="D363" t="str">
            <v xml:space="preserve"> EQ               (0,5%)</v>
          </cell>
          <cell r="E363" t="str">
            <v xml:space="preserve"> TRA               (4,6%)</v>
          </cell>
          <cell r="F363" t="str">
            <v>Suministro, transporte y colocación de soldadura por reacción exotérmica de 90gr, incluye carga, molde, pinzas de sujeción del molde y del cable, chispero y todos los demás elementos y accesorios necesarios para su correcta instalación y funcionamiento.</v>
          </cell>
          <cell r="G363" t="str">
            <v>un</v>
          </cell>
          <cell r="H363">
            <v>4</v>
          </cell>
          <cell r="I363">
            <v>45623</v>
          </cell>
          <cell r="J363">
            <v>182492</v>
          </cell>
          <cell r="K363">
            <v>4</v>
          </cell>
          <cell r="L363">
            <v>182492</v>
          </cell>
          <cell r="M363" t="str">
            <v>+</v>
          </cell>
          <cell r="N363">
            <v>0</v>
          </cell>
          <cell r="O363">
            <v>4</v>
          </cell>
          <cell r="P363">
            <v>182492</v>
          </cell>
          <cell r="R363">
            <v>0</v>
          </cell>
          <cell r="S363">
            <v>0</v>
          </cell>
          <cell r="T363">
            <v>0</v>
          </cell>
        </row>
        <row r="364">
          <cell r="A364" t="str">
            <v>11.17.6</v>
          </cell>
          <cell r="B364" t="str">
            <v>IET               (27,5%)</v>
          </cell>
          <cell r="C364" t="str">
            <v xml:space="preserve"> MOBE               (67,9%)</v>
          </cell>
          <cell r="D364" t="str">
            <v xml:space="preserve"> EQ               (4,6%)</v>
          </cell>
          <cell r="E364">
            <v>0</v>
          </cell>
          <cell r="F364" t="str">
            <v>Suministro, transporte e instalación de conector de compresion bimetálico, para cables calibres 1/0 AWG, OB 10-10</v>
          </cell>
          <cell r="G364" t="str">
            <v>un</v>
          </cell>
          <cell r="H364">
            <v>17</v>
          </cell>
          <cell r="I364">
            <v>10304</v>
          </cell>
          <cell r="J364">
            <v>175168</v>
          </cell>
          <cell r="K364">
            <v>17</v>
          </cell>
          <cell r="L364">
            <v>175168</v>
          </cell>
          <cell r="M364" t="str">
            <v>+</v>
          </cell>
          <cell r="N364">
            <v>0</v>
          </cell>
          <cell r="O364">
            <v>17</v>
          </cell>
          <cell r="P364">
            <v>175168</v>
          </cell>
          <cell r="R364">
            <v>0</v>
          </cell>
          <cell r="S364">
            <v>0</v>
          </cell>
          <cell r="T364">
            <v>0</v>
          </cell>
        </row>
        <row r="365">
          <cell r="A365" t="str">
            <v>11.17.7</v>
          </cell>
          <cell r="B365" t="str">
            <v>IET               (52,8%)</v>
          </cell>
          <cell r="C365" t="str">
            <v xml:space="preserve"> MOBE               (42,5%)</v>
          </cell>
          <cell r="D365" t="str">
            <v xml:space="preserve"> EQ               (4,7%)</v>
          </cell>
          <cell r="E365">
            <v>0</v>
          </cell>
          <cell r="F365" t="str">
            <v>Suministro, transporte e instalación de aislador en plastico ó PVC, 2cm de altura</v>
          </cell>
          <cell r="G365" t="str">
            <v>un</v>
          </cell>
          <cell r="H365">
            <v>162</v>
          </cell>
          <cell r="I365">
            <v>24470</v>
          </cell>
          <cell r="J365">
            <v>3964140</v>
          </cell>
          <cell r="K365">
            <v>162</v>
          </cell>
          <cell r="L365">
            <v>3964140</v>
          </cell>
          <cell r="M365" t="str">
            <v>+</v>
          </cell>
          <cell r="N365">
            <v>0</v>
          </cell>
          <cell r="O365">
            <v>162</v>
          </cell>
          <cell r="P365">
            <v>3964140</v>
          </cell>
          <cell r="R365">
            <v>0</v>
          </cell>
          <cell r="S365">
            <v>0</v>
          </cell>
          <cell r="T365">
            <v>0</v>
          </cell>
        </row>
        <row r="366">
          <cell r="A366" t="str">
            <v>11.17.8</v>
          </cell>
          <cell r="B366" t="str">
            <v>PVC.T.               (30,3%)</v>
          </cell>
          <cell r="C366" t="str">
            <v xml:space="preserve"> MOBE               (65,1%)</v>
          </cell>
          <cell r="D366" t="str">
            <v xml:space="preserve"> EQ               (4,6%)</v>
          </cell>
          <cell r="E366">
            <v>0</v>
          </cell>
          <cell r="F366" t="str">
            <v>Suministro, transporte e instalación de tubería PVC de 3/4" por piso, muro y/o buitrón. Incluye pega pvc mas limpiador, curvas, adaptadores y demás elementos necesarios para su correcta instalación.</v>
          </cell>
          <cell r="G366" t="str">
            <v>m</v>
          </cell>
          <cell r="H366">
            <v>22</v>
          </cell>
          <cell r="I366">
            <v>4575</v>
          </cell>
          <cell r="J366">
            <v>100650</v>
          </cell>
          <cell r="K366">
            <v>22</v>
          </cell>
          <cell r="L366">
            <v>100650</v>
          </cell>
          <cell r="M366" t="str">
            <v>+</v>
          </cell>
          <cell r="N366">
            <v>0</v>
          </cell>
          <cell r="O366">
            <v>22</v>
          </cell>
          <cell r="P366">
            <v>100650</v>
          </cell>
          <cell r="R366">
            <v>0</v>
          </cell>
          <cell r="S366">
            <v>0</v>
          </cell>
          <cell r="T366">
            <v>0</v>
          </cell>
        </row>
        <row r="367">
          <cell r="A367" t="str">
            <v>12.0.0</v>
          </cell>
          <cell r="B367">
            <v>0</v>
          </cell>
          <cell r="C367">
            <v>0</v>
          </cell>
          <cell r="D367">
            <v>0</v>
          </cell>
          <cell r="E367">
            <v>0</v>
          </cell>
          <cell r="F367" t="str">
            <v>CUBIERTA</v>
          </cell>
        </row>
        <row r="368">
          <cell r="A368" t="str">
            <v>12.1.0</v>
          </cell>
          <cell r="B368">
            <v>0</v>
          </cell>
          <cell r="C368">
            <v>0</v>
          </cell>
          <cell r="D368">
            <v>0</v>
          </cell>
          <cell r="E368">
            <v>0</v>
          </cell>
          <cell r="F368" t="str">
            <v>TIPO TERMO ACUSTICA</v>
          </cell>
        </row>
        <row r="369">
          <cell r="A369" t="str">
            <v>12.1.1</v>
          </cell>
          <cell r="B369" t="str">
            <v>MC               (93,9%)</v>
          </cell>
          <cell r="C369" t="str">
            <v xml:space="preserve"> TMO               (5,5%)</v>
          </cell>
          <cell r="D369" t="str">
            <v xml:space="preserve"> HE               (0,3%)</v>
          </cell>
          <cell r="E369" t="str">
            <v xml:space="preserve"> EQ               (0,3%)</v>
          </cell>
          <cell r="F369"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G369" t="str">
            <v>m2</v>
          </cell>
          <cell r="H369">
            <v>189</v>
          </cell>
          <cell r="I369">
            <v>207343</v>
          </cell>
          <cell r="J369">
            <v>39187827</v>
          </cell>
          <cell r="K369">
            <v>189</v>
          </cell>
          <cell r="L369">
            <v>39187827</v>
          </cell>
          <cell r="M369" t="str">
            <v>+</v>
          </cell>
          <cell r="N369">
            <v>0</v>
          </cell>
          <cell r="O369">
            <v>189</v>
          </cell>
          <cell r="P369">
            <v>39187827</v>
          </cell>
          <cell r="R369">
            <v>0</v>
          </cell>
          <cell r="S369">
            <v>0</v>
          </cell>
          <cell r="T369">
            <v>0</v>
          </cell>
        </row>
        <row r="370">
          <cell r="A370" t="str">
            <v>12.2.0</v>
          </cell>
          <cell r="B370">
            <v>0</v>
          </cell>
          <cell r="C370">
            <v>0</v>
          </cell>
          <cell r="D370">
            <v>0</v>
          </cell>
          <cell r="E370">
            <v>0</v>
          </cell>
          <cell r="F370" t="str">
            <v>CANOAS/RUANAS</v>
          </cell>
        </row>
        <row r="371">
          <cell r="A371" t="str">
            <v>12.2.1</v>
          </cell>
          <cell r="B371" t="str">
            <v>M.G.               (85,1%)</v>
          </cell>
          <cell r="C371" t="str">
            <v xml:space="preserve"> TMO               (11,2%)</v>
          </cell>
          <cell r="D371" t="str">
            <v xml:space="preserve"> HE               (0,6%)</v>
          </cell>
          <cell r="E371" t="str">
            <v xml:space="preserve"> EQ               (3,1%)</v>
          </cell>
          <cell r="F371"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G371" t="str">
            <v>m</v>
          </cell>
          <cell r="H371">
            <v>123</v>
          </cell>
          <cell r="I371">
            <v>70722</v>
          </cell>
          <cell r="J371">
            <v>8698806</v>
          </cell>
          <cell r="K371">
            <v>123</v>
          </cell>
          <cell r="L371">
            <v>8698806</v>
          </cell>
          <cell r="M371" t="str">
            <v>+</v>
          </cell>
          <cell r="N371">
            <v>0</v>
          </cell>
          <cell r="O371">
            <v>123</v>
          </cell>
          <cell r="P371">
            <v>8698806</v>
          </cell>
          <cell r="R371">
            <v>0</v>
          </cell>
          <cell r="S371">
            <v>0</v>
          </cell>
          <cell r="T371">
            <v>0</v>
          </cell>
        </row>
        <row r="372">
          <cell r="A372" t="str">
            <v>12.2.2</v>
          </cell>
          <cell r="B372" t="str">
            <v>CE               (50%)</v>
          </cell>
          <cell r="C372" t="str">
            <v>TMO               (41,7%)</v>
          </cell>
          <cell r="D372" t="str">
            <v xml:space="preserve"> HE               (2,1%)</v>
          </cell>
          <cell r="E372" t="str">
            <v xml:space="preserve"> EQ               (6,2%)</v>
          </cell>
          <cell r="F372" t="str">
            <v>Construcción de SILLAR CORTAGOTERAS en concreto de 21 Mpa con diseño de mezclas previamente aprobado por la interventoria.con un ancho hasta 0.21m, y un ESPESOR MÁXIMO DE 0,10 m., y un ESPESOR MÍNIMO DE 0,07 m. . Incluye suministro, transporte y colocación del concreto, formaleta en súper "T" de 19 mm. o equivalente para acabado a la vista, biseles, cortagoteras y todos los demás elementos necesarios para su correcta construcción.</v>
          </cell>
          <cell r="G372" t="str">
            <v>m</v>
          </cell>
          <cell r="H372">
            <v>76</v>
          </cell>
          <cell r="I372">
            <v>22621</v>
          </cell>
          <cell r="J372">
            <v>1719196</v>
          </cell>
          <cell r="K372">
            <v>76</v>
          </cell>
          <cell r="L372">
            <v>1719196</v>
          </cell>
          <cell r="M372" t="str">
            <v>+</v>
          </cell>
          <cell r="N372">
            <v>0</v>
          </cell>
          <cell r="O372">
            <v>76</v>
          </cell>
          <cell r="P372">
            <v>1719196</v>
          </cell>
          <cell r="R372">
            <v>0</v>
          </cell>
          <cell r="S372">
            <v>0</v>
          </cell>
          <cell r="T372">
            <v>0</v>
          </cell>
        </row>
        <row r="373">
          <cell r="A373" t="str">
            <v>13.0.0</v>
          </cell>
          <cell r="B373">
            <v>0</v>
          </cell>
          <cell r="C373">
            <v>0</v>
          </cell>
          <cell r="D373">
            <v>0</v>
          </cell>
          <cell r="E373">
            <v>0</v>
          </cell>
          <cell r="F373" t="str">
            <v>ASEOS Y REMATES</v>
          </cell>
        </row>
        <row r="374">
          <cell r="A374" t="str">
            <v>13.1.0</v>
          </cell>
          <cell r="B374">
            <v>0</v>
          </cell>
          <cell r="C374">
            <v>0</v>
          </cell>
          <cell r="D374">
            <v>0</v>
          </cell>
          <cell r="E374">
            <v>0</v>
          </cell>
          <cell r="F374" t="str">
            <v>LAVADO/HIDROFUGO DE MUROS</v>
          </cell>
        </row>
        <row r="375">
          <cell r="A375" t="str">
            <v>13.1.1</v>
          </cell>
          <cell r="B375" t="str">
            <v>MM               (22,6%)</v>
          </cell>
          <cell r="C375" t="str">
            <v xml:space="preserve"> TMO               (71%)</v>
          </cell>
          <cell r="D375" t="str">
            <v xml:space="preserve"> HE               (3,6%)</v>
          </cell>
          <cell r="E375" t="str">
            <v xml:space="preserve"> EQ               (2,8%)</v>
          </cell>
          <cell r="F375" t="str">
            <v>Suministro, transporte y aplicación de ácido nítrico e hidrosolve proporción 1:1:5 para lavada de muros exteriores, con todos los elementos necesarios para su correcta instalación y funcionamiento.</v>
          </cell>
          <cell r="G375" t="str">
            <v>m2</v>
          </cell>
          <cell r="H375">
            <v>138</v>
          </cell>
          <cell r="I375">
            <v>4580</v>
          </cell>
          <cell r="J375">
            <v>632040</v>
          </cell>
          <cell r="K375">
            <v>138</v>
          </cell>
          <cell r="L375">
            <v>632040</v>
          </cell>
          <cell r="M375" t="str">
            <v>+</v>
          </cell>
          <cell r="N375">
            <v>0</v>
          </cell>
          <cell r="O375">
            <v>138</v>
          </cell>
          <cell r="P375">
            <v>632040</v>
          </cell>
          <cell r="R375">
            <v>0</v>
          </cell>
          <cell r="S375">
            <v>0</v>
          </cell>
          <cell r="T375">
            <v>0</v>
          </cell>
        </row>
        <row r="376">
          <cell r="A376" t="str">
            <v>14.0.0</v>
          </cell>
          <cell r="B376">
            <v>0</v>
          </cell>
          <cell r="C376">
            <v>0</v>
          </cell>
          <cell r="D376">
            <v>0</v>
          </cell>
          <cell r="E376">
            <v>0</v>
          </cell>
          <cell r="F376" t="str">
            <v>URBANISMO</v>
          </cell>
        </row>
        <row r="377">
          <cell r="A377" t="str">
            <v>14.1.0</v>
          </cell>
          <cell r="B377">
            <v>0</v>
          </cell>
          <cell r="C377">
            <v>0</v>
          </cell>
          <cell r="D377">
            <v>0</v>
          </cell>
          <cell r="E377">
            <v>0</v>
          </cell>
          <cell r="F377" t="str">
            <v>EXTERIORES</v>
          </cell>
        </row>
        <row r="378">
          <cell r="A378" t="str">
            <v>14.1.1</v>
          </cell>
          <cell r="B378" t="str">
            <v>PR               (80,6%)</v>
          </cell>
          <cell r="C378" t="str">
            <v xml:space="preserve"> TMO               (18,5%)</v>
          </cell>
          <cell r="D378" t="str">
            <v xml:space="preserve"> HE               (0,9%)</v>
          </cell>
          <cell r="E378">
            <v>0</v>
          </cell>
          <cell r="F378" t="str">
            <v>Suministro, transporte y colocación de cordón prefabricado de 0.20 x 0.50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G378" t="str">
            <v>m</v>
          </cell>
          <cell r="H378">
            <v>53</v>
          </cell>
          <cell r="I378">
            <v>57076</v>
          </cell>
          <cell r="J378">
            <v>3025028</v>
          </cell>
          <cell r="K378">
            <v>53</v>
          </cell>
          <cell r="L378">
            <v>3025028</v>
          </cell>
          <cell r="M378" t="str">
            <v>+</v>
          </cell>
          <cell r="N378">
            <v>0</v>
          </cell>
          <cell r="O378">
            <v>53</v>
          </cell>
          <cell r="P378">
            <v>3025028</v>
          </cell>
          <cell r="R378">
            <v>0</v>
          </cell>
          <cell r="S378">
            <v>0</v>
          </cell>
          <cell r="T378">
            <v>0</v>
          </cell>
        </row>
        <row r="379">
          <cell r="A379" t="str">
            <v>14.1.2</v>
          </cell>
          <cell r="B379" t="str">
            <v>SB               (90,5%)</v>
          </cell>
          <cell r="C379" t="str">
            <v xml:space="preserve"> TMO               (1%)</v>
          </cell>
          <cell r="D379">
            <v>0</v>
          </cell>
          <cell r="E379" t="str">
            <v xml:space="preserve"> EQ               (8,5%)</v>
          </cell>
          <cell r="F379" t="str">
            <v>Suministro, transporte y colocación de subbase granular de máximo Ø 2½", reacomodado con medios mecánicos y compactado al 100% . Incluye todo lo necesario para su correcta construcción y funcionamiento. Su medida será tomada en sitio ya compactado.</v>
          </cell>
          <cell r="G379" t="str">
            <v>m3</v>
          </cell>
          <cell r="H379">
            <v>113</v>
          </cell>
          <cell r="I379">
            <v>84681</v>
          </cell>
          <cell r="J379">
            <v>9568953</v>
          </cell>
          <cell r="K379">
            <v>113</v>
          </cell>
          <cell r="L379">
            <v>9568953</v>
          </cell>
          <cell r="M379" t="str">
            <v>+</v>
          </cell>
          <cell r="N379">
            <v>0</v>
          </cell>
          <cell r="O379">
            <v>113</v>
          </cell>
          <cell r="P379">
            <v>9568953</v>
          </cell>
          <cell r="R379">
            <v>0</v>
          </cell>
          <cell r="S379">
            <v>0</v>
          </cell>
          <cell r="T379">
            <v>0</v>
          </cell>
        </row>
        <row r="380">
          <cell r="A380" t="str">
            <v>14.2.0</v>
          </cell>
          <cell r="B380">
            <v>0</v>
          </cell>
          <cell r="C380">
            <v>0</v>
          </cell>
          <cell r="D380">
            <v>0</v>
          </cell>
          <cell r="E380">
            <v>0</v>
          </cell>
          <cell r="F380" t="str">
            <v>FILTROS</v>
          </cell>
        </row>
        <row r="381">
          <cell r="A381" t="str">
            <v>14.2.1</v>
          </cell>
          <cell r="B381" t="str">
            <v>MCO               (85,8%)</v>
          </cell>
          <cell r="C381" t="str">
            <v xml:space="preserve"> TMO               (13,5%)</v>
          </cell>
          <cell r="D381" t="str">
            <v xml:space="preserve"> HE               (0,7%)</v>
          </cell>
          <cell r="E381">
            <v>0</v>
          </cell>
          <cell r="F381"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G381" t="str">
            <v>m2</v>
          </cell>
          <cell r="H381">
            <v>451</v>
          </cell>
          <cell r="I381">
            <v>7949</v>
          </cell>
          <cell r="J381">
            <v>3584999</v>
          </cell>
          <cell r="K381">
            <v>451</v>
          </cell>
          <cell r="L381">
            <v>3584999</v>
          </cell>
          <cell r="M381" t="str">
            <v>+</v>
          </cell>
          <cell r="N381">
            <v>0</v>
          </cell>
          <cell r="O381">
            <v>451</v>
          </cell>
          <cell r="P381">
            <v>3584999</v>
          </cell>
          <cell r="R381">
            <v>0</v>
          </cell>
          <cell r="S381">
            <v>0</v>
          </cell>
          <cell r="T381">
            <v>0</v>
          </cell>
        </row>
        <row r="382">
          <cell r="A382" t="str">
            <v>14.3.0</v>
          </cell>
          <cell r="B382">
            <v>0</v>
          </cell>
          <cell r="C382">
            <v>0</v>
          </cell>
          <cell r="D382">
            <v>0</v>
          </cell>
          <cell r="E382">
            <v>0</v>
          </cell>
          <cell r="F382" t="str">
            <v>EQUIPAMIENTOS URBANOS</v>
          </cell>
        </row>
        <row r="383">
          <cell r="A383" t="str">
            <v>14.3.1</v>
          </cell>
          <cell r="B383" t="str">
            <v>HI               (88,7%)</v>
          </cell>
          <cell r="C383" t="str">
            <v xml:space="preserve"> TMO               (10,8%)</v>
          </cell>
          <cell r="D383" t="str">
            <v xml:space="preserve"> HE               (0,5%)</v>
          </cell>
          <cell r="E383">
            <v>0</v>
          </cell>
          <cell r="F383"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G383" t="str">
            <v>un</v>
          </cell>
          <cell r="H383">
            <v>10</v>
          </cell>
          <cell r="I383">
            <v>140759</v>
          </cell>
          <cell r="J383">
            <v>1407590</v>
          </cell>
          <cell r="K383">
            <v>10</v>
          </cell>
          <cell r="L383">
            <v>1407590</v>
          </cell>
          <cell r="M383" t="str">
            <v>+</v>
          </cell>
          <cell r="N383">
            <v>0</v>
          </cell>
          <cell r="O383">
            <v>10</v>
          </cell>
          <cell r="P383">
            <v>1407590</v>
          </cell>
          <cell r="R383">
            <v>0</v>
          </cell>
          <cell r="S383">
            <v>0</v>
          </cell>
          <cell r="T383">
            <v>0</v>
          </cell>
        </row>
        <row r="384">
          <cell r="A384" t="str">
            <v>COSTO DIRECTO</v>
          </cell>
          <cell r="I384">
            <v>869035191</v>
          </cell>
          <cell r="L384">
            <v>869035191</v>
          </cell>
          <cell r="P384">
            <v>869035191</v>
          </cell>
          <cell r="R384">
            <v>107955644</v>
          </cell>
          <cell r="T384">
            <v>166489700</v>
          </cell>
        </row>
        <row r="385">
          <cell r="P385">
            <v>0</v>
          </cell>
        </row>
        <row r="387">
          <cell r="F387" t="str">
            <v>TOTAL OBRA</v>
          </cell>
          <cell r="I387">
            <v>869035191</v>
          </cell>
          <cell r="K387">
            <v>869035191</v>
          </cell>
          <cell r="O387">
            <v>869035191</v>
          </cell>
          <cell r="Q387">
            <v>107955644</v>
          </cell>
          <cell r="S387">
            <v>166489700</v>
          </cell>
        </row>
        <row r="388">
          <cell r="F388" t="str">
            <v xml:space="preserve">VALOR AU </v>
          </cell>
          <cell r="G388">
            <v>0.31790000000000002</v>
          </cell>
          <cell r="I388">
            <v>276266287.21890002</v>
          </cell>
          <cell r="K388">
            <v>276266287.21890002</v>
          </cell>
          <cell r="O388">
            <v>276266287.21890002</v>
          </cell>
          <cell r="Q388">
            <v>34319099</v>
          </cell>
          <cell r="S388">
            <v>52927076</v>
          </cell>
        </row>
        <row r="389">
          <cell r="F389" t="str">
            <v>VALOR TOTAL DE LA OBRA ORDINARIA,  Y OBRA EXTRA (INCLUYE AU)</v>
          </cell>
          <cell r="I389">
            <v>1145301478.2189</v>
          </cell>
          <cell r="K389">
            <v>1145301478.2189</v>
          </cell>
          <cell r="O389">
            <v>1145301478.2189</v>
          </cell>
          <cell r="Q389">
            <v>142274743</v>
          </cell>
          <cell r="S389">
            <v>219416776</v>
          </cell>
        </row>
        <row r="390">
          <cell r="F390" t="str">
            <v>Menos amortizacion del anticipo 30%</v>
          </cell>
          <cell r="I390">
            <v>343590443.46566999</v>
          </cell>
          <cell r="Q390">
            <v>42682423</v>
          </cell>
          <cell r="S390">
            <v>65825033</v>
          </cell>
        </row>
        <row r="391">
          <cell r="F391" t="str">
            <v>VALOR ACTA A PAGAR</v>
          </cell>
          <cell r="Q391">
            <v>99592320</v>
          </cell>
          <cell r="S391">
            <v>153591743</v>
          </cell>
        </row>
        <row r="392">
          <cell r="F392" t="str">
            <v>Porcentaje ejecutado</v>
          </cell>
          <cell r="K392">
            <v>1</v>
          </cell>
          <cell r="O392">
            <v>1</v>
          </cell>
          <cell r="Q392">
            <v>0.12422470913183194</v>
          </cell>
          <cell r="S392">
            <v>0.19157992910410193</v>
          </cell>
        </row>
        <row r="394">
          <cell r="F394" t="str">
            <v>Nota: Aunque los itemes han sido revisados por la Inteventoría y su calidad parece ser buena, esto no significa que han sido aceptados en forma definitiva, serán objeto de revisión permanente durante la duración de la obra y el período que cubre la póliza de estabilidad.</v>
          </cell>
        </row>
        <row r="400">
          <cell r="F400" t="str">
            <v>ING. WILLIAM CARDONA OLMOS</v>
          </cell>
          <cell r="M400" t="str">
            <v>ING. CARLOS MANUEL MALAVER ROJAS</v>
          </cell>
        </row>
        <row r="401">
          <cell r="F401" t="str">
            <v xml:space="preserve">REPRESENTANTE LEGAL </v>
          </cell>
          <cell r="M401" t="str">
            <v>REPRESENTANTE LEGAL ORBE CONSULTORIA EN ARQUITECTURA E INGENIERIA</v>
          </cell>
        </row>
        <row r="402">
          <cell r="F402" t="str">
            <v>CONSTRUCTOR</v>
          </cell>
          <cell r="M402" t="str">
            <v>INTERVENTORÍA</v>
          </cell>
        </row>
        <row r="409">
          <cell r="F409" t="str">
            <v>ING. CATALINA ANDREA CARDONA CARDONA</v>
          </cell>
          <cell r="M409" t="str">
            <v>ARQ. PEDRO ENRIQUE MEJIA MANJARRES</v>
          </cell>
        </row>
        <row r="410">
          <cell r="F410" t="str">
            <v>DIRECTORA DE PROYECTOS ESPECIALES.</v>
          </cell>
          <cell r="M410" t="str">
            <v>CORDINADOR GENERAL EJECUCION PARQUES</v>
          </cell>
        </row>
        <row r="411">
          <cell r="F411" t="str">
            <v>VIVA</v>
          </cell>
          <cell r="M411" t="str">
            <v>VIVA</v>
          </cell>
        </row>
        <row r="416">
          <cell r="F416" t="str">
            <v>Revisó: Aura Lucia Taborda</v>
          </cell>
          <cell r="M416" t="str">
            <v>Revisó: Natalia Cano vallejo</v>
          </cell>
        </row>
        <row r="417">
          <cell r="F417" t="str">
            <v>Coordinador Zonal Ejecucion Parques</v>
          </cell>
          <cell r="M417" t="str">
            <v xml:space="preserve">coordinador Administrativo y Financiero </v>
          </cell>
        </row>
        <row r="418">
          <cell r="F418" t="str">
            <v>VIVA</v>
          </cell>
          <cell r="M418" t="str">
            <v>VIVA</v>
          </cell>
        </row>
        <row r="420">
          <cell r="F420" t="str">
            <v>Nota: las cantidades, valores y operaciones de la presente acta son de responsabilidad del contratista y el interventor contratista. El coordinador Zonal y el Coordinador General de ejecucion de proyecto Especiales Parques Educativos  solo verifican el cumplimiento de los requisitos de facturacion.</v>
          </cell>
        </row>
      </sheetData>
      <sheetData sheetId="7" refreshError="1"/>
      <sheetData sheetId="8">
        <row r="10">
          <cell r="A10" t="str">
            <v>OBJETO :</v>
          </cell>
          <cell r="F10" t="str">
            <v>“CONSTRUCCIÓN DE LOS PARQUES EDUCATIVOS DE LOS  MUNICIPIOS DEEL RETIRO Y NARIÑO EN EL DEPARTAMENTO DE ANTIOQUIA"</v>
          </cell>
          <cell r="G10" t="str">
            <v>VALOR INICIAL</v>
          </cell>
          <cell r="I10">
            <v>1145301478.2189</v>
          </cell>
          <cell r="M10" t="str">
            <v>CONTRATISTA</v>
          </cell>
          <cell r="S10" t="str">
            <v>ACTA DE OBRA</v>
          </cell>
        </row>
        <row r="11">
          <cell r="G11" t="str">
            <v>ANTICIPO</v>
          </cell>
          <cell r="I11">
            <v>343590443.46566999</v>
          </cell>
          <cell r="M11" t="str">
            <v>WILLIAM CARDONA OLMOS</v>
          </cell>
        </row>
        <row r="12">
          <cell r="G12" t="str">
            <v>TOTAL CONTRATO</v>
          </cell>
          <cell r="I12">
            <v>1145301478.2189</v>
          </cell>
          <cell r="M12" t="str">
            <v>INTERVENTOR</v>
          </cell>
          <cell r="S12" t="str">
            <v>ACTA No.</v>
          </cell>
          <cell r="T12">
            <v>4</v>
          </cell>
        </row>
        <row r="13">
          <cell r="A13" t="str">
            <v xml:space="preserve">MUNICIPIO:  </v>
          </cell>
          <cell r="F13" t="str">
            <v>NARIÑO</v>
          </cell>
          <cell r="G13" t="str">
            <v>PLAZO INICIAL</v>
          </cell>
          <cell r="I13" t="str">
            <v>7 MESES</v>
          </cell>
          <cell r="M13" t="str">
            <v>ORBE CONSULTORIA EN ARQUITECTURA E INGENIERIA</v>
          </cell>
        </row>
        <row r="14">
          <cell r="A14" t="str">
            <v>CONTRATO :</v>
          </cell>
          <cell r="F14" t="str">
            <v>292-14</v>
          </cell>
          <cell r="G14" t="str">
            <v>FECHA INICIO</v>
          </cell>
          <cell r="I14">
            <v>41862</v>
          </cell>
          <cell r="M14" t="str">
            <v>CORDINADOR VIVA</v>
          </cell>
          <cell r="S14" t="str">
            <v>FECHA</v>
          </cell>
          <cell r="T14">
            <v>42069</v>
          </cell>
        </row>
        <row r="15">
          <cell r="A15" t="str">
            <v>PERIODO:</v>
          </cell>
          <cell r="B15" t="str">
            <v>26 de diciembre de 2014 a 06 de marzo de 2015</v>
          </cell>
          <cell r="G15" t="str">
            <v>FECHA TERMINACION</v>
          </cell>
          <cell r="I15">
            <v>42074</v>
          </cell>
          <cell r="M15" t="str">
            <v>JULIO MIGUEL PADILLA MORALES</v>
          </cell>
        </row>
        <row r="16">
          <cell r="A16" t="str">
            <v>FORMULARIO CANTIDADES DE OBRA Y PRECIOS UNITARIOS</v>
          </cell>
          <cell r="K16" t="str">
            <v>CONDICIONES ACTUALIZADAS ACTA ANTERIOR</v>
          </cell>
          <cell r="M16" t="str">
            <v>MODIFICACIONES</v>
          </cell>
          <cell r="O16" t="str">
            <v>CONDICIONES ACTUALIZADAS PRESENTE ACTA</v>
          </cell>
          <cell r="Q16" t="str">
            <v>OBRA EJECUTADAS</v>
          </cell>
        </row>
        <row r="17">
          <cell r="Q17" t="str">
            <v>PRESENTE ACTA</v>
          </cell>
          <cell r="S17" t="str">
            <v>ACTA ACUMULADA</v>
          </cell>
        </row>
        <row r="18">
          <cell r="A18" t="str">
            <v>ITEMS</v>
          </cell>
          <cell r="B18" t="str">
            <v>CLASIFICACIÓN</v>
          </cell>
          <cell r="F18" t="str">
            <v>ACTIVIDAD</v>
          </cell>
          <cell r="G18" t="str">
            <v>UNIDAD</v>
          </cell>
          <cell r="H18" t="str">
            <v>CANTIDAD</v>
          </cell>
          <cell r="I18" t="str">
            <v>VALOR UNITARIO</v>
          </cell>
          <cell r="J18" t="str">
            <v>VALOR TOTAL</v>
          </cell>
          <cell r="M18" t="str">
            <v xml:space="preserve"> +/-</v>
          </cell>
          <cell r="N18" t="str">
            <v>CANTIDAD</v>
          </cell>
          <cell r="O18" t="str">
            <v>CANTIDAD</v>
          </cell>
          <cell r="P18" t="str">
            <v>VALOR    TOTAL</v>
          </cell>
          <cell r="Q18" t="str">
            <v>CANTIDAD</v>
          </cell>
          <cell r="R18" t="str">
            <v>VALOR    TOTAL</v>
          </cell>
          <cell r="S18" t="str">
            <v>CANTIDAD</v>
          </cell>
          <cell r="T18" t="str">
            <v>VALOR    TOTAL</v>
          </cell>
        </row>
        <row r="19">
          <cell r="A19" t="str">
            <v>1.0.0</v>
          </cell>
          <cell r="F19" t="str">
            <v>PRELIMINARES</v>
          </cell>
        </row>
        <row r="20">
          <cell r="A20" t="str">
            <v>1.1.0</v>
          </cell>
          <cell r="D20">
            <v>0</v>
          </cell>
          <cell r="E20">
            <v>0</v>
          </cell>
          <cell r="F20" t="str">
            <v>REPLANTEO</v>
          </cell>
        </row>
        <row r="21">
          <cell r="A21" t="str">
            <v>1.1.1</v>
          </cell>
          <cell r="B21" t="str">
            <v>MA               (65,9%)</v>
          </cell>
          <cell r="C21" t="str">
            <v xml:space="preserve"> TRA               (34,1%)</v>
          </cell>
          <cell r="D21">
            <v>0</v>
          </cell>
          <cell r="E21">
            <v>0</v>
          </cell>
          <cell r="F21" t="str">
            <v>LOCALIZACIÓN, TRAZADO Y REPLANTEO. Se utilizará personal experto con equipo de precisión tipo estación total. Se hará con la frecuencia que lo indique la interventoría. Incluye demarcación con pintura, línea de trazado, libretas y planos.</v>
          </cell>
          <cell r="G21" t="str">
            <v>día</v>
          </cell>
          <cell r="H21">
            <v>3</v>
          </cell>
          <cell r="I21">
            <v>654997</v>
          </cell>
          <cell r="J21">
            <v>1964991</v>
          </cell>
          <cell r="K21">
            <v>3</v>
          </cell>
          <cell r="L21">
            <v>1964991</v>
          </cell>
          <cell r="M21" t="str">
            <v>+</v>
          </cell>
          <cell r="N21">
            <v>0</v>
          </cell>
          <cell r="O21">
            <v>3</v>
          </cell>
          <cell r="P21">
            <v>1964991</v>
          </cell>
          <cell r="R21">
            <v>0</v>
          </cell>
          <cell r="S21">
            <v>3</v>
          </cell>
          <cell r="T21">
            <v>1964991</v>
          </cell>
        </row>
        <row r="22">
          <cell r="A22" t="str">
            <v>1.2.0</v>
          </cell>
          <cell r="B22">
            <v>0</v>
          </cell>
          <cell r="C22">
            <v>0</v>
          </cell>
          <cell r="D22">
            <v>0</v>
          </cell>
          <cell r="E22">
            <v>0</v>
          </cell>
          <cell r="F22" t="str">
            <v>DESCAPOTE</v>
          </cell>
          <cell r="S22">
            <v>0</v>
          </cell>
          <cell r="T22">
            <v>0</v>
          </cell>
        </row>
        <row r="23">
          <cell r="A23" t="str">
            <v>1.2.1</v>
          </cell>
          <cell r="B23" t="str">
            <v>TMO               (11%)</v>
          </cell>
          <cell r="C23" t="str">
            <v xml:space="preserve"> EQ               (89%)</v>
          </cell>
          <cell r="D23">
            <v>0</v>
          </cell>
          <cell r="E23">
            <v>0</v>
          </cell>
          <cell r="F23" t="str">
            <v>DESMONTE, DESCAPOTE Y LIMPIEZA a máquina, e=0.15m. Incluye cargue, transporte y botada de escombros material vegetal en en botaderos destinado por el Municipio o donde indique la interventoría. Su medida será en sitio.</v>
          </cell>
          <cell r="G23" t="str">
            <v>m2</v>
          </cell>
          <cell r="H23">
            <v>400</v>
          </cell>
          <cell r="I23">
            <v>5251</v>
          </cell>
          <cell r="J23">
            <v>2100400</v>
          </cell>
          <cell r="K23">
            <v>262.8</v>
          </cell>
          <cell r="L23">
            <v>1379963</v>
          </cell>
          <cell r="M23" t="str">
            <v>+</v>
          </cell>
          <cell r="N23">
            <v>0</v>
          </cell>
          <cell r="O23">
            <v>262.8</v>
          </cell>
          <cell r="P23">
            <v>1379963</v>
          </cell>
          <cell r="R23">
            <v>0</v>
          </cell>
          <cell r="S23">
            <v>262.8</v>
          </cell>
          <cell r="T23">
            <v>1379963</v>
          </cell>
        </row>
        <row r="24">
          <cell r="A24" t="str">
            <v>1.2.2</v>
          </cell>
          <cell r="B24" t="str">
            <v>IE               (100%)</v>
          </cell>
          <cell r="C24">
            <v>0</v>
          </cell>
          <cell r="D24">
            <v>0</v>
          </cell>
          <cell r="E24">
            <v>0</v>
          </cell>
          <cell r="F2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G24" t="str">
            <v>m2</v>
          </cell>
          <cell r="H24">
            <v>400</v>
          </cell>
          <cell r="I24">
            <v>12467</v>
          </cell>
          <cell r="J24">
            <v>4986800</v>
          </cell>
          <cell r="K24">
            <v>476</v>
          </cell>
          <cell r="L24">
            <v>5934292</v>
          </cell>
          <cell r="M24" t="str">
            <v>+</v>
          </cell>
          <cell r="N24">
            <v>0</v>
          </cell>
          <cell r="O24">
            <v>476</v>
          </cell>
          <cell r="P24">
            <v>5934292</v>
          </cell>
          <cell r="Q24">
            <v>0</v>
          </cell>
          <cell r="R24">
            <v>0</v>
          </cell>
          <cell r="S24">
            <v>476</v>
          </cell>
          <cell r="T24">
            <v>5934292</v>
          </cell>
        </row>
        <row r="25">
          <cell r="A25" t="str">
            <v>1.3.0</v>
          </cell>
          <cell r="B25">
            <v>0</v>
          </cell>
          <cell r="C25">
            <v>0</v>
          </cell>
          <cell r="D25">
            <v>0</v>
          </cell>
          <cell r="E25">
            <v>0</v>
          </cell>
          <cell r="F25" t="str">
            <v>INSTALACIONES PROVISIONALES</v>
          </cell>
          <cell r="S25">
            <v>0</v>
          </cell>
          <cell r="T25">
            <v>0</v>
          </cell>
        </row>
        <row r="26">
          <cell r="A26" t="str">
            <v>1.3.1</v>
          </cell>
          <cell r="B26" t="str">
            <v>MA               (81,7%)</v>
          </cell>
          <cell r="C26" t="str">
            <v xml:space="preserve"> TMO               (15,2%)</v>
          </cell>
          <cell r="D26" t="str">
            <v xml:space="preserve"> HE               (0,8%)</v>
          </cell>
          <cell r="E26" t="str">
            <v xml:space="preserve"> CONCEP               (2,3%)</v>
          </cell>
          <cell r="F26" t="str">
            <v>Instalación de CERRAMIENTO PROVISIONAL en tela verde con una altura de 2,1 m. Incluye suministro, transporte, instalación y desmonte de la tela y estructura en larguero común, concreto de 17.5 Mpa para fijación de estructura en madera común,  excavación manual en cualquier material, cargue, transporte y botada de material y todos los demás elementos necesarios para su correcta instalación.</v>
          </cell>
          <cell r="G26" t="str">
            <v>m</v>
          </cell>
          <cell r="H26">
            <v>40</v>
          </cell>
          <cell r="I26">
            <v>15998</v>
          </cell>
          <cell r="J26">
            <v>639920</v>
          </cell>
          <cell r="K26">
            <v>6.5</v>
          </cell>
          <cell r="L26">
            <v>103987</v>
          </cell>
          <cell r="M26" t="str">
            <v>+</v>
          </cell>
          <cell r="N26">
            <v>0</v>
          </cell>
          <cell r="O26">
            <v>6.5</v>
          </cell>
          <cell r="P26">
            <v>103987</v>
          </cell>
          <cell r="R26">
            <v>0</v>
          </cell>
          <cell r="S26">
            <v>6.5</v>
          </cell>
          <cell r="T26">
            <v>103987</v>
          </cell>
        </row>
        <row r="27">
          <cell r="A27" t="str">
            <v>2.0.0</v>
          </cell>
          <cell r="B27">
            <v>0</v>
          </cell>
          <cell r="C27">
            <v>0</v>
          </cell>
          <cell r="D27">
            <v>0</v>
          </cell>
          <cell r="E27">
            <v>0</v>
          </cell>
          <cell r="F27" t="str">
            <v>MOVIMIENTOS DE TIERRA</v>
          </cell>
          <cell r="S27">
            <v>0</v>
          </cell>
          <cell r="T27">
            <v>0</v>
          </cell>
        </row>
        <row r="28">
          <cell r="A28" t="str">
            <v>2.1.0</v>
          </cell>
          <cell r="B28">
            <v>0</v>
          </cell>
          <cell r="C28">
            <v>0</v>
          </cell>
          <cell r="D28">
            <v>0</v>
          </cell>
          <cell r="E28">
            <v>0</v>
          </cell>
          <cell r="F28" t="str">
            <v>EXCAVACIÓN Y RETIRO DE MATERIAL</v>
          </cell>
          <cell r="S28">
            <v>0</v>
          </cell>
          <cell r="T28">
            <v>0</v>
          </cell>
        </row>
        <row r="29">
          <cell r="A29" t="str">
            <v>2.1.1</v>
          </cell>
          <cell r="B29" t="str">
            <v>TMO               (39%)</v>
          </cell>
          <cell r="C29" t="str">
            <v xml:space="preserve"> HE               (2%)</v>
          </cell>
          <cell r="D29" t="str">
            <v xml:space="preserve"> EQ               (5,6%)</v>
          </cell>
          <cell r="E29" t="str">
            <v xml:space="preserve"> TRA               (53,4%)</v>
          </cell>
          <cell r="F29" t="str">
            <v>EXCAVACIÓN MANUAL de material heterogéneo DE 0-2 m., bajo cualquier grado de humedad. Incluye: roca descompuesta, bolas de roca de volumen inferior a 0.35 m³., cargue y transporte interno y su medida será en el sitio. NO INCLUYE BOTADERO. No incluye entibado.</v>
          </cell>
          <cell r="G29" t="str">
            <v>m3</v>
          </cell>
          <cell r="H29">
            <v>220.8</v>
          </cell>
          <cell r="I29">
            <v>17984</v>
          </cell>
          <cell r="J29">
            <v>3970867</v>
          </cell>
          <cell r="K29">
            <v>220.8</v>
          </cell>
          <cell r="L29">
            <v>3970867</v>
          </cell>
          <cell r="M29" t="str">
            <v>+</v>
          </cell>
          <cell r="N29">
            <v>115.59999999999997</v>
          </cell>
          <cell r="O29">
            <v>336.4</v>
          </cell>
          <cell r="P29">
            <v>6049818</v>
          </cell>
          <cell r="Q29">
            <v>154.1</v>
          </cell>
          <cell r="R29">
            <v>2771334</v>
          </cell>
          <cell r="S29">
            <v>336.4</v>
          </cell>
          <cell r="T29">
            <v>6049817</v>
          </cell>
        </row>
        <row r="30">
          <cell r="A30" t="str">
            <v>2.1.2</v>
          </cell>
          <cell r="B30" t="str">
            <v>TMO               (51,8%)</v>
          </cell>
          <cell r="C30" t="str">
            <v xml:space="preserve"> HE               (2,6%)</v>
          </cell>
          <cell r="D30" t="str">
            <v xml:space="preserve"> EQ               (4,3%)</v>
          </cell>
          <cell r="E30" t="str">
            <v xml:space="preserve"> TRA               (41,3%)</v>
          </cell>
          <cell r="F30" t="str">
            <v>EXCAVACIÓN MANUAL de material heterogéneo DE 2-4 m, bajo cualquier grado de humedad. Incluye: roca descompuesta, bolas de roca de volumen inferior a 0.35 m³., cargue y transporte interno y su medida será en el sitio. NO INCLUYE BOTADERO. No incluye entibado.</v>
          </cell>
          <cell r="G30" t="str">
            <v>m3</v>
          </cell>
          <cell r="H30">
            <v>103.3</v>
          </cell>
          <cell r="I30">
            <v>23259</v>
          </cell>
          <cell r="J30">
            <v>2402655</v>
          </cell>
          <cell r="K30">
            <v>133.80000000000001</v>
          </cell>
          <cell r="L30">
            <v>3112054</v>
          </cell>
          <cell r="M30" t="str">
            <v>+</v>
          </cell>
          <cell r="N30">
            <v>31.599999999999994</v>
          </cell>
          <cell r="O30">
            <v>165.4</v>
          </cell>
          <cell r="P30">
            <v>3847039</v>
          </cell>
          <cell r="Q30">
            <v>31.6</v>
          </cell>
          <cell r="R30">
            <v>734984</v>
          </cell>
          <cell r="S30">
            <v>165.4</v>
          </cell>
          <cell r="T30">
            <v>3847038</v>
          </cell>
        </row>
        <row r="31">
          <cell r="A31" t="str">
            <v>2.1.3</v>
          </cell>
          <cell r="B31" t="str">
            <v>TMO               (61,5%)</v>
          </cell>
          <cell r="C31" t="str">
            <v xml:space="preserve"> HE               (3,1%)</v>
          </cell>
          <cell r="D31" t="str">
            <v xml:space="preserve"> EQ               (3,3%)</v>
          </cell>
          <cell r="E31" t="str">
            <v xml:space="preserve"> TRA               (32,1%)</v>
          </cell>
          <cell r="F31" t="str">
            <v>EXCAVACIÓN MANUAL de material heterogéneo DE 4-6 m, bajo cualquier grado de humedad. Incluye: roca descompuesta, bolas de roca de volumen inferior a 0.35 m³., cargue y transporte interno y su medida será en el sitio. NO INCLUYE BOTADERO. No incluye entibado.</v>
          </cell>
          <cell r="G31" t="str">
            <v>m3</v>
          </cell>
          <cell r="H31">
            <v>27.4</v>
          </cell>
          <cell r="I31">
            <v>29863</v>
          </cell>
          <cell r="J31">
            <v>818246</v>
          </cell>
          <cell r="K31">
            <v>64.2</v>
          </cell>
          <cell r="L31">
            <v>1917205</v>
          </cell>
          <cell r="M31" t="str">
            <v>+</v>
          </cell>
          <cell r="N31">
            <v>42.3</v>
          </cell>
          <cell r="O31">
            <v>106.5</v>
          </cell>
          <cell r="P31">
            <v>3180410</v>
          </cell>
          <cell r="Q31">
            <v>42.3</v>
          </cell>
          <cell r="R31">
            <v>1263205</v>
          </cell>
          <cell r="S31">
            <v>106.5</v>
          </cell>
          <cell r="T31">
            <v>3180410</v>
          </cell>
        </row>
        <row r="32">
          <cell r="A32" t="str">
            <v>2.1.4</v>
          </cell>
          <cell r="B32" t="str">
            <v>TMO               (0,6%)</v>
          </cell>
          <cell r="C32" t="str">
            <v xml:space="preserve"> EQ               (8,9%)</v>
          </cell>
          <cell r="D32" t="str">
            <v xml:space="preserve"> TRA               (90,5%)</v>
          </cell>
          <cell r="E32">
            <v>0</v>
          </cell>
          <cell r="F32" t="str">
            <v xml:space="preserve">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destinado por el Municipio. </v>
          </cell>
          <cell r="G32" t="str">
            <v>m3</v>
          </cell>
          <cell r="H32">
            <v>122.5</v>
          </cell>
          <cell r="I32">
            <v>34444</v>
          </cell>
          <cell r="J32">
            <v>4219390</v>
          </cell>
          <cell r="K32">
            <v>554.9</v>
          </cell>
          <cell r="L32">
            <v>19112976</v>
          </cell>
          <cell r="M32" t="str">
            <v>+</v>
          </cell>
          <cell r="N32">
            <v>0</v>
          </cell>
          <cell r="O32">
            <v>554.9</v>
          </cell>
          <cell r="P32">
            <v>19112976</v>
          </cell>
          <cell r="R32">
            <v>0</v>
          </cell>
          <cell r="S32">
            <v>554.9</v>
          </cell>
          <cell r="T32">
            <v>19112976</v>
          </cell>
        </row>
        <row r="33">
          <cell r="A33" t="str">
            <v>2.1.5</v>
          </cell>
          <cell r="B33" t="str">
            <v>MR               (82,8%)</v>
          </cell>
          <cell r="C33" t="str">
            <v xml:space="preserve"> TMO               (12%)</v>
          </cell>
          <cell r="D33" t="str">
            <v xml:space="preserve"> HE               (0,6%)</v>
          </cell>
          <cell r="E33" t="str">
            <v xml:space="preserve"> TRA               (4,6%)</v>
          </cell>
          <cell r="F3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v>
          </cell>
          <cell r="G33" t="str">
            <v>m3</v>
          </cell>
          <cell r="H33">
            <v>71.099999999999994</v>
          </cell>
          <cell r="I33">
            <v>210184</v>
          </cell>
          <cell r="J33">
            <v>14944082</v>
          </cell>
          <cell r="K33">
            <v>0</v>
          </cell>
          <cell r="L33">
            <v>0</v>
          </cell>
          <cell r="M33" t="str">
            <v>+</v>
          </cell>
          <cell r="N33">
            <v>0</v>
          </cell>
          <cell r="O33">
            <v>0</v>
          </cell>
          <cell r="P33">
            <v>0</v>
          </cell>
          <cell r="R33">
            <v>0</v>
          </cell>
          <cell r="S33">
            <v>0</v>
          </cell>
          <cell r="T33">
            <v>0</v>
          </cell>
        </row>
        <row r="34">
          <cell r="A34" t="str">
            <v>2.2.0</v>
          </cell>
          <cell r="B34">
            <v>0</v>
          </cell>
          <cell r="C34">
            <v>0</v>
          </cell>
          <cell r="D34">
            <v>0</v>
          </cell>
          <cell r="E34">
            <v>0</v>
          </cell>
          <cell r="F34" t="str">
            <v>LLENOS</v>
          </cell>
          <cell r="S34">
            <v>0</v>
          </cell>
          <cell r="T34">
            <v>0</v>
          </cell>
        </row>
        <row r="35">
          <cell r="A35" t="str">
            <v>2.2.1</v>
          </cell>
          <cell r="B35" t="str">
            <v>AM               (62%)</v>
          </cell>
          <cell r="C35" t="str">
            <v>TMO               (4%)</v>
          </cell>
          <cell r="D35" t="str">
            <v>THE               (16%)</v>
          </cell>
          <cell r="E35" t="str">
            <v>TRA               (18%)</v>
          </cell>
          <cell r="F3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35" t="str">
            <v>m3</v>
          </cell>
          <cell r="H35">
            <v>63</v>
          </cell>
          <cell r="I35">
            <v>53721</v>
          </cell>
          <cell r="J35">
            <v>3384423</v>
          </cell>
          <cell r="K35">
            <v>293</v>
          </cell>
          <cell r="L35">
            <v>15740253</v>
          </cell>
          <cell r="M35" t="str">
            <v>+</v>
          </cell>
          <cell r="N35">
            <v>64.300000000000011</v>
          </cell>
          <cell r="O35">
            <v>357.3</v>
          </cell>
          <cell r="P35">
            <v>19194513</v>
          </cell>
          <cell r="Q35">
            <v>64.3</v>
          </cell>
          <cell r="R35">
            <v>3454260</v>
          </cell>
          <cell r="S35">
            <v>357.3</v>
          </cell>
          <cell r="T35">
            <v>19194513</v>
          </cell>
        </row>
        <row r="36">
          <cell r="A36" t="str">
            <v>2.2.2</v>
          </cell>
          <cell r="B36" t="str">
            <v>TMO               (10,7%)</v>
          </cell>
          <cell r="C36" t="str">
            <v>HE               (0,5%)</v>
          </cell>
          <cell r="D36" t="str">
            <v>EQ               (41,7%)</v>
          </cell>
          <cell r="E36" t="str">
            <v>TRA               (47,1%)</v>
          </cell>
          <cell r="F36" t="str">
            <v>LLENOS EN MATERIAL PROVENIENTES DE LA EXCAVACIÓN, compactados mecánicamente hasta obtener una densidad del 95% de la máxima obtenida en el ensayo del próctor modificado. Incluye transporte interno. Su medida será en sitio ya compactado.</v>
          </cell>
          <cell r="G36" t="str">
            <v>m3</v>
          </cell>
          <cell r="H36">
            <v>397</v>
          </cell>
          <cell r="I36">
            <v>20382</v>
          </cell>
          <cell r="J36">
            <v>8091654</v>
          </cell>
          <cell r="K36">
            <v>247</v>
          </cell>
          <cell r="L36">
            <v>5034354</v>
          </cell>
          <cell r="M36" t="str">
            <v>+</v>
          </cell>
          <cell r="N36">
            <v>93.8</v>
          </cell>
          <cell r="O36">
            <v>93.8</v>
          </cell>
          <cell r="P36">
            <v>1911832</v>
          </cell>
          <cell r="Q36">
            <v>93.8</v>
          </cell>
          <cell r="R36">
            <v>1911832</v>
          </cell>
          <cell r="S36">
            <v>93.8</v>
          </cell>
          <cell r="T36">
            <v>1911832</v>
          </cell>
        </row>
        <row r="37">
          <cell r="A37" t="str">
            <v>2.3.0</v>
          </cell>
          <cell r="B37">
            <v>0</v>
          </cell>
          <cell r="C37">
            <v>0</v>
          </cell>
          <cell r="D37">
            <v>0</v>
          </cell>
          <cell r="E37">
            <v>0</v>
          </cell>
          <cell r="F37" t="str">
            <v>CARGUE, TRANSPORTE Y BOTADA DE MATERIAL</v>
          </cell>
          <cell r="S37">
            <v>0</v>
          </cell>
          <cell r="T37">
            <v>0</v>
          </cell>
        </row>
        <row r="38">
          <cell r="A38" t="str">
            <v>2.3.1</v>
          </cell>
          <cell r="B38" t="str">
            <v>TRA               (100%)</v>
          </cell>
          <cell r="C38">
            <v>0</v>
          </cell>
          <cell r="D38">
            <v>0</v>
          </cell>
          <cell r="E38">
            <v>0</v>
          </cell>
          <cell r="F38"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38" t="str">
            <v>m3</v>
          </cell>
          <cell r="H38">
            <v>165.4</v>
          </cell>
          <cell r="I38">
            <v>28640</v>
          </cell>
          <cell r="J38">
            <v>4737056</v>
          </cell>
          <cell r="K38">
            <v>380.29999999999995</v>
          </cell>
          <cell r="L38">
            <v>10891792</v>
          </cell>
          <cell r="M38" t="str">
            <v>+</v>
          </cell>
          <cell r="N38">
            <v>0</v>
          </cell>
          <cell r="O38">
            <v>380.29999999999995</v>
          </cell>
          <cell r="P38">
            <v>10891792</v>
          </cell>
          <cell r="Q38">
            <v>0</v>
          </cell>
          <cell r="R38">
            <v>0</v>
          </cell>
          <cell r="S38">
            <v>380.29999999999995</v>
          </cell>
          <cell r="T38">
            <v>10891792</v>
          </cell>
        </row>
        <row r="39">
          <cell r="A39" t="str">
            <v>3.0.0</v>
          </cell>
          <cell r="B39">
            <v>0</v>
          </cell>
          <cell r="C39">
            <v>0</v>
          </cell>
          <cell r="D39">
            <v>0</v>
          </cell>
          <cell r="E39">
            <v>0</v>
          </cell>
          <cell r="F39" t="str">
            <v>CONCRETOS</v>
          </cell>
          <cell r="S39">
            <v>0</v>
          </cell>
          <cell r="T39">
            <v>0</v>
          </cell>
        </row>
        <row r="40">
          <cell r="A40" t="str">
            <v>3.1.0</v>
          </cell>
          <cell r="B40">
            <v>0</v>
          </cell>
          <cell r="C40">
            <v>0</v>
          </cell>
          <cell r="D40">
            <v>0</v>
          </cell>
          <cell r="E40">
            <v>0</v>
          </cell>
          <cell r="F40" t="str">
            <v>SUBESTRUCTURA</v>
          </cell>
          <cell r="S40">
            <v>0</v>
          </cell>
          <cell r="T40">
            <v>0</v>
          </cell>
        </row>
        <row r="41">
          <cell r="A41" t="str">
            <v>3.1.1</v>
          </cell>
          <cell r="B41">
            <v>0</v>
          </cell>
          <cell r="C41">
            <v>0</v>
          </cell>
          <cell r="D41">
            <v>0</v>
          </cell>
          <cell r="E41">
            <v>0</v>
          </cell>
          <cell r="F41" t="str">
            <v>FUNDACIONES</v>
          </cell>
          <cell r="S41">
            <v>0</v>
          </cell>
          <cell r="T41">
            <v>0</v>
          </cell>
        </row>
        <row r="42">
          <cell r="A42" t="str">
            <v>3.1.1.1</v>
          </cell>
          <cell r="B42" t="str">
            <v>CE               (79,8%)</v>
          </cell>
          <cell r="C42" t="str">
            <v xml:space="preserve"> TMO               (17,1%)</v>
          </cell>
          <cell r="D42" t="str">
            <v xml:space="preserve"> HE               (0,9%)</v>
          </cell>
          <cell r="E42" t="str">
            <v xml:space="preserve"> TRA               (2,2%)</v>
          </cell>
          <cell r="F42" t="str">
            <v>Colocación de concreto de 14 Mpa para SOLADO con diseño de mezclas previamente aprobado por la interventoria., con un espesor DE 0.05 m. Incluye el suministro y el transporte del concreto y todos los demás elementos necesarios para su correcta construcción, incluye acarreo interno.</v>
          </cell>
          <cell r="G42" t="str">
            <v>m2</v>
          </cell>
          <cell r="H42">
            <v>86</v>
          </cell>
          <cell r="I42">
            <v>17225</v>
          </cell>
          <cell r="J42">
            <v>1481350</v>
          </cell>
          <cell r="K42">
            <v>136.6</v>
          </cell>
          <cell r="L42">
            <v>2352935</v>
          </cell>
          <cell r="M42" t="str">
            <v>+</v>
          </cell>
          <cell r="N42">
            <v>170.50000000000003</v>
          </cell>
          <cell r="O42">
            <v>307.10000000000002</v>
          </cell>
          <cell r="P42">
            <v>5289798</v>
          </cell>
          <cell r="Q42">
            <v>170.5</v>
          </cell>
          <cell r="R42">
            <v>2936863</v>
          </cell>
          <cell r="S42">
            <v>307.10000000000002</v>
          </cell>
          <cell r="T42">
            <v>5289799</v>
          </cell>
        </row>
        <row r="43">
          <cell r="A43" t="str">
            <v>3.1.1.2</v>
          </cell>
          <cell r="B43" t="str">
            <v>CE               (80,1%)</v>
          </cell>
          <cell r="C43" t="str">
            <v xml:space="preserve"> TMO               (16,4%)</v>
          </cell>
          <cell r="D43" t="str">
            <v xml:space="preserve"> THE               (1,5%)</v>
          </cell>
          <cell r="E43" t="str">
            <v xml:space="preserve"> TRA               (2%)</v>
          </cell>
          <cell r="F43" t="str">
            <v>Construcción de VIGA DE FUNDACIÓN y DADOS DE FUNDACIÓN en concreto de 21 Mpa con diseño de mezclas previamente aprobado por la interventoria. Incluye el suministro y transporte del concreto, mano de obra, vibrado, protección y curado, para estructuras de acuerdo con las diferentes dimensiones establecidas en los planos y diseños. No incluye refuerzo.</v>
          </cell>
          <cell r="G43" t="str">
            <v>m3</v>
          </cell>
          <cell r="H43">
            <v>32</v>
          </cell>
          <cell r="I43">
            <v>449395</v>
          </cell>
          <cell r="J43">
            <v>14380640</v>
          </cell>
          <cell r="K43">
            <v>32</v>
          </cell>
          <cell r="L43">
            <v>14380640</v>
          </cell>
          <cell r="M43" t="str">
            <v>+</v>
          </cell>
          <cell r="N43">
            <v>0</v>
          </cell>
          <cell r="O43">
            <v>32</v>
          </cell>
          <cell r="P43">
            <v>14380640</v>
          </cell>
          <cell r="Q43">
            <v>0</v>
          </cell>
          <cell r="R43">
            <v>0</v>
          </cell>
          <cell r="S43">
            <v>0</v>
          </cell>
          <cell r="T43">
            <v>0</v>
          </cell>
        </row>
        <row r="44">
          <cell r="A44" t="str">
            <v>3.1.1.3</v>
          </cell>
          <cell r="B44" t="str">
            <v>CE               (81,1%)</v>
          </cell>
          <cell r="C44" t="str">
            <v xml:space="preserve"> TMO               (15,2%)</v>
          </cell>
          <cell r="D44" t="str">
            <v xml:space="preserve"> THE               (1,7%)</v>
          </cell>
          <cell r="E44" t="str">
            <v xml:space="preserve"> TRA               (2%)</v>
          </cell>
          <cell r="F44" t="str">
            <v>Construcción de ZAPATAS en concreto de 21 Mpa con diseño de mezclas previamente aprobado por la interventoria.  Incluye suministro, transporte e instalación del concreto, mano de obra, vibrado, formaleta, curado y protección. incluye acarreo interno.  No incluye refuerzo, según diseño.</v>
          </cell>
          <cell r="G44" t="str">
            <v>m3</v>
          </cell>
          <cell r="H44">
            <v>48</v>
          </cell>
          <cell r="I44">
            <v>445454</v>
          </cell>
          <cell r="J44">
            <v>21381792</v>
          </cell>
          <cell r="K44">
            <v>48</v>
          </cell>
          <cell r="L44">
            <v>21381792</v>
          </cell>
          <cell r="M44" t="str">
            <v>+</v>
          </cell>
          <cell r="N44">
            <v>0.59999999999999432</v>
          </cell>
          <cell r="O44">
            <v>48.599999999999994</v>
          </cell>
          <cell r="P44">
            <v>21649064</v>
          </cell>
          <cell r="Q44">
            <v>1.3</v>
          </cell>
          <cell r="R44">
            <v>579090</v>
          </cell>
          <cell r="S44">
            <v>48.599999999999994</v>
          </cell>
          <cell r="T44">
            <v>21649064</v>
          </cell>
        </row>
        <row r="45">
          <cell r="A45" t="str">
            <v>3.2.0</v>
          </cell>
          <cell r="B45">
            <v>0</v>
          </cell>
          <cell r="C45">
            <v>0</v>
          </cell>
          <cell r="D45">
            <v>0</v>
          </cell>
          <cell r="E45">
            <v>0</v>
          </cell>
          <cell r="F45" t="str">
            <v>ESTRUCTURA</v>
          </cell>
          <cell r="S45">
            <v>0</v>
          </cell>
          <cell r="T45">
            <v>0</v>
          </cell>
        </row>
        <row r="46">
          <cell r="A46" t="str">
            <v>3.2.1</v>
          </cell>
          <cell r="B46">
            <v>0</v>
          </cell>
          <cell r="C46">
            <v>0</v>
          </cell>
          <cell r="D46">
            <v>0</v>
          </cell>
          <cell r="E46">
            <v>0</v>
          </cell>
          <cell r="F46" t="str">
            <v>LOSAS</v>
          </cell>
          <cell r="S46">
            <v>0</v>
          </cell>
          <cell r="T46">
            <v>0</v>
          </cell>
        </row>
        <row r="47">
          <cell r="A47" t="str">
            <v>3.2.1.1</v>
          </cell>
          <cell r="B47" t="str">
            <v>CE               (65%)</v>
          </cell>
          <cell r="C47" t="str">
            <v xml:space="preserve"> TMO               (30,5%)</v>
          </cell>
          <cell r="D47" t="str">
            <v xml:space="preserve"> THE               (2,5%)</v>
          </cell>
          <cell r="E47" t="str">
            <v xml:space="preserve"> TRA               (2%)</v>
          </cell>
          <cell r="F47" t="str">
            <v>Construcción de LOSA DE CONTRAPISO en concreto de 21 Mpa con diseño de mezclas previamente aprobado por la interventoria, con un ESPESOR DE 0.10m. Adicionado con FIBRA Nikon e impermeabilizante integral tipo Plastocrete Dm o equivalente calidad. Incluye suministro, transporte y colocación del concreto, formaleta, vibrado, protección, curado y todos los demás elementos necesarios para su correcta construcción.  el acero de refuerzo se pagará en su respectivo ítem.</v>
          </cell>
          <cell r="G47" t="str">
            <v>m2</v>
          </cell>
          <cell r="H47">
            <v>451</v>
          </cell>
          <cell r="I47">
            <v>68216</v>
          </cell>
          <cell r="J47">
            <v>30765416</v>
          </cell>
          <cell r="K47">
            <v>208.03512269999999</v>
          </cell>
          <cell r="L47">
            <v>14191324</v>
          </cell>
          <cell r="M47" t="str">
            <v>+</v>
          </cell>
          <cell r="N47">
            <v>0</v>
          </cell>
          <cell r="O47">
            <v>208.03512269999999</v>
          </cell>
          <cell r="P47">
            <v>14191324</v>
          </cell>
          <cell r="Q47">
            <v>-82.6</v>
          </cell>
          <cell r="R47">
            <v>-5634642</v>
          </cell>
          <cell r="S47">
            <v>49.400000000000006</v>
          </cell>
          <cell r="T47">
            <v>3369870</v>
          </cell>
        </row>
        <row r="48">
          <cell r="A48" t="str">
            <v>3.2.1.2</v>
          </cell>
          <cell r="B48" t="str">
            <v>IE               (85,8%)</v>
          </cell>
          <cell r="C48" t="str">
            <v xml:space="preserve"> TMO               (13,5%)</v>
          </cell>
          <cell r="D48" t="str">
            <v xml:space="preserve"> HE               (0,7%)</v>
          </cell>
          <cell r="E48">
            <v>0</v>
          </cell>
          <cell r="F48" t="str">
            <v>Instalación de GEOTEXTIL TEJIDO 2400 para losa contrapiso  tipo Pavco o equivalente muro en tierra armada, muro de contención o actividades similares. Incluye suministro y transporte de los materiales, traslapos, costuras y todos los elementos necesarios para su correcta instalación y funcionamiento. Según diseño.</v>
          </cell>
          <cell r="G48" t="str">
            <v>m2</v>
          </cell>
          <cell r="H48">
            <v>451</v>
          </cell>
          <cell r="I48">
            <v>7949</v>
          </cell>
          <cell r="J48">
            <v>3584999</v>
          </cell>
          <cell r="K48">
            <v>451</v>
          </cell>
          <cell r="L48">
            <v>3584999</v>
          </cell>
          <cell r="M48" t="str">
            <v>+</v>
          </cell>
          <cell r="N48">
            <v>0</v>
          </cell>
          <cell r="O48">
            <v>451</v>
          </cell>
          <cell r="P48">
            <v>3584999</v>
          </cell>
          <cell r="Q48">
            <v>-120.2</v>
          </cell>
          <cell r="R48">
            <v>-955470</v>
          </cell>
          <cell r="S48">
            <v>49.3</v>
          </cell>
          <cell r="T48">
            <v>391886</v>
          </cell>
        </row>
        <row r="49">
          <cell r="A49" t="str">
            <v>3.2.1.3</v>
          </cell>
          <cell r="B49" t="str">
            <v>CO               (70,3%)</v>
          </cell>
          <cell r="C49" t="str">
            <v xml:space="preserve"> TMO               (15,6%)</v>
          </cell>
          <cell r="D49" t="str">
            <v xml:space="preserve"> HE               (13,1%)</v>
          </cell>
          <cell r="E49" t="str">
            <v xml:space="preserve"> EQ               (1%)</v>
          </cell>
          <cell r="F49" t="str">
            <v>Construcción de LOSA ALIGERADA en concreto  de 21 Mpa en concreto color blanco,(con diseño de mezclas previamente aprobado por la interventoria), con un ESPESOR DE 0.40m. acabado a la vista con casetón RECUPERABLE DE PORÓN, de acuerdo a las diferentes dimensiones establecidas en los planos y diseño. Incluye suministro, transporte,  y colocación del concreto, nervios de 0,10 x 0,40 m , placa superior de losa de 0,05m de espesor, vigas de 0,30x0,40 m ,  en ambas direcciones, malla electrosoldada D-106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2.94 y 4.50m(la súper "T" se coloca sobre el tendido de teleras de la obra falsa), según diseño. En el vaciado se deben dejar los hierros (pelos) para el amarre de los elementos no estructurales, por ningún motivo se pagaran anclajes. El acero de refuerzo se pagará en su respectivo ítem.</v>
          </cell>
          <cell r="G49" t="str">
            <v>m2</v>
          </cell>
          <cell r="H49">
            <v>303</v>
          </cell>
          <cell r="I49">
            <v>156375</v>
          </cell>
          <cell r="J49">
            <v>47381625</v>
          </cell>
          <cell r="K49">
            <v>303</v>
          </cell>
          <cell r="L49">
            <v>47381625</v>
          </cell>
          <cell r="M49" t="str">
            <v>+</v>
          </cell>
          <cell r="N49">
            <v>0</v>
          </cell>
          <cell r="O49">
            <v>303</v>
          </cell>
          <cell r="P49">
            <v>47381625</v>
          </cell>
          <cell r="Q49">
            <v>0</v>
          </cell>
          <cell r="R49">
            <v>0</v>
          </cell>
          <cell r="S49">
            <v>0</v>
          </cell>
          <cell r="T49">
            <v>0</v>
          </cell>
        </row>
        <row r="50">
          <cell r="A50" t="str">
            <v>3.2.1.4</v>
          </cell>
          <cell r="B50" t="str">
            <v>CE               (46,3%)</v>
          </cell>
          <cell r="C50" t="str">
            <v xml:space="preserve"> TMO               (20,8%)</v>
          </cell>
          <cell r="D50" t="str">
            <v xml:space="preserve"> THE               (31,9%)</v>
          </cell>
          <cell r="E50" t="str">
            <v xml:space="preserve"> TRA               (1%)</v>
          </cell>
          <cell r="F50" t="str">
            <v>Construcción de LOSA PARA RAMPA en en concreto de 21 Mpa con diseño de mezclas previamente aprobado por la interventoria, con un ESPESOR DE 10 cm. Incluye suministro, transporte hasta una altura de 4.40m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G50" t="str">
            <v>m2</v>
          </cell>
          <cell r="H50">
            <v>241</v>
          </cell>
          <cell r="I50">
            <v>100206</v>
          </cell>
          <cell r="J50">
            <v>24149646</v>
          </cell>
          <cell r="K50">
            <v>241</v>
          </cell>
          <cell r="L50">
            <v>24149646</v>
          </cell>
          <cell r="M50" t="str">
            <v>+</v>
          </cell>
          <cell r="N50">
            <v>0</v>
          </cell>
          <cell r="O50">
            <v>241</v>
          </cell>
          <cell r="P50">
            <v>24149646</v>
          </cell>
          <cell r="R50">
            <v>0</v>
          </cell>
          <cell r="S50">
            <v>0</v>
          </cell>
          <cell r="T50">
            <v>0</v>
          </cell>
        </row>
        <row r="51">
          <cell r="A51" t="str">
            <v>3.2.2</v>
          </cell>
          <cell r="B51">
            <v>0</v>
          </cell>
          <cell r="C51">
            <v>0</v>
          </cell>
          <cell r="D51">
            <v>0</v>
          </cell>
          <cell r="E51">
            <v>0</v>
          </cell>
          <cell r="F51" t="str">
            <v>COLUMNAS</v>
          </cell>
          <cell r="K51">
            <v>0</v>
          </cell>
          <cell r="M51" t="str">
            <v>+</v>
          </cell>
          <cell r="N51">
            <v>0</v>
          </cell>
          <cell r="O51">
            <v>0</v>
          </cell>
          <cell r="S51">
            <v>0</v>
          </cell>
          <cell r="T51">
            <v>0</v>
          </cell>
        </row>
        <row r="52">
          <cell r="A52" t="str">
            <v>3.2.2.1</v>
          </cell>
          <cell r="B52" t="str">
            <v>CE               (72,5%)</v>
          </cell>
          <cell r="C52" t="str">
            <v xml:space="preserve"> TMO               (18,3%)</v>
          </cell>
          <cell r="D52" t="str">
            <v xml:space="preserve"> THE               (8,2%)</v>
          </cell>
          <cell r="E52" t="str">
            <v xml:space="preserve"> TRA               (1%)</v>
          </cell>
          <cell r="F52" t="str">
            <v>Construcción de COLUMNAS DE 0.30 x 0.50m.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2" t="str">
            <v>m</v>
          </cell>
          <cell r="H52">
            <v>108</v>
          </cell>
          <cell r="I52">
            <v>147904</v>
          </cell>
          <cell r="J52">
            <v>15973632</v>
          </cell>
          <cell r="K52">
            <v>108</v>
          </cell>
          <cell r="L52">
            <v>15973632</v>
          </cell>
          <cell r="M52" t="str">
            <v>+</v>
          </cell>
          <cell r="N52">
            <v>0</v>
          </cell>
          <cell r="O52">
            <v>108</v>
          </cell>
          <cell r="P52">
            <v>15973632</v>
          </cell>
          <cell r="Q52">
            <v>10.199999999999999</v>
          </cell>
          <cell r="R52">
            <v>1508621</v>
          </cell>
          <cell r="S52">
            <v>10.199999999999999</v>
          </cell>
          <cell r="T52">
            <v>1508621</v>
          </cell>
        </row>
        <row r="53">
          <cell r="A53" t="str">
            <v>3.2.2.2</v>
          </cell>
          <cell r="B53" t="str">
            <v>CE               (70,2%)</v>
          </cell>
          <cell r="C53" t="str">
            <v xml:space="preserve"> TMO               (20,4%)</v>
          </cell>
          <cell r="D53" t="str">
            <v xml:space="preserve"> THE               (8,4%)</v>
          </cell>
          <cell r="E53" t="str">
            <v xml:space="preserve"> TRA               (1%)</v>
          </cell>
          <cell r="F53" t="str">
            <v>Construcción de COLUMNAS DE 0.30 x 0.80m.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3" t="str">
            <v>m</v>
          </cell>
          <cell r="H53">
            <v>70</v>
          </cell>
          <cell r="I53">
            <v>212579</v>
          </cell>
          <cell r="J53">
            <v>14880530</v>
          </cell>
          <cell r="K53">
            <v>70</v>
          </cell>
          <cell r="L53">
            <v>14880530</v>
          </cell>
          <cell r="M53" t="str">
            <v>+</v>
          </cell>
          <cell r="N53">
            <v>0</v>
          </cell>
          <cell r="O53">
            <v>70</v>
          </cell>
          <cell r="P53">
            <v>14880530</v>
          </cell>
          <cell r="Q53">
            <v>7.7</v>
          </cell>
          <cell r="R53">
            <v>1636858</v>
          </cell>
          <cell r="S53">
            <v>7.7</v>
          </cell>
          <cell r="T53">
            <v>1636858</v>
          </cell>
        </row>
        <row r="54">
          <cell r="A54" t="str">
            <v>3.2.3</v>
          </cell>
          <cell r="B54">
            <v>0</v>
          </cell>
          <cell r="C54">
            <v>0</v>
          </cell>
          <cell r="D54">
            <v>0</v>
          </cell>
          <cell r="E54">
            <v>0</v>
          </cell>
          <cell r="F54" t="str">
            <v>VIGAS</v>
          </cell>
          <cell r="S54">
            <v>0</v>
          </cell>
          <cell r="T54">
            <v>0</v>
          </cell>
        </row>
        <row r="55">
          <cell r="A55" t="str">
            <v>3.2.3.1</v>
          </cell>
          <cell r="B55" t="str">
            <v>CE               (56,6%)</v>
          </cell>
          <cell r="C55" t="str">
            <v xml:space="preserve"> TMO               (31,6%)</v>
          </cell>
          <cell r="D55" t="str">
            <v xml:space="preserve"> THE               (10,8%)</v>
          </cell>
          <cell r="E55" t="str">
            <v xml:space="preserve"> TRA               (1%)</v>
          </cell>
          <cell r="F55" t="str">
            <v>Construcción de VIGAS AÉREAS de 0,3 x 0,4 m. en concreto de 21 Mpa en concreto color blanco,con diseño de mezclas previamente aprobado por la interventoria,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5" t="str">
            <v>m</v>
          </cell>
          <cell r="H55">
            <v>42</v>
          </cell>
          <cell r="I55">
            <v>143537</v>
          </cell>
          <cell r="J55">
            <v>6028554</v>
          </cell>
          <cell r="K55">
            <v>42</v>
          </cell>
          <cell r="L55">
            <v>6028554</v>
          </cell>
          <cell r="M55" t="str">
            <v>+</v>
          </cell>
          <cell r="N55">
            <v>0</v>
          </cell>
          <cell r="O55">
            <v>42</v>
          </cell>
          <cell r="P55">
            <v>6028554</v>
          </cell>
          <cell r="R55">
            <v>0</v>
          </cell>
          <cell r="S55">
            <v>0</v>
          </cell>
          <cell r="T55">
            <v>0</v>
          </cell>
        </row>
        <row r="56">
          <cell r="A56" t="str">
            <v>3.2.3.2</v>
          </cell>
          <cell r="B56" t="str">
            <v>CE               (56,8%)</v>
          </cell>
          <cell r="C56" t="str">
            <v xml:space="preserve"> TMO               (31,1%)</v>
          </cell>
          <cell r="D56" t="str">
            <v xml:space="preserve"> THE               (11,1%)</v>
          </cell>
          <cell r="E56" t="str">
            <v xml:space="preserve"> TRA               (1%)</v>
          </cell>
          <cell r="F56" t="str">
            <v>Construcción de VIGAS AÉREAS de 0,3 x 0,45 m. en concreto de 21 Mpa,en concreto color blanco, con diseño de mezclas previamente aprobado por la interventoria,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6" t="str">
            <v>m</v>
          </cell>
          <cell r="H56">
            <v>164</v>
          </cell>
          <cell r="I56">
            <v>153173</v>
          </cell>
          <cell r="J56">
            <v>25120372</v>
          </cell>
          <cell r="K56">
            <v>164</v>
          </cell>
          <cell r="L56">
            <v>25120372</v>
          </cell>
          <cell r="M56" t="str">
            <v>+</v>
          </cell>
          <cell r="N56">
            <v>0</v>
          </cell>
          <cell r="O56">
            <v>164</v>
          </cell>
          <cell r="P56">
            <v>25120372</v>
          </cell>
          <cell r="R56">
            <v>0</v>
          </cell>
          <cell r="S56">
            <v>0</v>
          </cell>
          <cell r="T56">
            <v>0</v>
          </cell>
        </row>
        <row r="57">
          <cell r="A57" t="str">
            <v>3.2.4</v>
          </cell>
          <cell r="B57">
            <v>0</v>
          </cell>
          <cell r="C57">
            <v>0</v>
          </cell>
          <cell r="D57">
            <v>0</v>
          </cell>
          <cell r="E57">
            <v>0</v>
          </cell>
          <cell r="F57" t="str">
            <v>ESCALERAS/GRADERIAS</v>
          </cell>
          <cell r="S57">
            <v>0</v>
          </cell>
          <cell r="T57">
            <v>0</v>
          </cell>
        </row>
        <row r="58">
          <cell r="A58" t="str">
            <v>3.2.4.1</v>
          </cell>
          <cell r="B58" t="str">
            <v>CE               (80%)</v>
          </cell>
          <cell r="C58" t="str">
            <v xml:space="preserve"> TMO               (17,4%)</v>
          </cell>
          <cell r="D58" t="str">
            <v xml:space="preserve"> THE               (1,6%)</v>
          </cell>
          <cell r="E58" t="str">
            <v xml:space="preserve"> TRA               (1%)</v>
          </cell>
          <cell r="F58" t="str">
            <v>Construcción de ESCALERAS SOBRE TERRENO en concreto de 21 Mpa con diseño de mezclas previamente aprobado por la interventoria,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G58" t="str">
            <v>m2</v>
          </cell>
          <cell r="H58">
            <v>14</v>
          </cell>
          <cell r="I58">
            <v>99709</v>
          </cell>
          <cell r="J58">
            <v>1395926</v>
          </cell>
          <cell r="K58">
            <v>14</v>
          </cell>
          <cell r="L58">
            <v>1395926</v>
          </cell>
          <cell r="M58" t="str">
            <v>+</v>
          </cell>
          <cell r="N58">
            <v>0</v>
          </cell>
          <cell r="O58">
            <v>14</v>
          </cell>
          <cell r="P58">
            <v>1395926</v>
          </cell>
          <cell r="R58">
            <v>0</v>
          </cell>
          <cell r="S58">
            <v>0</v>
          </cell>
          <cell r="T58">
            <v>0</v>
          </cell>
        </row>
        <row r="59">
          <cell r="A59" t="str">
            <v>3.2.4.2</v>
          </cell>
          <cell r="B59" t="str">
            <v>CE               (81%)</v>
          </cell>
          <cell r="C59" t="str">
            <v xml:space="preserve"> TMO               (16,5%)</v>
          </cell>
          <cell r="D59" t="str">
            <v xml:space="preserve"> HE               (0,8%)</v>
          </cell>
          <cell r="E59" t="str">
            <v xml:space="preserve"> TRA               (1,7%)</v>
          </cell>
          <cell r="F59" t="str">
            <v>Construcción de GRADERÍAS  en concreto de 21 Mpa con diseño de mezclas previamente aprobado por la interventoria.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G59" t="str">
            <v>m</v>
          </cell>
          <cell r="H59">
            <v>7</v>
          </cell>
          <cell r="I59">
            <v>138782</v>
          </cell>
          <cell r="J59">
            <v>971474</v>
          </cell>
          <cell r="K59">
            <v>7</v>
          </cell>
          <cell r="L59">
            <v>971474</v>
          </cell>
          <cell r="M59" t="str">
            <v>+</v>
          </cell>
          <cell r="N59">
            <v>0</v>
          </cell>
          <cell r="O59">
            <v>7</v>
          </cell>
          <cell r="P59">
            <v>971474</v>
          </cell>
          <cell r="R59">
            <v>0</v>
          </cell>
          <cell r="S59">
            <v>0</v>
          </cell>
          <cell r="T59">
            <v>0</v>
          </cell>
        </row>
        <row r="60">
          <cell r="A60" t="str">
            <v>3.2.5</v>
          </cell>
          <cell r="B60">
            <v>0</v>
          </cell>
          <cell r="C60">
            <v>0</v>
          </cell>
          <cell r="D60">
            <v>0</v>
          </cell>
          <cell r="E60">
            <v>0</v>
          </cell>
          <cell r="F60" t="str">
            <v>DINTELES</v>
          </cell>
          <cell r="K60">
            <v>0</v>
          </cell>
          <cell r="M60" t="str">
            <v>+</v>
          </cell>
          <cell r="N60">
            <v>0</v>
          </cell>
          <cell r="O60">
            <v>0</v>
          </cell>
          <cell r="S60">
            <v>0</v>
          </cell>
          <cell r="T60">
            <v>0</v>
          </cell>
        </row>
        <row r="61">
          <cell r="A61" t="str">
            <v>3.2.5.1</v>
          </cell>
          <cell r="B61" t="str">
            <v>CE               (43,2%)</v>
          </cell>
          <cell r="C61" t="str">
            <v xml:space="preserve"> TMO               (51%)</v>
          </cell>
          <cell r="D61" t="str">
            <v xml:space="preserve"> HE               (2,5%)</v>
          </cell>
          <cell r="E61" t="str">
            <v xml:space="preserve"> EQ               (3,3%)</v>
          </cell>
          <cell r="F61" t="str">
            <v>Construcción de DINTELES EN CONCRETO DE 21 Mpa DE 0.15 X 0.10 m con diseño de mezclas previamente aprobado por la interventoria.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G61" t="str">
            <v>m</v>
          </cell>
          <cell r="H61">
            <v>21</v>
          </cell>
          <cell r="I61">
            <v>31443</v>
          </cell>
          <cell r="J61">
            <v>660303</v>
          </cell>
          <cell r="K61">
            <v>21</v>
          </cell>
          <cell r="L61">
            <v>660303</v>
          </cell>
          <cell r="M61" t="str">
            <v>+</v>
          </cell>
          <cell r="N61">
            <v>0</v>
          </cell>
          <cell r="O61">
            <v>21</v>
          </cell>
          <cell r="P61">
            <v>660303</v>
          </cell>
          <cell r="R61">
            <v>0</v>
          </cell>
          <cell r="S61">
            <v>0</v>
          </cell>
          <cell r="T61">
            <v>0</v>
          </cell>
        </row>
        <row r="62">
          <cell r="A62" t="str">
            <v>3.2.6</v>
          </cell>
          <cell r="B62">
            <v>0</v>
          </cell>
          <cell r="C62">
            <v>0</v>
          </cell>
          <cell r="D62">
            <v>0</v>
          </cell>
          <cell r="E62">
            <v>0</v>
          </cell>
          <cell r="F62" t="str">
            <v>MUROS EN CONCRETO</v>
          </cell>
          <cell r="K62">
            <v>0</v>
          </cell>
          <cell r="M62" t="str">
            <v>+</v>
          </cell>
          <cell r="N62">
            <v>0</v>
          </cell>
          <cell r="O62">
            <v>0</v>
          </cell>
          <cell r="S62">
            <v>0</v>
          </cell>
          <cell r="T62">
            <v>0</v>
          </cell>
        </row>
        <row r="63">
          <cell r="A63" t="str">
            <v>3.2.6.1</v>
          </cell>
          <cell r="B63" t="str">
            <v>CE               (41,4%)</v>
          </cell>
          <cell r="C63" t="str">
            <v xml:space="preserve"> TMO               (44,5%)</v>
          </cell>
          <cell r="D63" t="str">
            <v xml:space="preserve"> THE               (11,1%)</v>
          </cell>
          <cell r="E63" t="str">
            <v xml:space="preserve"> TRA               (3%)</v>
          </cell>
          <cell r="F63" t="str">
            <v>Suministro, transporte y colocación de concreto de 21 Mpa(3000 psi) para muro antepecho , con diseño de mezclas previamente aprobado por la interventoria, para muro espesor 5 cm una altura de 0.92m, incluye formaleta SÚPER T para acabado a la vista ambas caras, vibrado,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El acero de refuerzo se pagara en su item respectivo.</v>
          </cell>
          <cell r="G63" t="str">
            <v>m2</v>
          </cell>
          <cell r="H63">
            <v>41</v>
          </cell>
          <cell r="I63">
            <v>66083</v>
          </cell>
          <cell r="J63">
            <v>2709403</v>
          </cell>
          <cell r="K63">
            <v>41</v>
          </cell>
          <cell r="L63">
            <v>2709403</v>
          </cell>
          <cell r="M63" t="str">
            <v>+</v>
          </cell>
          <cell r="N63">
            <v>0</v>
          </cell>
          <cell r="O63">
            <v>41</v>
          </cell>
          <cell r="P63">
            <v>2709403</v>
          </cell>
          <cell r="R63">
            <v>0</v>
          </cell>
          <cell r="S63">
            <v>0</v>
          </cell>
          <cell r="T63">
            <v>0</v>
          </cell>
        </row>
        <row r="64">
          <cell r="A64" t="str">
            <v>3.2.7</v>
          </cell>
          <cell r="B64">
            <v>0</v>
          </cell>
          <cell r="C64">
            <v>0</v>
          </cell>
          <cell r="D64">
            <v>0</v>
          </cell>
          <cell r="E64">
            <v>0</v>
          </cell>
          <cell r="F64" t="str">
            <v>MUROS DE CONTENCION</v>
          </cell>
          <cell r="K64">
            <v>0</v>
          </cell>
          <cell r="M64" t="str">
            <v>+</v>
          </cell>
          <cell r="N64">
            <v>0</v>
          </cell>
          <cell r="O64">
            <v>0</v>
          </cell>
          <cell r="S64">
            <v>0</v>
          </cell>
          <cell r="T64">
            <v>0</v>
          </cell>
        </row>
        <row r="65">
          <cell r="A65" t="str">
            <v>3.2.7.1</v>
          </cell>
          <cell r="B65" t="str">
            <v>CE               (71,9%)</v>
          </cell>
          <cell r="C65" t="str">
            <v xml:space="preserve"> TMO               (19,4%)</v>
          </cell>
          <cell r="D65" t="str">
            <v xml:space="preserve"> HE               (1%)</v>
          </cell>
          <cell r="E65" t="str">
            <v xml:space="preserve"> EQ               (7,7%)</v>
          </cell>
          <cell r="F65" t="str">
            <v>Construcción de MURO DE CONTENCIÓN en concreto de 21 Mpa. a la vista, con diseño de mezclas previamente aprobado por la interventoria ,con un ESPESOR DE 0,30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G65" t="str">
            <v>m3</v>
          </cell>
          <cell r="H65">
            <v>10</v>
          </cell>
          <cell r="I65">
            <v>579273</v>
          </cell>
          <cell r="J65">
            <v>5792730</v>
          </cell>
          <cell r="K65">
            <v>14.1</v>
          </cell>
          <cell r="L65">
            <v>8167749</v>
          </cell>
          <cell r="M65" t="str">
            <v>+</v>
          </cell>
          <cell r="N65">
            <v>0</v>
          </cell>
          <cell r="O65">
            <v>14.1</v>
          </cell>
          <cell r="P65">
            <v>8167749</v>
          </cell>
          <cell r="Q65">
            <v>-14.1</v>
          </cell>
          <cell r="R65">
            <v>-8167749</v>
          </cell>
          <cell r="S65">
            <v>0</v>
          </cell>
          <cell r="T65">
            <v>0</v>
          </cell>
        </row>
        <row r="66">
          <cell r="A66" t="str">
            <v>3.2.8</v>
          </cell>
          <cell r="B66">
            <v>0</v>
          </cell>
          <cell r="C66">
            <v>0</v>
          </cell>
          <cell r="D66">
            <v>0</v>
          </cell>
          <cell r="E66">
            <v>0</v>
          </cell>
          <cell r="F66" t="str">
            <v>CONCRETOS VARIOS</v>
          </cell>
          <cell r="K66">
            <v>0</v>
          </cell>
          <cell r="M66" t="str">
            <v>+</v>
          </cell>
          <cell r="N66">
            <v>0</v>
          </cell>
          <cell r="O66">
            <v>0</v>
          </cell>
          <cell r="S66">
            <v>0</v>
          </cell>
          <cell r="T66">
            <v>0</v>
          </cell>
        </row>
        <row r="67">
          <cell r="A67" t="str">
            <v>3.2.8.1</v>
          </cell>
          <cell r="B67" t="str">
            <v>CE               (33,5%)</v>
          </cell>
          <cell r="C67" t="str">
            <v xml:space="preserve"> TMO               (63,3%)</v>
          </cell>
          <cell r="D67" t="str">
            <v xml:space="preserve"> HE               (3,2%)</v>
          </cell>
          <cell r="E67">
            <v>0</v>
          </cell>
          <cell r="F67"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G67" t="str">
            <v>m</v>
          </cell>
          <cell r="H67">
            <v>110</v>
          </cell>
          <cell r="I67">
            <v>25352</v>
          </cell>
          <cell r="J67">
            <v>2788720</v>
          </cell>
          <cell r="K67">
            <v>110</v>
          </cell>
          <cell r="L67">
            <v>2788720</v>
          </cell>
          <cell r="M67" t="str">
            <v>+</v>
          </cell>
          <cell r="N67">
            <v>0</v>
          </cell>
          <cell r="O67">
            <v>110</v>
          </cell>
          <cell r="P67">
            <v>2788720</v>
          </cell>
          <cell r="R67">
            <v>0</v>
          </cell>
          <cell r="S67">
            <v>0</v>
          </cell>
          <cell r="T67">
            <v>0</v>
          </cell>
        </row>
        <row r="68">
          <cell r="A68" t="str">
            <v>3.2.9</v>
          </cell>
          <cell r="B68">
            <v>0</v>
          </cell>
          <cell r="C68">
            <v>0</v>
          </cell>
          <cell r="D68">
            <v>0</v>
          </cell>
          <cell r="E68">
            <v>0</v>
          </cell>
          <cell r="F68" t="str">
            <v>BANCAS EN CONCRETO</v>
          </cell>
          <cell r="S68">
            <v>0</v>
          </cell>
          <cell r="T68">
            <v>0</v>
          </cell>
        </row>
        <row r="69">
          <cell r="A69" t="str">
            <v>3.2.9.1</v>
          </cell>
          <cell r="B69" t="str">
            <v>CE               (55,4%)</v>
          </cell>
          <cell r="C69" t="str">
            <v xml:space="preserve"> TMO               (36%)</v>
          </cell>
          <cell r="D69" t="str">
            <v xml:space="preserve"> HE               (1,8%)</v>
          </cell>
          <cell r="E69" t="str">
            <v xml:space="preserve"> EQ               (6,8%)</v>
          </cell>
          <cell r="F69" t="str">
            <v>Construcción de BANCAS en concreto de 21 Mpa ,con diseño de mezclas previamente aprobado por la interventoria, de 0.40m x 0.40m  con una ALTURA DE 0.45 m. . acabado a la vista , según diseño. Incluye suministro, transporte y colocación de concreto, vibrado, curado, protección y todos los demás elementos necesarios para su correcto armado y vaciado. Según diseño. .</v>
          </cell>
          <cell r="G69" t="str">
            <v>un</v>
          </cell>
          <cell r="H69">
            <v>4</v>
          </cell>
          <cell r="I69">
            <v>84325</v>
          </cell>
          <cell r="J69">
            <v>337300</v>
          </cell>
          <cell r="K69">
            <v>4</v>
          </cell>
          <cell r="L69">
            <v>337300</v>
          </cell>
          <cell r="M69" t="str">
            <v>+</v>
          </cell>
          <cell r="N69">
            <v>0</v>
          </cell>
          <cell r="O69">
            <v>4</v>
          </cell>
          <cell r="P69">
            <v>337300</v>
          </cell>
          <cell r="R69">
            <v>0</v>
          </cell>
          <cell r="S69">
            <v>0</v>
          </cell>
          <cell r="T69">
            <v>0</v>
          </cell>
        </row>
        <row r="70">
          <cell r="A70" t="str">
            <v>3.2.9.2</v>
          </cell>
          <cell r="B70" t="str">
            <v>CE               (74,4%)</v>
          </cell>
          <cell r="C70" t="str">
            <v xml:space="preserve"> TMO               (24,4%)</v>
          </cell>
          <cell r="D70" t="str">
            <v xml:space="preserve"> HE               (1,2%)</v>
          </cell>
          <cell r="E70">
            <v>0</v>
          </cell>
          <cell r="F70" t="str">
            <v>Construcción de LOSA BANCA en concreto de 21 Mpa con diseño de mezclas previamente aprobado por la interventoria,. con un ANCHO DE 0,60m. y una ALTURA DE 0,40m.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G70" t="str">
            <v>m</v>
          </cell>
          <cell r="H70">
            <v>5</v>
          </cell>
          <cell r="I70">
            <v>48264</v>
          </cell>
          <cell r="J70">
            <v>241320</v>
          </cell>
          <cell r="K70">
            <v>5</v>
          </cell>
          <cell r="L70">
            <v>241320</v>
          </cell>
          <cell r="M70" t="str">
            <v>+</v>
          </cell>
          <cell r="N70">
            <v>0</v>
          </cell>
          <cell r="O70">
            <v>5</v>
          </cell>
          <cell r="P70">
            <v>241320</v>
          </cell>
          <cell r="R70">
            <v>0</v>
          </cell>
          <cell r="S70">
            <v>0</v>
          </cell>
          <cell r="T70">
            <v>0</v>
          </cell>
        </row>
        <row r="71">
          <cell r="A71" t="str">
            <v>3.2.10</v>
          </cell>
          <cell r="B71">
            <v>0</v>
          </cell>
          <cell r="C71">
            <v>0</v>
          </cell>
          <cell r="D71">
            <v>0</v>
          </cell>
          <cell r="E71">
            <v>0</v>
          </cell>
          <cell r="F71" t="str">
            <v>TANQUES</v>
          </cell>
          <cell r="S71">
            <v>0</v>
          </cell>
          <cell r="T71">
            <v>0</v>
          </cell>
        </row>
        <row r="72">
          <cell r="A72" t="str">
            <v>3.2.10.1</v>
          </cell>
          <cell r="B72" t="str">
            <v>CE               (74,7%)</v>
          </cell>
          <cell r="C72" t="str">
            <v xml:space="preserve"> TMO               (21,5%)</v>
          </cell>
          <cell r="D72" t="str">
            <v xml:space="preserve"> THE               (1,8%)</v>
          </cell>
          <cell r="E72" t="str">
            <v xml:space="preserve"> TRA               (2%)</v>
          </cell>
          <cell r="F72"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G72" t="str">
            <v>m2</v>
          </cell>
          <cell r="H72">
            <v>2.4</v>
          </cell>
          <cell r="I72">
            <v>96757</v>
          </cell>
          <cell r="J72">
            <v>232217</v>
          </cell>
          <cell r="K72">
            <v>2.4</v>
          </cell>
          <cell r="L72">
            <v>232217</v>
          </cell>
          <cell r="M72" t="str">
            <v>+</v>
          </cell>
          <cell r="N72">
            <v>0</v>
          </cell>
          <cell r="O72">
            <v>2.4</v>
          </cell>
          <cell r="P72">
            <v>232217</v>
          </cell>
          <cell r="R72">
            <v>0</v>
          </cell>
          <cell r="S72">
            <v>0</v>
          </cell>
          <cell r="T72">
            <v>0</v>
          </cell>
        </row>
        <row r="73">
          <cell r="A73" t="str">
            <v>3.2.10.2</v>
          </cell>
          <cell r="B73" t="str">
            <v>CE               (74,9%)</v>
          </cell>
          <cell r="C73" t="str">
            <v xml:space="preserve"> TMO               (21,9%)</v>
          </cell>
          <cell r="D73" t="str">
            <v xml:space="preserve"> THE               (2,2%)</v>
          </cell>
          <cell r="E73" t="str">
            <v xml:space="preserve"> TRA               (1%)</v>
          </cell>
          <cell r="F73"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G73" t="str">
            <v>m3</v>
          </cell>
          <cell r="H73">
            <v>5.6</v>
          </cell>
          <cell r="I73">
            <v>550544</v>
          </cell>
          <cell r="J73">
            <v>3083046</v>
          </cell>
          <cell r="K73">
            <v>5.6</v>
          </cell>
          <cell r="L73">
            <v>3083046</v>
          </cell>
          <cell r="M73" t="str">
            <v>+</v>
          </cell>
          <cell r="N73">
            <v>0</v>
          </cell>
          <cell r="O73">
            <v>5.6</v>
          </cell>
          <cell r="P73">
            <v>3083046</v>
          </cell>
          <cell r="R73">
            <v>0</v>
          </cell>
          <cell r="S73">
            <v>0</v>
          </cell>
          <cell r="T73">
            <v>0</v>
          </cell>
        </row>
        <row r="74">
          <cell r="A74" t="str">
            <v>3.2.10.3</v>
          </cell>
          <cell r="B74" t="str">
            <v>CE               (62,7%)</v>
          </cell>
          <cell r="C74" t="str">
            <v xml:space="preserve"> TMO               (19,8%)</v>
          </cell>
          <cell r="D74" t="str">
            <v xml:space="preserve"> THE               (16,5%)</v>
          </cell>
          <cell r="E74" t="str">
            <v xml:space="preserve"> TRA               (1%)</v>
          </cell>
          <cell r="F74"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G74" t="str">
            <v>m2</v>
          </cell>
          <cell r="H74">
            <v>2.4</v>
          </cell>
          <cell r="I74">
            <v>126002</v>
          </cell>
          <cell r="J74">
            <v>302405</v>
          </cell>
          <cell r="K74">
            <v>2.4</v>
          </cell>
          <cell r="L74">
            <v>302405</v>
          </cell>
          <cell r="M74" t="str">
            <v>+</v>
          </cell>
          <cell r="N74">
            <v>0</v>
          </cell>
          <cell r="O74">
            <v>2.4</v>
          </cell>
          <cell r="P74">
            <v>302405</v>
          </cell>
          <cell r="R74">
            <v>0</v>
          </cell>
          <cell r="S74">
            <v>0</v>
          </cell>
          <cell r="T74">
            <v>0</v>
          </cell>
        </row>
        <row r="75">
          <cell r="A75" t="str">
            <v>3.2.10.4</v>
          </cell>
          <cell r="B75" t="str">
            <v>MCO               (81,8%)</v>
          </cell>
          <cell r="C75" t="str">
            <v xml:space="preserve"> TMO               (17,3%)</v>
          </cell>
          <cell r="D75" t="str">
            <v xml:space="preserve"> HE               (0,9%)</v>
          </cell>
          <cell r="E75">
            <v>0</v>
          </cell>
          <cell r="F75" t="str">
            <v>Colocación de CINTA PVC TIPO V-15 o equivalente, entre juntas de construcción de tanques. Incluye el suministro y transporte de la cinta y todo lo necesario para su correcta colocación y funcionamiento según especificaciones del proveedor.</v>
          </cell>
          <cell r="G75" t="str">
            <v>m</v>
          </cell>
          <cell r="H75">
            <v>18</v>
          </cell>
          <cell r="I75">
            <v>21639</v>
          </cell>
          <cell r="J75">
            <v>389502</v>
          </cell>
          <cell r="K75">
            <v>18</v>
          </cell>
          <cell r="L75">
            <v>389502</v>
          </cell>
          <cell r="M75" t="str">
            <v>+</v>
          </cell>
          <cell r="N75">
            <v>0</v>
          </cell>
          <cell r="O75">
            <v>18</v>
          </cell>
          <cell r="P75">
            <v>389502</v>
          </cell>
          <cell r="R75">
            <v>0</v>
          </cell>
          <cell r="S75">
            <v>0</v>
          </cell>
          <cell r="T75">
            <v>0</v>
          </cell>
        </row>
        <row r="76">
          <cell r="A76" t="str">
            <v>3.2.10.5</v>
          </cell>
          <cell r="B76" t="str">
            <v>MCO               (81,8%)</v>
          </cell>
          <cell r="C76" t="str">
            <v xml:space="preserve"> TMO               (17,3%)</v>
          </cell>
          <cell r="D76" t="str">
            <v xml:space="preserve"> HE               (0,9%)</v>
          </cell>
          <cell r="E76">
            <v>0</v>
          </cell>
          <cell r="F7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G76" t="str">
            <v>m2</v>
          </cell>
          <cell r="H76">
            <v>20.100000000000001</v>
          </cell>
          <cell r="I76">
            <v>91703</v>
          </cell>
          <cell r="J76">
            <v>1843230</v>
          </cell>
          <cell r="K76">
            <v>20.100000000000001</v>
          </cell>
          <cell r="L76">
            <v>1843230</v>
          </cell>
          <cell r="M76" t="str">
            <v>+</v>
          </cell>
          <cell r="N76">
            <v>0</v>
          </cell>
          <cell r="O76">
            <v>20.100000000000001</v>
          </cell>
          <cell r="P76">
            <v>1843230</v>
          </cell>
          <cell r="R76">
            <v>0</v>
          </cell>
          <cell r="S76">
            <v>0</v>
          </cell>
          <cell r="T76">
            <v>0</v>
          </cell>
        </row>
        <row r="77">
          <cell r="A77" t="str">
            <v>3.2.10.6</v>
          </cell>
          <cell r="B77" t="str">
            <v>HI               (79,6%)</v>
          </cell>
          <cell r="C77" t="str">
            <v xml:space="preserve"> TMO               (18%)</v>
          </cell>
          <cell r="D77" t="str">
            <v xml:space="preserve"> HE               (0,9%)</v>
          </cell>
          <cell r="E77" t="str">
            <v xml:space="preserve"> TRA               (1,5%)</v>
          </cell>
          <cell r="F7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77" t="str">
            <v>kg</v>
          </cell>
          <cell r="H77">
            <v>560</v>
          </cell>
          <cell r="I77">
            <v>3123</v>
          </cell>
          <cell r="J77">
            <v>1748880</v>
          </cell>
          <cell r="K77">
            <v>560</v>
          </cell>
          <cell r="L77">
            <v>1748880</v>
          </cell>
          <cell r="M77" t="str">
            <v>+</v>
          </cell>
          <cell r="N77">
            <v>0</v>
          </cell>
          <cell r="O77">
            <v>560</v>
          </cell>
          <cell r="P77">
            <v>1748880</v>
          </cell>
          <cell r="R77">
            <v>0</v>
          </cell>
          <cell r="S77">
            <v>0</v>
          </cell>
          <cell r="T77">
            <v>0</v>
          </cell>
        </row>
        <row r="78">
          <cell r="A78" t="str">
            <v>3.3.0</v>
          </cell>
          <cell r="B78">
            <v>0</v>
          </cell>
          <cell r="C78">
            <v>0</v>
          </cell>
          <cell r="D78">
            <v>0</v>
          </cell>
          <cell r="E78">
            <v>0</v>
          </cell>
          <cell r="F78" t="str">
            <v>CONCRETOS VARIOS</v>
          </cell>
          <cell r="K78">
            <v>0</v>
          </cell>
          <cell r="M78" t="str">
            <v>+</v>
          </cell>
          <cell r="N78">
            <v>0</v>
          </cell>
          <cell r="O78">
            <v>0</v>
          </cell>
          <cell r="S78">
            <v>0</v>
          </cell>
          <cell r="T78">
            <v>0</v>
          </cell>
        </row>
        <row r="79">
          <cell r="A79" t="str">
            <v>3.3.1</v>
          </cell>
          <cell r="B79" t="str">
            <v>CE               (58,3%)</v>
          </cell>
          <cell r="C79" t="str">
            <v xml:space="preserve"> TMO               (37,6%)</v>
          </cell>
          <cell r="D79" t="str">
            <v xml:space="preserve"> HE               (1,9%)</v>
          </cell>
          <cell r="E79" t="str">
            <v xml:space="preserve"> EQ               (2,2%)</v>
          </cell>
          <cell r="F79"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G79" t="str">
            <v>m</v>
          </cell>
          <cell r="H79">
            <v>7.5</v>
          </cell>
          <cell r="I79">
            <v>108223</v>
          </cell>
          <cell r="J79">
            <v>811673</v>
          </cell>
          <cell r="K79">
            <v>7.5</v>
          </cell>
          <cell r="L79">
            <v>811673</v>
          </cell>
          <cell r="M79" t="str">
            <v>+</v>
          </cell>
          <cell r="N79">
            <v>0</v>
          </cell>
          <cell r="O79">
            <v>7.5</v>
          </cell>
          <cell r="P79">
            <v>811673</v>
          </cell>
          <cell r="R79">
            <v>0</v>
          </cell>
          <cell r="S79">
            <v>0</v>
          </cell>
          <cell r="T79">
            <v>0</v>
          </cell>
        </row>
        <row r="80">
          <cell r="A80" t="str">
            <v>4.0.0</v>
          </cell>
          <cell r="B80">
            <v>0</v>
          </cell>
          <cell r="C80">
            <v>0</v>
          </cell>
          <cell r="D80">
            <v>0</v>
          </cell>
          <cell r="E80">
            <v>0</v>
          </cell>
          <cell r="F80" t="str">
            <v>ACERO/MALLAS/ESTRUCTURA METÁLICA</v>
          </cell>
          <cell r="S80">
            <v>0</v>
          </cell>
          <cell r="T80">
            <v>0</v>
          </cell>
        </row>
        <row r="81">
          <cell r="A81" t="str">
            <v>4.1.0</v>
          </cell>
          <cell r="B81">
            <v>0</v>
          </cell>
          <cell r="C81">
            <v>0</v>
          </cell>
          <cell r="D81">
            <v>0</v>
          </cell>
          <cell r="E81">
            <v>0</v>
          </cell>
          <cell r="F81" t="str">
            <v>ACERO DE REFUERZO</v>
          </cell>
          <cell r="S81">
            <v>0</v>
          </cell>
          <cell r="T81">
            <v>0</v>
          </cell>
        </row>
        <row r="82">
          <cell r="A82" t="str">
            <v>4.1.1</v>
          </cell>
          <cell r="B82" t="str">
            <v>HI               (79,6%)</v>
          </cell>
          <cell r="C82" t="str">
            <v xml:space="preserve"> TMO               (18%)</v>
          </cell>
          <cell r="D82" t="str">
            <v xml:space="preserve"> HE               (0,9%)</v>
          </cell>
          <cell r="E82" t="str">
            <v xml:space="preserve"> TRA               (1,5%)</v>
          </cell>
          <cell r="F8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82" t="str">
            <v>kg</v>
          </cell>
          <cell r="H82">
            <v>26000</v>
          </cell>
          <cell r="I82">
            <v>3123</v>
          </cell>
          <cell r="J82">
            <v>81198000</v>
          </cell>
          <cell r="K82">
            <v>26000</v>
          </cell>
          <cell r="L82">
            <v>81198000</v>
          </cell>
          <cell r="M82" t="str">
            <v>+</v>
          </cell>
          <cell r="N82">
            <v>4218.8999999999978</v>
          </cell>
          <cell r="O82">
            <v>30218.899999999998</v>
          </cell>
          <cell r="P82">
            <v>94373625</v>
          </cell>
          <cell r="Q82">
            <v>10650.8</v>
          </cell>
          <cell r="R82">
            <v>33262448</v>
          </cell>
          <cell r="S82">
            <v>30218.899999999998</v>
          </cell>
          <cell r="T82">
            <v>94373625</v>
          </cell>
        </row>
        <row r="83">
          <cell r="A83" t="str">
            <v>5.0.0</v>
          </cell>
          <cell r="B83">
            <v>0</v>
          </cell>
          <cell r="C83">
            <v>0</v>
          </cell>
          <cell r="D83">
            <v>0</v>
          </cell>
          <cell r="E83">
            <v>0</v>
          </cell>
          <cell r="F83" t="str">
            <v>MAMPOSTERIA</v>
          </cell>
          <cell r="S83">
            <v>0</v>
          </cell>
          <cell r="T83">
            <v>0</v>
          </cell>
        </row>
        <row r="84">
          <cell r="A84" t="str">
            <v>5.1.0</v>
          </cell>
          <cell r="B84">
            <v>0</v>
          </cell>
          <cell r="C84">
            <v>0</v>
          </cell>
          <cell r="D84">
            <v>0</v>
          </cell>
          <cell r="E84">
            <v>0</v>
          </cell>
          <cell r="F84" t="str">
            <v>SOBRECIMIENTOS</v>
          </cell>
          <cell r="S84">
            <v>0</v>
          </cell>
          <cell r="T84">
            <v>0</v>
          </cell>
        </row>
        <row r="85">
          <cell r="A85" t="str">
            <v>5.1.1</v>
          </cell>
          <cell r="B85" t="str">
            <v>BLC               (64,9%)</v>
          </cell>
          <cell r="C85" t="str">
            <v xml:space="preserve"> TMO               (33%)</v>
          </cell>
          <cell r="D85" t="str">
            <v xml:space="preserve"> HE               (1,6%)</v>
          </cell>
          <cell r="E85" t="str">
            <v xml:space="preserve"> TRA               (0,5%)</v>
          </cell>
          <cell r="F85"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G85" t="str">
            <v>m</v>
          </cell>
          <cell r="H85">
            <v>258</v>
          </cell>
          <cell r="I85">
            <v>41103</v>
          </cell>
          <cell r="J85">
            <v>10604574</v>
          </cell>
          <cell r="K85">
            <v>258</v>
          </cell>
          <cell r="L85">
            <v>10604574</v>
          </cell>
          <cell r="M85" t="str">
            <v>+</v>
          </cell>
          <cell r="N85">
            <v>0</v>
          </cell>
          <cell r="O85">
            <v>258</v>
          </cell>
          <cell r="P85">
            <v>10604574</v>
          </cell>
          <cell r="R85">
            <v>0</v>
          </cell>
          <cell r="S85">
            <v>0</v>
          </cell>
          <cell r="T85">
            <v>0</v>
          </cell>
        </row>
        <row r="86">
          <cell r="A86" t="str">
            <v>5.2.0</v>
          </cell>
          <cell r="B86">
            <v>0</v>
          </cell>
          <cell r="C86">
            <v>0</v>
          </cell>
          <cell r="D86">
            <v>0</v>
          </cell>
          <cell r="E86">
            <v>0</v>
          </cell>
          <cell r="F86" t="str">
            <v>MURO EN LADRILLO</v>
          </cell>
          <cell r="S86">
            <v>0</v>
          </cell>
          <cell r="T86">
            <v>0</v>
          </cell>
        </row>
        <row r="87">
          <cell r="A87" t="str">
            <v>5.2.1</v>
          </cell>
          <cell r="B87" t="str">
            <v>LD               (72,2%)</v>
          </cell>
          <cell r="C87" t="str">
            <v xml:space="preserve"> TMO               (20,7%)</v>
          </cell>
          <cell r="D87" t="str">
            <v xml:space="preserve"> THE               (6,1%)</v>
          </cell>
          <cell r="E87" t="str">
            <v xml:space="preserve"> TRA               (1%)</v>
          </cell>
          <cell r="F87" t="str">
            <v>Construcción de MAMPOSTERÍA EN LADRILLO FAROL O SIMILAR PARA REVOCAR O ENCHAPAR una cara o dos caras, DE 11,5 x 23 x 33 cm. ESPESOR DE 11,5 cm. Incluye el suministro y transporte del ladrillo, el mortero de pega 1:4 espesor max=0.01 m y todos los demás elementos necesarios para su correcta construcción y funcionamiento.</v>
          </cell>
          <cell r="G87" t="str">
            <v>m2</v>
          </cell>
          <cell r="H87">
            <v>756</v>
          </cell>
          <cell r="I87">
            <v>50874</v>
          </cell>
          <cell r="J87">
            <v>38460744</v>
          </cell>
          <cell r="K87">
            <v>756</v>
          </cell>
          <cell r="L87">
            <v>38460744</v>
          </cell>
          <cell r="M87" t="str">
            <v>+</v>
          </cell>
          <cell r="N87">
            <v>0</v>
          </cell>
          <cell r="O87">
            <v>756</v>
          </cell>
          <cell r="P87">
            <v>38460744</v>
          </cell>
          <cell r="Q87">
            <v>16.399999999999999</v>
          </cell>
          <cell r="R87">
            <v>834334</v>
          </cell>
          <cell r="S87">
            <v>16.399999999999999</v>
          </cell>
          <cell r="T87">
            <v>834334</v>
          </cell>
        </row>
        <row r="88">
          <cell r="A88" t="str">
            <v>5.3.0</v>
          </cell>
          <cell r="B88">
            <v>0</v>
          </cell>
          <cell r="C88">
            <v>0</v>
          </cell>
          <cell r="D88">
            <v>0</v>
          </cell>
          <cell r="E88">
            <v>0</v>
          </cell>
          <cell r="F88" t="str">
            <v>VARIOS MAMPOSTERIA</v>
          </cell>
          <cell r="S88">
            <v>0</v>
          </cell>
          <cell r="T88">
            <v>0</v>
          </cell>
        </row>
        <row r="89">
          <cell r="A89" t="str">
            <v>5.3.1</v>
          </cell>
          <cell r="B89" t="str">
            <v>IE               (91%)</v>
          </cell>
          <cell r="C89" t="str">
            <v xml:space="preserve"> TMO               (8%)</v>
          </cell>
          <cell r="D89" t="str">
            <v xml:space="preserve"> HE               (0,4%)</v>
          </cell>
          <cell r="E89" t="str">
            <v xml:space="preserve"> EQ               (0,6%)</v>
          </cell>
          <cell r="F89"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G89" t="str">
            <v>m</v>
          </cell>
          <cell r="H89">
            <v>100</v>
          </cell>
          <cell r="I89">
            <v>8773</v>
          </cell>
          <cell r="J89">
            <v>877300</v>
          </cell>
          <cell r="K89">
            <v>100</v>
          </cell>
          <cell r="L89">
            <v>877300</v>
          </cell>
          <cell r="M89" t="str">
            <v>+</v>
          </cell>
          <cell r="N89">
            <v>0</v>
          </cell>
          <cell r="O89">
            <v>100</v>
          </cell>
          <cell r="P89">
            <v>877300</v>
          </cell>
          <cell r="R89">
            <v>0</v>
          </cell>
          <cell r="S89">
            <v>0</v>
          </cell>
          <cell r="T89">
            <v>0</v>
          </cell>
        </row>
        <row r="90">
          <cell r="A90" t="str">
            <v>6.0.0</v>
          </cell>
          <cell r="B90">
            <v>0</v>
          </cell>
          <cell r="C90">
            <v>0</v>
          </cell>
          <cell r="D90">
            <v>0</v>
          </cell>
          <cell r="E90">
            <v>0</v>
          </cell>
          <cell r="F90" t="str">
            <v>REVOQUES/ENCHAPES/PINTURA</v>
          </cell>
          <cell r="S90">
            <v>0</v>
          </cell>
          <cell r="T90">
            <v>0</v>
          </cell>
        </row>
        <row r="91">
          <cell r="A91" t="str">
            <v>6.1.0</v>
          </cell>
          <cell r="B91">
            <v>0</v>
          </cell>
          <cell r="C91">
            <v>0</v>
          </cell>
          <cell r="D91">
            <v>0</v>
          </cell>
          <cell r="E91">
            <v>0</v>
          </cell>
          <cell r="F91" t="str">
            <v>REVOQUE INTERIOR</v>
          </cell>
          <cell r="S91">
            <v>0</v>
          </cell>
          <cell r="T91">
            <v>0</v>
          </cell>
        </row>
        <row r="92">
          <cell r="A92" t="str">
            <v>6.1.1</v>
          </cell>
          <cell r="B92" t="str">
            <v>CE               (50,4%)</v>
          </cell>
          <cell r="C92" t="str">
            <v xml:space="preserve"> TMO               (43,7%)</v>
          </cell>
          <cell r="D92" t="str">
            <v xml:space="preserve"> HE               (2,2%)</v>
          </cell>
          <cell r="E92" t="str">
            <v xml:space="preserve"> EQ               (3,7%)</v>
          </cell>
          <cell r="F92" t="str">
            <v>Colocación de REVOQUE con mortero 1:4 IMPERMEABILIZADO con Sika 1 o equivalente, EN MUROS. Incluye suministro y transporte de los materiales, fajas, ranuras, filetes, y todos los demás elementos necesarios para su correcta construcción.</v>
          </cell>
          <cell r="G92" t="str">
            <v>m2</v>
          </cell>
          <cell r="H92">
            <v>354</v>
          </cell>
          <cell r="I92">
            <v>19458</v>
          </cell>
          <cell r="J92">
            <v>6888132</v>
          </cell>
          <cell r="K92">
            <v>354</v>
          </cell>
          <cell r="L92">
            <v>6888132</v>
          </cell>
          <cell r="M92" t="str">
            <v>+</v>
          </cell>
          <cell r="N92">
            <v>0</v>
          </cell>
          <cell r="O92">
            <v>354</v>
          </cell>
          <cell r="P92">
            <v>6888132</v>
          </cell>
          <cell r="R92">
            <v>0</v>
          </cell>
          <cell r="S92">
            <v>0</v>
          </cell>
          <cell r="T92">
            <v>0</v>
          </cell>
        </row>
        <row r="93">
          <cell r="A93" t="str">
            <v>6.1.2</v>
          </cell>
          <cell r="B93" t="str">
            <v>CE               (46,1%)</v>
          </cell>
          <cell r="C93" t="str">
            <v xml:space="preserve"> TMO               (47,5%)</v>
          </cell>
          <cell r="D93" t="str">
            <v xml:space="preserve"> HE               (2,4%)</v>
          </cell>
          <cell r="E93" t="str">
            <v xml:space="preserve"> EQ               (4%)</v>
          </cell>
          <cell r="F93" t="str">
            <v>Colocación de REVOQUE con mortero 1:4 EN MUROS. Incluye suministro y transporte de los materiales, fajas, ranuras, filetes y todos los demás elementos necesarios para su correcta construcción.</v>
          </cell>
          <cell r="G93" t="str">
            <v>m2</v>
          </cell>
          <cell r="H93">
            <v>332</v>
          </cell>
          <cell r="I93">
            <v>17914</v>
          </cell>
          <cell r="J93">
            <v>5947448</v>
          </cell>
          <cell r="K93">
            <v>332</v>
          </cell>
          <cell r="L93">
            <v>5947448</v>
          </cell>
          <cell r="M93" t="str">
            <v>+</v>
          </cell>
          <cell r="N93">
            <v>0</v>
          </cell>
          <cell r="O93">
            <v>332</v>
          </cell>
          <cell r="P93">
            <v>5947448</v>
          </cell>
          <cell r="R93">
            <v>0</v>
          </cell>
          <cell r="S93">
            <v>0</v>
          </cell>
          <cell r="T93">
            <v>0</v>
          </cell>
        </row>
        <row r="94">
          <cell r="A94" t="str">
            <v>6.1.3</v>
          </cell>
          <cell r="B94" t="str">
            <v>PI               (53,7%)</v>
          </cell>
          <cell r="C94" t="str">
            <v xml:space="preserve"> TMO               (43,3%)</v>
          </cell>
          <cell r="D94" t="str">
            <v xml:space="preserve"> HE               (2,2%)</v>
          </cell>
          <cell r="E94" t="str">
            <v xml:space="preserve"> EQ               (0,8%)</v>
          </cell>
          <cell r="F94"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G94" t="str">
            <v>m2</v>
          </cell>
          <cell r="H94">
            <v>442</v>
          </cell>
          <cell r="I94">
            <v>8465</v>
          </cell>
          <cell r="J94">
            <v>3741530</v>
          </cell>
          <cell r="K94">
            <v>442</v>
          </cell>
          <cell r="L94">
            <v>3741530</v>
          </cell>
          <cell r="M94" t="str">
            <v>+</v>
          </cell>
          <cell r="N94">
            <v>0</v>
          </cell>
          <cell r="O94">
            <v>442</v>
          </cell>
          <cell r="P94">
            <v>3741530</v>
          </cell>
          <cell r="R94">
            <v>0</v>
          </cell>
          <cell r="S94">
            <v>0</v>
          </cell>
          <cell r="T94">
            <v>0</v>
          </cell>
        </row>
        <row r="95">
          <cell r="A95" t="str">
            <v>6.2.0</v>
          </cell>
          <cell r="B95">
            <v>0</v>
          </cell>
          <cell r="C95">
            <v>0</v>
          </cell>
          <cell r="D95">
            <v>0</v>
          </cell>
          <cell r="E95">
            <v>0</v>
          </cell>
          <cell r="F95" t="str">
            <v>PINTURA INTERIOR</v>
          </cell>
          <cell r="S95">
            <v>0</v>
          </cell>
          <cell r="T95">
            <v>0</v>
          </cell>
        </row>
        <row r="96">
          <cell r="A96" t="str">
            <v>6.2.1</v>
          </cell>
          <cell r="B96" t="str">
            <v>PI               (50,5%)</v>
          </cell>
          <cell r="C96" t="str">
            <v xml:space="preserve"> TMO               (46,2%)</v>
          </cell>
          <cell r="D96" t="str">
            <v xml:space="preserve"> HE               (2,3%)</v>
          </cell>
          <cell r="E96" t="str">
            <v xml:space="preserve"> EQ               (1%)</v>
          </cell>
          <cell r="F96"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G96" t="str">
            <v>m2</v>
          </cell>
          <cell r="H96">
            <v>440</v>
          </cell>
          <cell r="I96">
            <v>7719</v>
          </cell>
          <cell r="J96">
            <v>3396360</v>
          </cell>
          <cell r="K96">
            <v>440</v>
          </cell>
          <cell r="L96">
            <v>3396360</v>
          </cell>
          <cell r="M96" t="str">
            <v>+</v>
          </cell>
          <cell r="N96">
            <v>0</v>
          </cell>
          <cell r="O96">
            <v>440</v>
          </cell>
          <cell r="P96">
            <v>3396360</v>
          </cell>
          <cell r="R96">
            <v>0</v>
          </cell>
          <cell r="S96">
            <v>0</v>
          </cell>
          <cell r="T96">
            <v>0</v>
          </cell>
        </row>
        <row r="97">
          <cell r="A97" t="str">
            <v>6.2.2</v>
          </cell>
          <cell r="B97" t="str">
            <v>PI               (55,5%)</v>
          </cell>
          <cell r="C97" t="str">
            <v xml:space="preserve"> TMO               (41,5%)</v>
          </cell>
          <cell r="D97" t="str">
            <v xml:space="preserve"> HE               (2,1%)</v>
          </cell>
          <cell r="E97" t="str">
            <v xml:space="preserve"> EQ               (0,9%)</v>
          </cell>
          <cell r="F97"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G97" t="str">
            <v>m2</v>
          </cell>
          <cell r="H97">
            <v>627</v>
          </cell>
          <cell r="I97">
            <v>7024</v>
          </cell>
          <cell r="J97">
            <v>4404048</v>
          </cell>
          <cell r="K97">
            <v>627</v>
          </cell>
          <cell r="L97">
            <v>4404048</v>
          </cell>
          <cell r="M97" t="str">
            <v>+</v>
          </cell>
          <cell r="N97">
            <v>0</v>
          </cell>
          <cell r="O97">
            <v>627</v>
          </cell>
          <cell r="P97">
            <v>4404048</v>
          </cell>
          <cell r="R97">
            <v>0</v>
          </cell>
          <cell r="S97">
            <v>0</v>
          </cell>
          <cell r="T97">
            <v>0</v>
          </cell>
        </row>
        <row r="98">
          <cell r="A98" t="str">
            <v>6.3.0</v>
          </cell>
          <cell r="B98">
            <v>0</v>
          </cell>
          <cell r="C98">
            <v>0</v>
          </cell>
          <cell r="D98">
            <v>0</v>
          </cell>
          <cell r="E98">
            <v>0</v>
          </cell>
          <cell r="F98" t="str">
            <v>ENCHAPES</v>
          </cell>
          <cell r="S98">
            <v>0</v>
          </cell>
          <cell r="T98">
            <v>0</v>
          </cell>
        </row>
        <row r="99">
          <cell r="A99" t="str">
            <v>6.3.1</v>
          </cell>
          <cell r="B99" t="str">
            <v>EN               (66,3%)</v>
          </cell>
          <cell r="C99" t="str">
            <v xml:space="preserve"> TMO               (30,4%)</v>
          </cell>
          <cell r="D99" t="str">
            <v xml:space="preserve"> HE               (1,5%)</v>
          </cell>
          <cell r="E99" t="str">
            <v xml:space="preserve"> EQ               (1,8%)</v>
          </cell>
          <cell r="F9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99" t="str">
            <v>m2</v>
          </cell>
          <cell r="H99">
            <v>104</v>
          </cell>
          <cell r="I99">
            <v>46849</v>
          </cell>
          <cell r="J99">
            <v>4872296</v>
          </cell>
          <cell r="K99">
            <v>104</v>
          </cell>
          <cell r="L99">
            <v>4872296</v>
          </cell>
          <cell r="M99" t="str">
            <v>+</v>
          </cell>
          <cell r="N99">
            <v>0</v>
          </cell>
          <cell r="O99">
            <v>104</v>
          </cell>
          <cell r="P99">
            <v>4872296</v>
          </cell>
          <cell r="R99">
            <v>0</v>
          </cell>
          <cell r="S99">
            <v>0</v>
          </cell>
          <cell r="T99">
            <v>0</v>
          </cell>
        </row>
        <row r="100">
          <cell r="A100" t="str">
            <v>6.3.2</v>
          </cell>
          <cell r="B100" t="str">
            <v>EN               (62,2%)</v>
          </cell>
          <cell r="C100" t="str">
            <v xml:space="preserve"> TMO               (34%)</v>
          </cell>
          <cell r="D100" t="str">
            <v xml:space="preserve"> HE               (1,7%)</v>
          </cell>
          <cell r="E100" t="str">
            <v xml:space="preserve"> EQ               (2,1%)</v>
          </cell>
          <cell r="F100"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100" t="str">
            <v>m2</v>
          </cell>
          <cell r="H100">
            <v>30</v>
          </cell>
          <cell r="I100">
            <v>41938</v>
          </cell>
          <cell r="J100">
            <v>1258140</v>
          </cell>
          <cell r="K100">
            <v>30</v>
          </cell>
          <cell r="L100">
            <v>1258140</v>
          </cell>
          <cell r="M100" t="str">
            <v>+</v>
          </cell>
          <cell r="N100">
            <v>0</v>
          </cell>
          <cell r="O100">
            <v>30</v>
          </cell>
          <cell r="P100">
            <v>1258140</v>
          </cell>
          <cell r="R100">
            <v>0</v>
          </cell>
          <cell r="S100">
            <v>0</v>
          </cell>
          <cell r="T100">
            <v>0</v>
          </cell>
        </row>
        <row r="101">
          <cell r="A101" t="str">
            <v>6.3.3</v>
          </cell>
          <cell r="B101" t="str">
            <v>EN               (72,3%)</v>
          </cell>
          <cell r="C101" t="str">
            <v xml:space="preserve"> TMO               (24,5%)</v>
          </cell>
          <cell r="D101" t="str">
            <v xml:space="preserve"> HE               (1,2%)</v>
          </cell>
          <cell r="E101" t="str">
            <v xml:space="preserve"> EQ               (2%)</v>
          </cell>
          <cell r="F101" t="str">
            <v>Colocación de ENCHAPE EN PIEDRA BARICHARA PARA PISO acabado liso..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1" t="str">
            <v>m2</v>
          </cell>
          <cell r="H101">
            <v>72</v>
          </cell>
          <cell r="I101">
            <v>128692</v>
          </cell>
          <cell r="J101">
            <v>9265824</v>
          </cell>
          <cell r="K101">
            <v>72</v>
          </cell>
          <cell r="L101">
            <v>9265824</v>
          </cell>
          <cell r="M101" t="str">
            <v>+</v>
          </cell>
          <cell r="N101">
            <v>0</v>
          </cell>
          <cell r="O101">
            <v>72</v>
          </cell>
          <cell r="P101">
            <v>9265824</v>
          </cell>
          <cell r="R101">
            <v>0</v>
          </cell>
          <cell r="S101">
            <v>0</v>
          </cell>
          <cell r="T101">
            <v>0</v>
          </cell>
        </row>
        <row r="102">
          <cell r="A102" t="str">
            <v>6.3.4</v>
          </cell>
          <cell r="B102" t="str">
            <v>EN               (74,2%)</v>
          </cell>
          <cell r="C102" t="str">
            <v xml:space="preserve"> TMO               (22,7%)</v>
          </cell>
          <cell r="D102" t="str">
            <v xml:space="preserve"> HE               (1,1%)</v>
          </cell>
          <cell r="E102" t="str">
            <v xml:space="preserve"> EQ               (2%)</v>
          </cell>
          <cell r="F102" t="str">
            <v>Colocación de ENCHAPE EN PIEDRA BARICHARA PARA PISO acabado pile de naranja antideslizante.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2" t="str">
            <v>m2</v>
          </cell>
          <cell r="H102">
            <v>99</v>
          </cell>
          <cell r="I102">
            <v>125581</v>
          </cell>
          <cell r="J102">
            <v>12432519</v>
          </cell>
          <cell r="K102">
            <v>99</v>
          </cell>
          <cell r="L102">
            <v>12432519</v>
          </cell>
          <cell r="M102" t="str">
            <v>+</v>
          </cell>
          <cell r="N102">
            <v>0</v>
          </cell>
          <cell r="O102">
            <v>99</v>
          </cell>
          <cell r="P102">
            <v>12432519</v>
          </cell>
          <cell r="R102">
            <v>0</v>
          </cell>
          <cell r="S102">
            <v>0</v>
          </cell>
          <cell r="T102">
            <v>0</v>
          </cell>
        </row>
        <row r="103">
          <cell r="A103" t="str">
            <v>7.0.0</v>
          </cell>
          <cell r="B103">
            <v>0</v>
          </cell>
          <cell r="C103">
            <v>0</v>
          </cell>
          <cell r="D103">
            <v>0</v>
          </cell>
          <cell r="E103">
            <v>0</v>
          </cell>
          <cell r="F103" t="str">
            <v>PISOS</v>
          </cell>
          <cell r="S103">
            <v>0</v>
          </cell>
          <cell r="T103">
            <v>0</v>
          </cell>
        </row>
        <row r="104">
          <cell r="A104" t="str">
            <v>7.1.0</v>
          </cell>
          <cell r="B104">
            <v>0</v>
          </cell>
          <cell r="C104">
            <v>0</v>
          </cell>
          <cell r="D104">
            <v>0</v>
          </cell>
          <cell r="E104">
            <v>0</v>
          </cell>
          <cell r="F104" t="str">
            <v>PISOS EN CONCRETO</v>
          </cell>
          <cell r="S104">
            <v>0</v>
          </cell>
          <cell r="T104">
            <v>0</v>
          </cell>
        </row>
        <row r="105">
          <cell r="A105" t="str">
            <v>7.1.1</v>
          </cell>
          <cell r="B105">
            <v>0</v>
          </cell>
          <cell r="C105">
            <v>0</v>
          </cell>
          <cell r="D105">
            <v>0</v>
          </cell>
          <cell r="E105">
            <v>0</v>
          </cell>
          <cell r="F105" t="str">
            <v>PISOS EN CONCRETO VACIADO</v>
          </cell>
          <cell r="S105">
            <v>0</v>
          </cell>
          <cell r="T105">
            <v>0</v>
          </cell>
        </row>
        <row r="106">
          <cell r="A106" t="str">
            <v>7.1.1.1</v>
          </cell>
          <cell r="B106" t="str">
            <v>CE               (50,5%)</v>
          </cell>
          <cell r="C106" t="str">
            <v xml:space="preserve"> TMO               (32,5%)</v>
          </cell>
          <cell r="D106" t="str">
            <v xml:space="preserve"> HE               (1,6%)</v>
          </cell>
          <cell r="E106" t="str">
            <v xml:space="preserve"> EQ               (15,4%)</v>
          </cell>
          <cell r="F106" t="str">
            <v>Construcción de PISO EN CONCRETO PULIDO DE 21 Mpa con diseño de mezclas previamente aprobado por la interventoria,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G106" t="str">
            <v>m2</v>
          </cell>
          <cell r="H106">
            <v>83</v>
          </cell>
          <cell r="I106">
            <v>53114</v>
          </cell>
          <cell r="J106">
            <v>4408462</v>
          </cell>
          <cell r="K106">
            <v>83</v>
          </cell>
          <cell r="L106">
            <v>4408462</v>
          </cell>
          <cell r="M106" t="str">
            <v>+</v>
          </cell>
          <cell r="N106">
            <v>0</v>
          </cell>
          <cell r="O106">
            <v>83</v>
          </cell>
          <cell r="P106">
            <v>4408462</v>
          </cell>
          <cell r="R106">
            <v>0</v>
          </cell>
          <cell r="S106">
            <v>0</v>
          </cell>
          <cell r="T106">
            <v>0</v>
          </cell>
        </row>
        <row r="107">
          <cell r="A107" t="str">
            <v>7.1.1.2</v>
          </cell>
          <cell r="B107" t="str">
            <v>CE               (33,5%)</v>
          </cell>
          <cell r="C107" t="str">
            <v xml:space="preserve"> TMO               (63,3%)</v>
          </cell>
          <cell r="D107" t="str">
            <v xml:space="preserve"> HE                (3,2%)</v>
          </cell>
          <cell r="E107">
            <v>0</v>
          </cell>
          <cell r="F107" t="str">
            <v>Construcción de GUARDA ESCOBA MEDIACAÑA EN CONCRETO A LA VISTA DE 21 Mpa., con COLOR BLANCO e impermeabilización integral, con un DESARROLLO HASTA 0,30 m. y una ALTURA DE 0,10 m. Incluye suministro, transporte y colocación del concreto, , impermeabilización integral tipo Sika o equivalente, plastocrete DM o equivalente, dilataciones y todos los demás elementos necesarios para su correcta construcción.</v>
          </cell>
          <cell r="G107" t="str">
            <v>m</v>
          </cell>
          <cell r="H107">
            <v>110</v>
          </cell>
          <cell r="I107">
            <v>25352</v>
          </cell>
          <cell r="J107">
            <v>2788720</v>
          </cell>
          <cell r="K107">
            <v>110</v>
          </cell>
          <cell r="L107">
            <v>2788720</v>
          </cell>
          <cell r="M107" t="str">
            <v>+</v>
          </cell>
          <cell r="N107">
            <v>0</v>
          </cell>
          <cell r="O107">
            <v>110</v>
          </cell>
          <cell r="P107">
            <v>2788720</v>
          </cell>
          <cell r="R107">
            <v>0</v>
          </cell>
          <cell r="S107">
            <v>0</v>
          </cell>
          <cell r="T107">
            <v>0</v>
          </cell>
        </row>
        <row r="108">
          <cell r="A108" t="str">
            <v>7.1.1.3</v>
          </cell>
          <cell r="B108" t="str">
            <v>CE               (64,7%)</v>
          </cell>
          <cell r="C108" t="str">
            <v xml:space="preserve"> TMO               (28,9%)</v>
          </cell>
          <cell r="D108" t="str">
            <v xml:space="preserve"> THE               (3,4%)</v>
          </cell>
          <cell r="E108" t="str">
            <v xml:space="preserve"> TRA               (3%)</v>
          </cell>
          <cell r="F108" t="str">
            <v>Construcción de piso en concreto de 21 Mpa texturizado con diseño de mezclas previamente aprobado por la interventoria,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G108" t="str">
            <v>m2</v>
          </cell>
          <cell r="H108">
            <v>62</v>
          </cell>
          <cell r="I108">
            <v>89597</v>
          </cell>
          <cell r="J108">
            <v>5555014</v>
          </cell>
          <cell r="K108">
            <v>62</v>
          </cell>
          <cell r="L108">
            <v>5555014</v>
          </cell>
          <cell r="M108" t="str">
            <v>+</v>
          </cell>
          <cell r="N108">
            <v>0</v>
          </cell>
          <cell r="O108">
            <v>62</v>
          </cell>
          <cell r="P108">
            <v>5555014</v>
          </cell>
          <cell r="R108">
            <v>0</v>
          </cell>
          <cell r="S108">
            <v>0</v>
          </cell>
          <cell r="T108">
            <v>0</v>
          </cell>
        </row>
        <row r="109">
          <cell r="A109" t="str">
            <v>7.1.2</v>
          </cell>
          <cell r="B109">
            <v>0</v>
          </cell>
          <cell r="C109">
            <v>0</v>
          </cell>
          <cell r="D109">
            <v>0</v>
          </cell>
          <cell r="E109">
            <v>0</v>
          </cell>
          <cell r="F109" t="str">
            <v>PISOS EN PREFABRICADO DE CONCRETO</v>
          </cell>
          <cell r="S109">
            <v>0</v>
          </cell>
          <cell r="T109">
            <v>0</v>
          </cell>
        </row>
        <row r="110">
          <cell r="A110" t="str">
            <v>7.1.2.1</v>
          </cell>
          <cell r="B110" t="str">
            <v>PR               (49,7%)</v>
          </cell>
          <cell r="C110" t="str">
            <v xml:space="preserve"> TMO               (18,1%)</v>
          </cell>
          <cell r="D110" t="str">
            <v xml:space="preserve"> THE               (31,2%)</v>
          </cell>
          <cell r="E110" t="str">
            <v xml:space="preserve"> TRA               (1%)</v>
          </cell>
          <cell r="F110" t="str">
            <v>Colocación de ADOQUÍN TÁCTIL GUÍA O ALERTA DE 0.20 x 0.20 x 0.06 m, COLOR AMARILLO, SALMÓN.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G110" t="str">
            <v>m</v>
          </cell>
          <cell r="H110">
            <v>99</v>
          </cell>
          <cell r="I110">
            <v>38772</v>
          </cell>
          <cell r="J110">
            <v>3838428</v>
          </cell>
          <cell r="K110">
            <v>99</v>
          </cell>
          <cell r="L110">
            <v>3838428</v>
          </cell>
          <cell r="M110" t="str">
            <v>+</v>
          </cell>
          <cell r="N110">
            <v>0</v>
          </cell>
          <cell r="O110">
            <v>99</v>
          </cell>
          <cell r="P110">
            <v>3838428</v>
          </cell>
          <cell r="R110">
            <v>0</v>
          </cell>
          <cell r="S110">
            <v>0</v>
          </cell>
          <cell r="T110">
            <v>0</v>
          </cell>
        </row>
        <row r="111">
          <cell r="A111" t="str">
            <v>7.1.2.2</v>
          </cell>
          <cell r="B111" t="str">
            <v>PR               (70%)</v>
          </cell>
          <cell r="C111" t="str">
            <v xml:space="preserve"> TMO               (22,8%)</v>
          </cell>
          <cell r="D111" t="str">
            <v xml:space="preserve"> THE               (5,2%)</v>
          </cell>
          <cell r="E111" t="str">
            <v xml:space="preserve"> TRA               (2%)</v>
          </cell>
          <cell r="F111"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G111" t="str">
            <v>m2</v>
          </cell>
          <cell r="H111">
            <v>278</v>
          </cell>
          <cell r="I111">
            <v>69091</v>
          </cell>
          <cell r="J111">
            <v>19207298</v>
          </cell>
          <cell r="K111">
            <v>278</v>
          </cell>
          <cell r="L111">
            <v>19207298</v>
          </cell>
          <cell r="M111" t="str">
            <v>+</v>
          </cell>
          <cell r="N111">
            <v>0</v>
          </cell>
          <cell r="O111">
            <v>278</v>
          </cell>
          <cell r="P111">
            <v>19207298</v>
          </cell>
          <cell r="R111">
            <v>0</v>
          </cell>
          <cell r="S111">
            <v>0</v>
          </cell>
          <cell r="T111">
            <v>0</v>
          </cell>
        </row>
        <row r="112">
          <cell r="A112" t="str">
            <v>7.1.2.3</v>
          </cell>
          <cell r="B112" t="str">
            <v>PR               (89,5%)</v>
          </cell>
          <cell r="C112" t="str">
            <v xml:space="preserve"> TMO               (8,6%)</v>
          </cell>
          <cell r="D112" t="str">
            <v xml:space="preserve"> HE               (0,4%)</v>
          </cell>
          <cell r="E112" t="str">
            <v xml:space="preserve"> EQ               (1,5%)</v>
          </cell>
          <cell r="F11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G112" t="str">
            <v>m2</v>
          </cell>
          <cell r="H112">
            <v>21</v>
          </cell>
          <cell r="I112">
            <v>187239</v>
          </cell>
          <cell r="J112">
            <v>3932019</v>
          </cell>
          <cell r="K112">
            <v>1.9080292171870905</v>
          </cell>
          <cell r="L112">
            <v>357257</v>
          </cell>
          <cell r="M112" t="str">
            <v>+</v>
          </cell>
          <cell r="N112">
            <v>0</v>
          </cell>
          <cell r="O112">
            <v>1.9080292171870905</v>
          </cell>
          <cell r="P112">
            <v>357257</v>
          </cell>
          <cell r="R112">
            <v>0</v>
          </cell>
          <cell r="S112">
            <v>0</v>
          </cell>
          <cell r="T112">
            <v>0</v>
          </cell>
        </row>
        <row r="113">
          <cell r="A113" t="str">
            <v>7.2.0</v>
          </cell>
          <cell r="B113">
            <v>0</v>
          </cell>
          <cell r="C113">
            <v>0</v>
          </cell>
          <cell r="D113">
            <v>0</v>
          </cell>
          <cell r="E113">
            <v>0</v>
          </cell>
          <cell r="F113" t="str">
            <v>PISOS EN GRANO</v>
          </cell>
          <cell r="S113">
            <v>0</v>
          </cell>
          <cell r="T113">
            <v>0</v>
          </cell>
        </row>
        <row r="114">
          <cell r="A114" t="str">
            <v>7.2.1</v>
          </cell>
          <cell r="B114" t="str">
            <v>PIS               (67,5%)</v>
          </cell>
          <cell r="C114" t="str">
            <v xml:space="preserve"> TMO               (26%)</v>
          </cell>
          <cell r="D114" t="str">
            <v xml:space="preserve"> THE               (3,5%)</v>
          </cell>
          <cell r="E114" t="str">
            <v xml:space="preserve"> TRA               (3%)</v>
          </cell>
          <cell r="F114"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G114" t="str">
            <v>m2</v>
          </cell>
          <cell r="H114">
            <v>236</v>
          </cell>
          <cell r="I114">
            <v>86354</v>
          </cell>
          <cell r="J114">
            <v>20379544</v>
          </cell>
          <cell r="K114">
            <v>236</v>
          </cell>
          <cell r="L114">
            <v>20379544</v>
          </cell>
          <cell r="M114" t="str">
            <v>+</v>
          </cell>
          <cell r="N114">
            <v>0</v>
          </cell>
          <cell r="O114">
            <v>236</v>
          </cell>
          <cell r="P114">
            <v>20379544</v>
          </cell>
          <cell r="R114">
            <v>0</v>
          </cell>
          <cell r="S114">
            <v>0</v>
          </cell>
          <cell r="T114">
            <v>0</v>
          </cell>
        </row>
        <row r="115">
          <cell r="A115" t="str">
            <v>7.3.0</v>
          </cell>
          <cell r="B115">
            <v>0</v>
          </cell>
          <cell r="C115">
            <v>0</v>
          </cell>
          <cell r="D115">
            <v>0</v>
          </cell>
          <cell r="E115">
            <v>0</v>
          </cell>
          <cell r="F115" t="str">
            <v>JUNTAS DE DILATACIÓN</v>
          </cell>
          <cell r="S115">
            <v>0</v>
          </cell>
          <cell r="T115">
            <v>0</v>
          </cell>
        </row>
        <row r="116">
          <cell r="A116" t="str">
            <v>7.3.1</v>
          </cell>
          <cell r="B116" t="str">
            <v>MCO               (33,9%)</v>
          </cell>
          <cell r="C116" t="str">
            <v xml:space="preserve"> TMO               (33,2%)</v>
          </cell>
          <cell r="D116" t="str">
            <v xml:space="preserve"> HE               (1,7%)</v>
          </cell>
          <cell r="E116" t="str">
            <v xml:space="preserve"> EQ               (31,2%)</v>
          </cell>
          <cell r="F116"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G116" t="str">
            <v>m</v>
          </cell>
          <cell r="H116">
            <v>100</v>
          </cell>
          <cell r="I116">
            <v>8454</v>
          </cell>
          <cell r="J116">
            <v>845400</v>
          </cell>
          <cell r="K116">
            <v>100</v>
          </cell>
          <cell r="L116">
            <v>845400</v>
          </cell>
          <cell r="M116" t="str">
            <v>+</v>
          </cell>
          <cell r="N116">
            <v>0</v>
          </cell>
          <cell r="O116">
            <v>100</v>
          </cell>
          <cell r="P116">
            <v>845400</v>
          </cell>
          <cell r="R116">
            <v>0</v>
          </cell>
          <cell r="S116">
            <v>0</v>
          </cell>
          <cell r="T116">
            <v>0</v>
          </cell>
        </row>
        <row r="117">
          <cell r="A117" t="str">
            <v>8.0.0</v>
          </cell>
          <cell r="B117">
            <v>0</v>
          </cell>
          <cell r="C117">
            <v>0</v>
          </cell>
          <cell r="D117">
            <v>0</v>
          </cell>
          <cell r="E117">
            <v>0</v>
          </cell>
          <cell r="F117" t="str">
            <v>INST. HIDRÁULICAS/SANITARIAS</v>
          </cell>
          <cell r="S117">
            <v>0</v>
          </cell>
          <cell r="T117">
            <v>0</v>
          </cell>
        </row>
        <row r="118">
          <cell r="A118" t="str">
            <v>8.1.0</v>
          </cell>
          <cell r="B118">
            <v>0</v>
          </cell>
          <cell r="C118">
            <v>0</v>
          </cell>
          <cell r="D118">
            <v>0</v>
          </cell>
          <cell r="E118">
            <v>0</v>
          </cell>
          <cell r="F118" t="str">
            <v>INSTALACIONES HIDRÁULICAS INTERNAS</v>
          </cell>
          <cell r="S118">
            <v>0</v>
          </cell>
          <cell r="T118">
            <v>0</v>
          </cell>
        </row>
        <row r="119">
          <cell r="A119" t="str">
            <v>8.1.1</v>
          </cell>
          <cell r="B119" t="str">
            <v>IHS               (62,8%)</v>
          </cell>
          <cell r="C119" t="str">
            <v xml:space="preserve"> TMO               (35,4%)</v>
          </cell>
          <cell r="D119" t="str">
            <v xml:space="preserve"> HE               (1,8%)</v>
          </cell>
          <cell r="E119">
            <v>0</v>
          </cell>
          <cell r="F119"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19" t="str">
            <v>m</v>
          </cell>
          <cell r="H119">
            <v>30.3</v>
          </cell>
          <cell r="I119">
            <v>4620</v>
          </cell>
          <cell r="J119">
            <v>139986</v>
          </cell>
          <cell r="K119">
            <v>30.3</v>
          </cell>
          <cell r="L119">
            <v>139986</v>
          </cell>
          <cell r="M119" t="str">
            <v>+</v>
          </cell>
          <cell r="N119">
            <v>0</v>
          </cell>
          <cell r="O119">
            <v>30.3</v>
          </cell>
          <cell r="P119">
            <v>139986</v>
          </cell>
          <cell r="R119">
            <v>0</v>
          </cell>
          <cell r="S119">
            <v>0</v>
          </cell>
          <cell r="T119">
            <v>0</v>
          </cell>
        </row>
        <row r="120">
          <cell r="A120" t="str">
            <v>8.1.2</v>
          </cell>
          <cell r="B120" t="str">
            <v>IHS               (70%)</v>
          </cell>
          <cell r="C120" t="str">
            <v xml:space="preserve"> TMO               (28,6%)</v>
          </cell>
          <cell r="D120" t="str">
            <v xml:space="preserve"> HE               (1,4%)</v>
          </cell>
          <cell r="E120">
            <v>0</v>
          </cell>
          <cell r="F120"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0" t="str">
            <v>m</v>
          </cell>
          <cell r="H120">
            <v>14.3</v>
          </cell>
          <cell r="I120">
            <v>6084</v>
          </cell>
          <cell r="J120">
            <v>87001</v>
          </cell>
          <cell r="K120">
            <v>14.3</v>
          </cell>
          <cell r="L120">
            <v>87001</v>
          </cell>
          <cell r="M120" t="str">
            <v>+</v>
          </cell>
          <cell r="N120">
            <v>0</v>
          </cell>
          <cell r="O120">
            <v>14.3</v>
          </cell>
          <cell r="P120">
            <v>87001</v>
          </cell>
          <cell r="R120">
            <v>0</v>
          </cell>
          <cell r="S120">
            <v>0</v>
          </cell>
          <cell r="T120">
            <v>0</v>
          </cell>
        </row>
        <row r="121">
          <cell r="A121" t="str">
            <v>8.1.3</v>
          </cell>
          <cell r="B121" t="str">
            <v>IHS               (72,6%)</v>
          </cell>
          <cell r="C121" t="str">
            <v xml:space="preserve"> TMO               (26,1%)</v>
          </cell>
          <cell r="D121" t="str">
            <v xml:space="preserve"> HE               (1,3%)</v>
          </cell>
          <cell r="E121">
            <v>0</v>
          </cell>
          <cell r="F121"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1" t="str">
            <v>m</v>
          </cell>
          <cell r="H121">
            <v>45.5</v>
          </cell>
          <cell r="I121">
            <v>7057</v>
          </cell>
          <cell r="J121">
            <v>321094</v>
          </cell>
          <cell r="K121">
            <v>45.5</v>
          </cell>
          <cell r="L121">
            <v>321094</v>
          </cell>
          <cell r="M121" t="str">
            <v>+</v>
          </cell>
          <cell r="N121">
            <v>0</v>
          </cell>
          <cell r="O121">
            <v>45.5</v>
          </cell>
          <cell r="P121">
            <v>321094</v>
          </cell>
          <cell r="R121">
            <v>0</v>
          </cell>
          <cell r="S121">
            <v>0</v>
          </cell>
          <cell r="T121">
            <v>0</v>
          </cell>
        </row>
        <row r="122">
          <cell r="A122" t="str">
            <v>8.1.4</v>
          </cell>
          <cell r="B122" t="str">
            <v>IHS               (76,5%)</v>
          </cell>
          <cell r="C122" t="str">
            <v xml:space="preserve"> TMO               (22,4%)</v>
          </cell>
          <cell r="D122" t="str">
            <v xml:space="preserve"> HE               (1,1%)</v>
          </cell>
          <cell r="E122">
            <v>0</v>
          </cell>
          <cell r="F122"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G122" t="str">
            <v>un</v>
          </cell>
          <cell r="H122">
            <v>5</v>
          </cell>
          <cell r="I122">
            <v>60159</v>
          </cell>
          <cell r="J122">
            <v>300795</v>
          </cell>
          <cell r="K122">
            <v>5</v>
          </cell>
          <cell r="L122">
            <v>300795</v>
          </cell>
          <cell r="M122" t="str">
            <v>+</v>
          </cell>
          <cell r="N122">
            <v>0</v>
          </cell>
          <cell r="O122">
            <v>5</v>
          </cell>
          <cell r="P122">
            <v>300795</v>
          </cell>
          <cell r="R122">
            <v>0</v>
          </cell>
          <cell r="S122">
            <v>0</v>
          </cell>
          <cell r="T122">
            <v>0</v>
          </cell>
        </row>
        <row r="123">
          <cell r="A123" t="str">
            <v>8.1.5</v>
          </cell>
          <cell r="B123" t="str">
            <v>IHS               (64,3%)</v>
          </cell>
          <cell r="C123" t="str">
            <v xml:space="preserve"> TMO               (34%)</v>
          </cell>
          <cell r="D123" t="str">
            <v xml:space="preserve"> HE               (1,7%)</v>
          </cell>
          <cell r="E123">
            <v>0</v>
          </cell>
          <cell r="F123" t="str">
            <v>Suministro, transporte e instalación de VÁLVULA DE RETENCIÓN (Cheque) 1". Se entregará debidamente instalada sin presencia de fugas ni fisuras, sometida al sistema ya presurizado.</v>
          </cell>
          <cell r="G123" t="str">
            <v>un</v>
          </cell>
          <cell r="H123">
            <v>1</v>
          </cell>
          <cell r="I123">
            <v>79706</v>
          </cell>
          <cell r="J123">
            <v>79706</v>
          </cell>
          <cell r="K123">
            <v>1</v>
          </cell>
          <cell r="L123">
            <v>79706</v>
          </cell>
          <cell r="M123" t="str">
            <v>+</v>
          </cell>
          <cell r="N123">
            <v>0</v>
          </cell>
          <cell r="O123">
            <v>1</v>
          </cell>
          <cell r="P123">
            <v>79706</v>
          </cell>
          <cell r="R123">
            <v>0</v>
          </cell>
          <cell r="S123">
            <v>0</v>
          </cell>
          <cell r="T123">
            <v>0</v>
          </cell>
        </row>
        <row r="124">
          <cell r="A124" t="str">
            <v>8.1.6</v>
          </cell>
          <cell r="B124" t="str">
            <v>IHS               (58,1%)</v>
          </cell>
          <cell r="C124" t="str">
            <v xml:space="preserve"> TMO               (39,9%)</v>
          </cell>
          <cell r="D124" t="str">
            <v xml:space="preserve"> HE               (2%)</v>
          </cell>
          <cell r="E124">
            <v>0</v>
          </cell>
          <cell r="F124"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G124" t="str">
            <v>un</v>
          </cell>
          <cell r="H124">
            <v>2</v>
          </cell>
          <cell r="I124">
            <v>19680</v>
          </cell>
          <cell r="J124">
            <v>39360</v>
          </cell>
          <cell r="K124">
            <v>2</v>
          </cell>
          <cell r="L124">
            <v>39360</v>
          </cell>
          <cell r="M124" t="str">
            <v>+</v>
          </cell>
          <cell r="N124">
            <v>0</v>
          </cell>
          <cell r="O124">
            <v>2</v>
          </cell>
          <cell r="P124">
            <v>39360</v>
          </cell>
          <cell r="R124">
            <v>0</v>
          </cell>
          <cell r="S124">
            <v>0</v>
          </cell>
          <cell r="T124">
            <v>0</v>
          </cell>
        </row>
        <row r="125">
          <cell r="A125" t="str">
            <v>8.1.7</v>
          </cell>
          <cell r="B125" t="str">
            <v>T.CU.               (62%)</v>
          </cell>
          <cell r="C125" t="str">
            <v xml:space="preserve"> TMO               (35,5%)</v>
          </cell>
          <cell r="D125" t="str">
            <v xml:space="preserve"> HE               (1,8%)</v>
          </cell>
          <cell r="E125" t="str">
            <v xml:space="preserve"> EQ               (0,7%)</v>
          </cell>
          <cell r="F125"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G125" t="str">
            <v>un</v>
          </cell>
          <cell r="H125">
            <v>21</v>
          </cell>
          <cell r="I125">
            <v>23045</v>
          </cell>
          <cell r="J125">
            <v>483945</v>
          </cell>
          <cell r="K125">
            <v>21</v>
          </cell>
          <cell r="L125">
            <v>483945</v>
          </cell>
          <cell r="M125" t="str">
            <v>+</v>
          </cell>
          <cell r="N125">
            <v>0</v>
          </cell>
          <cell r="O125">
            <v>21</v>
          </cell>
          <cell r="P125">
            <v>483945</v>
          </cell>
          <cell r="R125">
            <v>0</v>
          </cell>
          <cell r="S125">
            <v>0</v>
          </cell>
          <cell r="T125">
            <v>0</v>
          </cell>
        </row>
        <row r="126">
          <cell r="A126" t="str">
            <v>8.1.8</v>
          </cell>
          <cell r="B126" t="str">
            <v>IHS               (36,1%)</v>
          </cell>
          <cell r="C126" t="str">
            <v xml:space="preserve"> TMO               (49,4%)</v>
          </cell>
          <cell r="D126" t="str">
            <v xml:space="preserve"> HE               (2,5%)</v>
          </cell>
          <cell r="E126" t="str">
            <v xml:space="preserve"> EQ               (12%)</v>
          </cell>
          <cell r="F126"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6" t="str">
            <v>m</v>
          </cell>
          <cell r="H126">
            <v>21</v>
          </cell>
          <cell r="I126">
            <v>19373</v>
          </cell>
          <cell r="J126">
            <v>406833</v>
          </cell>
          <cell r="K126">
            <v>21</v>
          </cell>
          <cell r="L126">
            <v>406833</v>
          </cell>
          <cell r="M126" t="str">
            <v>+</v>
          </cell>
          <cell r="N126">
            <v>0</v>
          </cell>
          <cell r="O126">
            <v>21</v>
          </cell>
          <cell r="P126">
            <v>406833</v>
          </cell>
          <cell r="R126">
            <v>0</v>
          </cell>
          <cell r="S126">
            <v>0</v>
          </cell>
          <cell r="T126">
            <v>0</v>
          </cell>
        </row>
        <row r="127">
          <cell r="A127" t="str">
            <v>8.1.9</v>
          </cell>
          <cell r="B127" t="str">
            <v>IHS               (92,2%)</v>
          </cell>
          <cell r="C127" t="str">
            <v xml:space="preserve"> TMO               (7,4%)</v>
          </cell>
          <cell r="D127" t="str">
            <v xml:space="preserve"> HE               (0,4%)</v>
          </cell>
          <cell r="E127">
            <v>0</v>
          </cell>
          <cell r="F127"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G127" t="str">
            <v>un</v>
          </cell>
          <cell r="H127">
            <v>1</v>
          </cell>
          <cell r="I127">
            <v>183672</v>
          </cell>
          <cell r="J127">
            <v>183672</v>
          </cell>
          <cell r="K127">
            <v>1</v>
          </cell>
          <cell r="L127">
            <v>183672</v>
          </cell>
          <cell r="M127" t="str">
            <v>+</v>
          </cell>
          <cell r="N127">
            <v>0</v>
          </cell>
          <cell r="O127">
            <v>1</v>
          </cell>
          <cell r="P127">
            <v>183672</v>
          </cell>
          <cell r="R127">
            <v>0</v>
          </cell>
          <cell r="S127">
            <v>0</v>
          </cell>
          <cell r="T127">
            <v>0</v>
          </cell>
        </row>
        <row r="128">
          <cell r="A128" t="str">
            <v>8.2.0</v>
          </cell>
          <cell r="B128">
            <v>0</v>
          </cell>
          <cell r="C128">
            <v>0</v>
          </cell>
          <cell r="D128">
            <v>0</v>
          </cell>
          <cell r="E128">
            <v>0</v>
          </cell>
          <cell r="F128" t="str">
            <v>INSTALACIONES SANITARIAS/LLUVIAS INTERNAS</v>
          </cell>
          <cell r="S128">
            <v>0</v>
          </cell>
          <cell r="T128">
            <v>0</v>
          </cell>
        </row>
        <row r="129">
          <cell r="A129" t="str">
            <v>8.2.1</v>
          </cell>
          <cell r="B129" t="str">
            <v>PVCS               (83,8%)</v>
          </cell>
          <cell r="C129" t="str">
            <v xml:space="preserve"> TMO               (15,4%)</v>
          </cell>
          <cell r="D129" t="str">
            <v xml:space="preserve"> HE               (0,8%)</v>
          </cell>
          <cell r="E129">
            <v>0</v>
          </cell>
          <cell r="F12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G129" t="str">
            <v>m</v>
          </cell>
          <cell r="H129">
            <v>17.7</v>
          </cell>
          <cell r="I129">
            <v>13945</v>
          </cell>
          <cell r="J129">
            <v>246827</v>
          </cell>
          <cell r="K129">
            <v>17.7</v>
          </cell>
          <cell r="L129">
            <v>246827</v>
          </cell>
          <cell r="M129" t="str">
            <v>+</v>
          </cell>
          <cell r="N129">
            <v>0</v>
          </cell>
          <cell r="O129">
            <v>17.7</v>
          </cell>
          <cell r="P129">
            <v>246827</v>
          </cell>
          <cell r="R129">
            <v>0</v>
          </cell>
          <cell r="S129">
            <v>0</v>
          </cell>
          <cell r="T129">
            <v>0</v>
          </cell>
        </row>
        <row r="130">
          <cell r="A130" t="str">
            <v>8.2.2</v>
          </cell>
          <cell r="B130" t="str">
            <v>PVCS               (86,5%)</v>
          </cell>
          <cell r="C130" t="str">
            <v xml:space="preserve"> TMO               (12,9%)</v>
          </cell>
          <cell r="D130" t="str">
            <v xml:space="preserve"> HE               (0,6%)</v>
          </cell>
          <cell r="E130">
            <v>0</v>
          </cell>
          <cell r="F13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0" t="str">
            <v>m</v>
          </cell>
          <cell r="H130">
            <v>1</v>
          </cell>
          <cell r="I130">
            <v>19034</v>
          </cell>
          <cell r="J130">
            <v>19034</v>
          </cell>
          <cell r="K130">
            <v>1</v>
          </cell>
          <cell r="L130">
            <v>19034</v>
          </cell>
          <cell r="M130" t="str">
            <v>+</v>
          </cell>
          <cell r="N130">
            <v>0</v>
          </cell>
          <cell r="O130">
            <v>1</v>
          </cell>
          <cell r="P130">
            <v>19034</v>
          </cell>
          <cell r="R130">
            <v>0</v>
          </cell>
          <cell r="S130">
            <v>0</v>
          </cell>
          <cell r="T130">
            <v>0</v>
          </cell>
        </row>
        <row r="131">
          <cell r="A131" t="str">
            <v>8.2.3</v>
          </cell>
          <cell r="B131" t="str">
            <v>PVCS               (86,6%)</v>
          </cell>
          <cell r="C131" t="str">
            <v xml:space="preserve"> TMO               (12,8%)</v>
          </cell>
          <cell r="D131" t="str">
            <v xml:space="preserve"> HE               (0,6%)</v>
          </cell>
          <cell r="E131">
            <v>0</v>
          </cell>
          <cell r="F13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1" t="str">
            <v>m</v>
          </cell>
          <cell r="H131">
            <v>26.6</v>
          </cell>
          <cell r="I131">
            <v>25619</v>
          </cell>
          <cell r="J131">
            <v>681465</v>
          </cell>
          <cell r="K131">
            <v>26.6</v>
          </cell>
          <cell r="L131">
            <v>681465</v>
          </cell>
          <cell r="M131" t="str">
            <v>+</v>
          </cell>
          <cell r="N131">
            <v>0</v>
          </cell>
          <cell r="O131">
            <v>26.6</v>
          </cell>
          <cell r="P131">
            <v>681465</v>
          </cell>
          <cell r="R131">
            <v>0</v>
          </cell>
          <cell r="S131">
            <v>0</v>
          </cell>
          <cell r="T131">
            <v>0</v>
          </cell>
        </row>
        <row r="132">
          <cell r="A132" t="str">
            <v>8.2.4</v>
          </cell>
          <cell r="B132" t="str">
            <v>PVCS               (77,7%)</v>
          </cell>
          <cell r="C132" t="str">
            <v xml:space="preserve"> TMO               (20,2%)</v>
          </cell>
          <cell r="D132" t="str">
            <v xml:space="preserve"> HE               (1%)</v>
          </cell>
          <cell r="E132" t="str">
            <v xml:space="preserve"> EQ               (1,1%)</v>
          </cell>
          <cell r="F132"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2" t="str">
            <v>m</v>
          </cell>
          <cell r="H132">
            <v>35.299999999999997</v>
          </cell>
          <cell r="I132">
            <v>17174</v>
          </cell>
          <cell r="J132">
            <v>606242</v>
          </cell>
          <cell r="K132">
            <v>35.299999999999997</v>
          </cell>
          <cell r="L132">
            <v>606242</v>
          </cell>
          <cell r="M132" t="str">
            <v>+</v>
          </cell>
          <cell r="N132">
            <v>0</v>
          </cell>
          <cell r="O132">
            <v>35.299999999999997</v>
          </cell>
          <cell r="P132">
            <v>606242</v>
          </cell>
          <cell r="R132">
            <v>0</v>
          </cell>
          <cell r="S132">
            <v>0</v>
          </cell>
          <cell r="T132">
            <v>0</v>
          </cell>
        </row>
        <row r="133">
          <cell r="A133" t="str">
            <v>8.2.5</v>
          </cell>
          <cell r="B133" t="str">
            <v>PVCS               (81,5%)</v>
          </cell>
          <cell r="C133" t="str">
            <v xml:space="preserve"> TMO               (16,9%)</v>
          </cell>
          <cell r="D133" t="str">
            <v xml:space="preserve"> HE               (0,8%)</v>
          </cell>
          <cell r="E133" t="str">
            <v xml:space="preserve"> EQ               (0,8%)</v>
          </cell>
          <cell r="F133"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3" t="str">
            <v>m</v>
          </cell>
          <cell r="H133">
            <v>34.6</v>
          </cell>
          <cell r="I133">
            <v>25399</v>
          </cell>
          <cell r="J133">
            <v>878805</v>
          </cell>
          <cell r="K133">
            <v>34.6</v>
          </cell>
          <cell r="L133">
            <v>878805</v>
          </cell>
          <cell r="M133" t="str">
            <v>+</v>
          </cell>
          <cell r="N133">
            <v>0</v>
          </cell>
          <cell r="O133">
            <v>34.6</v>
          </cell>
          <cell r="P133">
            <v>878805</v>
          </cell>
          <cell r="R133">
            <v>0</v>
          </cell>
          <cell r="S133">
            <v>0</v>
          </cell>
          <cell r="T133">
            <v>0</v>
          </cell>
        </row>
        <row r="134">
          <cell r="A134" t="str">
            <v>8.2.6</v>
          </cell>
          <cell r="B134" t="str">
            <v>PVCS               (91,6%)</v>
          </cell>
          <cell r="C134" t="str">
            <v xml:space="preserve"> TMO               (7,7%)</v>
          </cell>
          <cell r="D134" t="str">
            <v xml:space="preserve"> HE               (0,4%)</v>
          </cell>
          <cell r="E134" t="str">
            <v xml:space="preserve"> EQ               (0,3%)</v>
          </cell>
          <cell r="F134"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4" t="str">
            <v>m</v>
          </cell>
          <cell r="H134">
            <v>7.1</v>
          </cell>
          <cell r="I134">
            <v>76724</v>
          </cell>
          <cell r="J134">
            <v>544740</v>
          </cell>
          <cell r="K134">
            <v>7.1</v>
          </cell>
          <cell r="L134">
            <v>544740</v>
          </cell>
          <cell r="M134" t="str">
            <v>+</v>
          </cell>
          <cell r="N134">
            <v>0</v>
          </cell>
          <cell r="O134">
            <v>7.1</v>
          </cell>
          <cell r="P134">
            <v>544740</v>
          </cell>
          <cell r="R134">
            <v>0</v>
          </cell>
          <cell r="S134">
            <v>0</v>
          </cell>
          <cell r="T134">
            <v>0</v>
          </cell>
        </row>
        <row r="135">
          <cell r="A135" t="str">
            <v>8.2.7</v>
          </cell>
          <cell r="B135" t="str">
            <v>PVCS               (75,4%)</v>
          </cell>
          <cell r="C135" t="str">
            <v xml:space="preserve"> TMO               (23,4%)</v>
          </cell>
          <cell r="D135" t="str">
            <v xml:space="preserve"> HE               (1,2%)</v>
          </cell>
          <cell r="E135">
            <v>0</v>
          </cell>
          <cell r="F135"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5" t="str">
            <v>un</v>
          </cell>
          <cell r="H135">
            <v>12</v>
          </cell>
          <cell r="I135">
            <v>35900</v>
          </cell>
          <cell r="J135">
            <v>430800</v>
          </cell>
          <cell r="K135">
            <v>12</v>
          </cell>
          <cell r="L135">
            <v>430800</v>
          </cell>
          <cell r="M135" t="str">
            <v>+</v>
          </cell>
          <cell r="N135">
            <v>0</v>
          </cell>
          <cell r="O135">
            <v>12</v>
          </cell>
          <cell r="P135">
            <v>430800</v>
          </cell>
          <cell r="R135">
            <v>0</v>
          </cell>
          <cell r="S135">
            <v>0</v>
          </cell>
          <cell r="T135">
            <v>0</v>
          </cell>
        </row>
        <row r="136">
          <cell r="A136" t="str">
            <v>8.2.8</v>
          </cell>
          <cell r="B136" t="str">
            <v>PVCS               (81,7%)</v>
          </cell>
          <cell r="C136" t="str">
            <v xml:space="preserve"> TMO               (17,4%)</v>
          </cell>
          <cell r="D136" t="str">
            <v xml:space="preserve"> HE               (0,9%)</v>
          </cell>
          <cell r="E136">
            <v>0</v>
          </cell>
          <cell r="F136"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6" t="str">
            <v>un</v>
          </cell>
          <cell r="H136">
            <v>8</v>
          </cell>
          <cell r="I136">
            <v>48384</v>
          </cell>
          <cell r="J136">
            <v>387072</v>
          </cell>
          <cell r="K136">
            <v>8</v>
          </cell>
          <cell r="L136">
            <v>387072</v>
          </cell>
          <cell r="M136" t="str">
            <v>+</v>
          </cell>
          <cell r="N136">
            <v>0</v>
          </cell>
          <cell r="O136">
            <v>8</v>
          </cell>
          <cell r="P136">
            <v>387072</v>
          </cell>
          <cell r="R136">
            <v>0</v>
          </cell>
          <cell r="S136">
            <v>0</v>
          </cell>
          <cell r="T136">
            <v>0</v>
          </cell>
        </row>
        <row r="137">
          <cell r="A137" t="str">
            <v>8.3.0</v>
          </cell>
          <cell r="B137">
            <v>0</v>
          </cell>
          <cell r="C137">
            <v>0</v>
          </cell>
          <cell r="D137">
            <v>0</v>
          </cell>
          <cell r="E137">
            <v>0</v>
          </cell>
          <cell r="F137" t="str">
            <v>BOMBAS / TANQUES</v>
          </cell>
          <cell r="S137">
            <v>0</v>
          </cell>
          <cell r="T137">
            <v>0</v>
          </cell>
        </row>
        <row r="138">
          <cell r="A138" t="str">
            <v>8.3.1</v>
          </cell>
          <cell r="B138" t="str">
            <v>IHS               (92,8%)</v>
          </cell>
          <cell r="C138" t="str">
            <v xml:space="preserve"> TMO               (5,8%)</v>
          </cell>
          <cell r="D138" t="str">
            <v xml:space="preserve"> HE               (0,3%)</v>
          </cell>
          <cell r="E138" t="str">
            <v xml:space="preserve"> EQ               (1,1%)</v>
          </cell>
          <cell r="F138" t="str">
            <v>Suministro, transporte e instalación de sistema de bombeo para agua potable con DOS BOMBAS DE 1/2HP CADA UNA MONOFÁSICA CON UN TABLERO ARRANCADOR CON ALTERNACIÓN Y RESPALDO para dos bombas de 20 GPM  potencia 1/2HP monofásica de 110/220v diámetro de succión 1 1/4" y descarga 1". No incluye tanque hidroflow pues se tendrá en cuenta en ítem aparte. Incluye también suiche presión, manómetro, instalación y mano de obra, flotador eléctrico para tanque bajo y demás accesorios que se requieran para su correcto funcionamiento.</v>
          </cell>
          <cell r="G138" t="str">
            <v>un</v>
          </cell>
          <cell r="H138">
            <v>1</v>
          </cell>
          <cell r="I138">
            <v>6729851</v>
          </cell>
          <cell r="J138">
            <v>6729851</v>
          </cell>
          <cell r="K138">
            <v>1</v>
          </cell>
          <cell r="L138">
            <v>6729851</v>
          </cell>
          <cell r="M138" t="str">
            <v>+</v>
          </cell>
          <cell r="N138">
            <v>0</v>
          </cell>
          <cell r="O138">
            <v>1</v>
          </cell>
          <cell r="P138">
            <v>6729851</v>
          </cell>
          <cell r="R138">
            <v>0</v>
          </cell>
          <cell r="S138">
            <v>0</v>
          </cell>
          <cell r="T138">
            <v>0</v>
          </cell>
        </row>
        <row r="139">
          <cell r="A139" t="str">
            <v>8.3.2</v>
          </cell>
          <cell r="B139" t="str">
            <v>IHS               (83,1%)</v>
          </cell>
          <cell r="C139" t="str">
            <v xml:space="preserve"> TMO               (16,1%)</v>
          </cell>
          <cell r="D139" t="str">
            <v xml:space="preserve"> HE               (0,8%)</v>
          </cell>
          <cell r="E139">
            <v>0</v>
          </cell>
          <cell r="F139"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G139" t="str">
            <v>un</v>
          </cell>
          <cell r="H139">
            <v>1</v>
          </cell>
          <cell r="I139">
            <v>698355</v>
          </cell>
          <cell r="J139">
            <v>698355</v>
          </cell>
          <cell r="K139">
            <v>1</v>
          </cell>
          <cell r="L139">
            <v>698355</v>
          </cell>
          <cell r="M139" t="str">
            <v>+</v>
          </cell>
          <cell r="N139">
            <v>0</v>
          </cell>
          <cell r="O139">
            <v>1</v>
          </cell>
          <cell r="P139">
            <v>698355</v>
          </cell>
          <cell r="R139">
            <v>0</v>
          </cell>
          <cell r="S139">
            <v>0</v>
          </cell>
          <cell r="T139">
            <v>0</v>
          </cell>
        </row>
        <row r="140">
          <cell r="A140" t="str">
            <v>8.4.0</v>
          </cell>
          <cell r="B140">
            <v>0</v>
          </cell>
          <cell r="C140">
            <v>0</v>
          </cell>
          <cell r="D140">
            <v>0</v>
          </cell>
          <cell r="E140">
            <v>0</v>
          </cell>
          <cell r="F140" t="str">
            <v>ACUEDUCTO EXTERNO</v>
          </cell>
          <cell r="K140">
            <v>0</v>
          </cell>
          <cell r="N140">
            <v>0</v>
          </cell>
          <cell r="O140">
            <v>0</v>
          </cell>
          <cell r="S140">
            <v>0</v>
          </cell>
          <cell r="T140">
            <v>0</v>
          </cell>
        </row>
        <row r="141">
          <cell r="A141" t="str">
            <v>8.4.1</v>
          </cell>
          <cell r="B141" t="str">
            <v>T.CU.               (76,6%)</v>
          </cell>
          <cell r="C141" t="str">
            <v xml:space="preserve"> TMO               (22,3%)</v>
          </cell>
          <cell r="D141" t="str">
            <v xml:space="preserve"> HE               (1,1%)</v>
          </cell>
          <cell r="E141">
            <v>0</v>
          </cell>
          <cell r="F141" t="str">
            <v>Suministro, transporte e instalación de medidor en 1 " con acometida de 1 " (el ítem  incluye 6 metros de tubería de acometida) incluye caja de andén, tee partida, válvula de incorporación, codos o medios codos de cobre, llave de corte universal, universal, machos cobre, filtro de 1 ",válvula de paso, cheque y accesorios necesarios para su adecuada instalación de acuerdo a las normas de EE.PP.M. Todos los accesorios serán en 1 ". La rotura de pavimento, cargue, transporte, botada de escombros y pavimentación o parcheo se pagaran en su respectivo item.</v>
          </cell>
          <cell r="G141" t="str">
            <v>un</v>
          </cell>
          <cell r="H141">
            <v>1</v>
          </cell>
          <cell r="I141">
            <v>4766217</v>
          </cell>
          <cell r="J141">
            <v>4766217</v>
          </cell>
          <cell r="K141">
            <v>1</v>
          </cell>
          <cell r="L141">
            <v>4766217</v>
          </cell>
          <cell r="M141" t="str">
            <v>+</v>
          </cell>
          <cell r="N141">
            <v>0</v>
          </cell>
          <cell r="O141">
            <v>1</v>
          </cell>
          <cell r="P141">
            <v>4766217</v>
          </cell>
          <cell r="R141">
            <v>0</v>
          </cell>
          <cell r="S141">
            <v>0</v>
          </cell>
          <cell r="T141">
            <v>0</v>
          </cell>
        </row>
        <row r="142">
          <cell r="A142" t="str">
            <v>8.4.2</v>
          </cell>
          <cell r="B142" t="str">
            <v>TMO               (15,4%)</v>
          </cell>
          <cell r="C142" t="str">
            <v xml:space="preserve"> HE               (0,8%)</v>
          </cell>
          <cell r="D142" t="str">
            <v xml:space="preserve"> EQ               (2,2%)</v>
          </cell>
          <cell r="E142" t="str">
            <v xml:space="preserve"> TRA               (81,6%)</v>
          </cell>
          <cell r="F142"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42" t="str">
            <v>m3</v>
          </cell>
          <cell r="H142">
            <v>9.4</v>
          </cell>
          <cell r="I142">
            <v>45616</v>
          </cell>
          <cell r="J142">
            <v>428790</v>
          </cell>
          <cell r="K142">
            <v>9.4</v>
          </cell>
          <cell r="L142">
            <v>428790</v>
          </cell>
          <cell r="M142" t="str">
            <v>+</v>
          </cell>
          <cell r="N142">
            <v>0</v>
          </cell>
          <cell r="O142">
            <v>9.4</v>
          </cell>
          <cell r="P142">
            <v>428790</v>
          </cell>
          <cell r="R142">
            <v>0</v>
          </cell>
          <cell r="S142">
            <v>0</v>
          </cell>
          <cell r="T142">
            <v>0</v>
          </cell>
        </row>
        <row r="143">
          <cell r="A143" t="str">
            <v>8.4.3</v>
          </cell>
          <cell r="B143" t="str">
            <v>AM               (62%)</v>
          </cell>
          <cell r="C143" t="str">
            <v>TMO               (4%)</v>
          </cell>
          <cell r="D143" t="str">
            <v>THE               (16%)</v>
          </cell>
          <cell r="E143" t="str">
            <v>TRA               (18%)</v>
          </cell>
          <cell r="F14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43" t="str">
            <v>m3</v>
          </cell>
          <cell r="H143">
            <v>5.6</v>
          </cell>
          <cell r="I143">
            <v>53721</v>
          </cell>
          <cell r="J143">
            <v>300838</v>
          </cell>
          <cell r="K143">
            <v>5.6</v>
          </cell>
          <cell r="L143">
            <v>300838</v>
          </cell>
          <cell r="M143" t="str">
            <v>+</v>
          </cell>
          <cell r="N143">
            <v>0</v>
          </cell>
          <cell r="O143">
            <v>5.6</v>
          </cell>
          <cell r="P143">
            <v>300838</v>
          </cell>
          <cell r="R143">
            <v>0</v>
          </cell>
          <cell r="S143">
            <v>0</v>
          </cell>
          <cell r="T143">
            <v>0</v>
          </cell>
        </row>
        <row r="144">
          <cell r="A144" t="str">
            <v>8.4.4</v>
          </cell>
          <cell r="B144" t="str">
            <v>TMO               (3,6%)</v>
          </cell>
          <cell r="C144" t="str">
            <v xml:space="preserve"> HE               (0,2%)</v>
          </cell>
          <cell r="D144" t="str">
            <v xml:space="preserve"> EQ               (77,3%)</v>
          </cell>
          <cell r="E144" t="str">
            <v xml:space="preserve"> TRA               (18,9%)</v>
          </cell>
          <cell r="F144"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44" t="str">
            <v>m2</v>
          </cell>
          <cell r="H144">
            <v>6.4</v>
          </cell>
          <cell r="I144">
            <v>19738</v>
          </cell>
          <cell r="J144">
            <v>126323</v>
          </cell>
          <cell r="K144">
            <v>6.4</v>
          </cell>
          <cell r="L144">
            <v>126323</v>
          </cell>
          <cell r="M144" t="str">
            <v>+</v>
          </cell>
          <cell r="N144">
            <v>0</v>
          </cell>
          <cell r="O144">
            <v>6.4</v>
          </cell>
          <cell r="P144">
            <v>126323</v>
          </cell>
          <cell r="R144">
            <v>0</v>
          </cell>
          <cell r="S144">
            <v>0</v>
          </cell>
          <cell r="T144">
            <v>0</v>
          </cell>
        </row>
        <row r="145">
          <cell r="A145" t="str">
            <v>8.4.5</v>
          </cell>
          <cell r="B145" t="str">
            <v>MAS               (87,9%)</v>
          </cell>
          <cell r="C145" t="str">
            <v xml:space="preserve"> TMO               (6%)</v>
          </cell>
          <cell r="D145" t="str">
            <v xml:space="preserve"> THE               (0,3%)</v>
          </cell>
          <cell r="E145" t="str">
            <v xml:space="preserve"> TRA               (5,8%)</v>
          </cell>
          <cell r="F145" t="str">
            <v>Suministro, transporte y colocación de mezcla asfáltica en caliente para parcheo. Compactada con medios mecánicos según normas para la construcción de pavimentos del INVIAS. Incluye riego de liga y todo lo necesario para su correcta construcción y funcionamiento. La excavación y la base se pagan por su respectivo ítem.</v>
          </cell>
          <cell r="G145" t="str">
            <v>m3</v>
          </cell>
          <cell r="H145">
            <v>1</v>
          </cell>
          <cell r="I145">
            <v>631692</v>
          </cell>
          <cell r="J145">
            <v>631692</v>
          </cell>
          <cell r="K145">
            <v>1</v>
          </cell>
          <cell r="L145">
            <v>631692</v>
          </cell>
          <cell r="M145" t="str">
            <v>+</v>
          </cell>
          <cell r="N145">
            <v>0</v>
          </cell>
          <cell r="O145">
            <v>1</v>
          </cell>
          <cell r="P145">
            <v>631692</v>
          </cell>
          <cell r="R145">
            <v>0</v>
          </cell>
          <cell r="S145">
            <v>0</v>
          </cell>
          <cell r="T145">
            <v>0</v>
          </cell>
        </row>
        <row r="146">
          <cell r="A146" t="str">
            <v>8.4.6</v>
          </cell>
          <cell r="B146" t="str">
            <v>AF               (92,2%)</v>
          </cell>
          <cell r="C146" t="str">
            <v xml:space="preserve"> TMO               (1,2%)</v>
          </cell>
          <cell r="D146" t="str">
            <v xml:space="preserve"> HE               (0,1%)</v>
          </cell>
          <cell r="E146" t="str">
            <v xml:space="preserve"> EQ               (6,5%)</v>
          </cell>
          <cell r="F146"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G146" t="str">
            <v>m3</v>
          </cell>
          <cell r="H146">
            <v>1</v>
          </cell>
          <cell r="I146">
            <v>70789</v>
          </cell>
          <cell r="J146">
            <v>70789</v>
          </cell>
          <cell r="K146">
            <v>1</v>
          </cell>
          <cell r="L146">
            <v>70789</v>
          </cell>
          <cell r="M146" t="str">
            <v>+</v>
          </cell>
          <cell r="N146">
            <v>0</v>
          </cell>
          <cell r="O146">
            <v>1</v>
          </cell>
          <cell r="P146">
            <v>70789</v>
          </cell>
          <cell r="R146">
            <v>0</v>
          </cell>
          <cell r="S146">
            <v>0</v>
          </cell>
          <cell r="T146">
            <v>0</v>
          </cell>
        </row>
        <row r="147">
          <cell r="A147" t="str">
            <v>8.4.7</v>
          </cell>
          <cell r="B147" t="str">
            <v>SB               (94,7%)</v>
          </cell>
          <cell r="C147" t="str">
            <v xml:space="preserve"> TMO               (1%)</v>
          </cell>
          <cell r="D147" t="str">
            <v xml:space="preserve"> HE               (0,1%)</v>
          </cell>
          <cell r="E147" t="str">
            <v xml:space="preserve"> EQ               (4,2%)</v>
          </cell>
          <cell r="F147"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G147" t="str">
            <v>m3</v>
          </cell>
          <cell r="H147">
            <v>1</v>
          </cell>
          <cell r="I147">
            <v>80845</v>
          </cell>
          <cell r="J147">
            <v>80845</v>
          </cell>
          <cell r="K147">
            <v>1</v>
          </cell>
          <cell r="L147">
            <v>80845</v>
          </cell>
          <cell r="M147" t="str">
            <v>+</v>
          </cell>
          <cell r="N147">
            <v>0</v>
          </cell>
          <cell r="O147">
            <v>1</v>
          </cell>
          <cell r="P147">
            <v>80845</v>
          </cell>
          <cell r="R147">
            <v>0</v>
          </cell>
          <cell r="S147">
            <v>0</v>
          </cell>
          <cell r="T147">
            <v>0</v>
          </cell>
        </row>
        <row r="148">
          <cell r="A148" t="str">
            <v>8.4.8</v>
          </cell>
          <cell r="B148" t="str">
            <v>HI               (67,6%)</v>
          </cell>
          <cell r="C148" t="str">
            <v xml:space="preserve"> TMO               (26,7%)</v>
          </cell>
          <cell r="D148" t="str">
            <v xml:space="preserve"> HE               (1,3%)</v>
          </cell>
          <cell r="E148" t="str">
            <v xml:space="preserve"> EQ               (4,4%)</v>
          </cell>
          <cell r="F148" t="str">
            <v>Suministro, transporte e instalación de HIDRANTE TIPO TRÁFICO 3" en HIERRO FUNDIDO. Incluye  todos los elementos requeridos para su correcta instalación y funcionamiento.</v>
          </cell>
          <cell r="G148" t="str">
            <v>un</v>
          </cell>
          <cell r="H148">
            <v>1</v>
          </cell>
          <cell r="I148">
            <v>4195637</v>
          </cell>
          <cell r="J148">
            <v>4195637</v>
          </cell>
          <cell r="K148">
            <v>1</v>
          </cell>
          <cell r="L148">
            <v>4195637</v>
          </cell>
          <cell r="M148" t="str">
            <v>+</v>
          </cell>
          <cell r="N148">
            <v>0</v>
          </cell>
          <cell r="O148">
            <v>1</v>
          </cell>
          <cell r="P148">
            <v>4195637</v>
          </cell>
          <cell r="R148">
            <v>0</v>
          </cell>
          <cell r="S148">
            <v>0</v>
          </cell>
          <cell r="T148">
            <v>0</v>
          </cell>
        </row>
        <row r="149">
          <cell r="A149" t="str">
            <v>8.4.9</v>
          </cell>
          <cell r="B149" t="str">
            <v>MA               (65,9%)</v>
          </cell>
          <cell r="C149" t="str">
            <v xml:space="preserve"> TRA               (34,1%)</v>
          </cell>
          <cell r="D149">
            <v>0</v>
          </cell>
          <cell r="E149">
            <v>0</v>
          </cell>
          <cell r="F149" t="str">
            <v>LOCALIZACIÓN, TRAZADO Y REPLANTEO. Se utilizará personal experto con equipo de precisión tipo estación total. Se hará con la frecuencia que lo indique la interventoría. Incluye demarcación con pintura, línea de trazado, libretas y planos.</v>
          </cell>
          <cell r="G149" t="str">
            <v>día</v>
          </cell>
          <cell r="H149">
            <v>1</v>
          </cell>
          <cell r="I149">
            <v>654997</v>
          </cell>
          <cell r="J149">
            <v>654997</v>
          </cell>
          <cell r="K149">
            <v>1</v>
          </cell>
          <cell r="L149">
            <v>654997</v>
          </cell>
          <cell r="M149" t="str">
            <v>+</v>
          </cell>
          <cell r="N149">
            <v>0</v>
          </cell>
          <cell r="O149">
            <v>1</v>
          </cell>
          <cell r="P149">
            <v>654997</v>
          </cell>
          <cell r="R149">
            <v>0</v>
          </cell>
          <cell r="S149">
            <v>0</v>
          </cell>
          <cell r="T149">
            <v>0</v>
          </cell>
        </row>
        <row r="150">
          <cell r="A150" t="str">
            <v>8.4.10</v>
          </cell>
          <cell r="B150" t="str">
            <v>TRA               (100%)</v>
          </cell>
          <cell r="C150">
            <v>0</v>
          </cell>
          <cell r="D150">
            <v>0</v>
          </cell>
          <cell r="E150">
            <v>0</v>
          </cell>
          <cell r="F150"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50" t="str">
            <v>m3</v>
          </cell>
          <cell r="H150">
            <v>4.0999999999999996</v>
          </cell>
          <cell r="I150">
            <v>28640</v>
          </cell>
          <cell r="J150">
            <v>117424</v>
          </cell>
          <cell r="K150">
            <v>4.0999999999999996</v>
          </cell>
          <cell r="L150">
            <v>117424</v>
          </cell>
          <cell r="M150" t="str">
            <v>+</v>
          </cell>
          <cell r="N150">
            <v>0</v>
          </cell>
          <cell r="O150">
            <v>4.0999999999999996</v>
          </cell>
          <cell r="P150">
            <v>117424</v>
          </cell>
          <cell r="R150">
            <v>0</v>
          </cell>
          <cell r="S150">
            <v>0</v>
          </cell>
          <cell r="T150">
            <v>0</v>
          </cell>
        </row>
        <row r="151">
          <cell r="A151" t="str">
            <v>8.4.11</v>
          </cell>
          <cell r="B151" t="str">
            <v>TMO               (10,7%)</v>
          </cell>
          <cell r="C151" t="str">
            <v>HE               (0,5%)</v>
          </cell>
          <cell r="D151" t="str">
            <v>EQ               (41,7%)</v>
          </cell>
          <cell r="E151" t="str">
            <v>TRA               (47,1%)</v>
          </cell>
          <cell r="F151" t="str">
            <v>LLENOS EN MATERIAL PROVENIENTES DE LA EXCAVACIÓN, compactados mecánicamente hasta obtener una densidad del 95% de la máxima obtenida en el ensayo del próctor modificado. Incluye transporte interno. Su medida será en sitio ya compactado.</v>
          </cell>
          <cell r="G151" t="str">
            <v>m3</v>
          </cell>
          <cell r="H151">
            <v>3.8</v>
          </cell>
          <cell r="I151">
            <v>20382</v>
          </cell>
          <cell r="J151">
            <v>77452</v>
          </cell>
          <cell r="K151">
            <v>3.8</v>
          </cell>
          <cell r="L151">
            <v>77452</v>
          </cell>
          <cell r="M151" t="str">
            <v>+</v>
          </cell>
          <cell r="N151">
            <v>0</v>
          </cell>
          <cell r="O151">
            <v>3.8</v>
          </cell>
          <cell r="P151">
            <v>77452</v>
          </cell>
          <cell r="R151">
            <v>0</v>
          </cell>
          <cell r="S151">
            <v>0</v>
          </cell>
          <cell r="T151">
            <v>0</v>
          </cell>
        </row>
        <row r="152">
          <cell r="A152" t="str">
            <v>8.5.0</v>
          </cell>
          <cell r="B152">
            <v>0</v>
          </cell>
          <cell r="C152">
            <v>0</v>
          </cell>
          <cell r="D152">
            <v>0</v>
          </cell>
          <cell r="E152">
            <v>0</v>
          </cell>
          <cell r="F152" t="str">
            <v>ALCANTARILLADO EXTERNO RESIDUALES Y LLUVIA</v>
          </cell>
          <cell r="S152">
            <v>0</v>
          </cell>
          <cell r="T152">
            <v>0</v>
          </cell>
        </row>
        <row r="153">
          <cell r="A153" t="str">
            <v>8.5.1</v>
          </cell>
          <cell r="B153" t="str">
            <v>PVCC               (83,9%)</v>
          </cell>
          <cell r="C153" t="str">
            <v xml:space="preserve"> TMO               (15,3%)</v>
          </cell>
          <cell r="D153" t="str">
            <v xml:space="preserve"> HE               (0,8%)</v>
          </cell>
          <cell r="E153">
            <v>0</v>
          </cell>
          <cell r="F15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G153" t="str">
            <v>m</v>
          </cell>
          <cell r="H153">
            <v>28.1</v>
          </cell>
          <cell r="I153">
            <v>42895</v>
          </cell>
          <cell r="J153">
            <v>1205350</v>
          </cell>
          <cell r="K153">
            <v>28.1</v>
          </cell>
          <cell r="L153">
            <v>1205350</v>
          </cell>
          <cell r="M153" t="str">
            <v>+</v>
          </cell>
          <cell r="N153">
            <v>0</v>
          </cell>
          <cell r="O153">
            <v>28.1</v>
          </cell>
          <cell r="P153">
            <v>1205350</v>
          </cell>
          <cell r="R153">
            <v>0</v>
          </cell>
          <cell r="S153">
            <v>0</v>
          </cell>
          <cell r="T153">
            <v>0</v>
          </cell>
        </row>
        <row r="154">
          <cell r="A154" t="str">
            <v>8.5.2</v>
          </cell>
          <cell r="B154" t="str">
            <v>CE               (55,5%)</v>
          </cell>
          <cell r="C154" t="str">
            <v xml:space="preserve"> TMO               (42,4%)</v>
          </cell>
          <cell r="D154" t="str">
            <v xml:space="preserve"> HE               (2,1%)</v>
          </cell>
          <cell r="E154">
            <v>0</v>
          </cell>
          <cell r="F154" t="str">
            <v>Construcción de Emboquillada de tubería en pared para cámara de inspección, según especificaciones técnicas de EEPP de Medellín. Incluye suministro, transporte e instalación de los materiales y todo lo necesario para su correcta ejecución.</v>
          </cell>
          <cell r="G154" t="str">
            <v>un</v>
          </cell>
          <cell r="H154">
            <v>1</v>
          </cell>
          <cell r="I154">
            <v>33075</v>
          </cell>
          <cell r="J154">
            <v>33075</v>
          </cell>
          <cell r="K154">
            <v>1</v>
          </cell>
          <cell r="L154">
            <v>33075</v>
          </cell>
          <cell r="M154" t="str">
            <v>+</v>
          </cell>
          <cell r="N154">
            <v>0</v>
          </cell>
          <cell r="O154">
            <v>1</v>
          </cell>
          <cell r="P154">
            <v>33075</v>
          </cell>
          <cell r="R154">
            <v>0</v>
          </cell>
          <cell r="S154">
            <v>0</v>
          </cell>
          <cell r="T154">
            <v>0</v>
          </cell>
        </row>
        <row r="155">
          <cell r="A155" t="str">
            <v>8.5.3</v>
          </cell>
          <cell r="B155" t="str">
            <v>CE               (83,2%)</v>
          </cell>
          <cell r="C155" t="str">
            <v xml:space="preserve"> TMO               (16%)</v>
          </cell>
          <cell r="D155" t="str">
            <v xml:space="preserve"> HE               (0,8%)</v>
          </cell>
          <cell r="E155">
            <v>0</v>
          </cell>
          <cell r="F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G155" t="str">
            <v>un</v>
          </cell>
          <cell r="H155">
            <v>1</v>
          </cell>
          <cell r="I155">
            <v>401222</v>
          </cell>
          <cell r="J155">
            <v>401222</v>
          </cell>
          <cell r="K155">
            <v>1</v>
          </cell>
          <cell r="L155">
            <v>401222</v>
          </cell>
          <cell r="M155" t="str">
            <v>+</v>
          </cell>
          <cell r="N155">
            <v>0</v>
          </cell>
          <cell r="O155">
            <v>1</v>
          </cell>
          <cell r="P155">
            <v>401222</v>
          </cell>
          <cell r="R155">
            <v>0</v>
          </cell>
          <cell r="S155">
            <v>0</v>
          </cell>
          <cell r="T155">
            <v>0</v>
          </cell>
        </row>
        <row r="156">
          <cell r="A156" t="str">
            <v>8.5.4</v>
          </cell>
          <cell r="B156" t="str">
            <v>AM               (75,8%)</v>
          </cell>
          <cell r="C156" t="str">
            <v xml:space="preserve"> TMO               (15,1%)</v>
          </cell>
          <cell r="D156" t="str">
            <v xml:space="preserve"> HE               (0,8%)</v>
          </cell>
          <cell r="E156" t="str">
            <v xml:space="preserve"> TRA               (8,3%)</v>
          </cell>
          <cell r="F156" t="str">
            <v>Suministro, transporte y colocación de TRITURADO de 3/4 " para construcción de CIMENTACIÓN TIPO B1. Incluye transporte interno y todo lo necesario para su correcta instalación.</v>
          </cell>
          <cell r="G156" t="str">
            <v>m3</v>
          </cell>
          <cell r="H156">
            <v>3</v>
          </cell>
          <cell r="I156">
            <v>93085</v>
          </cell>
          <cell r="J156">
            <v>279255</v>
          </cell>
          <cell r="K156">
            <v>3</v>
          </cell>
          <cell r="L156">
            <v>279255</v>
          </cell>
          <cell r="M156" t="str">
            <v>+</v>
          </cell>
          <cell r="N156">
            <v>0</v>
          </cell>
          <cell r="O156">
            <v>3</v>
          </cell>
          <cell r="P156">
            <v>279255</v>
          </cell>
          <cell r="R156">
            <v>0</v>
          </cell>
          <cell r="S156">
            <v>0</v>
          </cell>
          <cell r="T156">
            <v>0</v>
          </cell>
        </row>
        <row r="157">
          <cell r="A157" t="str">
            <v>8.5.5</v>
          </cell>
          <cell r="B157" t="str">
            <v>TMO               (3,6%)</v>
          </cell>
          <cell r="C157" t="str">
            <v xml:space="preserve"> HE               (0,2%)</v>
          </cell>
          <cell r="D157" t="str">
            <v xml:space="preserve"> EQ               (77,3%)</v>
          </cell>
          <cell r="E157" t="str">
            <v xml:space="preserve"> TRA               (18,9%)</v>
          </cell>
          <cell r="F15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57" t="str">
            <v>m2</v>
          </cell>
          <cell r="H157">
            <v>16.899999999999999</v>
          </cell>
          <cell r="I157">
            <v>19738</v>
          </cell>
          <cell r="J157">
            <v>333572</v>
          </cell>
          <cell r="K157">
            <v>16.899999999999999</v>
          </cell>
          <cell r="L157">
            <v>333572</v>
          </cell>
          <cell r="M157" t="str">
            <v>+</v>
          </cell>
          <cell r="N157">
            <v>0</v>
          </cell>
          <cell r="O157">
            <v>16.899999999999999</v>
          </cell>
          <cell r="P157">
            <v>333572</v>
          </cell>
          <cell r="R157">
            <v>0</v>
          </cell>
          <cell r="S157">
            <v>0</v>
          </cell>
          <cell r="T157">
            <v>0</v>
          </cell>
        </row>
        <row r="158">
          <cell r="A158" t="str">
            <v>8.5.6</v>
          </cell>
          <cell r="B158" t="str">
            <v>TMO               (15,4%)</v>
          </cell>
          <cell r="C158" t="str">
            <v xml:space="preserve"> HE               (0,8%)</v>
          </cell>
          <cell r="D158" t="str">
            <v xml:space="preserve"> EQ               (2,2%)</v>
          </cell>
          <cell r="E158" t="str">
            <v xml:space="preserve"> TRA               (81,6%)</v>
          </cell>
          <cell r="F158"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58" t="str">
            <v>m3</v>
          </cell>
          <cell r="H158">
            <v>15.7</v>
          </cell>
          <cell r="I158">
            <v>45616</v>
          </cell>
          <cell r="J158">
            <v>716171</v>
          </cell>
          <cell r="K158">
            <v>15.7</v>
          </cell>
          <cell r="L158">
            <v>716171</v>
          </cell>
          <cell r="M158" t="str">
            <v>+</v>
          </cell>
          <cell r="N158">
            <v>0</v>
          </cell>
          <cell r="O158">
            <v>15.7</v>
          </cell>
          <cell r="P158">
            <v>716171</v>
          </cell>
          <cell r="R158">
            <v>0</v>
          </cell>
          <cell r="S158">
            <v>0</v>
          </cell>
          <cell r="T158">
            <v>0</v>
          </cell>
        </row>
        <row r="159">
          <cell r="A159" t="str">
            <v>8.5.7</v>
          </cell>
          <cell r="B159" t="str">
            <v>AM               (62%)</v>
          </cell>
          <cell r="C159" t="str">
            <v>TMO               (4%)</v>
          </cell>
          <cell r="D159" t="str">
            <v>THE               (16%)</v>
          </cell>
          <cell r="E159" t="str">
            <v>TRA               (18%)</v>
          </cell>
          <cell r="F15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59" t="str">
            <v>m3</v>
          </cell>
          <cell r="H159">
            <v>2.5</v>
          </cell>
          <cell r="I159">
            <v>53721</v>
          </cell>
          <cell r="J159">
            <v>134303</v>
          </cell>
          <cell r="K159">
            <v>2.5</v>
          </cell>
          <cell r="L159">
            <v>134303</v>
          </cell>
          <cell r="M159" t="str">
            <v>+</v>
          </cell>
          <cell r="N159">
            <v>0</v>
          </cell>
          <cell r="O159">
            <v>2.5</v>
          </cell>
          <cell r="P159">
            <v>134303</v>
          </cell>
          <cell r="R159">
            <v>0</v>
          </cell>
          <cell r="S159">
            <v>0</v>
          </cell>
          <cell r="T159">
            <v>0</v>
          </cell>
        </row>
        <row r="160">
          <cell r="A160" t="str">
            <v>8.5.8</v>
          </cell>
          <cell r="B160" t="str">
            <v>TMO               (10,7%)</v>
          </cell>
          <cell r="C160" t="str">
            <v>HE               (0,5%)</v>
          </cell>
          <cell r="D160" t="str">
            <v>EQ               (41,7%)</v>
          </cell>
          <cell r="E160" t="str">
            <v>TRA               (47,1%)</v>
          </cell>
          <cell r="F160" t="str">
            <v>LLENOS EN MATERIAL PROVENIENTES DE LA EXCAVACIÓN, compactados mecánicamente hasta obtener una densidad del 95% de la máxima obtenida en el ensayo del próctor modificado. Incluye transporte interno. Su medida será en sitio ya compactado.</v>
          </cell>
          <cell r="G160" t="str">
            <v>m3</v>
          </cell>
          <cell r="H160">
            <v>6</v>
          </cell>
          <cell r="I160">
            <v>20382</v>
          </cell>
          <cell r="J160">
            <v>122292</v>
          </cell>
          <cell r="K160">
            <v>6</v>
          </cell>
          <cell r="L160">
            <v>122292</v>
          </cell>
          <cell r="M160" t="str">
            <v>+</v>
          </cell>
          <cell r="N160">
            <v>0</v>
          </cell>
          <cell r="O160">
            <v>6</v>
          </cell>
          <cell r="P160">
            <v>122292</v>
          </cell>
          <cell r="R160">
            <v>0</v>
          </cell>
          <cell r="S160">
            <v>0</v>
          </cell>
          <cell r="T160">
            <v>0</v>
          </cell>
        </row>
        <row r="161">
          <cell r="A161" t="str">
            <v>8.5.9</v>
          </cell>
          <cell r="B161" t="str">
            <v>TRA               (100%)</v>
          </cell>
          <cell r="C161">
            <v>0</v>
          </cell>
          <cell r="D161">
            <v>0</v>
          </cell>
          <cell r="E161">
            <v>0</v>
          </cell>
          <cell r="F161"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61" t="str">
            <v>m3</v>
          </cell>
          <cell r="H161">
            <v>9.6999999999999993</v>
          </cell>
          <cell r="I161">
            <v>28640</v>
          </cell>
          <cell r="J161">
            <v>277808</v>
          </cell>
          <cell r="K161">
            <v>9.6999999999999993</v>
          </cell>
          <cell r="L161">
            <v>277808</v>
          </cell>
          <cell r="M161" t="str">
            <v>+</v>
          </cell>
          <cell r="N161">
            <v>0</v>
          </cell>
          <cell r="O161">
            <v>9.6999999999999993</v>
          </cell>
          <cell r="P161">
            <v>277808</v>
          </cell>
          <cell r="R161">
            <v>0</v>
          </cell>
          <cell r="S161">
            <v>0</v>
          </cell>
          <cell r="T161">
            <v>0</v>
          </cell>
        </row>
        <row r="162">
          <cell r="A162" t="str">
            <v>8.5.10</v>
          </cell>
          <cell r="B162" t="str">
            <v>HI               (79,6%)</v>
          </cell>
          <cell r="C162" t="str">
            <v xml:space="preserve"> TMO               (18%)</v>
          </cell>
          <cell r="D162" t="str">
            <v xml:space="preserve"> HE               (0,9%)</v>
          </cell>
          <cell r="E162" t="str">
            <v xml:space="preserve"> TRA               (1,5%)</v>
          </cell>
          <cell r="F16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162" t="str">
            <v>kg</v>
          </cell>
          <cell r="H162">
            <v>51</v>
          </cell>
          <cell r="I162">
            <v>3123</v>
          </cell>
          <cell r="J162">
            <v>159273</v>
          </cell>
          <cell r="K162">
            <v>51</v>
          </cell>
          <cell r="L162">
            <v>159273</v>
          </cell>
          <cell r="M162" t="str">
            <v>+</v>
          </cell>
          <cell r="N162">
            <v>0</v>
          </cell>
          <cell r="O162">
            <v>51</v>
          </cell>
          <cell r="P162">
            <v>159273</v>
          </cell>
          <cell r="R162">
            <v>0</v>
          </cell>
          <cell r="S162">
            <v>0</v>
          </cell>
          <cell r="T162">
            <v>0</v>
          </cell>
        </row>
        <row r="163">
          <cell r="A163" t="str">
            <v>9.0.0</v>
          </cell>
          <cell r="B163">
            <v>0</v>
          </cell>
          <cell r="C163">
            <v>0</v>
          </cell>
          <cell r="D163">
            <v>0</v>
          </cell>
          <cell r="E163">
            <v>0</v>
          </cell>
          <cell r="F163" t="str">
            <v>APARATOS/GRIFERIA/MUEBLES/MESONES</v>
          </cell>
          <cell r="S163">
            <v>0</v>
          </cell>
          <cell r="T163">
            <v>0</v>
          </cell>
        </row>
        <row r="164">
          <cell r="A164" t="str">
            <v>9.1.0</v>
          </cell>
          <cell r="B164">
            <v>0</v>
          </cell>
          <cell r="C164">
            <v>0</v>
          </cell>
          <cell r="D164">
            <v>0</v>
          </cell>
          <cell r="E164">
            <v>0</v>
          </cell>
          <cell r="F164" t="str">
            <v>APARATOS SANITARIOS</v>
          </cell>
          <cell r="S164">
            <v>0</v>
          </cell>
          <cell r="T164">
            <v>0</v>
          </cell>
        </row>
        <row r="165">
          <cell r="A165" t="str">
            <v>9.1.1</v>
          </cell>
          <cell r="B165" t="str">
            <v>AS               (83,1%)</v>
          </cell>
          <cell r="C165" t="str">
            <v xml:space="preserve"> TMO               (15,6%)</v>
          </cell>
          <cell r="D165" t="str">
            <v xml:space="preserve"> HE               (0,8%)</v>
          </cell>
          <cell r="E165" t="str">
            <v xml:space="preserve"> TRA               (0,5%)</v>
          </cell>
          <cell r="F165"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G165" t="str">
            <v>un</v>
          </cell>
          <cell r="H165">
            <v>7</v>
          </cell>
          <cell r="I165">
            <v>195571</v>
          </cell>
          <cell r="J165">
            <v>1368997</v>
          </cell>
          <cell r="K165">
            <v>7</v>
          </cell>
          <cell r="L165">
            <v>1368997</v>
          </cell>
          <cell r="M165" t="str">
            <v>+</v>
          </cell>
          <cell r="N165">
            <v>0</v>
          </cell>
          <cell r="O165">
            <v>7</v>
          </cell>
          <cell r="P165">
            <v>1368997</v>
          </cell>
          <cell r="R165">
            <v>0</v>
          </cell>
          <cell r="S165">
            <v>0</v>
          </cell>
          <cell r="T165">
            <v>0</v>
          </cell>
        </row>
        <row r="166">
          <cell r="A166" t="str">
            <v>9.1.2</v>
          </cell>
          <cell r="B166" t="str">
            <v>AS               (92,1%)</v>
          </cell>
          <cell r="C166" t="str">
            <v xml:space="preserve"> TMO               (7,5%)</v>
          </cell>
          <cell r="D166" t="str">
            <v xml:space="preserve"> HE               (0,4%)</v>
          </cell>
          <cell r="E166">
            <v>0</v>
          </cell>
          <cell r="F1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G166" t="str">
            <v>un</v>
          </cell>
          <cell r="H166">
            <v>1</v>
          </cell>
          <cell r="I166">
            <v>407424</v>
          </cell>
          <cell r="J166">
            <v>407424</v>
          </cell>
          <cell r="K166">
            <v>1</v>
          </cell>
          <cell r="L166">
            <v>407424</v>
          </cell>
          <cell r="M166" t="str">
            <v>+</v>
          </cell>
          <cell r="N166">
            <v>0</v>
          </cell>
          <cell r="O166">
            <v>1</v>
          </cell>
          <cell r="P166">
            <v>407424</v>
          </cell>
          <cell r="R166">
            <v>0</v>
          </cell>
          <cell r="S166">
            <v>0</v>
          </cell>
          <cell r="T166">
            <v>0</v>
          </cell>
        </row>
        <row r="167">
          <cell r="A167" t="str">
            <v>9.1.3</v>
          </cell>
          <cell r="B167" t="str">
            <v>AS               (92%)</v>
          </cell>
          <cell r="C167" t="str">
            <v xml:space="preserve"> TMO               (7,6%)</v>
          </cell>
          <cell r="D167" t="str">
            <v xml:space="preserve"> HE               (0,4%)</v>
          </cell>
          <cell r="E167">
            <v>0</v>
          </cell>
          <cell r="F167" t="str">
            <v>Suministro, transporte y colocación de orinal de colgar grande (ref. 06104 de Corona o su equivalente), color blanco, incluye Grifería tipo manija, sifón botella, accesorios de soporte y todos los demás elementos necesarios para su correcta instalación y funcionamiento.</v>
          </cell>
          <cell r="G167" t="str">
            <v>un</v>
          </cell>
          <cell r="H167">
            <v>1</v>
          </cell>
          <cell r="I167">
            <v>400595</v>
          </cell>
          <cell r="J167">
            <v>400595</v>
          </cell>
          <cell r="K167">
            <v>1</v>
          </cell>
          <cell r="L167">
            <v>400595</v>
          </cell>
          <cell r="M167" t="str">
            <v>+</v>
          </cell>
          <cell r="N167">
            <v>0</v>
          </cell>
          <cell r="O167">
            <v>1</v>
          </cell>
          <cell r="P167">
            <v>400595</v>
          </cell>
          <cell r="R167">
            <v>0</v>
          </cell>
          <cell r="S167">
            <v>0</v>
          </cell>
          <cell r="T167">
            <v>0</v>
          </cell>
        </row>
        <row r="168">
          <cell r="A168" t="str">
            <v>9.1.4</v>
          </cell>
          <cell r="B168" t="str">
            <v>CM               (96,8%)</v>
          </cell>
          <cell r="C168" t="str">
            <v xml:space="preserve"> TMO               (3%)</v>
          </cell>
          <cell r="D168" t="str">
            <v xml:space="preserve"> HE               (0,2%)</v>
          </cell>
          <cell r="E168">
            <v>0</v>
          </cell>
          <cell r="F168" t="str">
            <v>Suministro, transporte y colocación de agarradera abatible para discapacitados de diámetro 1 1/2", para sanitario. Incluye todos los demás elementos necesarios para su correcta instalación y funcionamiento.</v>
          </cell>
          <cell r="G168" t="str">
            <v>un</v>
          </cell>
          <cell r="H168">
            <v>1</v>
          </cell>
          <cell r="I168">
            <v>211963</v>
          </cell>
          <cell r="J168">
            <v>211963</v>
          </cell>
          <cell r="K168">
            <v>1</v>
          </cell>
          <cell r="L168">
            <v>211963</v>
          </cell>
          <cell r="M168" t="str">
            <v>+</v>
          </cell>
          <cell r="N168">
            <v>0</v>
          </cell>
          <cell r="O168">
            <v>1</v>
          </cell>
          <cell r="P168">
            <v>211963</v>
          </cell>
          <cell r="R168">
            <v>0</v>
          </cell>
          <cell r="S168">
            <v>0</v>
          </cell>
          <cell r="T168">
            <v>0</v>
          </cell>
        </row>
        <row r="169">
          <cell r="A169" t="str">
            <v>9.2.0</v>
          </cell>
          <cell r="B169">
            <v>0</v>
          </cell>
          <cell r="C169">
            <v>0</v>
          </cell>
          <cell r="D169">
            <v>0</v>
          </cell>
          <cell r="E169">
            <v>0</v>
          </cell>
          <cell r="F169" t="str">
            <v>LAVAMANOS</v>
          </cell>
          <cell r="S169">
            <v>0</v>
          </cell>
          <cell r="T169">
            <v>0</v>
          </cell>
        </row>
        <row r="170">
          <cell r="A170" t="str">
            <v>9.2.1</v>
          </cell>
          <cell r="B170" t="str">
            <v>AS               (87,2%)</v>
          </cell>
          <cell r="C170" t="str">
            <v xml:space="preserve"> TMO               (12,2%)</v>
          </cell>
          <cell r="D170" t="str">
            <v xml:space="preserve"> HE               (0,6%)</v>
          </cell>
          <cell r="E170">
            <v>0</v>
          </cell>
          <cell r="F170"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G170" t="str">
            <v>un</v>
          </cell>
          <cell r="H170">
            <v>2</v>
          </cell>
          <cell r="I170">
            <v>251132</v>
          </cell>
          <cell r="J170">
            <v>502264</v>
          </cell>
          <cell r="K170">
            <v>2</v>
          </cell>
          <cell r="L170">
            <v>502264</v>
          </cell>
          <cell r="M170" t="str">
            <v>+</v>
          </cell>
          <cell r="N170">
            <v>0</v>
          </cell>
          <cell r="O170">
            <v>2</v>
          </cell>
          <cell r="P170">
            <v>502264</v>
          </cell>
          <cell r="R170">
            <v>0</v>
          </cell>
          <cell r="S170">
            <v>0</v>
          </cell>
          <cell r="T170">
            <v>0</v>
          </cell>
        </row>
        <row r="171">
          <cell r="A171" t="str">
            <v>9.2.2</v>
          </cell>
          <cell r="B171" t="str">
            <v>AS               (82,5%)</v>
          </cell>
          <cell r="C171" t="str">
            <v xml:space="preserve"> TMO               (16,7%)</v>
          </cell>
          <cell r="D171" t="str">
            <v xml:space="preserve"> HE               (0,8%)</v>
          </cell>
          <cell r="E171">
            <v>0</v>
          </cell>
          <cell r="F171" t="str">
            <v>Suministro, transporte y colocación de lavamanos de colgar tipo Acuacer o equivalente. Incluye Grifería galaxia, abasto metálico, sifón botella y todos los demás elementos necesarios para su correcta instalación y funcionamiento.</v>
          </cell>
          <cell r="G171" t="str">
            <v>un</v>
          </cell>
          <cell r="H171">
            <v>7</v>
          </cell>
          <cell r="I171">
            <v>183290</v>
          </cell>
          <cell r="J171">
            <v>1283030</v>
          </cell>
          <cell r="K171">
            <v>7</v>
          </cell>
          <cell r="L171">
            <v>1283030</v>
          </cell>
          <cell r="M171" t="str">
            <v>+</v>
          </cell>
          <cell r="N171">
            <v>0</v>
          </cell>
          <cell r="O171">
            <v>7</v>
          </cell>
          <cell r="P171">
            <v>1283030</v>
          </cell>
          <cell r="R171">
            <v>0</v>
          </cell>
          <cell r="S171">
            <v>0</v>
          </cell>
          <cell r="T171">
            <v>0</v>
          </cell>
        </row>
        <row r="172">
          <cell r="A172" t="str">
            <v>9.2.3</v>
          </cell>
          <cell r="B172" t="str">
            <v>AS               (92,1%)</v>
          </cell>
          <cell r="C172" t="str">
            <v xml:space="preserve"> TMO               (7,5%)</v>
          </cell>
          <cell r="D172" t="str">
            <v xml:space="preserve"> HE               (0,4%)</v>
          </cell>
          <cell r="E172">
            <v>0</v>
          </cell>
          <cell r="F172"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G172" t="str">
            <v>un</v>
          </cell>
          <cell r="H172">
            <v>1</v>
          </cell>
          <cell r="I172">
            <v>405744</v>
          </cell>
          <cell r="J172">
            <v>405744</v>
          </cell>
          <cell r="K172">
            <v>1</v>
          </cell>
          <cell r="L172">
            <v>405744</v>
          </cell>
          <cell r="M172" t="str">
            <v>+</v>
          </cell>
          <cell r="N172">
            <v>0</v>
          </cell>
          <cell r="O172">
            <v>1</v>
          </cell>
          <cell r="P172">
            <v>405744</v>
          </cell>
          <cell r="R172">
            <v>0</v>
          </cell>
          <cell r="S172">
            <v>0</v>
          </cell>
          <cell r="T172">
            <v>0</v>
          </cell>
        </row>
        <row r="173">
          <cell r="A173" t="str">
            <v>9.3.0</v>
          </cell>
          <cell r="B173">
            <v>0</v>
          </cell>
          <cell r="C173">
            <v>0</v>
          </cell>
          <cell r="D173">
            <v>0</v>
          </cell>
          <cell r="E173">
            <v>0</v>
          </cell>
          <cell r="F173" t="str">
            <v>INCRUSTACIONES/ACCESORIOS</v>
          </cell>
          <cell r="S173">
            <v>0</v>
          </cell>
          <cell r="T173">
            <v>0</v>
          </cell>
        </row>
        <row r="174">
          <cell r="A174" t="str">
            <v>9.3.1</v>
          </cell>
          <cell r="B174" t="str">
            <v>IE               (93,9%)</v>
          </cell>
          <cell r="C174" t="str">
            <v xml:space="preserve"> TMO               (5,8%)</v>
          </cell>
          <cell r="D174" t="str">
            <v xml:space="preserve"> HE               (0,3%)</v>
          </cell>
          <cell r="E174">
            <v>0</v>
          </cell>
          <cell r="F174" t="str">
            <v>Suministro, transporte y colocación de dispensador de papel higiénico ref AC-DT200A tipo Acuaval o equivalente, en acero inoxidable 304, con llave. Incluye todos los elementos necesarios para su correcta instalación.</v>
          </cell>
          <cell r="G174" t="str">
            <v>un</v>
          </cell>
          <cell r="H174">
            <v>8</v>
          </cell>
          <cell r="I174">
            <v>164674</v>
          </cell>
          <cell r="J174">
            <v>1317392</v>
          </cell>
          <cell r="K174">
            <v>8</v>
          </cell>
          <cell r="L174">
            <v>1317392</v>
          </cell>
          <cell r="M174" t="str">
            <v>+</v>
          </cell>
          <cell r="N174">
            <v>0</v>
          </cell>
          <cell r="O174">
            <v>8</v>
          </cell>
          <cell r="P174">
            <v>1317392</v>
          </cell>
          <cell r="R174">
            <v>0</v>
          </cell>
          <cell r="S174">
            <v>0</v>
          </cell>
          <cell r="T174">
            <v>0</v>
          </cell>
        </row>
        <row r="175">
          <cell r="A175" t="str">
            <v>9.3.2</v>
          </cell>
          <cell r="B175" t="str">
            <v>IE               (96,5%)</v>
          </cell>
          <cell r="C175" t="str">
            <v xml:space="preserve"> TMO               (3,3%)</v>
          </cell>
          <cell r="D175" t="str">
            <v xml:space="preserve"> HE               (0,2%)</v>
          </cell>
          <cell r="E175">
            <v>0</v>
          </cell>
          <cell r="F175" t="str">
            <v>Suministro, transporte y colocación de dispensador de toallas ref. C 7616 tipo Grival o su equivalente. Incluye todos los elementos necesarios para su correcta instalación y funcionamiento.</v>
          </cell>
          <cell r="G175" t="str">
            <v>un</v>
          </cell>
          <cell r="H175">
            <v>2</v>
          </cell>
          <cell r="I175">
            <v>186406</v>
          </cell>
          <cell r="J175">
            <v>372812</v>
          </cell>
          <cell r="K175">
            <v>2</v>
          </cell>
          <cell r="L175">
            <v>372812</v>
          </cell>
          <cell r="M175" t="str">
            <v>+</v>
          </cell>
          <cell r="N175">
            <v>0</v>
          </cell>
          <cell r="O175">
            <v>2</v>
          </cell>
          <cell r="P175">
            <v>372812</v>
          </cell>
          <cell r="R175">
            <v>0</v>
          </cell>
          <cell r="S175">
            <v>0</v>
          </cell>
          <cell r="T175">
            <v>0</v>
          </cell>
        </row>
        <row r="176">
          <cell r="A176" t="str">
            <v>9.3.3</v>
          </cell>
          <cell r="B176" t="str">
            <v>IE               (94,8%)</v>
          </cell>
          <cell r="C176" t="str">
            <v xml:space="preserve"> TMO               (5%)</v>
          </cell>
          <cell r="D176" t="str">
            <v xml:space="preserve"> HE               (0,2%)</v>
          </cell>
          <cell r="E176">
            <v>0</v>
          </cell>
          <cell r="F176" t="str">
            <v>Suministro, transporte y colocación de dispensador de jabón spray, referencia C 70016 tipo Grival o su equivalente. Incluye todos los elementos necesarios para su correcta instalación y funcionamiento.</v>
          </cell>
          <cell r="G176" t="str">
            <v>un</v>
          </cell>
          <cell r="H176">
            <v>5</v>
          </cell>
          <cell r="I176">
            <v>123113</v>
          </cell>
          <cell r="J176">
            <v>615565</v>
          </cell>
          <cell r="K176">
            <v>5</v>
          </cell>
          <cell r="L176">
            <v>615565</v>
          </cell>
          <cell r="M176" t="str">
            <v>+</v>
          </cell>
          <cell r="N176">
            <v>0</v>
          </cell>
          <cell r="O176">
            <v>5</v>
          </cell>
          <cell r="P176">
            <v>615565</v>
          </cell>
          <cell r="R176">
            <v>0</v>
          </cell>
          <cell r="S176">
            <v>0</v>
          </cell>
          <cell r="T176">
            <v>0</v>
          </cell>
        </row>
        <row r="177">
          <cell r="A177" t="str">
            <v>9.4.0</v>
          </cell>
          <cell r="B177">
            <v>0</v>
          </cell>
          <cell r="C177">
            <v>0</v>
          </cell>
          <cell r="D177">
            <v>0</v>
          </cell>
          <cell r="E177">
            <v>0</v>
          </cell>
          <cell r="F177" t="str">
            <v>ESPEJOS</v>
          </cell>
          <cell r="S177">
            <v>0</v>
          </cell>
          <cell r="T177">
            <v>0</v>
          </cell>
        </row>
        <row r="178">
          <cell r="A178" t="str">
            <v>9.4.1</v>
          </cell>
          <cell r="B178" t="str">
            <v>VI               (77,1%)</v>
          </cell>
          <cell r="C178" t="str">
            <v xml:space="preserve"> TMO               (21,8%)</v>
          </cell>
          <cell r="D178" t="str">
            <v xml:space="preserve"> HE               (1,1%)</v>
          </cell>
          <cell r="E178">
            <v>0</v>
          </cell>
          <cell r="F178" t="str">
            <v>Suministro, transporte y colocación de espejo en cristal de 4mm. de 0.60 x 0.80 m. Incluye pulida de bordes, cinta doble faz, pega amarilla, silicona antihongos, y todos los demás elementos necesarios para su correcta instalación.</v>
          </cell>
          <cell r="G178" t="str">
            <v>un</v>
          </cell>
          <cell r="H178">
            <v>3</v>
          </cell>
          <cell r="I178">
            <v>43061</v>
          </cell>
          <cell r="J178">
            <v>129183</v>
          </cell>
          <cell r="K178">
            <v>3</v>
          </cell>
          <cell r="L178">
            <v>129183</v>
          </cell>
          <cell r="M178" t="str">
            <v>+</v>
          </cell>
          <cell r="N178">
            <v>0</v>
          </cell>
          <cell r="O178">
            <v>3</v>
          </cell>
          <cell r="P178">
            <v>129183</v>
          </cell>
          <cell r="R178">
            <v>0</v>
          </cell>
          <cell r="S178">
            <v>0</v>
          </cell>
          <cell r="T178">
            <v>0</v>
          </cell>
        </row>
        <row r="179">
          <cell r="A179" t="str">
            <v>9.4.2</v>
          </cell>
          <cell r="B179" t="str">
            <v>IE               (77,8%)</v>
          </cell>
          <cell r="C179" t="str">
            <v xml:space="preserve"> TMO               (21,1%)</v>
          </cell>
          <cell r="D179" t="str">
            <v xml:space="preserve"> HE               (1,1%)</v>
          </cell>
          <cell r="E179">
            <v>0</v>
          </cell>
          <cell r="F179" t="str">
            <v>Suministro, transporte y colocación de espejo en cristal de 4mm. de 3.28 x 0.80 m. Incluye pulida de bordes, cinta doble faz, pega amarilla, silicona antihongos, y todos los demás elementos necesarios para su correcta instalación.</v>
          </cell>
          <cell r="G179" t="str">
            <v>un</v>
          </cell>
          <cell r="H179">
            <v>2</v>
          </cell>
          <cell r="I179">
            <v>192656</v>
          </cell>
          <cell r="J179">
            <v>385312</v>
          </cell>
          <cell r="K179">
            <v>2</v>
          </cell>
          <cell r="L179">
            <v>385312</v>
          </cell>
          <cell r="M179" t="str">
            <v>+</v>
          </cell>
          <cell r="N179">
            <v>0</v>
          </cell>
          <cell r="O179">
            <v>2</v>
          </cell>
          <cell r="P179">
            <v>385312</v>
          </cell>
          <cell r="R179">
            <v>0</v>
          </cell>
          <cell r="S179">
            <v>0</v>
          </cell>
          <cell r="T179">
            <v>0</v>
          </cell>
        </row>
        <row r="180">
          <cell r="A180" t="str">
            <v>9.5.0</v>
          </cell>
          <cell r="B180">
            <v>0</v>
          </cell>
          <cell r="C180">
            <v>0</v>
          </cell>
          <cell r="D180">
            <v>0</v>
          </cell>
          <cell r="E180">
            <v>0</v>
          </cell>
          <cell r="F180" t="str">
            <v>MESONES</v>
          </cell>
          <cell r="S180">
            <v>0</v>
          </cell>
          <cell r="T180">
            <v>0</v>
          </cell>
        </row>
        <row r="181">
          <cell r="A181" t="str">
            <v>9.5.1</v>
          </cell>
          <cell r="B181" t="str">
            <v>CM               (96,6%)</v>
          </cell>
          <cell r="C181" t="str">
            <v xml:space="preserve"> TMO               (3,2%)</v>
          </cell>
          <cell r="D181" t="str">
            <v xml:space="preserve"> HE               (0,2%)</v>
          </cell>
          <cell r="E181">
            <v>0</v>
          </cell>
          <cell r="F181" t="str">
            <v>Suministro, transporte y colocación de mesón en acero inoxidable AISI 304 calibre 18 tipo Socoda o equivalente, de 1,20m x 0.60 m. Incluye un pozuelo, salpicadero, bordes redondeados, sifón, canastilla, grifería tipo Balta pico prakti o equivalente, abastos con llave metálica, parales (pieamigos en platina de 2" x 3/16" asegurados a la pared mediante 2 pernos de expansión de 3/8" x 3" c/u) de soporte donde sea necesario y todos los demás elementos necesarios para su correcta instalación y funcionamiento</v>
          </cell>
          <cell r="G181" t="str">
            <v>un</v>
          </cell>
          <cell r="H181">
            <v>1</v>
          </cell>
          <cell r="I181">
            <v>635347</v>
          </cell>
          <cell r="J181">
            <v>635347</v>
          </cell>
          <cell r="K181">
            <v>1</v>
          </cell>
          <cell r="L181">
            <v>635347</v>
          </cell>
          <cell r="M181" t="str">
            <v>+</v>
          </cell>
          <cell r="N181">
            <v>0</v>
          </cell>
          <cell r="O181">
            <v>1</v>
          </cell>
          <cell r="P181">
            <v>635347</v>
          </cell>
          <cell r="R181">
            <v>0</v>
          </cell>
          <cell r="S181">
            <v>0</v>
          </cell>
          <cell r="T181">
            <v>0</v>
          </cell>
        </row>
        <row r="182">
          <cell r="A182" t="str">
            <v>10.0.0</v>
          </cell>
          <cell r="B182">
            <v>0</v>
          </cell>
          <cell r="C182">
            <v>0</v>
          </cell>
          <cell r="D182">
            <v>0</v>
          </cell>
          <cell r="E182">
            <v>0</v>
          </cell>
          <cell r="F182" t="str">
            <v>CARPINTERÍA METÁLICA/MADERA/SISTEMAS LIVIANOS</v>
          </cell>
          <cell r="S182">
            <v>0</v>
          </cell>
          <cell r="T182">
            <v>0</v>
          </cell>
        </row>
        <row r="183">
          <cell r="A183" t="str">
            <v>10.1.0</v>
          </cell>
          <cell r="B183">
            <v>0</v>
          </cell>
          <cell r="C183">
            <v>0</v>
          </cell>
          <cell r="D183">
            <v>0</v>
          </cell>
          <cell r="E183">
            <v>0</v>
          </cell>
          <cell r="F183" t="str">
            <v>MUROS Y CIELOS EN DRYWALL/FIBROCEMENTO</v>
          </cell>
          <cell r="S183">
            <v>0</v>
          </cell>
          <cell r="T183">
            <v>0</v>
          </cell>
        </row>
        <row r="184">
          <cell r="A184" t="str">
            <v>10.1.1</v>
          </cell>
          <cell r="B184">
            <v>0</v>
          </cell>
          <cell r="C184">
            <v>0</v>
          </cell>
          <cell r="D184">
            <v>0</v>
          </cell>
          <cell r="E184">
            <v>0</v>
          </cell>
          <cell r="F184" t="str">
            <v>MUROS</v>
          </cell>
          <cell r="S184">
            <v>0</v>
          </cell>
          <cell r="T184">
            <v>0</v>
          </cell>
        </row>
        <row r="185">
          <cell r="A185" t="str">
            <v>10.1.1.1</v>
          </cell>
          <cell r="B185" t="str">
            <v>TMA               (62,7%)</v>
          </cell>
          <cell r="C185" t="str">
            <v xml:space="preserve"> TMO               (30%)</v>
          </cell>
          <cell r="D185" t="str">
            <v xml:space="preserve"> HE               (1,5%)</v>
          </cell>
          <cell r="E185" t="str">
            <v xml:space="preserve"> EQ               (5,8%)</v>
          </cell>
          <cell r="F185" t="str">
            <v>Suministro, transporte y colocación de placa en fibrocemento o equivalente de e= 20 mm (una cara).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5" t="str">
            <v>m2</v>
          </cell>
          <cell r="H185">
            <v>86</v>
          </cell>
          <cell r="I185">
            <v>99068</v>
          </cell>
          <cell r="J185">
            <v>8519848</v>
          </cell>
          <cell r="K185">
            <v>86</v>
          </cell>
          <cell r="L185">
            <v>8519848</v>
          </cell>
          <cell r="M185" t="str">
            <v>+</v>
          </cell>
          <cell r="N185">
            <v>0</v>
          </cell>
          <cell r="O185">
            <v>86</v>
          </cell>
          <cell r="P185">
            <v>8519848</v>
          </cell>
          <cell r="R185">
            <v>0</v>
          </cell>
          <cell r="S185">
            <v>0</v>
          </cell>
          <cell r="T185">
            <v>0</v>
          </cell>
        </row>
        <row r="186">
          <cell r="A186" t="str">
            <v>10.1.1.2</v>
          </cell>
          <cell r="B186" t="str">
            <v>IE               (100%)</v>
          </cell>
          <cell r="C186">
            <v>0</v>
          </cell>
          <cell r="D186">
            <v>0</v>
          </cell>
          <cell r="E186">
            <v>0</v>
          </cell>
          <cell r="F186" t="str">
            <v>Suministro, transporte e instalación de Muros en Drywall  2 CARAS,  DIVISION 3 5/8"  C.20 @ 0.407m SUPERBOARD + SUPERBOARD. INCLUYE; PERFIL : galvanizado calibre 20 de 4" tipo PU y PC @ 0.407m  -   PLACA :  Verde de 1/2" por una cara, Placa Superboard de 10mm 2PRO L  -  FIJACION :  Tornillo 6 x 1", 6 x 2 de placa y 7 x 7/16", tornillo 8 x 1 1/4"  -  TRATAMIENTO : Cinta de papel y masilla join compound, acabado tipo 4, cinta malla tex join juntas y acabado para superboard  y  todos los demás elementos necesarios para su correcta instalación y funcionamiento, la pintura se pagara en su respectivo ítem.</v>
          </cell>
          <cell r="G186" t="str">
            <v>m2</v>
          </cell>
          <cell r="H186">
            <v>38</v>
          </cell>
          <cell r="I186">
            <v>119875</v>
          </cell>
          <cell r="J186">
            <v>4555250</v>
          </cell>
          <cell r="K186">
            <v>38</v>
          </cell>
          <cell r="L186">
            <v>4555250</v>
          </cell>
          <cell r="M186" t="str">
            <v>+</v>
          </cell>
          <cell r="N186">
            <v>0</v>
          </cell>
          <cell r="O186">
            <v>38</v>
          </cell>
          <cell r="P186">
            <v>4555250</v>
          </cell>
          <cell r="R186">
            <v>0</v>
          </cell>
          <cell r="S186">
            <v>0</v>
          </cell>
          <cell r="T186">
            <v>0</v>
          </cell>
        </row>
        <row r="187">
          <cell r="A187" t="str">
            <v>10.1.2</v>
          </cell>
          <cell r="B187">
            <v>0</v>
          </cell>
          <cell r="C187">
            <v>0</v>
          </cell>
          <cell r="D187">
            <v>0</v>
          </cell>
          <cell r="E187">
            <v>0</v>
          </cell>
          <cell r="F187" t="str">
            <v>CIELOS</v>
          </cell>
          <cell r="S187">
            <v>0</v>
          </cell>
          <cell r="T187">
            <v>0</v>
          </cell>
        </row>
        <row r="188">
          <cell r="A188" t="str">
            <v>10.1.2.1</v>
          </cell>
          <cell r="B188" t="str">
            <v>IE               (63,3%)</v>
          </cell>
          <cell r="C188" t="str">
            <v xml:space="preserve"> TMO               (33%)</v>
          </cell>
          <cell r="D188" t="str">
            <v xml:space="preserve"> HE               (1,6%)</v>
          </cell>
          <cell r="E188" t="str">
            <v xml:space="preserve"> EQ               (2,1%)</v>
          </cell>
          <cell r="F188" t="str">
            <v>Suministro, transporte y colocación de cielo raso a junta invisible placa en fibrocemento de e= 10 mm. para cielos, estructura en perfiles de acero galvanizado cal 20, con refuerzo en área vertical,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8" t="str">
            <v>m2</v>
          </cell>
          <cell r="H188">
            <v>440</v>
          </cell>
          <cell r="I188">
            <v>48094</v>
          </cell>
          <cell r="J188">
            <v>21161360</v>
          </cell>
          <cell r="K188">
            <v>440</v>
          </cell>
          <cell r="L188">
            <v>21161360</v>
          </cell>
          <cell r="M188" t="str">
            <v>+</v>
          </cell>
          <cell r="N188">
            <v>0</v>
          </cell>
          <cell r="O188">
            <v>440</v>
          </cell>
          <cell r="P188">
            <v>21161360</v>
          </cell>
          <cell r="R188">
            <v>0</v>
          </cell>
          <cell r="S188">
            <v>0</v>
          </cell>
          <cell r="T188">
            <v>0</v>
          </cell>
        </row>
        <row r="189">
          <cell r="A189" t="str">
            <v>10.1.2.2</v>
          </cell>
          <cell r="B189" t="str">
            <v>CE               (100%)</v>
          </cell>
          <cell r="C189">
            <v>0</v>
          </cell>
          <cell r="D189">
            <v>0</v>
          </cell>
          <cell r="E189">
            <v>0</v>
          </cell>
          <cell r="F189" t="str">
            <v xml:space="preserve">Suministro, transporte y colocación de cielo en concreto 21mpa, en estructura de losa aligerada acabado, en concreto a ala vista. Incluye todos los demás elementos necesarios para su correcta instalación y funcionamiento. </v>
          </cell>
          <cell r="G189" t="str">
            <v>m2</v>
          </cell>
          <cell r="H189">
            <v>80</v>
          </cell>
          <cell r="I189">
            <v>36442</v>
          </cell>
          <cell r="J189">
            <v>2915360</v>
          </cell>
          <cell r="K189">
            <v>80</v>
          </cell>
          <cell r="L189">
            <v>2915360</v>
          </cell>
          <cell r="M189" t="str">
            <v>+</v>
          </cell>
          <cell r="N189">
            <v>0</v>
          </cell>
          <cell r="O189">
            <v>80</v>
          </cell>
          <cell r="P189">
            <v>2915360</v>
          </cell>
          <cell r="R189">
            <v>0</v>
          </cell>
          <cell r="S189">
            <v>0</v>
          </cell>
          <cell r="T189">
            <v>0</v>
          </cell>
        </row>
        <row r="190">
          <cell r="A190" t="str">
            <v>10.2.0</v>
          </cell>
          <cell r="B190">
            <v>0</v>
          </cell>
          <cell r="C190">
            <v>0</v>
          </cell>
          <cell r="D190">
            <v>0</v>
          </cell>
          <cell r="E190">
            <v>0</v>
          </cell>
          <cell r="F190" t="str">
            <v>VENTANERIA EN ALUMINIO/PVC</v>
          </cell>
          <cell r="S190">
            <v>0</v>
          </cell>
          <cell r="T190">
            <v>0</v>
          </cell>
        </row>
        <row r="191">
          <cell r="A191" t="str">
            <v>10.2.1</v>
          </cell>
          <cell r="B191" t="str">
            <v>CM               (100%)</v>
          </cell>
          <cell r="C191">
            <v>0</v>
          </cell>
          <cell r="D191">
            <v>0</v>
          </cell>
          <cell r="E191">
            <v>0</v>
          </cell>
          <cell r="F191" t="str">
            <v>Suministro, transporte y colocación de ventana V-01 (0.50m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1" t="str">
            <v>un</v>
          </cell>
          <cell r="H191">
            <v>1</v>
          </cell>
          <cell r="I191">
            <v>1231356</v>
          </cell>
          <cell r="J191">
            <v>1231356</v>
          </cell>
          <cell r="K191">
            <v>1</v>
          </cell>
          <cell r="L191">
            <v>1231356</v>
          </cell>
          <cell r="M191" t="str">
            <v>+</v>
          </cell>
          <cell r="N191">
            <v>0</v>
          </cell>
          <cell r="O191">
            <v>1</v>
          </cell>
          <cell r="P191">
            <v>1231356</v>
          </cell>
          <cell r="R191">
            <v>0</v>
          </cell>
          <cell r="S191">
            <v>0</v>
          </cell>
          <cell r="T191">
            <v>0</v>
          </cell>
        </row>
        <row r="192">
          <cell r="A192" t="str">
            <v>10.2.2</v>
          </cell>
          <cell r="B192" t="str">
            <v>CM               (100%)</v>
          </cell>
          <cell r="C192">
            <v>0</v>
          </cell>
          <cell r="D192">
            <v>0</v>
          </cell>
          <cell r="E192">
            <v>0</v>
          </cell>
          <cell r="F192" t="str">
            <v>Suministro, transporte y colocación de ventana V-02 (0.25m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2" t="str">
            <v>un</v>
          </cell>
          <cell r="H192">
            <v>1</v>
          </cell>
          <cell r="I192">
            <v>1128743</v>
          </cell>
          <cell r="J192">
            <v>1128743</v>
          </cell>
          <cell r="K192">
            <v>1</v>
          </cell>
          <cell r="L192">
            <v>1128743</v>
          </cell>
          <cell r="M192" t="str">
            <v>+</v>
          </cell>
          <cell r="N192">
            <v>0</v>
          </cell>
          <cell r="O192">
            <v>1</v>
          </cell>
          <cell r="P192">
            <v>1128743</v>
          </cell>
          <cell r="R192">
            <v>0</v>
          </cell>
          <cell r="S192">
            <v>0</v>
          </cell>
          <cell r="T192">
            <v>0</v>
          </cell>
        </row>
        <row r="193">
          <cell r="A193" t="str">
            <v>10.2.3</v>
          </cell>
          <cell r="B193" t="str">
            <v>CM               (100%)</v>
          </cell>
          <cell r="C193">
            <v>0</v>
          </cell>
          <cell r="D193">
            <v>0</v>
          </cell>
          <cell r="E193">
            <v>0</v>
          </cell>
          <cell r="F193" t="str">
            <v>Suministro, transporte y colocación de ventana V-03 (7.09m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3" t="str">
            <v>un</v>
          </cell>
          <cell r="H193">
            <v>1</v>
          </cell>
          <cell r="I193">
            <v>6002861</v>
          </cell>
          <cell r="J193">
            <v>6002861</v>
          </cell>
          <cell r="K193">
            <v>1</v>
          </cell>
          <cell r="L193">
            <v>6002861</v>
          </cell>
          <cell r="M193" t="str">
            <v>+</v>
          </cell>
          <cell r="N193">
            <v>0</v>
          </cell>
          <cell r="O193">
            <v>1</v>
          </cell>
          <cell r="P193">
            <v>6002861</v>
          </cell>
          <cell r="R193">
            <v>0</v>
          </cell>
          <cell r="S193">
            <v>0</v>
          </cell>
          <cell r="T193">
            <v>0</v>
          </cell>
        </row>
        <row r="194">
          <cell r="A194" t="str">
            <v>10.2.4</v>
          </cell>
          <cell r="B194" t="str">
            <v>CM               (100%)</v>
          </cell>
          <cell r="C194">
            <v>0</v>
          </cell>
          <cell r="D194">
            <v>0</v>
          </cell>
          <cell r="E194">
            <v>0</v>
          </cell>
          <cell r="F194" t="str">
            <v>Suministro, transporte y colocación de ventana V-04 (7.00m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4" t="str">
            <v>un</v>
          </cell>
          <cell r="H194">
            <v>1</v>
          </cell>
          <cell r="I194">
            <v>6002861</v>
          </cell>
          <cell r="J194">
            <v>6002861</v>
          </cell>
          <cell r="K194">
            <v>1</v>
          </cell>
          <cell r="L194">
            <v>6002861</v>
          </cell>
          <cell r="M194" t="str">
            <v>+</v>
          </cell>
          <cell r="N194">
            <v>0</v>
          </cell>
          <cell r="O194">
            <v>1</v>
          </cell>
          <cell r="P194">
            <v>6002861</v>
          </cell>
          <cell r="R194">
            <v>0</v>
          </cell>
          <cell r="S194">
            <v>0</v>
          </cell>
          <cell r="T194">
            <v>0</v>
          </cell>
        </row>
        <row r="195">
          <cell r="A195" t="str">
            <v>10.2.5</v>
          </cell>
          <cell r="B195" t="str">
            <v>CM               (100%)</v>
          </cell>
          <cell r="C195">
            <v>0</v>
          </cell>
          <cell r="D195">
            <v>0</v>
          </cell>
          <cell r="E195">
            <v>0</v>
          </cell>
          <cell r="F195" t="str">
            <v>Suministro, transporte y colocación de ventana V-05 (5.55m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5" t="str">
            <v>un</v>
          </cell>
          <cell r="H195">
            <v>1</v>
          </cell>
          <cell r="I195">
            <v>7388136</v>
          </cell>
          <cell r="J195">
            <v>7388136</v>
          </cell>
          <cell r="K195">
            <v>1</v>
          </cell>
          <cell r="L195">
            <v>7388136</v>
          </cell>
          <cell r="M195" t="str">
            <v>+</v>
          </cell>
          <cell r="N195">
            <v>0</v>
          </cell>
          <cell r="O195">
            <v>1</v>
          </cell>
          <cell r="P195">
            <v>7388136</v>
          </cell>
          <cell r="R195">
            <v>0</v>
          </cell>
          <cell r="S195">
            <v>0</v>
          </cell>
          <cell r="T195">
            <v>0</v>
          </cell>
        </row>
        <row r="196">
          <cell r="A196" t="str">
            <v>10.3.0</v>
          </cell>
          <cell r="B196">
            <v>0</v>
          </cell>
          <cell r="C196">
            <v>0</v>
          </cell>
          <cell r="D196">
            <v>0</v>
          </cell>
          <cell r="E196">
            <v>0</v>
          </cell>
          <cell r="F196" t="str">
            <v>PUERTAS METALICAS</v>
          </cell>
          <cell r="S196">
            <v>0</v>
          </cell>
          <cell r="T196">
            <v>0</v>
          </cell>
        </row>
        <row r="197">
          <cell r="A197" t="str">
            <v>10.3.1</v>
          </cell>
          <cell r="B197" t="str">
            <v>CM               (100%)</v>
          </cell>
          <cell r="C197">
            <v>0</v>
          </cell>
          <cell r="D197">
            <v>0</v>
          </cell>
          <cell r="E197">
            <v>0</v>
          </cell>
          <cell r="F197" t="str">
            <v>Suministro, transporte y colocación de puerta  metálica cold-rolled cal20 P-01 (1.00m x 2.96m) ubicada en cuartos tecnicos, planta baja, acceso, planta baja y todos los demás elementos necesarios para su correcta instalación y funcionamiento. Ver plano según diseño.</v>
          </cell>
          <cell r="G197" t="str">
            <v>un</v>
          </cell>
          <cell r="H197">
            <v>1</v>
          </cell>
          <cell r="I197">
            <v>1258688</v>
          </cell>
          <cell r="J197">
            <v>1258688</v>
          </cell>
          <cell r="K197">
            <v>1</v>
          </cell>
          <cell r="L197">
            <v>1258688</v>
          </cell>
          <cell r="M197" t="str">
            <v>+</v>
          </cell>
          <cell r="N197">
            <v>0</v>
          </cell>
          <cell r="O197">
            <v>1</v>
          </cell>
          <cell r="P197">
            <v>1258688</v>
          </cell>
          <cell r="R197">
            <v>0</v>
          </cell>
          <cell r="S197">
            <v>0</v>
          </cell>
          <cell r="T197">
            <v>0</v>
          </cell>
        </row>
        <row r="198">
          <cell r="A198" t="str">
            <v>10.3.2</v>
          </cell>
          <cell r="B198" t="str">
            <v>CM               (100%)</v>
          </cell>
          <cell r="C198">
            <v>0</v>
          </cell>
          <cell r="D198">
            <v>0</v>
          </cell>
          <cell r="E198">
            <v>0</v>
          </cell>
          <cell r="F198" t="str">
            <v>Suministro, transporte y colocación de puerta  metálica cold-rolled cal20 P-02 (1.80m x 2.80m) ubicada en acceso principal, planta primer piso, planta baja y todos los demás elementos necesarios para su correcta instalación y funcionamiento. Ver plano según diseño.</v>
          </cell>
          <cell r="G198" t="str">
            <v>un</v>
          </cell>
          <cell r="H198">
            <v>1</v>
          </cell>
          <cell r="I198">
            <v>3222240</v>
          </cell>
          <cell r="J198">
            <v>3222240</v>
          </cell>
          <cell r="K198">
            <v>1</v>
          </cell>
          <cell r="L198">
            <v>3222240</v>
          </cell>
          <cell r="M198" t="str">
            <v>+</v>
          </cell>
          <cell r="N198">
            <v>0</v>
          </cell>
          <cell r="O198">
            <v>1</v>
          </cell>
          <cell r="P198">
            <v>3222240</v>
          </cell>
          <cell r="R198">
            <v>0</v>
          </cell>
          <cell r="S198">
            <v>0</v>
          </cell>
          <cell r="T198">
            <v>0</v>
          </cell>
        </row>
        <row r="199">
          <cell r="A199" t="str">
            <v>10.3.3</v>
          </cell>
          <cell r="B199" t="str">
            <v>CM               (100%)</v>
          </cell>
          <cell r="C199">
            <v>0</v>
          </cell>
          <cell r="D199">
            <v>0</v>
          </cell>
          <cell r="E199">
            <v>0</v>
          </cell>
          <cell r="F199" t="str">
            <v>Suministro, transporte y colocación de puerta  metálica cold-rolled cal20 P-03 (070m x 2.43m) ubicada en cuarto util portero, cuarto eléctrico. planta primer piso, planta baja y todos los demás elementos necesarios para su correcta instalación y funcionamiento. Ver plano según diseño.</v>
          </cell>
          <cell r="G199" t="str">
            <v>un</v>
          </cell>
          <cell r="H199">
            <v>2</v>
          </cell>
          <cell r="I199">
            <v>956603</v>
          </cell>
          <cell r="J199">
            <v>1913206</v>
          </cell>
          <cell r="K199">
            <v>2</v>
          </cell>
          <cell r="L199">
            <v>1913206</v>
          </cell>
          <cell r="M199" t="str">
            <v>+</v>
          </cell>
          <cell r="N199">
            <v>0</v>
          </cell>
          <cell r="O199">
            <v>2</v>
          </cell>
          <cell r="P199">
            <v>1913206</v>
          </cell>
          <cell r="R199">
            <v>0</v>
          </cell>
          <cell r="S199">
            <v>0</v>
          </cell>
          <cell r="T199">
            <v>0</v>
          </cell>
        </row>
        <row r="200">
          <cell r="A200" t="str">
            <v>10.3.4</v>
          </cell>
          <cell r="B200" t="str">
            <v>CM               (100%)</v>
          </cell>
          <cell r="C200">
            <v>0</v>
          </cell>
          <cell r="D200">
            <v>0</v>
          </cell>
          <cell r="E200">
            <v>0</v>
          </cell>
          <cell r="F200" t="str">
            <v>Suministro, transporte y colocación de puerta  metálica cold-rolled cal20 P-04 (070m x 2.43m) ubicada en baños generales planta primer piso, planta baja y todos los demás elementos necesarios para su correcta instalación y funcionamiento. Ver plano según diseño.</v>
          </cell>
          <cell r="G200" t="str">
            <v>un</v>
          </cell>
          <cell r="H200">
            <v>3</v>
          </cell>
          <cell r="I200">
            <v>956603</v>
          </cell>
          <cell r="J200">
            <v>2869809</v>
          </cell>
          <cell r="K200">
            <v>3</v>
          </cell>
          <cell r="L200">
            <v>2869809</v>
          </cell>
          <cell r="M200" t="str">
            <v>+</v>
          </cell>
          <cell r="N200">
            <v>0</v>
          </cell>
          <cell r="O200">
            <v>3</v>
          </cell>
          <cell r="P200">
            <v>2869809</v>
          </cell>
          <cell r="R200">
            <v>0</v>
          </cell>
          <cell r="S200">
            <v>0</v>
          </cell>
          <cell r="T200">
            <v>0</v>
          </cell>
        </row>
        <row r="201">
          <cell r="A201" t="str">
            <v>10.3.5</v>
          </cell>
          <cell r="B201" t="str">
            <v>CM               (100%)</v>
          </cell>
          <cell r="C201">
            <v>0</v>
          </cell>
          <cell r="D201">
            <v>0</v>
          </cell>
          <cell r="E201">
            <v>0</v>
          </cell>
          <cell r="F201" t="str">
            <v>Suministro, transporte y colocación de puerta  metálica cold-rolled cal20 P-05 (1.00m x 2.18m) ubicada en baños discapacitados primer piso, planta baja y todos los demás elementos necesarios para su correcta instalación y funcionamiento. Ver plano según diseño.</v>
          </cell>
          <cell r="G201" t="str">
            <v>un</v>
          </cell>
          <cell r="H201">
            <v>1</v>
          </cell>
          <cell r="I201">
            <v>1188201</v>
          </cell>
          <cell r="J201">
            <v>1188201</v>
          </cell>
          <cell r="K201">
            <v>1</v>
          </cell>
          <cell r="L201">
            <v>1188201</v>
          </cell>
          <cell r="M201" t="str">
            <v>+</v>
          </cell>
          <cell r="N201">
            <v>0</v>
          </cell>
          <cell r="O201">
            <v>1</v>
          </cell>
          <cell r="P201">
            <v>1188201</v>
          </cell>
          <cell r="R201">
            <v>0</v>
          </cell>
          <cell r="S201">
            <v>0</v>
          </cell>
          <cell r="T201">
            <v>0</v>
          </cell>
        </row>
        <row r="202">
          <cell r="A202" t="str">
            <v>10.3.6</v>
          </cell>
          <cell r="B202" t="str">
            <v>CM               (100%)</v>
          </cell>
          <cell r="C202">
            <v>0</v>
          </cell>
          <cell r="D202">
            <v>0</v>
          </cell>
          <cell r="E202">
            <v>0</v>
          </cell>
          <cell r="F202" t="str">
            <v>Suministro, transporte y colocación de puerta  metálica cold-rolled cal20 P-06 (1.00m x 2.18m) ubicada en entrada aseo primer piso, planta baja y todos los demás elementos necesarios para su correcta instalación y funcionamiento. Ver plano según diseño.</v>
          </cell>
          <cell r="G202" t="str">
            <v>un</v>
          </cell>
          <cell r="H202">
            <v>1</v>
          </cell>
          <cell r="I202">
            <v>1188201</v>
          </cell>
          <cell r="J202">
            <v>1188201</v>
          </cell>
          <cell r="K202">
            <v>1</v>
          </cell>
          <cell r="L202">
            <v>1188201</v>
          </cell>
          <cell r="M202" t="str">
            <v>+</v>
          </cell>
          <cell r="N202">
            <v>0</v>
          </cell>
          <cell r="O202">
            <v>1</v>
          </cell>
          <cell r="P202">
            <v>1188201</v>
          </cell>
          <cell r="R202">
            <v>0</v>
          </cell>
          <cell r="S202">
            <v>0</v>
          </cell>
          <cell r="T202">
            <v>0</v>
          </cell>
        </row>
        <row r="203">
          <cell r="A203" t="str">
            <v>10.3.7</v>
          </cell>
          <cell r="B203" t="str">
            <v>CM               (100%)</v>
          </cell>
          <cell r="C203">
            <v>0</v>
          </cell>
          <cell r="D203">
            <v>0</v>
          </cell>
          <cell r="E203">
            <v>0</v>
          </cell>
          <cell r="F203" t="str">
            <v>Suministro, transporte y colocación de puerta  metálica cold-rolled cal20 P-07 (1.65m x 2.51m) ubicada en aulas primer piso, planta baja y todos los demás elementos necesarios para su correcta instalación y funcionamiento. Ver plano según diseño.</v>
          </cell>
          <cell r="G203" t="str">
            <v>un</v>
          </cell>
          <cell r="H203">
            <v>1</v>
          </cell>
          <cell r="I203">
            <v>3121545</v>
          </cell>
          <cell r="J203">
            <v>3121545</v>
          </cell>
          <cell r="K203">
            <v>1</v>
          </cell>
          <cell r="L203">
            <v>3121545</v>
          </cell>
          <cell r="M203" t="str">
            <v>+</v>
          </cell>
          <cell r="N203">
            <v>0</v>
          </cell>
          <cell r="O203">
            <v>1</v>
          </cell>
          <cell r="P203">
            <v>3121545</v>
          </cell>
          <cell r="R203">
            <v>0</v>
          </cell>
          <cell r="S203">
            <v>0</v>
          </cell>
          <cell r="T203">
            <v>0</v>
          </cell>
        </row>
        <row r="204">
          <cell r="A204" t="str">
            <v>10.3.8</v>
          </cell>
          <cell r="B204" t="str">
            <v>CM               (100%)</v>
          </cell>
          <cell r="C204">
            <v>0</v>
          </cell>
          <cell r="D204">
            <v>0</v>
          </cell>
          <cell r="E204">
            <v>0</v>
          </cell>
          <cell r="F204" t="str">
            <v>Suministro, transporte y colocación de puerta  metálica cold-rolled cal20 P-08 (1.80m x 3.50m) ubicada en aulas primer piso, planta baja y todos los demás elementos necesarios para su correcta instalación y funcionamiento. Ver plano según diseño.</v>
          </cell>
          <cell r="G204" t="str">
            <v>un</v>
          </cell>
          <cell r="H204">
            <v>1</v>
          </cell>
          <cell r="I204">
            <v>3423630</v>
          </cell>
          <cell r="J204">
            <v>3423630</v>
          </cell>
          <cell r="K204">
            <v>1</v>
          </cell>
          <cell r="L204">
            <v>3423630</v>
          </cell>
          <cell r="M204" t="str">
            <v>+</v>
          </cell>
          <cell r="N204">
            <v>0</v>
          </cell>
          <cell r="O204">
            <v>1</v>
          </cell>
          <cell r="P204">
            <v>3423630</v>
          </cell>
          <cell r="R204">
            <v>0</v>
          </cell>
          <cell r="S204">
            <v>0</v>
          </cell>
          <cell r="T204">
            <v>0</v>
          </cell>
        </row>
        <row r="205">
          <cell r="A205" t="str">
            <v>10.3.9</v>
          </cell>
          <cell r="B205" t="str">
            <v>CM               (100%)</v>
          </cell>
          <cell r="C205">
            <v>0</v>
          </cell>
          <cell r="D205">
            <v>0</v>
          </cell>
          <cell r="E205">
            <v>0</v>
          </cell>
          <cell r="F205" t="str">
            <v>Suministro, transporte y colocación de puerta  metálica cold-rolled cal20 P-09 (0.75m x 2.76m) ubicada en cuartos utiles, segundo piso, planta baja y todos los demás elementos necesarios para su correcta instalación y funcionamiento. Ver plano según diseño.</v>
          </cell>
          <cell r="G205" t="str">
            <v>un</v>
          </cell>
          <cell r="H205">
            <v>2</v>
          </cell>
          <cell r="I205">
            <v>956603</v>
          </cell>
          <cell r="J205">
            <v>1913206</v>
          </cell>
          <cell r="K205">
            <v>2</v>
          </cell>
          <cell r="L205">
            <v>1913206</v>
          </cell>
          <cell r="M205" t="str">
            <v>+</v>
          </cell>
          <cell r="N205">
            <v>0</v>
          </cell>
          <cell r="O205">
            <v>2</v>
          </cell>
          <cell r="P205">
            <v>1913206</v>
          </cell>
          <cell r="R205">
            <v>0</v>
          </cell>
          <cell r="S205">
            <v>0</v>
          </cell>
          <cell r="T205">
            <v>0</v>
          </cell>
        </row>
        <row r="206">
          <cell r="A206" t="str">
            <v>10.3.10</v>
          </cell>
          <cell r="B206" t="str">
            <v>CM               (100%)</v>
          </cell>
          <cell r="C206">
            <v>0</v>
          </cell>
          <cell r="D206">
            <v>0</v>
          </cell>
          <cell r="E206">
            <v>0</v>
          </cell>
          <cell r="F206" t="str">
            <v>Suministro, transporte y colocación de puerta  metálica cold-rolled cal20 P-10 (0.80m x 2.76m) ubicada en baños segundo piso, planta baja y todos los demás elementos necesarios para su correcta instalación y funcionamiento. Ver plano según diseño.</v>
          </cell>
          <cell r="G206" t="str">
            <v>un</v>
          </cell>
          <cell r="H206">
            <v>2</v>
          </cell>
          <cell r="I206">
            <v>1258688</v>
          </cell>
          <cell r="J206">
            <v>2517376</v>
          </cell>
          <cell r="K206">
            <v>2</v>
          </cell>
          <cell r="L206">
            <v>2517376</v>
          </cell>
          <cell r="M206" t="str">
            <v>+</v>
          </cell>
          <cell r="N206">
            <v>0</v>
          </cell>
          <cell r="O206">
            <v>2</v>
          </cell>
          <cell r="P206">
            <v>2517376</v>
          </cell>
          <cell r="R206">
            <v>0</v>
          </cell>
          <cell r="S206">
            <v>0</v>
          </cell>
          <cell r="T206">
            <v>0</v>
          </cell>
        </row>
        <row r="207">
          <cell r="A207" t="str">
            <v>10.3.11</v>
          </cell>
          <cell r="B207" t="str">
            <v>CM               (100%)</v>
          </cell>
          <cell r="C207">
            <v>0</v>
          </cell>
          <cell r="D207">
            <v>0</v>
          </cell>
          <cell r="E207">
            <v>0</v>
          </cell>
          <cell r="F207" t="str">
            <v>Suministro, transporte y colocación de puerta  metálica cold-rolled cal20 P-11 (1.65m x 3.50m) ubicada en aulas segundo piso, planta baja y todos los demás elementos necesarios para su correcta instalación y funcionamiento. Ver plano según diseño.</v>
          </cell>
          <cell r="G207" t="str">
            <v>un</v>
          </cell>
          <cell r="H207">
            <v>1</v>
          </cell>
          <cell r="I207">
            <v>2869808</v>
          </cell>
          <cell r="J207">
            <v>2869808</v>
          </cell>
          <cell r="K207">
            <v>1</v>
          </cell>
          <cell r="L207">
            <v>2869808</v>
          </cell>
          <cell r="M207" t="str">
            <v>+</v>
          </cell>
          <cell r="N207">
            <v>0</v>
          </cell>
          <cell r="O207">
            <v>1</v>
          </cell>
          <cell r="P207">
            <v>2869808</v>
          </cell>
          <cell r="R207">
            <v>0</v>
          </cell>
          <cell r="S207">
            <v>0</v>
          </cell>
          <cell r="T207">
            <v>0</v>
          </cell>
        </row>
        <row r="208">
          <cell r="A208" t="str">
            <v>10.4.0</v>
          </cell>
          <cell r="B208">
            <v>0</v>
          </cell>
          <cell r="C208">
            <v>0</v>
          </cell>
          <cell r="D208">
            <v>0</v>
          </cell>
          <cell r="E208">
            <v>0</v>
          </cell>
          <cell r="F208" t="str">
            <v>VARIOS CARPINTERIA METÁLICA</v>
          </cell>
          <cell r="S208">
            <v>0</v>
          </cell>
          <cell r="T208">
            <v>0</v>
          </cell>
        </row>
        <row r="209">
          <cell r="A209" t="str">
            <v>10.4.1</v>
          </cell>
          <cell r="B209" t="str">
            <v>CM               (94,8%)</v>
          </cell>
          <cell r="C209" t="str">
            <v xml:space="preserve"> TMO               (4,8%)</v>
          </cell>
          <cell r="D209" t="str">
            <v xml:space="preserve"> HE               (0,2%)</v>
          </cell>
          <cell r="E209" t="str">
            <v xml:space="preserve"> CONCEPT               (0,2%)</v>
          </cell>
          <cell r="F209"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G209" t="str">
            <v>un</v>
          </cell>
          <cell r="H209">
            <v>1</v>
          </cell>
          <cell r="I209">
            <v>766576</v>
          </cell>
          <cell r="J209">
            <v>766576</v>
          </cell>
          <cell r="K209">
            <v>1</v>
          </cell>
          <cell r="L209">
            <v>766576</v>
          </cell>
          <cell r="M209" t="str">
            <v>+</v>
          </cell>
          <cell r="N209">
            <v>0</v>
          </cell>
          <cell r="O209">
            <v>1</v>
          </cell>
          <cell r="P209">
            <v>766576</v>
          </cell>
          <cell r="R209">
            <v>0</v>
          </cell>
          <cell r="S209">
            <v>0</v>
          </cell>
          <cell r="T209">
            <v>0</v>
          </cell>
        </row>
        <row r="210">
          <cell r="A210" t="str">
            <v>10.4.2</v>
          </cell>
          <cell r="B210" t="str">
            <v>CM               (83,4%)</v>
          </cell>
          <cell r="C210" t="str">
            <v xml:space="preserve"> TMO               (16,6%)</v>
          </cell>
          <cell r="D210">
            <v>0</v>
          </cell>
          <cell r="E210">
            <v>0</v>
          </cell>
          <cell r="F210" t="str">
            <v>Suministro, transporte e instalación de ESCALERA TIPO GATO, 2 verticales con un desarrollo de 2.77m en tubería negra con un diámetro de 2", espesor de 2.5 mm anclados a losa y a piso con 4 platinas de 0.15mx0.15m x ½” con pernos de ½”, 6 horizontales de 0.45m a cada 0.35m entre ejes en tubería negra con un diámetro de 2", espesor de 2.5 mm soldados a los verticales, pintura anticorrosiva y adherente, base catalizador, acabado en pintura esmalte color negro semibrillante y todos los demás elementos necesarios para su correcta instalación y funcionamiento. Según diseño.</v>
          </cell>
          <cell r="G210" t="str">
            <v>un</v>
          </cell>
          <cell r="H210">
            <v>1</v>
          </cell>
          <cell r="I210">
            <v>245377</v>
          </cell>
          <cell r="J210">
            <v>245377</v>
          </cell>
          <cell r="K210">
            <v>1</v>
          </cell>
          <cell r="L210">
            <v>245377</v>
          </cell>
          <cell r="M210" t="str">
            <v>+</v>
          </cell>
          <cell r="N210">
            <v>0</v>
          </cell>
          <cell r="O210">
            <v>1</v>
          </cell>
          <cell r="P210">
            <v>245377</v>
          </cell>
          <cell r="R210">
            <v>0</v>
          </cell>
          <cell r="S210">
            <v>0</v>
          </cell>
          <cell r="T210">
            <v>0</v>
          </cell>
        </row>
        <row r="211">
          <cell r="A211" t="str">
            <v>10.5.0</v>
          </cell>
          <cell r="B211">
            <v>0</v>
          </cell>
          <cell r="C211">
            <v>0</v>
          </cell>
          <cell r="D211">
            <v>0</v>
          </cell>
          <cell r="E211">
            <v>0</v>
          </cell>
          <cell r="F211" t="str">
            <v xml:space="preserve">DIVISIONES EN ACERO INOXIDABLES  </v>
          </cell>
          <cell r="S211">
            <v>0</v>
          </cell>
          <cell r="T211">
            <v>0</v>
          </cell>
        </row>
        <row r="212">
          <cell r="A212" t="str">
            <v>10.5.1</v>
          </cell>
          <cell r="B212" t="str">
            <v>CM               (93,6%)</v>
          </cell>
          <cell r="C212" t="str">
            <v xml:space="preserve"> TMO               (6,1%)</v>
          </cell>
          <cell r="D212" t="str">
            <v xml:space="preserve"> HE               (0,3%)</v>
          </cell>
          <cell r="E212">
            <v>0</v>
          </cell>
          <cell r="F212"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2" t="str">
            <v>un</v>
          </cell>
          <cell r="H212">
            <v>6</v>
          </cell>
          <cell r="I212">
            <v>291054</v>
          </cell>
          <cell r="J212">
            <v>1746324</v>
          </cell>
          <cell r="K212">
            <v>6</v>
          </cell>
          <cell r="L212">
            <v>1746324</v>
          </cell>
          <cell r="M212" t="str">
            <v>+</v>
          </cell>
          <cell r="N212">
            <v>0</v>
          </cell>
          <cell r="O212">
            <v>6</v>
          </cell>
          <cell r="P212">
            <v>1746324</v>
          </cell>
          <cell r="R212">
            <v>0</v>
          </cell>
          <cell r="S212">
            <v>0</v>
          </cell>
          <cell r="T212">
            <v>0</v>
          </cell>
        </row>
        <row r="213">
          <cell r="A213" t="str">
            <v>10.5.2</v>
          </cell>
          <cell r="B213" t="str">
            <v>CM               (90,9%)</v>
          </cell>
          <cell r="C213" t="str">
            <v xml:space="preserve"> TMO               (8,7%)</v>
          </cell>
          <cell r="D213" t="str">
            <v xml:space="preserve"> HE               (0,4%)</v>
          </cell>
          <cell r="E213">
            <v>0</v>
          </cell>
          <cell r="F213"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G213" t="str">
            <v>un</v>
          </cell>
          <cell r="H213">
            <v>8</v>
          </cell>
          <cell r="I213">
            <v>272404</v>
          </cell>
          <cell r="J213">
            <v>2179232</v>
          </cell>
          <cell r="K213">
            <v>8</v>
          </cell>
          <cell r="L213">
            <v>2179232</v>
          </cell>
          <cell r="M213" t="str">
            <v>+</v>
          </cell>
          <cell r="N213">
            <v>0</v>
          </cell>
          <cell r="O213">
            <v>8</v>
          </cell>
          <cell r="P213">
            <v>2179232</v>
          </cell>
          <cell r="R213">
            <v>0</v>
          </cell>
          <cell r="S213">
            <v>0</v>
          </cell>
          <cell r="T213">
            <v>0</v>
          </cell>
        </row>
        <row r="214">
          <cell r="A214" t="str">
            <v>10.5.3</v>
          </cell>
          <cell r="B214" t="str">
            <v>CM               (91,2%)</v>
          </cell>
          <cell r="C214" t="str">
            <v xml:space="preserve"> TMO               (8,4%)</v>
          </cell>
          <cell r="D214" t="str">
            <v xml:space="preserve"> HE               (0,4%)</v>
          </cell>
          <cell r="E214">
            <v>0</v>
          </cell>
          <cell r="F214"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G214" t="str">
            <v>un</v>
          </cell>
          <cell r="H214">
            <v>1</v>
          </cell>
          <cell r="I214">
            <v>211386</v>
          </cell>
          <cell r="J214">
            <v>211386</v>
          </cell>
          <cell r="K214">
            <v>1</v>
          </cell>
          <cell r="L214">
            <v>211386</v>
          </cell>
          <cell r="M214" t="str">
            <v>+</v>
          </cell>
          <cell r="N214">
            <v>0</v>
          </cell>
          <cell r="O214">
            <v>1</v>
          </cell>
          <cell r="P214">
            <v>211386</v>
          </cell>
          <cell r="R214">
            <v>0</v>
          </cell>
          <cell r="S214">
            <v>0</v>
          </cell>
          <cell r="T214">
            <v>0</v>
          </cell>
        </row>
        <row r="215">
          <cell r="A215" t="str">
            <v>10.5.4</v>
          </cell>
          <cell r="B215" t="str">
            <v>CM               (96,4%)</v>
          </cell>
          <cell r="C215" t="str">
            <v xml:space="preserve"> TMO               (3,4%)</v>
          </cell>
          <cell r="D215" t="str">
            <v xml:space="preserve"> HE               (0,2%)</v>
          </cell>
          <cell r="E215">
            <v>0</v>
          </cell>
          <cell r="F215" t="str">
            <v>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5" t="str">
            <v>un</v>
          </cell>
          <cell r="H215">
            <v>6</v>
          </cell>
          <cell r="I215">
            <v>709420</v>
          </cell>
          <cell r="J215">
            <v>4256520</v>
          </cell>
          <cell r="K215">
            <v>6</v>
          </cell>
          <cell r="L215">
            <v>4256520</v>
          </cell>
          <cell r="M215" t="str">
            <v>+</v>
          </cell>
          <cell r="N215">
            <v>0</v>
          </cell>
          <cell r="O215">
            <v>6</v>
          </cell>
          <cell r="P215">
            <v>4256520</v>
          </cell>
          <cell r="R215">
            <v>0</v>
          </cell>
          <cell r="S215">
            <v>0</v>
          </cell>
          <cell r="T215">
            <v>0</v>
          </cell>
        </row>
        <row r="216">
          <cell r="A216" t="str">
            <v>11.0.0</v>
          </cell>
          <cell r="B216">
            <v>0</v>
          </cell>
          <cell r="C216">
            <v>0</v>
          </cell>
          <cell r="D216">
            <v>0</v>
          </cell>
          <cell r="E216">
            <v>0</v>
          </cell>
          <cell r="F216" t="str">
            <v>INSTALACIONES ELÉCTRICAS</v>
          </cell>
          <cell r="S216">
            <v>0</v>
          </cell>
          <cell r="T216">
            <v>0</v>
          </cell>
        </row>
        <row r="217">
          <cell r="A217" t="str">
            <v>11.1.0</v>
          </cell>
          <cell r="B217">
            <v>0</v>
          </cell>
          <cell r="C217">
            <v>0</v>
          </cell>
          <cell r="D217">
            <v>0</v>
          </cell>
          <cell r="E217">
            <v>0</v>
          </cell>
          <cell r="F217" t="str">
            <v>INSTALACIONES ELÉCTRICA EXTERNAS</v>
          </cell>
          <cell r="S217">
            <v>0</v>
          </cell>
          <cell r="T217">
            <v>0</v>
          </cell>
        </row>
        <row r="218">
          <cell r="A218" t="str">
            <v>11.1.1</v>
          </cell>
          <cell r="B218" t="str">
            <v>PVCT               (49,2%)</v>
          </cell>
          <cell r="C218" t="str">
            <v xml:space="preserve"> MOBE               (44%)</v>
          </cell>
          <cell r="D218" t="str">
            <v xml:space="preserve"> HE               (2,2%)</v>
          </cell>
          <cell r="E218" t="str">
            <v xml:space="preserve"> TRA               (4,6%)</v>
          </cell>
          <cell r="F218" t="str">
            <v>Suministro, transporte e instalación de tubería PVC tipo DB de 3" por piso, muro y/o buitrón. Incluye obra civil con botada de material, excavación y/o demolición, lleno, pega pvc mas limpiador, curvas, adaptadores y demás elementos necesarios para su correcta instalación.</v>
          </cell>
          <cell r="G218" t="str">
            <v>m</v>
          </cell>
          <cell r="H218">
            <v>30</v>
          </cell>
          <cell r="I218">
            <v>22921</v>
          </cell>
          <cell r="J218">
            <v>687630</v>
          </cell>
          <cell r="K218">
            <v>30</v>
          </cell>
          <cell r="L218">
            <v>687630</v>
          </cell>
          <cell r="M218" t="str">
            <v>+</v>
          </cell>
          <cell r="N218">
            <v>0</v>
          </cell>
          <cell r="O218">
            <v>30</v>
          </cell>
          <cell r="P218">
            <v>687630</v>
          </cell>
          <cell r="R218">
            <v>0</v>
          </cell>
          <cell r="S218">
            <v>0</v>
          </cell>
          <cell r="T218">
            <v>0</v>
          </cell>
        </row>
        <row r="219">
          <cell r="A219" t="str">
            <v>11.1.2</v>
          </cell>
          <cell r="B219" t="str">
            <v>ACU               (88,2%)</v>
          </cell>
          <cell r="C219" t="str">
            <v xml:space="preserve"> MOBE               (9,4%)</v>
          </cell>
          <cell r="D219" t="str">
            <v xml:space="preserve"> HE               (0,5%)</v>
          </cell>
          <cell r="E219" t="str">
            <v xml:space="preserve"> TRA               (1,9%)</v>
          </cell>
          <cell r="F219"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G219" t="str">
            <v>m</v>
          </cell>
          <cell r="H219">
            <v>45</v>
          </cell>
          <cell r="I219">
            <v>51562</v>
          </cell>
          <cell r="J219">
            <v>2320290</v>
          </cell>
          <cell r="K219">
            <v>45</v>
          </cell>
          <cell r="L219">
            <v>2320290</v>
          </cell>
          <cell r="M219" t="str">
            <v>+</v>
          </cell>
          <cell r="N219">
            <v>0</v>
          </cell>
          <cell r="O219">
            <v>45</v>
          </cell>
          <cell r="P219">
            <v>2320290</v>
          </cell>
          <cell r="R219">
            <v>0</v>
          </cell>
          <cell r="S219">
            <v>0</v>
          </cell>
          <cell r="T219">
            <v>0</v>
          </cell>
        </row>
        <row r="220">
          <cell r="A220" t="str">
            <v>11.1.3</v>
          </cell>
          <cell r="B220" t="str">
            <v>ACU               (91,2%)</v>
          </cell>
          <cell r="C220" t="str">
            <v xml:space="preserve"> MOBE               (6,8%)</v>
          </cell>
          <cell r="D220" t="str">
            <v xml:space="preserve"> HE               (0,3%)</v>
          </cell>
          <cell r="E220" t="str">
            <v xml:space="preserve"> TRA               (1,7%)</v>
          </cell>
          <cell r="F220" t="str">
            <v>Suministro, transporte e instalación de acometida monofásica en 2No1/0 + 1No2+1No4 AWG THHN/THWN-90ºC. Incluye conectores, encintada y demás accesorios necesarios para su correcta instalación y funcionamiento según normas RETIE y EPM.</v>
          </cell>
          <cell r="G220" t="str">
            <v>m</v>
          </cell>
          <cell r="H220">
            <v>15</v>
          </cell>
          <cell r="I220">
            <v>57912</v>
          </cell>
          <cell r="J220">
            <v>868680</v>
          </cell>
          <cell r="K220">
            <v>15</v>
          </cell>
          <cell r="L220">
            <v>868680</v>
          </cell>
          <cell r="M220" t="str">
            <v>+</v>
          </cell>
          <cell r="N220">
            <v>0</v>
          </cell>
          <cell r="O220">
            <v>15</v>
          </cell>
          <cell r="P220">
            <v>868680</v>
          </cell>
          <cell r="R220">
            <v>0</v>
          </cell>
          <cell r="S220">
            <v>0</v>
          </cell>
          <cell r="T220">
            <v>0</v>
          </cell>
        </row>
        <row r="221">
          <cell r="A221" t="str">
            <v>11.1.4</v>
          </cell>
          <cell r="B221" t="str">
            <v>ACU               (63,3%)</v>
          </cell>
          <cell r="C221" t="str">
            <v xml:space="preserve"> MOBE               (15,8%)</v>
          </cell>
          <cell r="D221" t="str">
            <v xml:space="preserve"> THE               (8,9%)</v>
          </cell>
          <cell r="E221" t="str">
            <v xml:space="preserve"> TRA               (12%)</v>
          </cell>
          <cell r="F221"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221" t="str">
            <v>m</v>
          </cell>
          <cell r="H221">
            <v>7</v>
          </cell>
          <cell r="I221">
            <v>25400</v>
          </cell>
          <cell r="J221">
            <v>177800</v>
          </cell>
          <cell r="K221">
            <v>7</v>
          </cell>
          <cell r="L221">
            <v>177800</v>
          </cell>
          <cell r="M221" t="str">
            <v>+</v>
          </cell>
          <cell r="N221">
            <v>0</v>
          </cell>
          <cell r="O221">
            <v>7</v>
          </cell>
          <cell r="P221">
            <v>177800</v>
          </cell>
          <cell r="R221">
            <v>0</v>
          </cell>
          <cell r="S221">
            <v>0</v>
          </cell>
          <cell r="T221">
            <v>0</v>
          </cell>
        </row>
        <row r="222">
          <cell r="A222" t="str">
            <v>11.1.5</v>
          </cell>
          <cell r="B222" t="str">
            <v>MCO               (41%)</v>
          </cell>
          <cell r="C222" t="str">
            <v xml:space="preserve"> MOBE               (54,3%)</v>
          </cell>
          <cell r="D222" t="str">
            <v xml:space="preserve"> HE               (2,7%)</v>
          </cell>
          <cell r="E222" t="str">
            <v xml:space="preserve"> TRA               (2%)</v>
          </cell>
          <cell r="F222" t="str">
            <v>Suministro, transporte y colocación de soldadura por reacción exotérmica de 90g, incluye carga, molde, pinzas de sujeción del molde y del cable, chispero y todos los demás elementos y accesorios necesarios para su correcta instalación y funcionamiento.</v>
          </cell>
          <cell r="G222" t="str">
            <v>un</v>
          </cell>
          <cell r="H222">
            <v>1</v>
          </cell>
          <cell r="I222">
            <v>48558</v>
          </cell>
          <cell r="J222">
            <v>48558</v>
          </cell>
          <cell r="K222">
            <v>1</v>
          </cell>
          <cell r="L222">
            <v>48558</v>
          </cell>
          <cell r="M222" t="str">
            <v>+</v>
          </cell>
          <cell r="N222">
            <v>0</v>
          </cell>
          <cell r="O222">
            <v>1</v>
          </cell>
          <cell r="P222">
            <v>48558</v>
          </cell>
          <cell r="R222">
            <v>0</v>
          </cell>
          <cell r="S222">
            <v>0</v>
          </cell>
          <cell r="T222">
            <v>0</v>
          </cell>
        </row>
        <row r="223">
          <cell r="A223" t="str">
            <v>11.1.6</v>
          </cell>
          <cell r="B223" t="str">
            <v>IET               (66,4%)</v>
          </cell>
          <cell r="C223" t="str">
            <v xml:space="preserve"> MOBE               (22,4%)</v>
          </cell>
          <cell r="D223" t="str">
            <v xml:space="preserve"> HE               (11,2%)</v>
          </cell>
          <cell r="E223">
            <v>0</v>
          </cell>
          <cell r="F223" t="str">
            <v>Suministro, transporte e instalación de varilla de acero electrodepositada con cobre electrolítico de por lo menos 250um de espesor, 5/8" de diámetro  y longitud de 2.4 metros, Incluye: varilla y demas elementos necesarios para su correcta instalación.</v>
          </cell>
          <cell r="G223" t="str">
            <v>un</v>
          </cell>
          <cell r="H223">
            <v>1</v>
          </cell>
          <cell r="I223">
            <v>54394</v>
          </cell>
          <cell r="J223">
            <v>54394</v>
          </cell>
          <cell r="K223">
            <v>1</v>
          </cell>
          <cell r="L223">
            <v>54394</v>
          </cell>
          <cell r="M223" t="str">
            <v>+</v>
          </cell>
          <cell r="N223">
            <v>0</v>
          </cell>
          <cell r="O223">
            <v>1</v>
          </cell>
          <cell r="P223">
            <v>54394</v>
          </cell>
          <cell r="R223">
            <v>0</v>
          </cell>
          <cell r="S223">
            <v>0</v>
          </cell>
          <cell r="T223">
            <v>0</v>
          </cell>
        </row>
        <row r="224">
          <cell r="A224" t="str">
            <v>11.1.7</v>
          </cell>
          <cell r="B224" t="str">
            <v>HI               (84,6%)</v>
          </cell>
          <cell r="C224" t="str">
            <v xml:space="preserve"> MOBE               (13,2%)</v>
          </cell>
          <cell r="D224" t="str">
            <v xml:space="preserve"> HE               (0,7%)</v>
          </cell>
          <cell r="E224" t="str">
            <v xml:space="preserve"> EQ               (1,5%)</v>
          </cell>
          <cell r="F224" t="str">
            <v>Suministro, transporte y colocación de materiales para caja de piso de 60X80X50 cm medidas internas, según normas de EE.PP.M. Incluye excavación, botada de material sobrante, concreto 21 Mpa, mortero 1:5, cama de triturado en el fondo de e=0.06m, bloques de concreto de 0.15x0.20x0.40 m, herraje tipo pesado y antifraude, tapa tipo pesado y demás elementos necesarios para su correcta instalación y funcionamiento según norma RS3-031 de EPM</v>
          </cell>
          <cell r="G224" t="str">
            <v>un</v>
          </cell>
          <cell r="H224">
            <v>2</v>
          </cell>
          <cell r="I224">
            <v>276508</v>
          </cell>
          <cell r="J224">
            <v>553016</v>
          </cell>
          <cell r="K224">
            <v>2</v>
          </cell>
          <cell r="L224">
            <v>553016</v>
          </cell>
          <cell r="M224" t="str">
            <v>+</v>
          </cell>
          <cell r="N224">
            <v>0</v>
          </cell>
          <cell r="O224">
            <v>2</v>
          </cell>
          <cell r="P224">
            <v>553016</v>
          </cell>
          <cell r="R224">
            <v>0</v>
          </cell>
          <cell r="S224">
            <v>0</v>
          </cell>
          <cell r="T224">
            <v>0</v>
          </cell>
        </row>
        <row r="225">
          <cell r="A225" t="str">
            <v>11.1.8</v>
          </cell>
          <cell r="B225" t="str">
            <v>IET               (96,4%)</v>
          </cell>
          <cell r="C225" t="str">
            <v xml:space="preserve"> MOBE               (3,1%)</v>
          </cell>
          <cell r="D225" t="str">
            <v xml:space="preserve"> HE               (0,2%)</v>
          </cell>
          <cell r="E225" t="str">
            <v xml:space="preserve"> TRA               (0,3%)</v>
          </cell>
          <cell r="F225" t="str">
            <v>Suministro, transporte y montaje medidor de medida directa 240 voltios 3 hilos, 15-100A, electrónico. Clase 1 o 2  Incluye: Totalizador de 2x100A Icc 10kA, gabinete para alojarlo y que permita la curvatura de los cables exigida en la NTC 2050, debe tener grado de protección IP54, cumplir  Norma NEMA 4X y RA8-012 de EPM, cerrojo por cilindro que permita el sellado de EPM</v>
          </cell>
          <cell r="G225" t="str">
            <v>un</v>
          </cell>
          <cell r="H225">
            <v>1</v>
          </cell>
          <cell r="I225">
            <v>1425528</v>
          </cell>
          <cell r="J225">
            <v>1425528</v>
          </cell>
          <cell r="K225">
            <v>1</v>
          </cell>
          <cell r="L225">
            <v>1425528</v>
          </cell>
          <cell r="M225" t="str">
            <v>+</v>
          </cell>
          <cell r="N225">
            <v>0</v>
          </cell>
          <cell r="O225">
            <v>1</v>
          </cell>
          <cell r="P225">
            <v>1425528</v>
          </cell>
          <cell r="R225">
            <v>0</v>
          </cell>
          <cell r="S225">
            <v>0</v>
          </cell>
          <cell r="T225">
            <v>0</v>
          </cell>
        </row>
        <row r="226">
          <cell r="A226" t="str">
            <v>11.1.9</v>
          </cell>
          <cell r="B226" t="str">
            <v>PT.C.               (72,8%)</v>
          </cell>
          <cell r="C226" t="str">
            <v xml:space="preserve"> MOBE               (18,3%)</v>
          </cell>
          <cell r="D226" t="str">
            <v xml:space="preserve"> HE               (0,9%)</v>
          </cell>
          <cell r="E226" t="str">
            <v xml:space="preserve"> TRA               (8%)</v>
          </cell>
          <cell r="F226" t="str">
            <v>Suministro, transporte e hincada de poste de energía de 12 metros 510kg. Incluye pintura de acuerdo a normas EPM.</v>
          </cell>
          <cell r="G226" t="str">
            <v>un</v>
          </cell>
          <cell r="H226">
            <v>1</v>
          </cell>
          <cell r="I226">
            <v>683018</v>
          </cell>
          <cell r="J226">
            <v>683018</v>
          </cell>
          <cell r="K226">
            <v>1</v>
          </cell>
          <cell r="L226">
            <v>683018</v>
          </cell>
          <cell r="M226" t="str">
            <v>+</v>
          </cell>
          <cell r="N226">
            <v>0</v>
          </cell>
          <cell r="O226">
            <v>1</v>
          </cell>
          <cell r="P226">
            <v>683018</v>
          </cell>
          <cell r="R226">
            <v>0</v>
          </cell>
          <cell r="S226">
            <v>0</v>
          </cell>
          <cell r="T226">
            <v>0</v>
          </cell>
        </row>
        <row r="227">
          <cell r="A227" t="str">
            <v>11.2.0</v>
          </cell>
          <cell r="B227">
            <v>0</v>
          </cell>
          <cell r="C227">
            <v>0</v>
          </cell>
          <cell r="D227">
            <v>0</v>
          </cell>
          <cell r="E227">
            <v>0</v>
          </cell>
          <cell r="F227" t="str">
            <v>REDES EXTERNAS DE TELECOMUNICACIONES</v>
          </cell>
          <cell r="S227">
            <v>0</v>
          </cell>
          <cell r="T227">
            <v>0</v>
          </cell>
        </row>
        <row r="228">
          <cell r="A228" t="str">
            <v>11.2.1</v>
          </cell>
          <cell r="B228" t="str">
            <v>PVCT               (31,8%)</v>
          </cell>
          <cell r="C228" t="str">
            <v xml:space="preserve"> MOBE               (59%)</v>
          </cell>
          <cell r="D228" t="str">
            <v xml:space="preserve"> HE               (3%)</v>
          </cell>
          <cell r="E228" t="str">
            <v xml:space="preserve"> TRA               (6,2%)</v>
          </cell>
          <cell r="F228" t="str">
            <v>Suministro, transporte e instalación de tubería PVC tipo DB de 2" por piso, muro y/o buitrón. Incluye obra civil con botada de material, excavación y/o demolición, lleno, pega pvc mas limpiador, curvas, adaptadores y demás elementos necesarios para su correcta instalación.</v>
          </cell>
          <cell r="G228" t="str">
            <v>m</v>
          </cell>
          <cell r="H228">
            <v>15</v>
          </cell>
          <cell r="I228">
            <v>17070</v>
          </cell>
          <cell r="J228">
            <v>256050</v>
          </cell>
          <cell r="K228">
            <v>15</v>
          </cell>
          <cell r="L228">
            <v>256050</v>
          </cell>
          <cell r="M228" t="str">
            <v>+</v>
          </cell>
          <cell r="N228">
            <v>0</v>
          </cell>
          <cell r="O228">
            <v>15</v>
          </cell>
          <cell r="P228">
            <v>256050</v>
          </cell>
          <cell r="R228">
            <v>0</v>
          </cell>
          <cell r="S228">
            <v>0</v>
          </cell>
          <cell r="T228">
            <v>0</v>
          </cell>
        </row>
        <row r="229">
          <cell r="A229" t="str">
            <v>11.2.2</v>
          </cell>
          <cell r="B229" t="str">
            <v>T.G.               (86%)</v>
          </cell>
          <cell r="C229" t="str">
            <v xml:space="preserve"> MOBE               (11,5%)</v>
          </cell>
          <cell r="D229" t="str">
            <v xml:space="preserve"> HE               (0,6%)</v>
          </cell>
          <cell r="E229" t="str">
            <v xml:space="preserve"> TRA               (1,9%)</v>
          </cell>
          <cell r="F229" t="str">
            <v>Suministro, transporte e instalación de bajante de 6 metros en  tubería metálica galvanizada  en caliente (IMC) diámetro 2" expuesta por poste de concreto para telecomunicaciones o Tv. Incluye cinta bandit, hebillas, curva pvc tipo DB, boquilla y/o capacete mgc, obra civil, unión mgc y demás elementos necesarios para su correcta instalación.</v>
          </cell>
          <cell r="G229" t="str">
            <v>un</v>
          </cell>
          <cell r="H229">
            <v>1</v>
          </cell>
          <cell r="I229">
            <v>248503</v>
          </cell>
          <cell r="J229">
            <v>248503</v>
          </cell>
          <cell r="K229">
            <v>1</v>
          </cell>
          <cell r="L229">
            <v>248503</v>
          </cell>
          <cell r="M229" t="str">
            <v>+</v>
          </cell>
          <cell r="N229">
            <v>0</v>
          </cell>
          <cell r="O229">
            <v>1</v>
          </cell>
          <cell r="P229">
            <v>248503</v>
          </cell>
          <cell r="R229">
            <v>0</v>
          </cell>
          <cell r="S229">
            <v>0</v>
          </cell>
          <cell r="T229">
            <v>0</v>
          </cell>
        </row>
        <row r="230">
          <cell r="A230" t="str">
            <v>11.2.3</v>
          </cell>
          <cell r="B230" t="str">
            <v>HI               (78,7%)</v>
          </cell>
          <cell r="C230" t="str">
            <v xml:space="preserve"> MOBE               (18,8%)</v>
          </cell>
          <cell r="D230" t="str">
            <v xml:space="preserve"> HE               (0,9%)</v>
          </cell>
          <cell r="E230" t="str">
            <v xml:space="preserve"> EQ               (1,6%)</v>
          </cell>
          <cell r="F230" t="str">
            <v>Suministro, transporte y colocación de materiales para caja de piso de 66X86X87 cm medidas externas, según normas de UNE. Incluye excavación, botada de material sobrante, concreto 24.5 Mpa, mortero 1:3, cama de triturado en el fondo de e=0.10m, bloques de concreto de 0.10x0.20x0.40 m, herraje tipo pesado, tapa tipo pesado y demás elementos necesarios para su correcta instalación y funcionamiento según norma TEL NIN-114 de UNE EPM Telecomunicaciones</v>
          </cell>
          <cell r="G230" t="str">
            <v>un</v>
          </cell>
          <cell r="H230">
            <v>1</v>
          </cell>
          <cell r="I230">
            <v>260006</v>
          </cell>
          <cell r="J230">
            <v>260006</v>
          </cell>
          <cell r="K230">
            <v>1</v>
          </cell>
          <cell r="L230">
            <v>260006</v>
          </cell>
          <cell r="M230" t="str">
            <v>+</v>
          </cell>
          <cell r="N230">
            <v>0</v>
          </cell>
          <cell r="O230">
            <v>1</v>
          </cell>
          <cell r="P230">
            <v>260006</v>
          </cell>
          <cell r="R230">
            <v>0</v>
          </cell>
          <cell r="S230">
            <v>0</v>
          </cell>
          <cell r="T230">
            <v>0</v>
          </cell>
        </row>
        <row r="231">
          <cell r="A231" t="str">
            <v>11.3.0</v>
          </cell>
          <cell r="B231">
            <v>0</v>
          </cell>
          <cell r="C231">
            <v>0</v>
          </cell>
          <cell r="D231">
            <v>0</v>
          </cell>
          <cell r="E231">
            <v>0</v>
          </cell>
          <cell r="F231" t="str">
            <v>DUCTOS</v>
          </cell>
          <cell r="S231">
            <v>0</v>
          </cell>
          <cell r="T231">
            <v>0</v>
          </cell>
        </row>
        <row r="232">
          <cell r="A232" t="str">
            <v>11.3.1</v>
          </cell>
          <cell r="B232" t="str">
            <v>PVCT               (36,4%)</v>
          </cell>
          <cell r="C232" t="str">
            <v xml:space="preserve"> MOBE               (52%)</v>
          </cell>
          <cell r="D232" t="str">
            <v xml:space="preserve"> HE               (2,6%)</v>
          </cell>
          <cell r="E232" t="str">
            <v xml:space="preserve"> TRA               (9%)</v>
          </cell>
          <cell r="F232" t="str">
            <v>Suministro, transporte e instalación de tubería PVC de 1/2" por piso, muro y/o buitrón. Incluye obra civil, pega pvc mas limpiador, curvas, adaptadores, resanes en mortero 1:5 y demás elementos necesarios para su correcta instalación.</v>
          </cell>
          <cell r="G232" t="str">
            <v>m</v>
          </cell>
          <cell r="H232">
            <v>50</v>
          </cell>
          <cell r="I232">
            <v>5301</v>
          </cell>
          <cell r="J232">
            <v>265050</v>
          </cell>
          <cell r="K232">
            <v>50</v>
          </cell>
          <cell r="L232">
            <v>265050</v>
          </cell>
          <cell r="M232" t="str">
            <v>+</v>
          </cell>
          <cell r="N232">
            <v>0</v>
          </cell>
          <cell r="O232">
            <v>50</v>
          </cell>
          <cell r="P232">
            <v>265050</v>
          </cell>
          <cell r="R232">
            <v>0</v>
          </cell>
          <cell r="S232">
            <v>0</v>
          </cell>
          <cell r="T232">
            <v>0</v>
          </cell>
        </row>
        <row r="233">
          <cell r="A233" t="str">
            <v>11.3.2</v>
          </cell>
          <cell r="B233" t="str">
            <v>PVCT               (43,1%)</v>
          </cell>
          <cell r="C233" t="str">
            <v xml:space="preserve"> MOBE               (46,5%)</v>
          </cell>
          <cell r="D233" t="str">
            <v xml:space="preserve"> HE               (2,3%)</v>
          </cell>
          <cell r="E233" t="str">
            <v xml:space="preserve"> TRA               (8,1%)</v>
          </cell>
          <cell r="F233" t="str">
            <v>Suministro, transporte e instalación de tubería PVC de 3/4" por piso, muro y/o buitrón. Incluye obra civil, pega pvc mas limpiador, curvas, adaptadores, resanes en mortero 1:5 y demás elementos necesarios para su correcta instalación.</v>
          </cell>
          <cell r="G233" t="str">
            <v>m</v>
          </cell>
          <cell r="H233">
            <v>45</v>
          </cell>
          <cell r="I233">
            <v>5925</v>
          </cell>
          <cell r="J233">
            <v>266625</v>
          </cell>
          <cell r="K233">
            <v>45</v>
          </cell>
          <cell r="L233">
            <v>266625</v>
          </cell>
          <cell r="M233" t="str">
            <v>+</v>
          </cell>
          <cell r="N233">
            <v>0</v>
          </cell>
          <cell r="O233">
            <v>45</v>
          </cell>
          <cell r="P233">
            <v>266625</v>
          </cell>
          <cell r="R233">
            <v>0</v>
          </cell>
          <cell r="S233">
            <v>0</v>
          </cell>
          <cell r="T233">
            <v>0</v>
          </cell>
        </row>
        <row r="234">
          <cell r="A234" t="str">
            <v>11.3.3</v>
          </cell>
          <cell r="B234" t="str">
            <v>PVCT               (31,3%)</v>
          </cell>
          <cell r="C234" t="str">
            <v xml:space="preserve"> MOBE               (51,9%)</v>
          </cell>
          <cell r="D234" t="str">
            <v xml:space="preserve"> HE               (2,6%)</v>
          </cell>
          <cell r="E234" t="str">
            <v xml:space="preserve"> TRA               (14,2%)</v>
          </cell>
          <cell r="F234" t="str">
            <v>Suministro, transporte e instalación de tubería PVC de 1" por piso. Incluye obra civil con botada de material, excavación y/o demolición, lleno, pega pvc mas limpiador, curvas, adaptadores y demás elementos necesarios para su correcta instalación.</v>
          </cell>
          <cell r="G234" t="str">
            <v>m</v>
          </cell>
          <cell r="H234">
            <v>15</v>
          </cell>
          <cell r="I234">
            <v>7430</v>
          </cell>
          <cell r="J234">
            <v>111450</v>
          </cell>
          <cell r="K234">
            <v>15</v>
          </cell>
          <cell r="L234">
            <v>111450</v>
          </cell>
          <cell r="M234" t="str">
            <v>+</v>
          </cell>
          <cell r="N234">
            <v>0</v>
          </cell>
          <cell r="O234">
            <v>15</v>
          </cell>
          <cell r="P234">
            <v>111450</v>
          </cell>
          <cell r="R234">
            <v>0</v>
          </cell>
          <cell r="S234">
            <v>0</v>
          </cell>
          <cell r="T234">
            <v>0</v>
          </cell>
        </row>
        <row r="235">
          <cell r="A235" t="str">
            <v>11.3.4</v>
          </cell>
          <cell r="B235" t="str">
            <v>T.G.               (58,9%)</v>
          </cell>
          <cell r="C235" t="str">
            <v xml:space="preserve"> MOBE               (32,4%)</v>
          </cell>
          <cell r="D235" t="str">
            <v xml:space="preserve"> HE               (1,6%)</v>
          </cell>
          <cell r="E235" t="str">
            <v xml:space="preserve"> TRA               (7,1%)</v>
          </cell>
          <cell r="F235" t="str">
            <v>Suministro, transporte e instalación de tubería metálica EMT diámetro 1/2". Incluye adaptadores, uniones, curvas, grapas doble ala y demás accesorios necesarios para su correcta instalación.</v>
          </cell>
          <cell r="G235" t="str">
            <v>m</v>
          </cell>
          <cell r="H235">
            <v>9</v>
          </cell>
          <cell r="I235">
            <v>9517</v>
          </cell>
          <cell r="J235">
            <v>85653</v>
          </cell>
          <cell r="K235">
            <v>9</v>
          </cell>
          <cell r="L235">
            <v>85653</v>
          </cell>
          <cell r="M235" t="str">
            <v>+</v>
          </cell>
          <cell r="N235">
            <v>0</v>
          </cell>
          <cell r="O235">
            <v>9</v>
          </cell>
          <cell r="P235">
            <v>85653</v>
          </cell>
          <cell r="R235">
            <v>0</v>
          </cell>
          <cell r="S235">
            <v>0</v>
          </cell>
          <cell r="T235">
            <v>0</v>
          </cell>
        </row>
        <row r="236">
          <cell r="A236" t="str">
            <v>11.3.5</v>
          </cell>
          <cell r="B236" t="str">
            <v>T.G.               (64%)</v>
          </cell>
          <cell r="C236" t="str">
            <v xml:space="preserve"> MOBE               (28,4%)</v>
          </cell>
          <cell r="D236" t="str">
            <v xml:space="preserve"> HE               (1,4%)</v>
          </cell>
          <cell r="E236" t="str">
            <v xml:space="preserve"> TRA               (6,2%)</v>
          </cell>
          <cell r="F236" t="str">
            <v>Suministro, transporte e instalación de tubería metálica EMT diámetro 3/4". Incluye adaptadores, uniones, curvas, grapas doble ala y demás accesorios necesarios para su correcta instalación.</v>
          </cell>
          <cell r="G236" t="str">
            <v>m</v>
          </cell>
          <cell r="H236">
            <v>2</v>
          </cell>
          <cell r="I236">
            <v>10855</v>
          </cell>
          <cell r="J236">
            <v>21710</v>
          </cell>
          <cell r="K236">
            <v>2</v>
          </cell>
          <cell r="L236">
            <v>21710</v>
          </cell>
          <cell r="M236" t="str">
            <v>+</v>
          </cell>
          <cell r="N236">
            <v>0</v>
          </cell>
          <cell r="O236">
            <v>2</v>
          </cell>
          <cell r="P236">
            <v>21710</v>
          </cell>
          <cell r="R236">
            <v>0</v>
          </cell>
          <cell r="S236">
            <v>0</v>
          </cell>
          <cell r="T236">
            <v>0</v>
          </cell>
        </row>
        <row r="237">
          <cell r="A237" t="str">
            <v>11.3.6</v>
          </cell>
          <cell r="B237" t="str">
            <v>T.G.               (67,5%)</v>
          </cell>
          <cell r="C237" t="str">
            <v xml:space="preserve"> MOBE               (26,2%)</v>
          </cell>
          <cell r="D237" t="str">
            <v xml:space="preserve"> HE               (1,3%)</v>
          </cell>
          <cell r="E237" t="str">
            <v xml:space="preserve"> TRA               (5%)</v>
          </cell>
          <cell r="F237" t="str">
            <v>Suministro, transporte e instalación de tubería metálica EMT diámetro 1". Incluye adaptadores, uniones, curvas, grapas doble ala y demás accesorios necesarios para su correcta instalación.</v>
          </cell>
          <cell r="G237" t="str">
            <v>m</v>
          </cell>
          <cell r="H237">
            <v>60</v>
          </cell>
          <cell r="I237">
            <v>13495</v>
          </cell>
          <cell r="J237">
            <v>809700</v>
          </cell>
          <cell r="K237">
            <v>60</v>
          </cell>
          <cell r="L237">
            <v>809700</v>
          </cell>
          <cell r="M237" t="str">
            <v>+</v>
          </cell>
          <cell r="N237">
            <v>0</v>
          </cell>
          <cell r="O237">
            <v>60</v>
          </cell>
          <cell r="P237">
            <v>809700</v>
          </cell>
          <cell r="R237">
            <v>0</v>
          </cell>
          <cell r="S237">
            <v>0</v>
          </cell>
          <cell r="T237">
            <v>0</v>
          </cell>
        </row>
        <row r="238">
          <cell r="A238" t="str">
            <v>11.3.7</v>
          </cell>
          <cell r="B238" t="str">
            <v>IE               (87,4%)</v>
          </cell>
          <cell r="C238" t="str">
            <v xml:space="preserve"> MOBE               (11,6%)</v>
          </cell>
          <cell r="D238" t="str">
            <v xml:space="preserve"> HE               (0,6%)</v>
          </cell>
          <cell r="E238" t="str">
            <v xml:space="preserve"> TRA               (0,4%)</v>
          </cell>
          <cell r="F238" t="str">
            <v>Suministro, transporte e instalación de canaleta metálica con división de 12x5 centímetros, calibre 18 USG en lamina cold- rolled, pintura electrostática. Incluye tapa clip y atornillada con pestañas hacia afuera, obra civil y demás elementos necesarios para su correcta instalación. Debe tener certificación RETIE.</v>
          </cell>
          <cell r="G238" t="str">
            <v>m</v>
          </cell>
          <cell r="H238">
            <v>123</v>
          </cell>
          <cell r="I238">
            <v>44793</v>
          </cell>
          <cell r="J238">
            <v>5509539</v>
          </cell>
          <cell r="K238">
            <v>123</v>
          </cell>
          <cell r="L238">
            <v>5509539</v>
          </cell>
          <cell r="M238" t="str">
            <v>+</v>
          </cell>
          <cell r="N238">
            <v>0</v>
          </cell>
          <cell r="O238">
            <v>123</v>
          </cell>
          <cell r="P238">
            <v>5509539</v>
          </cell>
          <cell r="R238">
            <v>0</v>
          </cell>
          <cell r="S238">
            <v>0</v>
          </cell>
          <cell r="T238">
            <v>0</v>
          </cell>
        </row>
        <row r="239">
          <cell r="A239" t="str">
            <v>11.3.8</v>
          </cell>
          <cell r="B239" t="str">
            <v>IE               (80,3%)</v>
          </cell>
          <cell r="C239" t="str">
            <v xml:space="preserve"> MOBE               (15,5%)</v>
          </cell>
          <cell r="D239" t="str">
            <v xml:space="preserve"> HE               (0,8%)</v>
          </cell>
          <cell r="E239" t="str">
            <v xml:space="preserve"> TRA               (3,4%)</v>
          </cell>
          <cell r="F239" t="str">
            <v>Suministro, transporte e instalación de troquel de un servicio en canaleta de 12 x5 /11x5cm. Calibre 18 USG en lámina cold-rolled, pintura electrostática. Incluye marcación y accesorios necesarios  para su correcta instalación.</v>
          </cell>
          <cell r="G239" t="str">
            <v>un</v>
          </cell>
          <cell r="H239">
            <v>97</v>
          </cell>
          <cell r="I239">
            <v>8502</v>
          </cell>
          <cell r="J239">
            <v>824694</v>
          </cell>
          <cell r="K239">
            <v>97</v>
          </cell>
          <cell r="L239">
            <v>824694</v>
          </cell>
          <cell r="M239" t="str">
            <v>+</v>
          </cell>
          <cell r="N239">
            <v>0</v>
          </cell>
          <cell r="O239">
            <v>97</v>
          </cell>
          <cell r="P239">
            <v>824694</v>
          </cell>
          <cell r="R239">
            <v>0</v>
          </cell>
          <cell r="S239">
            <v>0</v>
          </cell>
          <cell r="T239">
            <v>0</v>
          </cell>
        </row>
        <row r="240">
          <cell r="A240" t="str">
            <v>11.3.9</v>
          </cell>
          <cell r="B240" t="str">
            <v>IE               (48,7%)</v>
          </cell>
          <cell r="C240" t="str">
            <v xml:space="preserve"> MOBE               (47,3%)</v>
          </cell>
          <cell r="D240" t="str">
            <v xml:space="preserve"> HE               (2,4%)</v>
          </cell>
          <cell r="E240" t="str">
            <v xml:space="preserve"> TRA               (1,6%)</v>
          </cell>
          <cell r="F240" t="str">
            <v>Suministro, transporte e instalación de canaleta metálica con división de 4x2 centímetros, calibre 18 USG en lamina cold- rolled, pintura electrostática. Incluye tcon división  central, con pestañas para tapar hacia afuera. Incluye accesorios y elementos de fijación. obra civil y demás elementos necesarios para su correcta instalación. Debe tener certificación RETIE.</v>
          </cell>
          <cell r="G240" t="str">
            <v>m</v>
          </cell>
          <cell r="H240">
            <v>45</v>
          </cell>
          <cell r="I240">
            <v>11670</v>
          </cell>
          <cell r="J240">
            <v>525150</v>
          </cell>
          <cell r="K240">
            <v>45</v>
          </cell>
          <cell r="L240">
            <v>525150</v>
          </cell>
          <cell r="M240" t="str">
            <v>+</v>
          </cell>
          <cell r="N240">
            <v>0</v>
          </cell>
          <cell r="O240">
            <v>45</v>
          </cell>
          <cell r="P240">
            <v>525150</v>
          </cell>
          <cell r="R240">
            <v>0</v>
          </cell>
          <cell r="S240">
            <v>0</v>
          </cell>
          <cell r="T240">
            <v>0</v>
          </cell>
        </row>
        <row r="241">
          <cell r="A241" t="str">
            <v>11.3.10</v>
          </cell>
          <cell r="B241" t="str">
            <v>IE               (89,1%)</v>
          </cell>
          <cell r="C241" t="str">
            <v xml:space="preserve"> MOBE               (10%)</v>
          </cell>
          <cell r="D241" t="str">
            <v xml:space="preserve"> HE               (0,5%)</v>
          </cell>
          <cell r="E241" t="str">
            <v xml:space="preserve"> TRA               (0,4%)</v>
          </cell>
          <cell r="F241" t="str">
            <v>Suministro, transporte e instalación de canaleta metálica con división de 12x5 centímetros instalada en cielo, calibre 18 USG en lamina cold- rolled, pintura electrostática. Incluye tapa clip y atornillada con pestañas hacia afuera, soporte con esparrago de 3/8" y perfil ranurado, obra civil y demás elementos necesarios para su correcta instalación. Debe tener certificación RETIE.</v>
          </cell>
          <cell r="G241" t="str">
            <v>m</v>
          </cell>
          <cell r="H241">
            <v>10</v>
          </cell>
          <cell r="I241">
            <v>52139</v>
          </cell>
          <cell r="J241">
            <v>521390</v>
          </cell>
          <cell r="K241">
            <v>10</v>
          </cell>
          <cell r="L241">
            <v>521390</v>
          </cell>
          <cell r="M241" t="str">
            <v>+</v>
          </cell>
          <cell r="N241">
            <v>0</v>
          </cell>
          <cell r="O241">
            <v>10</v>
          </cell>
          <cell r="P241">
            <v>521390</v>
          </cell>
          <cell r="R241">
            <v>0</v>
          </cell>
          <cell r="S241">
            <v>0</v>
          </cell>
          <cell r="T241">
            <v>0</v>
          </cell>
        </row>
        <row r="242">
          <cell r="A242" t="str">
            <v>11.4.0</v>
          </cell>
          <cell r="B242">
            <v>0</v>
          </cell>
          <cell r="C242">
            <v>0</v>
          </cell>
          <cell r="D242">
            <v>0</v>
          </cell>
          <cell r="E242">
            <v>0</v>
          </cell>
          <cell r="F242" t="str">
            <v>CAJAS Y TABLEROS</v>
          </cell>
          <cell r="S242">
            <v>0</v>
          </cell>
          <cell r="T242">
            <v>0</v>
          </cell>
        </row>
        <row r="243">
          <cell r="A243" t="str">
            <v>11.4.1</v>
          </cell>
          <cell r="B243" t="str">
            <v>IET               (71,3%)</v>
          </cell>
          <cell r="C243" t="str">
            <v xml:space="preserve"> MOBE               (27%)</v>
          </cell>
          <cell r="D243" t="str">
            <v xml:space="preserve"> HE               (1,4%)</v>
          </cell>
          <cell r="E243" t="str">
            <v xml:space="preserve"> TRA               (0,3%)</v>
          </cell>
          <cell r="F243"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G243" t="str">
            <v>un</v>
          </cell>
          <cell r="H243">
            <v>1</v>
          </cell>
          <cell r="I243">
            <v>97515</v>
          </cell>
          <cell r="J243">
            <v>97515</v>
          </cell>
          <cell r="K243">
            <v>1</v>
          </cell>
          <cell r="L243">
            <v>97515</v>
          </cell>
          <cell r="M243" t="str">
            <v>+</v>
          </cell>
          <cell r="N243">
            <v>0</v>
          </cell>
          <cell r="O243">
            <v>1</v>
          </cell>
          <cell r="P243">
            <v>97515</v>
          </cell>
          <cell r="R243">
            <v>0</v>
          </cell>
          <cell r="S243">
            <v>0</v>
          </cell>
          <cell r="T243">
            <v>0</v>
          </cell>
        </row>
        <row r="244">
          <cell r="A244" t="str">
            <v>11.4.2</v>
          </cell>
          <cell r="B244" t="str">
            <v>IET               (44,6%)</v>
          </cell>
          <cell r="C244" t="str">
            <v xml:space="preserve"> MOBE               (52,2%)</v>
          </cell>
          <cell r="D244" t="str">
            <v xml:space="preserve"> HE               (2,6%)</v>
          </cell>
          <cell r="E244" t="str">
            <v xml:space="preserve"> TRA               (0,6%)</v>
          </cell>
          <cell r="F244" t="str">
            <v>Suministro, transporte e instalación de caja metálica con tapa atornillada para energía, sonido, imagen y/o telecomunicaciones, con lámina calibre 20 USG con fondo metálico y pintura electrostática de 20x20x10cm. Incluye obra civil, botada de escombros y demás accesorios necesarios para su correcta instalación.</v>
          </cell>
          <cell r="G244" t="str">
            <v>un</v>
          </cell>
          <cell r="H244">
            <v>1</v>
          </cell>
          <cell r="I244">
            <v>50502</v>
          </cell>
          <cell r="J244">
            <v>50502</v>
          </cell>
          <cell r="K244">
            <v>1</v>
          </cell>
          <cell r="L244">
            <v>50502</v>
          </cell>
          <cell r="M244" t="str">
            <v>+</v>
          </cell>
          <cell r="N244">
            <v>0</v>
          </cell>
          <cell r="O244">
            <v>1</v>
          </cell>
          <cell r="P244">
            <v>50502</v>
          </cell>
          <cell r="R244">
            <v>0</v>
          </cell>
          <cell r="S244">
            <v>0</v>
          </cell>
          <cell r="T244">
            <v>0</v>
          </cell>
        </row>
        <row r="245">
          <cell r="A245" t="str">
            <v>11.4.3</v>
          </cell>
          <cell r="B245" t="str">
            <v>IET               (63,7%)</v>
          </cell>
          <cell r="C245" t="str">
            <v xml:space="preserve"> MOBE               (32%)</v>
          </cell>
          <cell r="D245" t="str">
            <v xml:space="preserve"> HE               (1,6%)</v>
          </cell>
          <cell r="E245" t="str">
            <v xml:space="preserve"> TRA               (2,7%)</v>
          </cell>
          <cell r="F245"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245" t="str">
            <v>un</v>
          </cell>
          <cell r="H245">
            <v>5</v>
          </cell>
          <cell r="I245">
            <v>10757</v>
          </cell>
          <cell r="J245">
            <v>53785</v>
          </cell>
          <cell r="K245">
            <v>5</v>
          </cell>
          <cell r="L245">
            <v>53785</v>
          </cell>
          <cell r="M245" t="str">
            <v>+</v>
          </cell>
          <cell r="N245">
            <v>0</v>
          </cell>
          <cell r="O245">
            <v>5</v>
          </cell>
          <cell r="P245">
            <v>53785</v>
          </cell>
          <cell r="R245">
            <v>0</v>
          </cell>
          <cell r="S245">
            <v>0</v>
          </cell>
          <cell r="T245">
            <v>0</v>
          </cell>
        </row>
        <row r="246">
          <cell r="A246" t="str">
            <v>11.4.4</v>
          </cell>
          <cell r="B246" t="str">
            <v>IET               (58,9%)</v>
          </cell>
          <cell r="C246" t="str">
            <v xml:space="preserve"> MOBE               (38,5%)</v>
          </cell>
          <cell r="D246" t="str">
            <v xml:space="preserve"> HE               (1,9%)</v>
          </cell>
          <cell r="E246" t="str">
            <v xml:space="preserve"> TRA               (0,7%)</v>
          </cell>
          <cell r="F246" t="str">
            <v>Suministro, transporte e instalación de tablero de 6 circuitos bifásico 4H, 75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6" t="str">
            <v>un</v>
          </cell>
          <cell r="H246">
            <v>1</v>
          </cell>
          <cell r="I246">
            <v>136907</v>
          </cell>
          <cell r="J246">
            <v>136907</v>
          </cell>
          <cell r="K246">
            <v>1</v>
          </cell>
          <cell r="L246">
            <v>136907</v>
          </cell>
          <cell r="M246" t="str">
            <v>+</v>
          </cell>
          <cell r="N246">
            <v>0</v>
          </cell>
          <cell r="O246">
            <v>1</v>
          </cell>
          <cell r="P246">
            <v>136907</v>
          </cell>
          <cell r="R246">
            <v>0</v>
          </cell>
          <cell r="S246">
            <v>0</v>
          </cell>
          <cell r="T246">
            <v>0</v>
          </cell>
        </row>
        <row r="247">
          <cell r="A247" t="str">
            <v>11.4.5</v>
          </cell>
          <cell r="B247" t="str">
            <v>IET               (82%)</v>
          </cell>
          <cell r="C247" t="str">
            <v xml:space="preserve"> MOBE               (16,8%)</v>
          </cell>
          <cell r="D247" t="str">
            <v xml:space="preserve"> HE               (0,8%)</v>
          </cell>
          <cell r="E247" t="str">
            <v xml:space="preserve"> TRA               (0,4%)</v>
          </cell>
          <cell r="F247"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7" t="str">
            <v>un</v>
          </cell>
          <cell r="H247">
            <v>2</v>
          </cell>
          <cell r="I247">
            <v>229729</v>
          </cell>
          <cell r="J247">
            <v>459458</v>
          </cell>
          <cell r="K247">
            <v>2</v>
          </cell>
          <cell r="L247">
            <v>459458</v>
          </cell>
          <cell r="M247" t="str">
            <v>+</v>
          </cell>
          <cell r="N247">
            <v>0</v>
          </cell>
          <cell r="O247">
            <v>2</v>
          </cell>
          <cell r="P247">
            <v>459458</v>
          </cell>
          <cell r="R247">
            <v>0</v>
          </cell>
          <cell r="S247">
            <v>0</v>
          </cell>
          <cell r="T247">
            <v>0</v>
          </cell>
        </row>
        <row r="248">
          <cell r="A248" t="str">
            <v>11.4.6</v>
          </cell>
          <cell r="B248" t="str">
            <v>IET               (86,9%)</v>
          </cell>
          <cell r="C248" t="str">
            <v xml:space="preserve"> MOBE               (12,3%)</v>
          </cell>
          <cell r="D248" t="str">
            <v xml:space="preserve"> HE               (0,6%)</v>
          </cell>
          <cell r="E248" t="str">
            <v xml:space="preserve"> TRA               (0,2%)</v>
          </cell>
          <cell r="F248"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8" t="str">
            <v>un</v>
          </cell>
          <cell r="H248">
            <v>1</v>
          </cell>
          <cell r="I248">
            <v>403314</v>
          </cell>
          <cell r="J248">
            <v>403314</v>
          </cell>
          <cell r="K248">
            <v>1</v>
          </cell>
          <cell r="L248">
            <v>403314</v>
          </cell>
          <cell r="M248" t="str">
            <v>+</v>
          </cell>
          <cell r="N248">
            <v>0</v>
          </cell>
          <cell r="O248">
            <v>1</v>
          </cell>
          <cell r="P248">
            <v>403314</v>
          </cell>
          <cell r="R248">
            <v>0</v>
          </cell>
          <cell r="S248">
            <v>0</v>
          </cell>
          <cell r="T248">
            <v>0</v>
          </cell>
        </row>
        <row r="249">
          <cell r="A249" t="str">
            <v>11.4.7</v>
          </cell>
          <cell r="B249" t="str">
            <v>HI               (100%)</v>
          </cell>
          <cell r="C249">
            <v>0</v>
          </cell>
          <cell r="D249">
            <v>0</v>
          </cell>
          <cell r="E249">
            <v>0</v>
          </cell>
          <cell r="F249" t="str">
            <v>Suministro, transporte e instalación de llave selectora de 3 posiciones fijas, 63A , 240V de incrustar, dos entradas, una salida. Incluye: caja, elementos de fijación y marcación</v>
          </cell>
          <cell r="G249" t="str">
            <v>un</v>
          </cell>
          <cell r="H249">
            <v>1</v>
          </cell>
          <cell r="I249">
            <v>449873</v>
          </cell>
          <cell r="J249">
            <v>449873</v>
          </cell>
          <cell r="K249">
            <v>1</v>
          </cell>
          <cell r="L249">
            <v>449873</v>
          </cell>
          <cell r="M249" t="str">
            <v>+</v>
          </cell>
          <cell r="N249">
            <v>0</v>
          </cell>
          <cell r="O249">
            <v>1</v>
          </cell>
          <cell r="P249">
            <v>449873</v>
          </cell>
          <cell r="R249">
            <v>0</v>
          </cell>
          <cell r="S249">
            <v>0</v>
          </cell>
          <cell r="T249">
            <v>0</v>
          </cell>
        </row>
        <row r="250">
          <cell r="A250" t="str">
            <v>11.4.8</v>
          </cell>
          <cell r="B250" t="str">
            <v>SA               (97,6%)</v>
          </cell>
          <cell r="C250" t="str">
            <v xml:space="preserve"> MOBE               (2,1%)</v>
          </cell>
          <cell r="D250" t="str">
            <v xml:space="preserve"> HE               (0,1%)</v>
          </cell>
          <cell r="E250" t="str">
            <v xml:space="preserve"> TRA               (0,2%)</v>
          </cell>
          <cell r="F250" t="str">
            <v>Suministro, transporte e instalación de toma de seguridad -2 polos + tierra,  3H, tipo VCP;  60A, 230 Voltios, grado de protección IP44, para incrustar en caja. Incluye caja metálica galvanizada, terminales, anillo de identificación, fijación, conectores y demás accesorios necesarios para su correcta instalación.</v>
          </cell>
          <cell r="G250" t="str">
            <v>un</v>
          </cell>
          <cell r="H250">
            <v>2</v>
          </cell>
          <cell r="I250">
            <v>269694</v>
          </cell>
          <cell r="J250">
            <v>539388</v>
          </cell>
          <cell r="K250">
            <v>2</v>
          </cell>
          <cell r="L250">
            <v>539388</v>
          </cell>
          <cell r="M250" t="str">
            <v>+</v>
          </cell>
          <cell r="N250">
            <v>0</v>
          </cell>
          <cell r="O250">
            <v>2</v>
          </cell>
          <cell r="P250">
            <v>539388</v>
          </cell>
          <cell r="R250">
            <v>0</v>
          </cell>
          <cell r="S250">
            <v>0</v>
          </cell>
          <cell r="T250">
            <v>0</v>
          </cell>
        </row>
        <row r="251">
          <cell r="A251" t="str">
            <v>11.4.9</v>
          </cell>
          <cell r="B251" t="str">
            <v>IET               (97,5%)</v>
          </cell>
          <cell r="C251" t="str">
            <v xml:space="preserve"> MOBE               (2,1%)</v>
          </cell>
          <cell r="D251" t="str">
            <v xml:space="preserve"> HE               (0,1%)</v>
          </cell>
          <cell r="E251" t="str">
            <v xml:space="preserve"> TRA               (0,3%)</v>
          </cell>
          <cell r="F251" t="str">
            <v>Suministro, transporte e instalación de clavija de seguridad 2 polos+tierra, 3 H, tipo VCP; 60 amperios, 230 Voltios, grado de protección IP44. Incluye accesorios necesarios para su correcta instalación.</v>
          </cell>
          <cell r="G251" t="str">
            <v>un</v>
          </cell>
          <cell r="H251">
            <v>2</v>
          </cell>
          <cell r="I251">
            <v>161369</v>
          </cell>
          <cell r="J251">
            <v>322738</v>
          </cell>
          <cell r="K251">
            <v>2</v>
          </cell>
          <cell r="L251">
            <v>322738</v>
          </cell>
          <cell r="M251" t="str">
            <v>+</v>
          </cell>
          <cell r="N251">
            <v>0</v>
          </cell>
          <cell r="O251">
            <v>2</v>
          </cell>
          <cell r="P251">
            <v>322738</v>
          </cell>
          <cell r="R251">
            <v>0</v>
          </cell>
          <cell r="S251">
            <v>0</v>
          </cell>
          <cell r="T251">
            <v>0</v>
          </cell>
        </row>
        <row r="252">
          <cell r="A252" t="str">
            <v>11.4.10</v>
          </cell>
          <cell r="B252" t="str">
            <v>SA               (78,3%)</v>
          </cell>
          <cell r="C252" t="str">
            <v xml:space="preserve"> MOBE               (20,1%)</v>
          </cell>
          <cell r="D252" t="str">
            <v xml:space="preserve"> HE               (1%)</v>
          </cell>
          <cell r="E252" t="str">
            <v xml:space="preserve"> TRA               (0,6%)</v>
          </cell>
          <cell r="F252"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52" t="str">
            <v>un</v>
          </cell>
          <cell r="H252">
            <v>2</v>
          </cell>
          <cell r="I252">
            <v>79878</v>
          </cell>
          <cell r="J252">
            <v>159756</v>
          </cell>
          <cell r="K252">
            <v>2</v>
          </cell>
          <cell r="L252">
            <v>159756</v>
          </cell>
          <cell r="M252" t="str">
            <v>+</v>
          </cell>
          <cell r="N252">
            <v>0</v>
          </cell>
          <cell r="O252">
            <v>2</v>
          </cell>
          <cell r="P252">
            <v>159756</v>
          </cell>
          <cell r="R252">
            <v>0</v>
          </cell>
          <cell r="S252">
            <v>0</v>
          </cell>
          <cell r="T252">
            <v>0</v>
          </cell>
        </row>
        <row r="253">
          <cell r="A253" t="str">
            <v>11.4.11</v>
          </cell>
          <cell r="B253" t="str">
            <v>HI               (96,1%)</v>
          </cell>
          <cell r="C253" t="str">
            <v xml:space="preserve"> MOBE               (0,8%)</v>
          </cell>
          <cell r="D253" t="str">
            <v xml:space="preserve"> HE               (3,1%)</v>
          </cell>
          <cell r="E253">
            <v>0</v>
          </cell>
          <cell r="F253" t="str">
            <v xml:space="preserve">Suministro, transporte e instalación de acondicionador de voltaje de trabajo pesado 10 KW, monofásico entrada 240V/120V, salida 240V/120V. Incluye: doble juego de supresores de pico marca IPL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fin. </v>
          </cell>
          <cell r="G253" t="str">
            <v>un</v>
          </cell>
          <cell r="H253">
            <v>1</v>
          </cell>
          <cell r="I253">
            <v>4312879</v>
          </cell>
          <cell r="J253">
            <v>4312879</v>
          </cell>
          <cell r="K253">
            <v>1</v>
          </cell>
          <cell r="L253">
            <v>4312879</v>
          </cell>
          <cell r="M253" t="str">
            <v>+</v>
          </cell>
          <cell r="N253">
            <v>0</v>
          </cell>
          <cell r="O253">
            <v>1</v>
          </cell>
          <cell r="P253">
            <v>4312879</v>
          </cell>
          <cell r="R253">
            <v>0</v>
          </cell>
          <cell r="S253">
            <v>0</v>
          </cell>
          <cell r="T253">
            <v>0</v>
          </cell>
        </row>
        <row r="254">
          <cell r="A254" t="str">
            <v>11.4.12</v>
          </cell>
          <cell r="B254" t="str">
            <v>IET               (97,1%)</v>
          </cell>
          <cell r="C254" t="str">
            <v xml:space="preserve"> MOBE               (2,7%)</v>
          </cell>
          <cell r="D254" t="str">
            <v xml:space="preserve"> HE               (0,1%)</v>
          </cell>
          <cell r="E254" t="str">
            <v xml:space="preserve"> TRA               (0,1%)</v>
          </cell>
          <cell r="F254" t="str">
            <v>Suministro, transporte e instalación  de DPS clase I, tipo panel, monofásico , 3 hilos + tierra, 120/240VAC, MCOV: 150V, VPR: L-N 400V, L-L: 800V diseño modular alta capacidad de protección, ref Lev -52120-M2, 120/240Vac, 100KA +(50KA. N-G)</v>
          </cell>
          <cell r="G254" t="str">
            <v>un</v>
          </cell>
          <cell r="H254">
            <v>1</v>
          </cell>
          <cell r="I254">
            <v>2277907</v>
          </cell>
          <cell r="J254">
            <v>2277907</v>
          </cell>
          <cell r="K254">
            <v>1</v>
          </cell>
          <cell r="L254">
            <v>2277907</v>
          </cell>
          <cell r="M254" t="str">
            <v>+</v>
          </cell>
          <cell r="N254">
            <v>0</v>
          </cell>
          <cell r="O254">
            <v>1</v>
          </cell>
          <cell r="P254">
            <v>2277907</v>
          </cell>
          <cell r="R254">
            <v>0</v>
          </cell>
          <cell r="S254">
            <v>0</v>
          </cell>
          <cell r="T254">
            <v>0</v>
          </cell>
        </row>
        <row r="255">
          <cell r="A255" t="str">
            <v>11.4.13</v>
          </cell>
          <cell r="B255" t="str">
            <v>IET               (89,9%)</v>
          </cell>
          <cell r="C255" t="str">
            <v xml:space="preserve"> MOBE               (9,5%)</v>
          </cell>
          <cell r="D255" t="str">
            <v xml:space="preserve"> HE               (0,5%)</v>
          </cell>
          <cell r="E255" t="str">
            <v xml:space="preserve"> TRA               (0,1%)</v>
          </cell>
          <cell r="F255" t="str">
            <v>Suministro e instalación caja metálica doble fondo de  40x30x15cm con chapa,  empotrada, para alojar 3 contactores tripolares. Incluye: riel Omega, dos (2) contactores tripolares AC3 de 20A, 110V, para instalar en riel, interconexiones en cable y demás accesorios necesario  para su correcta instalación y funcionamiento</v>
          </cell>
          <cell r="G255" t="str">
            <v>un</v>
          </cell>
          <cell r="H255">
            <v>1</v>
          </cell>
          <cell r="I255">
            <v>276417</v>
          </cell>
          <cell r="J255">
            <v>276417</v>
          </cell>
          <cell r="K255">
            <v>1</v>
          </cell>
          <cell r="L255">
            <v>276417</v>
          </cell>
          <cell r="M255" t="str">
            <v>+</v>
          </cell>
          <cell r="N255">
            <v>0</v>
          </cell>
          <cell r="O255">
            <v>1</v>
          </cell>
          <cell r="P255">
            <v>276417</v>
          </cell>
          <cell r="R255">
            <v>0</v>
          </cell>
          <cell r="S255">
            <v>0</v>
          </cell>
          <cell r="T255">
            <v>0</v>
          </cell>
        </row>
        <row r="256">
          <cell r="A256" t="str">
            <v>11.5.0</v>
          </cell>
          <cell r="B256">
            <v>0</v>
          </cell>
          <cell r="C256">
            <v>0</v>
          </cell>
          <cell r="D256">
            <v>0</v>
          </cell>
          <cell r="E256">
            <v>0</v>
          </cell>
          <cell r="F256" t="str">
            <v>SALIDAS DE ENERGÍA</v>
          </cell>
          <cell r="S256">
            <v>0</v>
          </cell>
          <cell r="T256">
            <v>0</v>
          </cell>
        </row>
        <row r="257">
          <cell r="A257" t="str">
            <v>11.5.1</v>
          </cell>
          <cell r="B257" t="str">
            <v>SA               (62,5%)</v>
          </cell>
          <cell r="C257" t="str">
            <v xml:space="preserve"> MOBE               (34,8%)</v>
          </cell>
          <cell r="D257" t="str">
            <v xml:space="preserve"> HE               (1,7%)</v>
          </cell>
          <cell r="E257" t="str">
            <v xml:space="preserve"> TRA               (1%)</v>
          </cell>
          <cell r="F257"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AWG-CU-THHN/THWN-90ºC,  obra civil, y demás accesorios y elementos para su correcta instalación y funcionamiento.(Salida promedio de 4 m).</v>
          </cell>
          <cell r="G257" t="str">
            <v>un</v>
          </cell>
          <cell r="H257">
            <v>2</v>
          </cell>
          <cell r="I257">
            <v>46111</v>
          </cell>
          <cell r="J257">
            <v>92222</v>
          </cell>
          <cell r="K257">
            <v>2</v>
          </cell>
          <cell r="L257">
            <v>92222</v>
          </cell>
          <cell r="M257" t="str">
            <v>+</v>
          </cell>
          <cell r="N257">
            <v>0</v>
          </cell>
          <cell r="O257">
            <v>2</v>
          </cell>
          <cell r="P257">
            <v>92222</v>
          </cell>
          <cell r="R257">
            <v>0</v>
          </cell>
          <cell r="S257">
            <v>0</v>
          </cell>
          <cell r="T257">
            <v>0</v>
          </cell>
        </row>
        <row r="258">
          <cell r="A258" t="str">
            <v>11.5.2</v>
          </cell>
          <cell r="B258" t="str">
            <v>SA               (77,4%)</v>
          </cell>
          <cell r="C258" t="str">
            <v xml:space="preserve"> MOBE               (21%)</v>
          </cell>
          <cell r="D258" t="str">
            <v xml:space="preserve"> HE               (1%)</v>
          </cell>
          <cell r="E258" t="str">
            <v xml:space="preserve"> TRA               (0,6%)</v>
          </cell>
          <cell r="F258"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AWG-CU-THHN/THWN-90ºC, tornillos, obra civil y demás accesorios y elementos para su correcta instalación y funcionamiento. (salida promedio 4 m).</v>
          </cell>
          <cell r="G258" t="str">
            <v>un</v>
          </cell>
          <cell r="H258">
            <v>2</v>
          </cell>
          <cell r="I258">
            <v>76473</v>
          </cell>
          <cell r="J258">
            <v>152946</v>
          </cell>
          <cell r="K258">
            <v>2</v>
          </cell>
          <cell r="L258">
            <v>152946</v>
          </cell>
          <cell r="M258" t="str">
            <v>+</v>
          </cell>
          <cell r="N258">
            <v>0</v>
          </cell>
          <cell r="O258">
            <v>2</v>
          </cell>
          <cell r="P258">
            <v>152946</v>
          </cell>
          <cell r="R258">
            <v>0</v>
          </cell>
          <cell r="S258">
            <v>0</v>
          </cell>
          <cell r="T258">
            <v>0</v>
          </cell>
        </row>
        <row r="259">
          <cell r="A259" t="str">
            <v>11.5.3</v>
          </cell>
          <cell r="B259" t="str">
            <v>SA               (88%)</v>
          </cell>
          <cell r="C259" t="str">
            <v xml:space="preserve"> MOBE               (10,6%)</v>
          </cell>
          <cell r="D259" t="str">
            <v xml:space="preserve"> HE               (0,5%)</v>
          </cell>
          <cell r="E259" t="str">
            <v xml:space="preserve"> TRA               (0,9%)</v>
          </cell>
          <cell r="F259"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G259" t="str">
            <v>un</v>
          </cell>
          <cell r="H259">
            <v>27</v>
          </cell>
          <cell r="I259">
            <v>21692</v>
          </cell>
          <cell r="J259">
            <v>585684</v>
          </cell>
          <cell r="K259">
            <v>27</v>
          </cell>
          <cell r="L259">
            <v>585684</v>
          </cell>
          <cell r="M259" t="str">
            <v>+</v>
          </cell>
          <cell r="N259">
            <v>0</v>
          </cell>
          <cell r="O259">
            <v>27</v>
          </cell>
          <cell r="P259">
            <v>585684</v>
          </cell>
          <cell r="R259">
            <v>0</v>
          </cell>
          <cell r="S259">
            <v>0</v>
          </cell>
          <cell r="T259">
            <v>0</v>
          </cell>
        </row>
        <row r="260">
          <cell r="A260" t="str">
            <v>11.5.4</v>
          </cell>
          <cell r="B260" t="str">
            <v>SA               (62,3%)</v>
          </cell>
          <cell r="C260" t="str">
            <v xml:space="preserve"> MOBE               (33,2%)</v>
          </cell>
          <cell r="D260" t="str">
            <v xml:space="preserve"> HE               (1,7%)</v>
          </cell>
          <cell r="E260" t="str">
            <v xml:space="preserve"> TRA               (2,8%)</v>
          </cell>
          <cell r="F260"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G260" t="str">
            <v>un</v>
          </cell>
          <cell r="H260">
            <v>39</v>
          </cell>
          <cell r="I260">
            <v>6902</v>
          </cell>
          <cell r="J260">
            <v>269178</v>
          </cell>
          <cell r="K260">
            <v>39</v>
          </cell>
          <cell r="L260">
            <v>269178</v>
          </cell>
          <cell r="M260" t="str">
            <v>+</v>
          </cell>
          <cell r="N260">
            <v>0</v>
          </cell>
          <cell r="O260">
            <v>39</v>
          </cell>
          <cell r="P260">
            <v>269178</v>
          </cell>
          <cell r="R260">
            <v>0</v>
          </cell>
          <cell r="S260">
            <v>0</v>
          </cell>
          <cell r="T260">
            <v>0</v>
          </cell>
        </row>
        <row r="261">
          <cell r="A261" t="str">
            <v>11.5.5</v>
          </cell>
          <cell r="B261" t="str">
            <v>SA               (71,6%)</v>
          </cell>
          <cell r="C261" t="str">
            <v xml:space="preserve"> MOBE               (26,3%)</v>
          </cell>
          <cell r="D261" t="str">
            <v xml:space="preserve"> HE               (1,3%)</v>
          </cell>
          <cell r="E261" t="str">
            <v xml:space="preserve"> TRA               (0,8%)</v>
          </cell>
          <cell r="F26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G261" t="str">
            <v>un</v>
          </cell>
          <cell r="H261">
            <v>90</v>
          </cell>
          <cell r="I261">
            <v>62850</v>
          </cell>
          <cell r="J261">
            <v>5656500</v>
          </cell>
          <cell r="K261">
            <v>90</v>
          </cell>
          <cell r="L261">
            <v>5656500</v>
          </cell>
          <cell r="M261" t="str">
            <v>+</v>
          </cell>
          <cell r="N261">
            <v>0</v>
          </cell>
          <cell r="O261">
            <v>90</v>
          </cell>
          <cell r="P261">
            <v>5656500</v>
          </cell>
          <cell r="R261">
            <v>0</v>
          </cell>
          <cell r="S261">
            <v>0</v>
          </cell>
          <cell r="T261">
            <v>0</v>
          </cell>
        </row>
        <row r="262">
          <cell r="A262" t="str">
            <v>11.5.6</v>
          </cell>
          <cell r="B262" t="str">
            <v>SA               (71,6%)</v>
          </cell>
          <cell r="C262" t="str">
            <v xml:space="preserve"> MOBE               (26,3%)</v>
          </cell>
          <cell r="D262" t="str">
            <v xml:space="preserve"> HE               (1,3%)</v>
          </cell>
          <cell r="E262" t="str">
            <v xml:space="preserve"> TRA               (0,8%)</v>
          </cell>
          <cell r="F262" t="str">
            <v>Suministro, transporte e instalación de materiales para salida eléctrica expuesta en tubería EMT para interruptor monopolar de alumbrado 10-15 A, 125V, TIPO LEV 1451 o equivalente. Incluye interruptor,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2" t="str">
            <v>un</v>
          </cell>
          <cell r="H262">
            <v>16</v>
          </cell>
          <cell r="I262">
            <v>62850</v>
          </cell>
          <cell r="J262">
            <v>1005600</v>
          </cell>
          <cell r="K262">
            <v>16</v>
          </cell>
          <cell r="L262">
            <v>1005600</v>
          </cell>
          <cell r="M262" t="str">
            <v>+</v>
          </cell>
          <cell r="N262">
            <v>0</v>
          </cell>
          <cell r="O262">
            <v>16</v>
          </cell>
          <cell r="P262">
            <v>1005600</v>
          </cell>
          <cell r="R262">
            <v>0</v>
          </cell>
          <cell r="S262">
            <v>0</v>
          </cell>
          <cell r="T262">
            <v>0</v>
          </cell>
        </row>
        <row r="263">
          <cell r="A263" t="str">
            <v>11.5.7</v>
          </cell>
          <cell r="B263" t="str">
            <v>SA               (76,3%)</v>
          </cell>
          <cell r="C263" t="str">
            <v xml:space="preserve"> MOBE               (22%)</v>
          </cell>
          <cell r="D263" t="str">
            <v xml:space="preserve"> HE               (1,1%)</v>
          </cell>
          <cell r="E263" t="str">
            <v xml:space="preserve"> TRA               (0,6%)</v>
          </cell>
          <cell r="F263" t="str">
            <v>Suministro, transporte e instalación de materiales para salida eléctrica expuesta en tubería EMT para interruptor bipolar de alumbrado 10-15 A, 125V, TIPO LEV 5224 o equivalente. Incluye suiche,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3" t="str">
            <v>un</v>
          </cell>
          <cell r="H263">
            <v>5</v>
          </cell>
          <cell r="I263">
            <v>75351</v>
          </cell>
          <cell r="J263">
            <v>376755</v>
          </cell>
          <cell r="K263">
            <v>5</v>
          </cell>
          <cell r="L263">
            <v>376755</v>
          </cell>
          <cell r="M263" t="str">
            <v>+</v>
          </cell>
          <cell r="N263">
            <v>0</v>
          </cell>
          <cell r="O263">
            <v>5</v>
          </cell>
          <cell r="P263">
            <v>376755</v>
          </cell>
          <cell r="R263">
            <v>0</v>
          </cell>
          <cell r="S263">
            <v>0</v>
          </cell>
          <cell r="T263">
            <v>0</v>
          </cell>
        </row>
        <row r="264">
          <cell r="A264" t="str">
            <v>11.5.8</v>
          </cell>
          <cell r="B264" t="str">
            <v>SA               (76,8%)</v>
          </cell>
          <cell r="C264" t="str">
            <v xml:space="preserve"> MOBE               (21,5%)</v>
          </cell>
          <cell r="D264" t="str">
            <v xml:space="preserve"> HE               (1,1%)</v>
          </cell>
          <cell r="E264" t="str">
            <v xml:space="preserve"> TRA               (0,6%)</v>
          </cell>
          <cell r="F264"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4" t="str">
            <v>un</v>
          </cell>
          <cell r="H264">
            <v>4</v>
          </cell>
          <cell r="I264">
            <v>77052</v>
          </cell>
          <cell r="J264">
            <v>308208</v>
          </cell>
          <cell r="K264">
            <v>4</v>
          </cell>
          <cell r="L264">
            <v>308208</v>
          </cell>
          <cell r="M264" t="str">
            <v>+</v>
          </cell>
          <cell r="N264">
            <v>0</v>
          </cell>
          <cell r="O264">
            <v>4</v>
          </cell>
          <cell r="P264">
            <v>308208</v>
          </cell>
          <cell r="R264">
            <v>0</v>
          </cell>
          <cell r="S264">
            <v>0</v>
          </cell>
          <cell r="T264">
            <v>0</v>
          </cell>
        </row>
        <row r="265">
          <cell r="A265" t="str">
            <v>11.5.9</v>
          </cell>
          <cell r="B265" t="str">
            <v>SA               (79,2%)</v>
          </cell>
          <cell r="C265" t="str">
            <v xml:space="preserve"> MOBE               (18,9%)</v>
          </cell>
          <cell r="D265" t="str">
            <v xml:space="preserve"> HE               (0,9%)</v>
          </cell>
          <cell r="E265" t="str">
            <v xml:space="preserve"> TRA               (1%)</v>
          </cell>
          <cell r="F265" t="str">
            <v>Suministro, transporte e instalación de materiales para salida de alumbrado, para proyector, por ducto PVC. Incluye cajas 4"x4" PVC con tapa lisa, ducto pvc, adaptadores terminal, curvas, pega pvc, conductores de cobre 12 AWG-CU-THHN/THWN- 90ºC, conectores de conexión y empalme, tornillos, prensaestopa, obra civil y demás accesorios y elementos necesarios para su correcta instalación y funcionamiento. (Salida promedio 15 metros).</v>
          </cell>
          <cell r="G265" t="str">
            <v>un</v>
          </cell>
          <cell r="H265">
            <v>2</v>
          </cell>
          <cell r="I265">
            <v>97295</v>
          </cell>
          <cell r="J265">
            <v>194590</v>
          </cell>
          <cell r="K265">
            <v>2</v>
          </cell>
          <cell r="L265">
            <v>194590</v>
          </cell>
          <cell r="M265" t="str">
            <v>+</v>
          </cell>
          <cell r="N265">
            <v>0</v>
          </cell>
          <cell r="O265">
            <v>2</v>
          </cell>
          <cell r="P265">
            <v>194590</v>
          </cell>
          <cell r="R265">
            <v>0</v>
          </cell>
          <cell r="S265">
            <v>0</v>
          </cell>
          <cell r="T265">
            <v>0</v>
          </cell>
        </row>
        <row r="266">
          <cell r="A266" t="str">
            <v>11.5.10</v>
          </cell>
          <cell r="B266" t="str">
            <v>SA               (78,3%)</v>
          </cell>
          <cell r="C266" t="str">
            <v xml:space="preserve"> MOBE               (20,1%)</v>
          </cell>
          <cell r="D266" t="str">
            <v xml:space="preserve"> HE               (1%)</v>
          </cell>
          <cell r="E266" t="str">
            <v xml:space="preserve"> TRA               (0,6%)</v>
          </cell>
          <cell r="F266"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66" t="str">
            <v>un</v>
          </cell>
          <cell r="H266">
            <v>2</v>
          </cell>
          <cell r="I266">
            <v>79878</v>
          </cell>
          <cell r="J266">
            <v>159756</v>
          </cell>
          <cell r="K266">
            <v>2</v>
          </cell>
          <cell r="L266">
            <v>159756</v>
          </cell>
          <cell r="M266" t="str">
            <v>+</v>
          </cell>
          <cell r="N266">
            <v>0</v>
          </cell>
          <cell r="O266">
            <v>2</v>
          </cell>
          <cell r="P266">
            <v>159756</v>
          </cell>
          <cell r="R266">
            <v>0</v>
          </cell>
          <cell r="S266">
            <v>0</v>
          </cell>
          <cell r="T266">
            <v>0</v>
          </cell>
        </row>
        <row r="267">
          <cell r="A267" t="str">
            <v>11.5.11</v>
          </cell>
          <cell r="B267" t="str">
            <v>SA               (73,4%)</v>
          </cell>
          <cell r="C267" t="str">
            <v xml:space="preserve"> MOBE               (24,8%)</v>
          </cell>
          <cell r="D267" t="str">
            <v xml:space="preserve"> HE               (1,2%)</v>
          </cell>
          <cell r="E267" t="str">
            <v xml:space="preserve"> TRA               (0,6%)</v>
          </cell>
          <cell r="F267" t="str">
            <v>Suministro, transporte e instalación de materiales para salida eléctrica de toma trifilar 20A por ducto pvc,. Incluye toma trifilar, cajas metálica galvanizada con tapa suplemento, ducto pvc, conductores de cobre 3 No12   AWG-CU-THHN/THWN-90ºC, conectores de conexión y empalme, adaptadores terminales, curvas, pega pvc, tornillos, obra civil y demás accesorios y elementos necesarios para su correcta instalación y funcionamiento. (salida promedio de 10 m).</v>
          </cell>
          <cell r="G267" t="str">
            <v>un</v>
          </cell>
          <cell r="H267">
            <v>1</v>
          </cell>
          <cell r="I267">
            <v>78495</v>
          </cell>
          <cell r="J267">
            <v>78495</v>
          </cell>
          <cell r="K267">
            <v>1</v>
          </cell>
          <cell r="L267">
            <v>78495</v>
          </cell>
          <cell r="M267" t="str">
            <v>+</v>
          </cell>
          <cell r="N267">
            <v>0</v>
          </cell>
          <cell r="O267">
            <v>1</v>
          </cell>
          <cell r="P267">
            <v>78495</v>
          </cell>
          <cell r="R267">
            <v>0</v>
          </cell>
          <cell r="S267">
            <v>0</v>
          </cell>
          <cell r="T267">
            <v>0</v>
          </cell>
        </row>
        <row r="268">
          <cell r="A268" t="str">
            <v>11.6.0</v>
          </cell>
          <cell r="B268">
            <v>0</v>
          </cell>
          <cell r="C268">
            <v>0</v>
          </cell>
          <cell r="D268">
            <v>0</v>
          </cell>
          <cell r="E268">
            <v>0</v>
          </cell>
          <cell r="F268" t="str">
            <v>PROTECCIONES ELECTRICAS:  Se debe solicitar al proveedor las curvas de disparo para  verificar la coordinación de protecciones.</v>
          </cell>
          <cell r="J268">
            <v>0</v>
          </cell>
          <cell r="K268">
            <v>0</v>
          </cell>
          <cell r="L268">
            <v>0</v>
          </cell>
          <cell r="M268" t="str">
            <v>+</v>
          </cell>
          <cell r="N268">
            <v>0</v>
          </cell>
          <cell r="O268">
            <v>0</v>
          </cell>
          <cell r="P268">
            <v>0</v>
          </cell>
          <cell r="R268">
            <v>0</v>
          </cell>
          <cell r="S268">
            <v>0</v>
          </cell>
          <cell r="T268">
            <v>0</v>
          </cell>
        </row>
        <row r="269">
          <cell r="A269" t="str">
            <v>11.6.1</v>
          </cell>
          <cell r="B269" t="str">
            <v>IET               (54,4%)</v>
          </cell>
          <cell r="C269" t="str">
            <v xml:space="preserve"> MOBE               (40,2%)</v>
          </cell>
          <cell r="D269" t="str">
            <v xml:space="preserve"> HE               (2%)</v>
          </cell>
          <cell r="E269" t="str">
            <v xml:space="preserve"> TRA               (3,4%)</v>
          </cell>
          <cell r="F269" t="str">
            <v>Suministro, transporte e instalación de interruptor automático monopolar enchufable (Breaker) de 15 - 50 Amp, tipo QUICK-LAG, THQL o equivalente-ICC=10 KA, no reparable, sellado y contramarcado. Certificación RETIE, UL, SA.</v>
          </cell>
          <cell r="G269" t="str">
            <v>un</v>
          </cell>
          <cell r="H269">
            <v>29</v>
          </cell>
          <cell r="I269">
            <v>14282</v>
          </cell>
          <cell r="J269">
            <v>414178</v>
          </cell>
          <cell r="K269">
            <v>29</v>
          </cell>
          <cell r="L269">
            <v>414178</v>
          </cell>
          <cell r="M269" t="str">
            <v>+</v>
          </cell>
          <cell r="N269">
            <v>0</v>
          </cell>
          <cell r="O269">
            <v>29</v>
          </cell>
          <cell r="P269">
            <v>414178</v>
          </cell>
          <cell r="R269">
            <v>0</v>
          </cell>
          <cell r="S269">
            <v>0</v>
          </cell>
          <cell r="T269">
            <v>0</v>
          </cell>
        </row>
        <row r="270">
          <cell r="A270" t="str">
            <v>11.6.2</v>
          </cell>
          <cell r="B270" t="str">
            <v>IET               (78%)</v>
          </cell>
          <cell r="C270" t="str">
            <v xml:space="preserve"> MOBE               (19,6%)</v>
          </cell>
          <cell r="D270" t="str">
            <v xml:space="preserve"> HE               (1%)</v>
          </cell>
          <cell r="E270" t="str">
            <v xml:space="preserve"> TRA               (1,4%)</v>
          </cell>
          <cell r="F270" t="str">
            <v>Suministro, transporte e instalación de interruptor automático bipolar enchufable (Breaker) de 15-50 Amp, tipo QUICK-LAG, THQL o equivalente-ICC=10 KA, no reparable, sellado y contramarcado. Certificación RETIE, UL, SA.</v>
          </cell>
          <cell r="G270" t="str">
            <v>un</v>
          </cell>
          <cell r="H270">
            <v>5</v>
          </cell>
          <cell r="I270">
            <v>35127</v>
          </cell>
          <cell r="J270">
            <v>175635</v>
          </cell>
          <cell r="K270">
            <v>5</v>
          </cell>
          <cell r="L270">
            <v>175635</v>
          </cell>
          <cell r="M270" t="str">
            <v>+</v>
          </cell>
          <cell r="N270">
            <v>0</v>
          </cell>
          <cell r="O270">
            <v>5</v>
          </cell>
          <cell r="P270">
            <v>175635</v>
          </cell>
          <cell r="R270">
            <v>0</v>
          </cell>
          <cell r="S270">
            <v>0</v>
          </cell>
          <cell r="T270">
            <v>0</v>
          </cell>
        </row>
        <row r="271">
          <cell r="A271" t="str">
            <v>11.6.3</v>
          </cell>
          <cell r="B271" t="str">
            <v>IET               (93%)</v>
          </cell>
          <cell r="C271" t="str">
            <v xml:space="preserve"> MOBE               (6%)</v>
          </cell>
          <cell r="D271" t="str">
            <v xml:space="preserve"> HE               (0,3%)</v>
          </cell>
          <cell r="E271" t="str">
            <v xml:space="preserve"> TRA               (0,7%)</v>
          </cell>
          <cell r="F271" t="str">
            <v>Suministro, transporte e instalación de interruptor automático tripolar tipo caja moldeada industrial (Breaker) no regulable tipo EZC100N, ICC=25 KA, a 240 Voltios, no reparable, sellado y contramarcado de 80 - 100 Amperios, Incluye accesorios de conexión.</v>
          </cell>
          <cell r="G271" t="str">
            <v>un</v>
          </cell>
          <cell r="H271">
            <v>1</v>
          </cell>
          <cell r="I271">
            <v>220810</v>
          </cell>
          <cell r="J271">
            <v>220810</v>
          </cell>
          <cell r="K271">
            <v>1</v>
          </cell>
          <cell r="L271">
            <v>220810</v>
          </cell>
          <cell r="M271" t="str">
            <v>+</v>
          </cell>
          <cell r="N271">
            <v>0</v>
          </cell>
          <cell r="O271">
            <v>1</v>
          </cell>
          <cell r="P271">
            <v>220810</v>
          </cell>
          <cell r="R271">
            <v>0</v>
          </cell>
          <cell r="S271">
            <v>0</v>
          </cell>
          <cell r="T271">
            <v>0</v>
          </cell>
        </row>
        <row r="272">
          <cell r="A272" t="str">
            <v>11.7.0</v>
          </cell>
          <cell r="B272">
            <v>0</v>
          </cell>
          <cell r="C272">
            <v>0</v>
          </cell>
          <cell r="D272">
            <v>0</v>
          </cell>
          <cell r="E272">
            <v>0</v>
          </cell>
          <cell r="F272" t="str">
            <v>ACOMETIDAS DE ENERGIA MONOFASICAS</v>
          </cell>
          <cell r="S272">
            <v>0</v>
          </cell>
          <cell r="T272">
            <v>0</v>
          </cell>
        </row>
        <row r="273">
          <cell r="A273" t="str">
            <v>11.7.1</v>
          </cell>
          <cell r="B273" t="str">
            <v>A.CU.               (74,4%)</v>
          </cell>
          <cell r="C273" t="str">
            <v xml:space="preserve"> MOBE               (20%)</v>
          </cell>
          <cell r="D273" t="str">
            <v xml:space="preserve"> HE               (1%)</v>
          </cell>
          <cell r="E273" t="str">
            <v xml:space="preserve"> TRA               (4,6%)</v>
          </cell>
          <cell r="F273" t="str">
            <v>Suministro, transporte e instalación de acometida en alambre 3No12 cobre THHN/THWN-90ºC. Incluye accesorios para su correcta instalación y funcionamiento según RETIE.</v>
          </cell>
          <cell r="G273" t="str">
            <v>m</v>
          </cell>
          <cell r="H273">
            <v>548</v>
          </cell>
          <cell r="I273">
            <v>4171</v>
          </cell>
          <cell r="J273">
            <v>2285708</v>
          </cell>
          <cell r="K273">
            <v>548</v>
          </cell>
          <cell r="L273">
            <v>2285708</v>
          </cell>
          <cell r="M273" t="str">
            <v>+</v>
          </cell>
          <cell r="N273">
            <v>0</v>
          </cell>
          <cell r="O273">
            <v>548</v>
          </cell>
          <cell r="P273">
            <v>2285708</v>
          </cell>
          <cell r="R273">
            <v>0</v>
          </cell>
          <cell r="S273">
            <v>0</v>
          </cell>
          <cell r="T273">
            <v>0</v>
          </cell>
        </row>
        <row r="274">
          <cell r="A274" t="str">
            <v>11.7.2</v>
          </cell>
          <cell r="B274" t="str">
            <v>ACU               (87,5%)</v>
          </cell>
          <cell r="C274" t="str">
            <v xml:space="preserve"> MOBE               (8,3%)</v>
          </cell>
          <cell r="D274" t="str">
            <v xml:space="preserve"> HE               (0,4%)</v>
          </cell>
          <cell r="E274" t="str">
            <v xml:space="preserve"> TRA               (3,8%)</v>
          </cell>
          <cell r="F274" t="str">
            <v>Suministro, transporte e instalación de acometida monofásica en cables 3No8 + 1No10 cobre THHN/THWN-90ºC. Incluye conectores, encintada y demás accesorios para su correcta instalación y funcionamiento según RETIE y Normas EPM.</v>
          </cell>
          <cell r="G274" t="str">
            <v>m</v>
          </cell>
          <cell r="H274">
            <v>15</v>
          </cell>
          <cell r="I274">
            <v>12576</v>
          </cell>
          <cell r="J274">
            <v>188640</v>
          </cell>
          <cell r="K274">
            <v>15</v>
          </cell>
          <cell r="L274">
            <v>188640</v>
          </cell>
          <cell r="M274" t="str">
            <v>+</v>
          </cell>
          <cell r="N274">
            <v>0</v>
          </cell>
          <cell r="O274">
            <v>15</v>
          </cell>
          <cell r="P274">
            <v>188640</v>
          </cell>
          <cell r="R274">
            <v>0</v>
          </cell>
          <cell r="S274">
            <v>0</v>
          </cell>
          <cell r="T274">
            <v>0</v>
          </cell>
        </row>
        <row r="275">
          <cell r="A275" t="str">
            <v>11.7.3</v>
          </cell>
          <cell r="B275" t="str">
            <v>ACU               (83,8%)</v>
          </cell>
          <cell r="C275" t="str">
            <v xml:space="preserve"> MOBE               (12,7%)</v>
          </cell>
          <cell r="D275" t="str">
            <v xml:space="preserve"> HE               (0,6%)</v>
          </cell>
          <cell r="E275" t="str">
            <v xml:space="preserve"> TRA               (2,9%)</v>
          </cell>
          <cell r="F275" t="str">
            <v>Suministro, transporte e instalación de acometida en alambre 2 No10 +2 No12 AWG cobre THHN/THWN por ducto. Incluye accesorios para su correcta instalación y funcionamiento según RETIE.</v>
          </cell>
          <cell r="G275" t="str">
            <v>m</v>
          </cell>
          <cell r="H275">
            <v>25</v>
          </cell>
          <cell r="I275">
            <v>6566</v>
          </cell>
          <cell r="J275">
            <v>164150</v>
          </cell>
          <cell r="K275">
            <v>25</v>
          </cell>
          <cell r="L275">
            <v>164150</v>
          </cell>
          <cell r="M275" t="str">
            <v>+</v>
          </cell>
          <cell r="N275">
            <v>0</v>
          </cell>
          <cell r="O275">
            <v>25</v>
          </cell>
          <cell r="P275">
            <v>164150</v>
          </cell>
          <cell r="R275">
            <v>0</v>
          </cell>
          <cell r="S275">
            <v>0</v>
          </cell>
          <cell r="T275">
            <v>0</v>
          </cell>
        </row>
        <row r="276">
          <cell r="A276" t="str">
            <v>11.8.0</v>
          </cell>
          <cell r="B276">
            <v>0</v>
          </cell>
          <cell r="C276">
            <v>0</v>
          </cell>
          <cell r="D276">
            <v>0</v>
          </cell>
          <cell r="E276">
            <v>0</v>
          </cell>
          <cell r="F276" t="str">
            <v>ELEMENTOS Y CABLES PARA RED DE IMAGEN.</v>
          </cell>
          <cell r="S276">
            <v>0</v>
          </cell>
          <cell r="T276">
            <v>0</v>
          </cell>
        </row>
        <row r="277">
          <cell r="A277" t="str">
            <v>11.8.1</v>
          </cell>
          <cell r="B277" t="str">
            <v>IET               (62,3%)</v>
          </cell>
          <cell r="C277" t="str">
            <v xml:space="preserve"> MOBE               (29,8%)</v>
          </cell>
          <cell r="D277" t="str">
            <v xml:space="preserve"> HE               (1,5%)</v>
          </cell>
          <cell r="E277" t="str">
            <v xml:space="preserve"> TRA               (6,4%)</v>
          </cell>
          <cell r="F277"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G277" t="str">
            <v>m</v>
          </cell>
          <cell r="H277">
            <v>45</v>
          </cell>
          <cell r="I277">
            <v>2986</v>
          </cell>
          <cell r="J277">
            <v>134370</v>
          </cell>
          <cell r="K277">
            <v>45</v>
          </cell>
          <cell r="L277">
            <v>134370</v>
          </cell>
          <cell r="M277" t="str">
            <v>+</v>
          </cell>
          <cell r="N277">
            <v>0</v>
          </cell>
          <cell r="O277">
            <v>45</v>
          </cell>
          <cell r="P277">
            <v>134370</v>
          </cell>
          <cell r="R277">
            <v>0</v>
          </cell>
          <cell r="S277">
            <v>0</v>
          </cell>
          <cell r="T277">
            <v>0</v>
          </cell>
        </row>
        <row r="278">
          <cell r="A278" t="str">
            <v>11.8.2</v>
          </cell>
          <cell r="B278" t="str">
            <v>SA               (72,7%)</v>
          </cell>
          <cell r="C278" t="str">
            <v xml:space="preserve"> MOBE               (24,3%)</v>
          </cell>
          <cell r="D278" t="str">
            <v xml:space="preserve"> HE               (1,2%)</v>
          </cell>
          <cell r="E278" t="str">
            <v xml:space="preserve"> TRA               (1,8%)</v>
          </cell>
          <cell r="F278" t="str">
            <v>Suministro, transporte e instalación de materiales para salida de TV por tubería pvc. Incluye toma TV tipo luminex de la línea KORA KORA, ducto pvc, caja 4x4 con tapa suplemento, tornillos y demás accesorios y elementos necesarios para su correcta instalación. (No incluye spliters, ni el cable.). (salida promedio 15 m).</v>
          </cell>
          <cell r="G278" t="str">
            <v>un</v>
          </cell>
          <cell r="H278">
            <v>1</v>
          </cell>
          <cell r="I278">
            <v>54354</v>
          </cell>
          <cell r="J278">
            <v>54354</v>
          </cell>
          <cell r="K278">
            <v>1</v>
          </cell>
          <cell r="L278">
            <v>54354</v>
          </cell>
          <cell r="M278" t="str">
            <v>+</v>
          </cell>
          <cell r="N278">
            <v>0</v>
          </cell>
          <cell r="O278">
            <v>1</v>
          </cell>
          <cell r="P278">
            <v>54354</v>
          </cell>
          <cell r="R278">
            <v>0</v>
          </cell>
          <cell r="S278">
            <v>0</v>
          </cell>
          <cell r="T278">
            <v>0</v>
          </cell>
        </row>
        <row r="279">
          <cell r="A279" t="str">
            <v>11.9.0</v>
          </cell>
          <cell r="B279">
            <v>0</v>
          </cell>
          <cell r="C279">
            <v>0</v>
          </cell>
          <cell r="D279">
            <v>0</v>
          </cell>
          <cell r="E279">
            <v>0</v>
          </cell>
          <cell r="F279" t="str">
            <v>ELEMENTOS Y CABLES PARA RED DE TELECOMUNICACIONES.</v>
          </cell>
          <cell r="S279">
            <v>0</v>
          </cell>
          <cell r="T279">
            <v>0</v>
          </cell>
        </row>
        <row r="280">
          <cell r="A280" t="str">
            <v>11.9.1</v>
          </cell>
          <cell r="B280" t="str">
            <v>IET               (55,2%)</v>
          </cell>
          <cell r="C280" t="str">
            <v xml:space="preserve"> MOBE               (40,2%)</v>
          </cell>
          <cell r="D280" t="str">
            <v xml:space="preserve"> HE               (2%)</v>
          </cell>
          <cell r="E280" t="str">
            <v xml:space="preserve"> TRA               (2,6%)</v>
          </cell>
          <cell r="F280" t="str">
            <v>Suministro, transporte e instalación de salida telefónica doble RJ-11 de la línea KORE de luminex. Incluye toma telefónico, plaqueta, caja 4x4 con tapa suplemento, ducto PVC, curvas, adaptadores, pega pvc, obra civil y demás accesorios necesarios para su correcta instalación.(salida promedio 5 m).</v>
          </cell>
          <cell r="G280" t="str">
            <v>un</v>
          </cell>
          <cell r="H280">
            <v>3</v>
          </cell>
          <cell r="I280">
            <v>37113</v>
          </cell>
          <cell r="J280">
            <v>111339</v>
          </cell>
          <cell r="K280">
            <v>3</v>
          </cell>
          <cell r="L280">
            <v>111339</v>
          </cell>
          <cell r="M280" t="str">
            <v>+</v>
          </cell>
          <cell r="N280">
            <v>0</v>
          </cell>
          <cell r="O280">
            <v>3</v>
          </cell>
          <cell r="P280">
            <v>111339</v>
          </cell>
          <cell r="R280">
            <v>0</v>
          </cell>
          <cell r="S280">
            <v>0</v>
          </cell>
          <cell r="T280">
            <v>0</v>
          </cell>
        </row>
        <row r="281">
          <cell r="A281" t="str">
            <v>11.9.2</v>
          </cell>
          <cell r="B281" t="str">
            <v>IET               (51,5%)</v>
          </cell>
          <cell r="C281" t="str">
            <v xml:space="preserve"> MOBE               (23,6%)</v>
          </cell>
          <cell r="D281" t="str">
            <v xml:space="preserve"> HE               (1,2%)</v>
          </cell>
          <cell r="E281" t="str">
            <v xml:space="preserve"> TRA               (23,7%)</v>
          </cell>
          <cell r="F281" t="str">
            <v>Suministro, transporte e instalación de cable UTP Categoría 6 de cuatro pares, cumpla normas EIA/TIA568B. Incluye plug RJ-45, certificación y resultados en medio impreso y magnético, Marcación y Ficho de Identificación y demás elementos necesarios para su correcta instalación.</v>
          </cell>
          <cell r="G281" t="str">
            <v>m</v>
          </cell>
          <cell r="H281">
            <v>1267</v>
          </cell>
          <cell r="I281">
            <v>3234</v>
          </cell>
          <cell r="J281">
            <v>4097478</v>
          </cell>
          <cell r="K281">
            <v>1267</v>
          </cell>
          <cell r="L281">
            <v>4097478</v>
          </cell>
          <cell r="M281" t="str">
            <v>+</v>
          </cell>
          <cell r="N281">
            <v>0</v>
          </cell>
          <cell r="O281">
            <v>1267</v>
          </cell>
          <cell r="P281">
            <v>4097478</v>
          </cell>
          <cell r="R281">
            <v>0</v>
          </cell>
          <cell r="S281">
            <v>0</v>
          </cell>
          <cell r="T281">
            <v>0</v>
          </cell>
        </row>
        <row r="282">
          <cell r="A282" t="str">
            <v>11.9.3</v>
          </cell>
          <cell r="B282" t="str">
            <v>SA               (61,8%)</v>
          </cell>
          <cell r="C282" t="str">
            <v xml:space="preserve"> MOBE               (34,4%)</v>
          </cell>
          <cell r="D282" t="str">
            <v xml:space="preserve"> HE               (1,7%)</v>
          </cell>
          <cell r="E282" t="str">
            <v xml:space="preserve"> TRA               (2,1%)</v>
          </cell>
          <cell r="F282" t="str">
            <v>Suministro, transporte e instalación de salida doble de voz y datos RJ 45 cat 6,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G282" t="str">
            <v>un</v>
          </cell>
          <cell r="H282">
            <v>1</v>
          </cell>
          <cell r="I282">
            <v>70023</v>
          </cell>
          <cell r="J282">
            <v>70023</v>
          </cell>
          <cell r="K282">
            <v>1</v>
          </cell>
          <cell r="L282">
            <v>70023</v>
          </cell>
          <cell r="M282" t="str">
            <v>+</v>
          </cell>
          <cell r="N282">
            <v>0</v>
          </cell>
          <cell r="O282">
            <v>1</v>
          </cell>
          <cell r="P282">
            <v>70023</v>
          </cell>
          <cell r="R282">
            <v>0</v>
          </cell>
          <cell r="S282">
            <v>0</v>
          </cell>
          <cell r="T282">
            <v>0</v>
          </cell>
        </row>
        <row r="283">
          <cell r="A283" t="str">
            <v>11.9.4</v>
          </cell>
          <cell r="B283" t="str">
            <v>SA               (69%)</v>
          </cell>
          <cell r="C283" t="str">
            <v xml:space="preserve"> MOBE               (25,9%)</v>
          </cell>
          <cell r="D283" t="str">
            <v xml:space="preserve"> HE               (1,3%)</v>
          </cell>
          <cell r="E283" t="str">
            <v xml:space="preserve"> TRA               (3,8%)</v>
          </cell>
          <cell r="F283" t="str">
            <v>Suministro, transporte e instalación de salida sencilla de datos RJ 45 cat 6, aplicable a normas TIA 568A/TIA 568B, cumpla estandares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G283" t="str">
            <v>un</v>
          </cell>
          <cell r="H283">
            <v>9</v>
          </cell>
          <cell r="I283">
            <v>25413</v>
          </cell>
          <cell r="J283">
            <v>228717</v>
          </cell>
          <cell r="K283">
            <v>9</v>
          </cell>
          <cell r="L283">
            <v>228717</v>
          </cell>
          <cell r="M283" t="str">
            <v>+</v>
          </cell>
          <cell r="N283">
            <v>0</v>
          </cell>
          <cell r="O283">
            <v>9</v>
          </cell>
          <cell r="P283">
            <v>228717</v>
          </cell>
          <cell r="R283">
            <v>0</v>
          </cell>
          <cell r="S283">
            <v>0</v>
          </cell>
          <cell r="T283">
            <v>0</v>
          </cell>
        </row>
        <row r="284">
          <cell r="A284" t="str">
            <v>11.9.5</v>
          </cell>
          <cell r="B284" t="str">
            <v>SA               (74,4%)</v>
          </cell>
          <cell r="C284" t="str">
            <v xml:space="preserve"> MOBE               (22,7%)</v>
          </cell>
          <cell r="D284" t="str">
            <v xml:space="preserve"> HE               (1,1%)</v>
          </cell>
          <cell r="E284" t="str">
            <v xml:space="preserve"> TRA               (1,8%)</v>
          </cell>
          <cell r="F284" t="str">
            <v>Suministro, transporte e instalación de salida sencilla de datos RJ 45 Categoría 6, aplicable a normas TIA 568A/TIA 568B, cumpla Estandares industriales y estén en el listado UL y además sean marca reconocida en el mercado. incluye:  toma de voz o datos, caja metálica 12x5cm con tapa troquel, faceplate, módulo, elementos asociados, marcación con placa en acrílico o térmica, ducto EMT, curvas, uniones, adaptadores, grapas y demás elementos necesarios para su correcta instalación.(Salida promedio 3 metros). No incluye cable</v>
          </cell>
          <cell r="G284" t="str">
            <v>un</v>
          </cell>
          <cell r="H284">
            <v>4</v>
          </cell>
          <cell r="I284">
            <v>53762</v>
          </cell>
          <cell r="J284">
            <v>215048</v>
          </cell>
          <cell r="K284">
            <v>4</v>
          </cell>
          <cell r="L284">
            <v>215048</v>
          </cell>
          <cell r="M284" t="str">
            <v>+</v>
          </cell>
          <cell r="N284">
            <v>0</v>
          </cell>
          <cell r="O284">
            <v>4</v>
          </cell>
          <cell r="P284">
            <v>215048</v>
          </cell>
          <cell r="R284">
            <v>0</v>
          </cell>
          <cell r="S284">
            <v>0</v>
          </cell>
          <cell r="T284">
            <v>0</v>
          </cell>
        </row>
        <row r="285">
          <cell r="A285" t="str">
            <v>11.9.6</v>
          </cell>
          <cell r="B285" t="str">
            <v>SA               (68,6%)</v>
          </cell>
          <cell r="C285" t="str">
            <v xml:space="preserve"> MOBE               (27,9%)</v>
          </cell>
          <cell r="D285" t="str">
            <v xml:space="preserve"> HE               (1,4%)</v>
          </cell>
          <cell r="E285" t="str">
            <v xml:space="preserve"> TRA               (2,1%)</v>
          </cell>
          <cell r="F285" t="str">
            <v>Suministro, transporte e instalación de salida doble de voz y datos RJ- 45 cat 6, aplicable a normas TIA 568A/TIA 568B, cumpla estandares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G285" t="str">
            <v>un</v>
          </cell>
          <cell r="H285">
            <v>14</v>
          </cell>
          <cell r="I285">
            <v>45657</v>
          </cell>
          <cell r="J285">
            <v>639198</v>
          </cell>
          <cell r="K285">
            <v>14</v>
          </cell>
          <cell r="L285">
            <v>639198</v>
          </cell>
          <cell r="M285" t="str">
            <v>+</v>
          </cell>
          <cell r="N285">
            <v>0</v>
          </cell>
          <cell r="O285">
            <v>14</v>
          </cell>
          <cell r="P285">
            <v>639198</v>
          </cell>
          <cell r="R285">
            <v>0</v>
          </cell>
          <cell r="S285">
            <v>0</v>
          </cell>
          <cell r="T285">
            <v>0</v>
          </cell>
        </row>
        <row r="286">
          <cell r="A286" t="str">
            <v>11.9.7</v>
          </cell>
          <cell r="B286" t="str">
            <v>IET               (93,3%)</v>
          </cell>
          <cell r="C286" t="str">
            <v xml:space="preserve"> MOBE               (6%)</v>
          </cell>
          <cell r="D286" t="str">
            <v xml:space="preserve"> HE               (0,3%)</v>
          </cell>
          <cell r="E286" t="str">
            <v xml:space="preserve"> TRA               (0,4%)</v>
          </cell>
          <cell r="F286" t="str">
            <v>Suministro, transporte e instalación de Patch panel preemsamblado en fabrica LEV ref 69270-U24con capacidad para 24 puertos UTP, RJ-45, categoría 6, incluye elementos de fijación y marcación de los puertos.</v>
          </cell>
          <cell r="G286" t="str">
            <v>un</v>
          </cell>
          <cell r="H286">
            <v>3</v>
          </cell>
          <cell r="I286">
            <v>437047</v>
          </cell>
          <cell r="J286">
            <v>1311141</v>
          </cell>
          <cell r="K286">
            <v>3</v>
          </cell>
          <cell r="L286">
            <v>1311141</v>
          </cell>
          <cell r="M286" t="str">
            <v>+</v>
          </cell>
          <cell r="N286">
            <v>0</v>
          </cell>
          <cell r="O286">
            <v>3</v>
          </cell>
          <cell r="P286">
            <v>1311141</v>
          </cell>
          <cell r="R286">
            <v>0</v>
          </cell>
          <cell r="S286">
            <v>0</v>
          </cell>
          <cell r="T286">
            <v>0</v>
          </cell>
        </row>
        <row r="287">
          <cell r="A287" t="str">
            <v>11.9.8</v>
          </cell>
          <cell r="B287" t="str">
            <v>IET               (74,7%)</v>
          </cell>
          <cell r="C287" t="str">
            <v xml:space="preserve"> MOBE               (13,4%)</v>
          </cell>
          <cell r="D287" t="str">
            <v xml:space="preserve"> HE               (0,7%)</v>
          </cell>
          <cell r="E287" t="str">
            <v xml:space="preserve"> TRA               (11,2%)</v>
          </cell>
          <cell r="F287" t="str">
            <v>Suministro, transporte e instalación de patch cord cable flexible 4 pares con conectores RJ-45 en ambos extremos, cat 6 de 90 cm; preensamblado en fábrica.</v>
          </cell>
          <cell r="G287" t="str">
            <v>un</v>
          </cell>
          <cell r="H287">
            <v>41</v>
          </cell>
          <cell r="I287">
            <v>17060</v>
          </cell>
          <cell r="J287">
            <v>699460</v>
          </cell>
          <cell r="K287">
            <v>41</v>
          </cell>
          <cell r="L287">
            <v>699460</v>
          </cell>
          <cell r="M287" t="str">
            <v>+</v>
          </cell>
          <cell r="N287">
            <v>0</v>
          </cell>
          <cell r="O287">
            <v>41</v>
          </cell>
          <cell r="P287">
            <v>699460</v>
          </cell>
          <cell r="R287">
            <v>0</v>
          </cell>
          <cell r="S287">
            <v>0</v>
          </cell>
          <cell r="T287">
            <v>0</v>
          </cell>
        </row>
        <row r="288">
          <cell r="A288" t="str">
            <v>11.9.9</v>
          </cell>
          <cell r="B288" t="str">
            <v>IET               (94,2%)</v>
          </cell>
          <cell r="C288" t="str">
            <v xml:space="preserve"> MOBE               (5%)</v>
          </cell>
          <cell r="D288" t="str">
            <v xml:space="preserve"> HE               (0,3%)</v>
          </cell>
          <cell r="E288" t="str">
            <v xml:space="preserve"> TRA               (0,5%)</v>
          </cell>
          <cell r="F288" t="str">
            <v>Suministro, transporte e instalación de switch Ethernet, 10/100 Mbps de 48 puertos, con 2 puertos a 1000 + 2 slop mgbit para fibra, ref FGSW-48405. Incluye la marcación de los puertos en el switch.</v>
          </cell>
          <cell r="G288" t="str">
            <v>un</v>
          </cell>
          <cell r="H288">
            <v>2</v>
          </cell>
          <cell r="I288">
            <v>1047040</v>
          </cell>
          <cell r="J288">
            <v>2094080</v>
          </cell>
          <cell r="K288">
            <v>2</v>
          </cell>
          <cell r="L288">
            <v>2094080</v>
          </cell>
          <cell r="M288" t="str">
            <v>+</v>
          </cell>
          <cell r="N288">
            <v>0</v>
          </cell>
          <cell r="O288">
            <v>2</v>
          </cell>
          <cell r="P288">
            <v>2094080</v>
          </cell>
          <cell r="R288">
            <v>0</v>
          </cell>
          <cell r="S288">
            <v>0</v>
          </cell>
          <cell r="T288">
            <v>0</v>
          </cell>
        </row>
        <row r="289">
          <cell r="A289" t="str">
            <v>11.9.10</v>
          </cell>
          <cell r="B289" t="str">
            <v>IET               (83,4%)</v>
          </cell>
          <cell r="C289" t="str">
            <v xml:space="preserve"> MOBE               (14%)</v>
          </cell>
          <cell r="D289" t="str">
            <v xml:space="preserve"> HE               (0,7%)</v>
          </cell>
          <cell r="E289" t="str">
            <v xml:space="preserve"> TRA               (1,9%)</v>
          </cell>
          <cell r="F289" t="str">
            <v>Suministro, transporte e instalación de bandeja portacables para rack. Incluye todos los elementos necesarios para su correcta instalación y funcionamiento.</v>
          </cell>
          <cell r="G289" t="str">
            <v>un</v>
          </cell>
          <cell r="H289">
            <v>2</v>
          </cell>
          <cell r="I289">
            <v>49321</v>
          </cell>
          <cell r="J289">
            <v>98642</v>
          </cell>
          <cell r="K289">
            <v>2</v>
          </cell>
          <cell r="L289">
            <v>98642</v>
          </cell>
          <cell r="M289" t="str">
            <v>+</v>
          </cell>
          <cell r="N289">
            <v>0</v>
          </cell>
          <cell r="O289">
            <v>2</v>
          </cell>
          <cell r="P289">
            <v>98642</v>
          </cell>
          <cell r="R289">
            <v>0</v>
          </cell>
          <cell r="S289">
            <v>0</v>
          </cell>
          <cell r="T289">
            <v>0</v>
          </cell>
        </row>
        <row r="290">
          <cell r="A290" t="str">
            <v>11.9.11</v>
          </cell>
          <cell r="B290" t="str">
            <v>IET               (85,1%)</v>
          </cell>
          <cell r="C290" t="str">
            <v xml:space="preserve"> MOBE               (11,5%)</v>
          </cell>
          <cell r="D290" t="str">
            <v xml:space="preserve"> HE               (0,6%)</v>
          </cell>
          <cell r="E290" t="str">
            <v xml:space="preserve"> TRA               (2,8%)</v>
          </cell>
          <cell r="F290" t="str">
            <v>Suministro, transporte e instalación de organizador horizontal de cables 40x40 para instalar en Rack. Incluye todos los elementos necesarios para su correcta instalación y funcionamiento.</v>
          </cell>
          <cell r="G290" t="str">
            <v>un</v>
          </cell>
          <cell r="H290">
            <v>4</v>
          </cell>
          <cell r="I290">
            <v>34494</v>
          </cell>
          <cell r="J290">
            <v>137976</v>
          </cell>
          <cell r="K290">
            <v>4</v>
          </cell>
          <cell r="L290">
            <v>137976</v>
          </cell>
          <cell r="M290" t="str">
            <v>+</v>
          </cell>
          <cell r="N290">
            <v>0</v>
          </cell>
          <cell r="O290">
            <v>4</v>
          </cell>
          <cell r="P290">
            <v>137976</v>
          </cell>
          <cell r="R290">
            <v>0</v>
          </cell>
          <cell r="S290">
            <v>0</v>
          </cell>
          <cell r="T290">
            <v>0</v>
          </cell>
        </row>
        <row r="291">
          <cell r="A291" t="str">
            <v>11.9.12</v>
          </cell>
          <cell r="B291" t="str">
            <v>IET               (80,7%)</v>
          </cell>
          <cell r="C291" t="str">
            <v xml:space="preserve"> MOBE               (17,5%)</v>
          </cell>
          <cell r="D291" t="str">
            <v xml:space="preserve"> HE               (0,9%)</v>
          </cell>
          <cell r="E291" t="str">
            <v xml:space="preserve"> TRA               (0,9%)</v>
          </cell>
          <cell r="F291" t="str">
            <v>Suministro, transporte e instalación de regleta S66 M1-25 pares AMP aprobada por UNE para instalar en tablero de distribución telefónico. incluye fichos de puenteo, identificación y marcación de pares de  telecomunicaciones.</v>
          </cell>
          <cell r="G291" t="str">
            <v>un</v>
          </cell>
          <cell r="H291">
            <v>1</v>
          </cell>
          <cell r="I291">
            <v>109147</v>
          </cell>
          <cell r="J291">
            <v>109147</v>
          </cell>
          <cell r="K291">
            <v>1</v>
          </cell>
          <cell r="L291">
            <v>109147</v>
          </cell>
          <cell r="M291" t="str">
            <v>+</v>
          </cell>
          <cell r="N291">
            <v>0</v>
          </cell>
          <cell r="O291">
            <v>1</v>
          </cell>
          <cell r="P291">
            <v>109147</v>
          </cell>
          <cell r="R291">
            <v>0</v>
          </cell>
          <cell r="S291">
            <v>0</v>
          </cell>
          <cell r="T291">
            <v>0</v>
          </cell>
        </row>
        <row r="292">
          <cell r="A292" t="str">
            <v>11.9.13</v>
          </cell>
          <cell r="B292" t="str">
            <v>IET               (84,9%)</v>
          </cell>
          <cell r="C292" t="str">
            <v xml:space="preserve"> MOBE               (11,8%)</v>
          </cell>
          <cell r="D292" t="str">
            <v xml:space="preserve"> HE               (0,6%)</v>
          </cell>
          <cell r="E292" t="str">
            <v xml:space="preserve"> TRA               (2,7%)</v>
          </cell>
          <cell r="F292" t="str">
            <v xml:space="preserve">Suministro, transporte e instalación de Rack  abierto autosoportado de 1,8m metros en lámina cold rolled calibre 16. Incluye, bandeja portacable de 15x3 cm. con peldaños, multitoma de 6 salidas 1800 vatios como mínimo, pernos expansivos de fijación, y demás  elementos necesarios para su correcta instalación. </v>
          </cell>
          <cell r="G292" t="str">
            <v>un</v>
          </cell>
          <cell r="H292">
            <v>1</v>
          </cell>
          <cell r="I292">
            <v>538062</v>
          </cell>
          <cell r="J292">
            <v>538062</v>
          </cell>
          <cell r="K292">
            <v>1</v>
          </cell>
          <cell r="L292">
            <v>538062</v>
          </cell>
          <cell r="M292" t="str">
            <v>+</v>
          </cell>
          <cell r="N292">
            <v>0</v>
          </cell>
          <cell r="O292">
            <v>1</v>
          </cell>
          <cell r="P292">
            <v>538062</v>
          </cell>
          <cell r="R292">
            <v>0</v>
          </cell>
          <cell r="S292">
            <v>0</v>
          </cell>
          <cell r="T292">
            <v>0</v>
          </cell>
        </row>
        <row r="293">
          <cell r="A293" t="str">
            <v>11.9.14</v>
          </cell>
          <cell r="B293" t="str">
            <v>HI               (98%)</v>
          </cell>
          <cell r="C293" t="str">
            <v xml:space="preserve"> MOBE               (1,6%)</v>
          </cell>
          <cell r="D293" t="str">
            <v xml:space="preserve"> HE               (0,4%)</v>
          </cell>
          <cell r="E293">
            <v>0</v>
          </cell>
          <cell r="F293" t="str">
            <v xml:space="preserve">Suministro, transporte e instalación de UPS de trabajo pesado 3 KW, Monofásico de 120V de entrada  y  120V de salida . Incluye: juego de supresores de pico, de alta capacidad, autonomía de 6 minutos mínimo,  además deberá estar soportado por una base apta para para tal fin. </v>
          </cell>
          <cell r="G293" t="str">
            <v>un</v>
          </cell>
          <cell r="H293">
            <v>1</v>
          </cell>
          <cell r="I293">
            <v>3869646</v>
          </cell>
          <cell r="J293">
            <v>3869646</v>
          </cell>
          <cell r="K293">
            <v>1</v>
          </cell>
          <cell r="L293">
            <v>3869646</v>
          </cell>
          <cell r="M293" t="str">
            <v>+</v>
          </cell>
          <cell r="N293">
            <v>0</v>
          </cell>
          <cell r="O293">
            <v>1</v>
          </cell>
          <cell r="P293">
            <v>3869646</v>
          </cell>
          <cell r="R293">
            <v>0</v>
          </cell>
          <cell r="S293">
            <v>0</v>
          </cell>
          <cell r="T293">
            <v>0</v>
          </cell>
        </row>
        <row r="294">
          <cell r="A294" t="str">
            <v>11.9.15</v>
          </cell>
          <cell r="B294" t="str">
            <v>SA               (37,9%)</v>
          </cell>
          <cell r="C294" t="str">
            <v xml:space="preserve"> MOBE               (55,4%)</v>
          </cell>
          <cell r="D294" t="str">
            <v xml:space="preserve"> HE               (2,8%)</v>
          </cell>
          <cell r="E294" t="str">
            <v xml:space="preserve"> TRA               (3,9%)</v>
          </cell>
          <cell r="F294" t="str">
            <v>Suministro, transporte e instalación de salida para VGA de 15 pines para ponchar. Incluye: caja 12x12x5cm con tapa con troquel universal, faceplate, módulo, elementos asociados, marcación con placa en acrílico o térmica y demás elementos necesarios para su correcta instalación.</v>
          </cell>
          <cell r="G294" t="str">
            <v>un</v>
          </cell>
          <cell r="H294">
            <v>48</v>
          </cell>
          <cell r="I294">
            <v>37243</v>
          </cell>
          <cell r="J294">
            <v>1787664</v>
          </cell>
          <cell r="K294">
            <v>48</v>
          </cell>
          <cell r="L294">
            <v>1787664</v>
          </cell>
          <cell r="M294" t="str">
            <v>+</v>
          </cell>
          <cell r="N294">
            <v>0</v>
          </cell>
          <cell r="O294">
            <v>48</v>
          </cell>
          <cell r="P294">
            <v>1787664</v>
          </cell>
          <cell r="R294">
            <v>0</v>
          </cell>
          <cell r="S294">
            <v>0</v>
          </cell>
          <cell r="T294">
            <v>0</v>
          </cell>
        </row>
        <row r="295">
          <cell r="A295" t="str">
            <v>11.9.16</v>
          </cell>
          <cell r="B295" t="str">
            <v>IET               (84%)</v>
          </cell>
          <cell r="C295" t="str">
            <v xml:space="preserve"> MOBE               (15,2%)</v>
          </cell>
          <cell r="D295" t="str">
            <v xml:space="preserve"> HE               (0,8%)</v>
          </cell>
          <cell r="E295">
            <v>0</v>
          </cell>
          <cell r="F295" t="str">
            <v>Suministro, transporte e instalación de cable minicoaxial para trasmisión de VGA de alta resolución de min 28AWG por hilo. Incluye ponchada y todos los elementos necesarios para su correcta instalación y funcionamiento.</v>
          </cell>
          <cell r="G295" t="str">
            <v>m</v>
          </cell>
          <cell r="H295">
            <v>45</v>
          </cell>
          <cell r="I295">
            <v>13336</v>
          </cell>
          <cell r="J295">
            <v>600120</v>
          </cell>
          <cell r="K295">
            <v>45</v>
          </cell>
          <cell r="L295">
            <v>600120</v>
          </cell>
          <cell r="M295" t="str">
            <v>+</v>
          </cell>
          <cell r="N295">
            <v>0</v>
          </cell>
          <cell r="O295">
            <v>45</v>
          </cell>
          <cell r="P295">
            <v>600120</v>
          </cell>
          <cell r="R295">
            <v>0</v>
          </cell>
          <cell r="S295">
            <v>0</v>
          </cell>
          <cell r="T295">
            <v>0</v>
          </cell>
        </row>
        <row r="296">
          <cell r="A296" t="str">
            <v>11.10.0</v>
          </cell>
          <cell r="B296">
            <v>0</v>
          </cell>
          <cell r="C296">
            <v>0</v>
          </cell>
          <cell r="D296">
            <v>0</v>
          </cell>
          <cell r="E296">
            <v>0</v>
          </cell>
          <cell r="F296" t="str">
            <v>LUMINARIAS</v>
          </cell>
          <cell r="S296">
            <v>0</v>
          </cell>
          <cell r="T296">
            <v>0</v>
          </cell>
        </row>
        <row r="297">
          <cell r="A297" t="str">
            <v>11.10.1</v>
          </cell>
          <cell r="B297" t="str">
            <v>IET               (79,8%)</v>
          </cell>
          <cell r="C297" t="str">
            <v xml:space="preserve"> MOBE               (10,8%)</v>
          </cell>
          <cell r="D297" t="str">
            <v xml:space="preserve"> HE               (0,5%)</v>
          </cell>
          <cell r="E297" t="str">
            <v xml:space="preserve"> TRA               (8,9%)</v>
          </cell>
          <cell r="F297" t="str">
            <v>Suministro, transporte e instalación de LUMINARIA CUBIK 2x54W 1,20m de longitud, INSTALACIÓN PARA SUSPENDER. 10 cms de ancho, 12 cms de alto, chasis metálico fabricado en cold rolled calibre 22  USG  o aluminio extruido de 1,5mm,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v>
          </cell>
          <cell r="G297" t="str">
            <v>un</v>
          </cell>
          <cell r="H297">
            <v>33</v>
          </cell>
          <cell r="I297">
            <v>263024</v>
          </cell>
          <cell r="J297">
            <v>8679792</v>
          </cell>
          <cell r="K297">
            <v>33</v>
          </cell>
          <cell r="L297">
            <v>8679792</v>
          </cell>
          <cell r="M297" t="str">
            <v>+</v>
          </cell>
          <cell r="N297">
            <v>0</v>
          </cell>
          <cell r="O297">
            <v>33</v>
          </cell>
          <cell r="P297">
            <v>8679792</v>
          </cell>
          <cell r="R297">
            <v>0</v>
          </cell>
          <cell r="S297">
            <v>0</v>
          </cell>
          <cell r="T297">
            <v>0</v>
          </cell>
        </row>
        <row r="298">
          <cell r="A298" t="str">
            <v>11.10.2</v>
          </cell>
          <cell r="B298" t="str">
            <v>IET               (91,9%)</v>
          </cell>
          <cell r="C298" t="str">
            <v xml:space="preserve"> MOBE               (6,9%)</v>
          </cell>
          <cell r="D298" t="str">
            <v xml:space="preserve"> HE               (0,3%)</v>
          </cell>
          <cell r="E298" t="str">
            <v xml:space="preserve"> TRA               (0,9%)</v>
          </cell>
          <cell r="F298" t="str">
            <v xml:space="preserve">Suministro, transporte e instalación de LUMINARIA CUBIK 2x54W 2,40 mts de longitud, INSTALACIÓN PARA SUSPENDER. 10 cms de ancho, 12 cms de alto, chasis metálico fabricado en cold rolled calibre 22  USG o aluminio extruído de 1.5mm de espesor,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 </v>
          </cell>
          <cell r="G298" t="str">
            <v>un</v>
          </cell>
          <cell r="H298">
            <v>9</v>
          </cell>
          <cell r="I298">
            <v>394521</v>
          </cell>
          <cell r="J298">
            <v>3550689</v>
          </cell>
          <cell r="K298">
            <v>9</v>
          </cell>
          <cell r="L298">
            <v>3550689</v>
          </cell>
          <cell r="M298" t="str">
            <v>+</v>
          </cell>
          <cell r="N298">
            <v>0</v>
          </cell>
          <cell r="O298">
            <v>9</v>
          </cell>
          <cell r="P298">
            <v>3550689</v>
          </cell>
          <cell r="R298">
            <v>0</v>
          </cell>
          <cell r="S298">
            <v>0</v>
          </cell>
          <cell r="T298">
            <v>0</v>
          </cell>
        </row>
        <row r="299">
          <cell r="A299" t="str">
            <v>11.10.3</v>
          </cell>
          <cell r="B299" t="str">
            <v>IET               (78,8%)</v>
          </cell>
          <cell r="C299" t="str">
            <v xml:space="preserve"> MOBE               (10,3%)</v>
          </cell>
          <cell r="D299" t="str">
            <v xml:space="preserve"> HE               (0,5%)</v>
          </cell>
          <cell r="E299" t="str">
            <v xml:space="preserve"> TRA               (10,4%)</v>
          </cell>
          <cell r="F299" t="str">
            <v xml:space="preserve">Suministro, transporte e instalación de luminaria CILINDRO ARA 1x26W, luminaria fluorescente, cuerpo en làmina cold rolled, aro en lámina inyectada, pantalla en aluminio especular, difusor en vidrio templado. Incluye 1 bombilla fluorescente compacta de 4 pines de 26W 840, socket de seguridad G24, cable encauchetado 3x18 AWG(promedio 1 metro), clavija con polo de tierra , y demás accesorios necesarios para su correcta instalación. La luminaria debe tener certificado de conformidad RETILAP. </v>
          </cell>
          <cell r="G299" t="str">
            <v>un</v>
          </cell>
          <cell r="H299">
            <v>42</v>
          </cell>
          <cell r="I299">
            <v>145014</v>
          </cell>
          <cell r="J299">
            <v>6090588</v>
          </cell>
          <cell r="K299">
            <v>42</v>
          </cell>
          <cell r="L299">
            <v>6090588</v>
          </cell>
          <cell r="M299" t="str">
            <v>+</v>
          </cell>
          <cell r="N299">
            <v>0</v>
          </cell>
          <cell r="O299">
            <v>42</v>
          </cell>
          <cell r="P299">
            <v>6090588</v>
          </cell>
          <cell r="R299">
            <v>0</v>
          </cell>
          <cell r="S299">
            <v>0</v>
          </cell>
          <cell r="T299">
            <v>0</v>
          </cell>
        </row>
        <row r="300">
          <cell r="A300" t="str">
            <v>11.10.4</v>
          </cell>
          <cell r="B300" t="str">
            <v>IET               (86,9%)</v>
          </cell>
          <cell r="C300" t="str">
            <v xml:space="preserve"> MOBE               (11,1%)</v>
          </cell>
          <cell r="D300" t="str">
            <v xml:space="preserve"> HE               (0,6%)</v>
          </cell>
          <cell r="E300" t="str">
            <v xml:space="preserve"> TRA               (1,4%)</v>
          </cell>
          <cell r="F300"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3x18 AWG(1 metro) y clavija con polo a tierra y demás accesorios para su correcto funcionamiento. La luminaria debe contar con certificado de conformidad RETILAP</v>
          </cell>
          <cell r="G300" t="str">
            <v>un</v>
          </cell>
          <cell r="H300">
            <v>24</v>
          </cell>
          <cell r="I300">
            <v>121868</v>
          </cell>
          <cell r="J300">
            <v>2924832</v>
          </cell>
          <cell r="K300">
            <v>24</v>
          </cell>
          <cell r="L300">
            <v>2924832</v>
          </cell>
          <cell r="M300" t="str">
            <v>+</v>
          </cell>
          <cell r="N300">
            <v>0</v>
          </cell>
          <cell r="O300">
            <v>24</v>
          </cell>
          <cell r="P300">
            <v>2924832</v>
          </cell>
          <cell r="R300">
            <v>0</v>
          </cell>
          <cell r="S300">
            <v>0</v>
          </cell>
          <cell r="T300">
            <v>0</v>
          </cell>
        </row>
        <row r="301">
          <cell r="A301" t="str">
            <v>11.10.5</v>
          </cell>
          <cell r="B301" t="str">
            <v>IET               (87,5%)</v>
          </cell>
          <cell r="C301" t="str">
            <v xml:space="preserve"> MOBE               (10,5%)</v>
          </cell>
          <cell r="D301" t="str">
            <v xml:space="preserve"> HE               (0,5%)</v>
          </cell>
          <cell r="E301" t="str">
            <v xml:space="preserve"> TRA               (1,5%)</v>
          </cell>
          <cell r="F301" t="str">
            <v>Suministro, transporte e instalación de aviso de salida de emergencia,  leyenda en español, autonomía de 90 minutos, autoiluminada con leds, entrada de voltaje dual 120/277V). Montaje en pared, señalización de su estado, suiche de chequeo, platinas de anclaje, fijación, cable encauchetado 3x18 AWG(1 metro) y clavija con polo a tierra y demás accesorios para su correcto funcionamiento. La luminaria debe contar con certificado de conformidad RETILAP.</v>
          </cell>
          <cell r="G301" t="str">
            <v>un</v>
          </cell>
          <cell r="H301">
            <v>2</v>
          </cell>
          <cell r="I301">
            <v>115650</v>
          </cell>
          <cell r="J301">
            <v>231300</v>
          </cell>
          <cell r="K301">
            <v>2</v>
          </cell>
          <cell r="L301">
            <v>231300</v>
          </cell>
          <cell r="M301" t="str">
            <v>+</v>
          </cell>
          <cell r="N301">
            <v>0</v>
          </cell>
          <cell r="O301">
            <v>2</v>
          </cell>
          <cell r="P301">
            <v>231300</v>
          </cell>
          <cell r="R301">
            <v>0</v>
          </cell>
          <cell r="S301">
            <v>0</v>
          </cell>
          <cell r="T301">
            <v>0</v>
          </cell>
        </row>
        <row r="302">
          <cell r="A302" t="str">
            <v>11.10.6</v>
          </cell>
          <cell r="B302" t="str">
            <v>IET               (81%)</v>
          </cell>
          <cell r="C302" t="str">
            <v xml:space="preserve"> MOBE               (9,2%)</v>
          </cell>
          <cell r="D302" t="str">
            <v xml:space="preserve"> HE               (0,5%)</v>
          </cell>
          <cell r="E302" t="str">
            <v xml:space="preserve"> TRA               (9,3%)</v>
          </cell>
          <cell r="F302" t="str">
            <v xml:space="preserve">Suministro, transporte e instalación de luminaria CILINDRO CAPELA 2x26W,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Incluye cable encauchetado 3x18 AWG (promedio 1 metro), clavija con polo de tierra , y demás accesorios necesarios para su correcta instalación. La luminaria debe tener certificado de conformidad RETILAP. </v>
          </cell>
          <cell r="G302" t="str">
            <v>un</v>
          </cell>
          <cell r="H302">
            <v>17</v>
          </cell>
          <cell r="I302">
            <v>161874</v>
          </cell>
          <cell r="J302">
            <v>2751858</v>
          </cell>
          <cell r="K302">
            <v>17</v>
          </cell>
          <cell r="L302">
            <v>2751858</v>
          </cell>
          <cell r="M302" t="str">
            <v>+</v>
          </cell>
          <cell r="N302">
            <v>0</v>
          </cell>
          <cell r="O302">
            <v>17</v>
          </cell>
          <cell r="P302">
            <v>2751858</v>
          </cell>
          <cell r="R302">
            <v>0</v>
          </cell>
          <cell r="S302">
            <v>0</v>
          </cell>
          <cell r="T302">
            <v>0</v>
          </cell>
        </row>
        <row r="303">
          <cell r="A303" t="str">
            <v>11.10.7</v>
          </cell>
          <cell r="B303" t="str">
            <v>IET               (78,1%)</v>
          </cell>
          <cell r="C303" t="str">
            <v xml:space="preserve"> MOBE               (12,3%)</v>
          </cell>
          <cell r="D303" t="str">
            <v xml:space="preserve"> HE               (0,6%)</v>
          </cell>
          <cell r="E303" t="str">
            <v xml:space="preserve"> TRA               (9%)</v>
          </cell>
          <cell r="F303" t="str">
            <v>Suministro, transporte e instalación de luminaria hermética Pandora 2x28W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3" t="str">
            <v>un</v>
          </cell>
          <cell r="H303">
            <v>1</v>
          </cell>
          <cell r="I303">
            <v>143211</v>
          </cell>
          <cell r="J303">
            <v>143211</v>
          </cell>
          <cell r="K303">
            <v>1</v>
          </cell>
          <cell r="L303">
            <v>143211</v>
          </cell>
          <cell r="M303" t="str">
            <v>+</v>
          </cell>
          <cell r="N303">
            <v>0</v>
          </cell>
          <cell r="O303">
            <v>1</v>
          </cell>
          <cell r="P303">
            <v>143211</v>
          </cell>
          <cell r="R303">
            <v>0</v>
          </cell>
          <cell r="S303">
            <v>0</v>
          </cell>
          <cell r="T303">
            <v>0</v>
          </cell>
        </row>
        <row r="304">
          <cell r="A304" t="str">
            <v>11.10.8</v>
          </cell>
          <cell r="B304" t="str">
            <v>IET               (86%)</v>
          </cell>
          <cell r="C304" t="str">
            <v xml:space="preserve"> MOBE               (11,1%)</v>
          </cell>
          <cell r="D304" t="str">
            <v xml:space="preserve"> HE               (0,6%)</v>
          </cell>
          <cell r="E304" t="str">
            <v xml:space="preserve"> TRA               (2,3%)</v>
          </cell>
          <cell r="F304" t="str">
            <v>Suministro, transporte e instalación de luminaria hermética Pandora 2x54W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4" t="str">
            <v>un</v>
          </cell>
          <cell r="H304">
            <v>3</v>
          </cell>
          <cell r="I304">
            <v>146598</v>
          </cell>
          <cell r="J304">
            <v>439794</v>
          </cell>
          <cell r="K304">
            <v>3</v>
          </cell>
          <cell r="L304">
            <v>439794</v>
          </cell>
          <cell r="M304" t="str">
            <v>+</v>
          </cell>
          <cell r="N304">
            <v>0</v>
          </cell>
          <cell r="O304">
            <v>3</v>
          </cell>
          <cell r="P304">
            <v>439794</v>
          </cell>
          <cell r="R304">
            <v>0</v>
          </cell>
          <cell r="S304">
            <v>0</v>
          </cell>
          <cell r="T304">
            <v>0</v>
          </cell>
        </row>
        <row r="305">
          <cell r="A305" t="str">
            <v>11.10.9</v>
          </cell>
          <cell r="B305" t="str">
            <v>IET               (66,2%)</v>
          </cell>
          <cell r="C305" t="str">
            <v xml:space="preserve"> MOBE               (30,9%)</v>
          </cell>
          <cell r="D305" t="str">
            <v xml:space="preserve"> HE               (1,5%)</v>
          </cell>
          <cell r="E305" t="str">
            <v xml:space="preserve"> TRA               (1,4%)</v>
          </cell>
          <cell r="F305" t="str">
            <v>Suministro, transporte e instalación de plafòn para bombilla ahorradora E-27 autobalastada de 25W 120V 4000K/6500K. Cuerpo en plàstico. El plafòn y la bombilla deben contar con certificado de conformidad RETILAP.</v>
          </cell>
          <cell r="G305" t="str">
            <v>un</v>
          </cell>
          <cell r="H305">
            <v>6</v>
          </cell>
          <cell r="I305">
            <v>24642</v>
          </cell>
          <cell r="J305">
            <v>147852</v>
          </cell>
          <cell r="K305">
            <v>6</v>
          </cell>
          <cell r="L305">
            <v>147852</v>
          </cell>
          <cell r="M305" t="str">
            <v>+</v>
          </cell>
          <cell r="N305">
            <v>0</v>
          </cell>
          <cell r="O305">
            <v>6</v>
          </cell>
          <cell r="P305">
            <v>147852</v>
          </cell>
          <cell r="R305">
            <v>0</v>
          </cell>
          <cell r="S305">
            <v>0</v>
          </cell>
          <cell r="T305">
            <v>0</v>
          </cell>
        </row>
        <row r="306">
          <cell r="A306" t="str">
            <v>11.10.10</v>
          </cell>
          <cell r="B306" t="str">
            <v>IET               (100%)</v>
          </cell>
          <cell r="C306">
            <v>0</v>
          </cell>
          <cell r="D306">
            <v>0</v>
          </cell>
          <cell r="E306">
            <v>0</v>
          </cell>
          <cell r="F306" t="str">
            <v>Suministro, transporte e instalación de luminaria con reijlla tipo insert 1x 13 W  fluorescente, 120V,  tipo intemperie  IP-65.  Incluye bombilla fluorescente de 2 pines color 840, KIT, cable encauchetado 3x14 AWG (1m) y accesorios necesarios para su correcta instalación. Certificación RETIE</v>
          </cell>
          <cell r="G306" t="str">
            <v>un</v>
          </cell>
          <cell r="H306">
            <v>16</v>
          </cell>
          <cell r="I306">
            <v>69040</v>
          </cell>
          <cell r="J306">
            <v>1104640</v>
          </cell>
          <cell r="K306">
            <v>16</v>
          </cell>
          <cell r="L306">
            <v>1104640</v>
          </cell>
          <cell r="M306" t="str">
            <v>+</v>
          </cell>
          <cell r="N306">
            <v>0</v>
          </cell>
          <cell r="O306">
            <v>16</v>
          </cell>
          <cell r="P306">
            <v>1104640</v>
          </cell>
          <cell r="R306">
            <v>0</v>
          </cell>
          <cell r="S306">
            <v>0</v>
          </cell>
          <cell r="T306">
            <v>0</v>
          </cell>
        </row>
        <row r="307">
          <cell r="A307" t="str">
            <v>11.10.11</v>
          </cell>
          <cell r="B307" t="str">
            <v>IET               (81%)</v>
          </cell>
          <cell r="C307" t="str">
            <v xml:space="preserve"> MOBE               (9,2%)</v>
          </cell>
          <cell r="D307" t="str">
            <v xml:space="preserve"> HE               (0,5%)</v>
          </cell>
          <cell r="E307" t="str">
            <v xml:space="preserve"> TRA               (9,3%)</v>
          </cell>
          <cell r="F307" t="str">
            <v xml:space="preserve">Suministro, transporte e instalación de luminaria cilindro CAPELA 2x42W,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factor de balasto=0,95, THD &lt; 10%, factor de cresta &lt; 1.7, protección térmica integral clase P, socket de seguridad, tensión de circuito abierto 380Vrms, regulación de potencia de lámpara ±1% ( voltaje de red ±10%). Incluye 2 bombillas fluorescentes compactas de 4 pines de 42W 840, socket de seguridad G24, cable encauchetado 3x18 AWG(promedio 1 metro), clavija con polo de tierra , y demás accesorios necesarios para su correcta instalación. La luminaria debe tener certificado de conformidad RETILAP. </v>
          </cell>
          <cell r="G307" t="str">
            <v>un</v>
          </cell>
          <cell r="H307">
            <v>16</v>
          </cell>
          <cell r="I307">
            <v>161874</v>
          </cell>
          <cell r="J307">
            <v>2589984</v>
          </cell>
          <cell r="K307">
            <v>16</v>
          </cell>
          <cell r="L307">
            <v>2589984</v>
          </cell>
          <cell r="M307" t="str">
            <v>+</v>
          </cell>
          <cell r="N307">
            <v>0</v>
          </cell>
          <cell r="O307">
            <v>16</v>
          </cell>
          <cell r="P307">
            <v>2589984</v>
          </cell>
          <cell r="R307">
            <v>0</v>
          </cell>
          <cell r="S307">
            <v>0</v>
          </cell>
          <cell r="T307">
            <v>0</v>
          </cell>
        </row>
        <row r="308">
          <cell r="A308" t="str">
            <v>11.11.0</v>
          </cell>
          <cell r="B308">
            <v>0</v>
          </cell>
          <cell r="C308">
            <v>0</v>
          </cell>
          <cell r="D308">
            <v>0</v>
          </cell>
          <cell r="E308">
            <v>0</v>
          </cell>
          <cell r="F308" t="str">
            <v>ELEMENTOS Y CABLES PARA RED DE SONIDO - SISTEMA DE SONIDO PARA AULAS</v>
          </cell>
          <cell r="S308">
            <v>0</v>
          </cell>
          <cell r="T308">
            <v>0</v>
          </cell>
        </row>
        <row r="309">
          <cell r="A309" t="str">
            <v>11.11.1</v>
          </cell>
          <cell r="B309" t="str">
            <v>SA               (51,9%)</v>
          </cell>
          <cell r="C309" t="str">
            <v xml:space="preserve"> MOBE               (37,6%)</v>
          </cell>
          <cell r="D309" t="str">
            <v xml:space="preserve"> HE               (1,9%)</v>
          </cell>
          <cell r="E309" t="str">
            <v xml:space="preserve"> TRA               (8,6%)</v>
          </cell>
          <cell r="F309" t="str">
            <v>Suministro, transporte e instalación de salida para sonido. Incluye caja EMT 12x12 con tapa lisa, cable encauchetado 2x16, adaptadores y demás accesorios necesarios para su correcta instalación,(Salida promedio de 5 metros)</v>
          </cell>
          <cell r="G309" t="str">
            <v>un</v>
          </cell>
          <cell r="H309">
            <v>16</v>
          </cell>
          <cell r="I309">
            <v>25360</v>
          </cell>
          <cell r="J309">
            <v>405760</v>
          </cell>
          <cell r="K309">
            <v>16</v>
          </cell>
          <cell r="L309">
            <v>405760</v>
          </cell>
          <cell r="M309" t="str">
            <v>+</v>
          </cell>
          <cell r="N309">
            <v>0</v>
          </cell>
          <cell r="O309">
            <v>16</v>
          </cell>
          <cell r="P309">
            <v>405760</v>
          </cell>
          <cell r="R309">
            <v>0</v>
          </cell>
          <cell r="S309">
            <v>0</v>
          </cell>
          <cell r="T309">
            <v>0</v>
          </cell>
        </row>
        <row r="310">
          <cell r="A310" t="str">
            <v>11.11.2</v>
          </cell>
          <cell r="B310" t="str">
            <v>SA               (61,9%)</v>
          </cell>
          <cell r="C310" t="str">
            <v xml:space="preserve"> MOBE               (32,9%)</v>
          </cell>
          <cell r="D310" t="str">
            <v xml:space="preserve"> HE               (0,5%)</v>
          </cell>
          <cell r="E310" t="str">
            <v xml:space="preserve"> TRA               (4,7%)</v>
          </cell>
          <cell r="F310"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G310" t="str">
            <v>m</v>
          </cell>
          <cell r="H310">
            <v>100</v>
          </cell>
          <cell r="I310">
            <v>1758</v>
          </cell>
          <cell r="J310">
            <v>175800</v>
          </cell>
          <cell r="K310">
            <v>100</v>
          </cell>
          <cell r="L310">
            <v>175800</v>
          </cell>
          <cell r="M310" t="str">
            <v>+</v>
          </cell>
          <cell r="N310">
            <v>0</v>
          </cell>
          <cell r="O310">
            <v>100</v>
          </cell>
          <cell r="P310">
            <v>175800</v>
          </cell>
          <cell r="R310">
            <v>0</v>
          </cell>
          <cell r="S310">
            <v>0</v>
          </cell>
          <cell r="T310">
            <v>0</v>
          </cell>
        </row>
        <row r="311">
          <cell r="A311" t="str">
            <v>11.11.3</v>
          </cell>
          <cell r="B311" t="str">
            <v>SA               (54,1%)</v>
          </cell>
          <cell r="C311" t="str">
            <v xml:space="preserve"> MOBE               (41,2%)</v>
          </cell>
          <cell r="D311" t="str">
            <v xml:space="preserve"> HE               (4,7%)</v>
          </cell>
          <cell r="E311">
            <v>0</v>
          </cell>
          <cell r="F311" t="str">
            <v>Suministro, transporte e instalación de tubería metálica EMT diámetro 3/4". Incluye adaptadores, uniones, curvas, grapas doble ala y demás accesorios necesarios para su correcta instalación.</v>
          </cell>
          <cell r="G311" t="str">
            <v>m</v>
          </cell>
          <cell r="H311">
            <v>88</v>
          </cell>
          <cell r="I311">
            <v>9120</v>
          </cell>
          <cell r="J311">
            <v>802560</v>
          </cell>
          <cell r="K311">
            <v>88</v>
          </cell>
          <cell r="L311">
            <v>802560</v>
          </cell>
          <cell r="M311" t="str">
            <v>+</v>
          </cell>
          <cell r="N311">
            <v>0</v>
          </cell>
          <cell r="O311">
            <v>88</v>
          </cell>
          <cell r="P311">
            <v>802560</v>
          </cell>
          <cell r="R311">
            <v>0</v>
          </cell>
          <cell r="S311">
            <v>0</v>
          </cell>
          <cell r="T311">
            <v>0</v>
          </cell>
        </row>
        <row r="312">
          <cell r="A312" t="str">
            <v>11.11.4</v>
          </cell>
          <cell r="B312" t="str">
            <v>SA               (95,3%)</v>
          </cell>
          <cell r="C312" t="str">
            <v xml:space="preserve"> MOBE               (4,7%)</v>
          </cell>
          <cell r="D312">
            <v>0</v>
          </cell>
          <cell r="E312">
            <v>0</v>
          </cell>
          <cell r="F312" t="str">
            <v>Suministro, transporte e instalación de altavoz de amplia dispersión  de incrustar en cielofalso 30W, Impedancia 100V: 330 ohm (30W), Impedancia 70V: 170 ohm (30W) impedancia en baja: ajustable 160-80, con caja acústica, sensibilidad 90 dB(1 w, 1m) (Ver especificaciones en documento de diseño)</v>
          </cell>
          <cell r="G312" t="str">
            <v>un</v>
          </cell>
          <cell r="H312">
            <v>16</v>
          </cell>
          <cell r="I312">
            <v>288072</v>
          </cell>
          <cell r="J312">
            <v>4609152</v>
          </cell>
          <cell r="K312">
            <v>16</v>
          </cell>
          <cell r="L312">
            <v>4609152</v>
          </cell>
          <cell r="M312" t="str">
            <v>+</v>
          </cell>
          <cell r="N312">
            <v>0</v>
          </cell>
          <cell r="O312">
            <v>16</v>
          </cell>
          <cell r="P312">
            <v>4609152</v>
          </cell>
          <cell r="R312">
            <v>0</v>
          </cell>
          <cell r="S312">
            <v>0</v>
          </cell>
          <cell r="T312">
            <v>0</v>
          </cell>
        </row>
        <row r="313">
          <cell r="A313" t="str">
            <v>11.11.5</v>
          </cell>
          <cell r="B313" t="str">
            <v>T.G.               (75,6%)</v>
          </cell>
          <cell r="C313" t="str">
            <v xml:space="preserve"> MOBE               (14,9%)</v>
          </cell>
          <cell r="D313" t="str">
            <v xml:space="preserve"> HE               (0,7%)</v>
          </cell>
          <cell r="E313" t="str">
            <v xml:space="preserve"> TRA               (8,8%)</v>
          </cell>
          <cell r="F313" t="str">
            <v>Suministro, transporte e instalación de amplificador mezclador de audio 120W de Potencia Acústica, 120V, Respuesta de frecuencia: 50-20000 Hz (+/-3dB), salida alta impedancia:  salida alta impedancia: 83 ohm (1000V), 42 ohm (70V), salida baja impedancia: 4 ohm (22V) Acabado, 3 entradas de señal de micrófono, 2 entradas señal de línea: Panel en resina ABS, Chasis: lamina de acero, negro (Ver especificaciones adicionales en documento de diseño)</v>
          </cell>
          <cell r="G313" t="str">
            <v>un</v>
          </cell>
          <cell r="H313">
            <v>4</v>
          </cell>
          <cell r="I313">
            <v>1062172</v>
          </cell>
          <cell r="J313">
            <v>4248688</v>
          </cell>
          <cell r="K313">
            <v>4</v>
          </cell>
          <cell r="L313">
            <v>4248688</v>
          </cell>
          <cell r="M313" t="str">
            <v>+</v>
          </cell>
          <cell r="N313">
            <v>0</v>
          </cell>
          <cell r="O313">
            <v>4</v>
          </cell>
          <cell r="P313">
            <v>4248688</v>
          </cell>
          <cell r="R313">
            <v>0</v>
          </cell>
          <cell r="S313">
            <v>0</v>
          </cell>
          <cell r="T313">
            <v>0</v>
          </cell>
        </row>
        <row r="314">
          <cell r="A314" t="str">
            <v>11.11.6</v>
          </cell>
          <cell r="B314" t="str">
            <v>T.G.               (86,7%)</v>
          </cell>
          <cell r="C314" t="str">
            <v xml:space="preserve"> MOBE               (4,2%)</v>
          </cell>
          <cell r="D314" t="str">
            <v xml:space="preserve"> HE               (0,2%)</v>
          </cell>
          <cell r="E314" t="str">
            <v xml:space="preserve"> TRA               (8,9%)</v>
          </cell>
          <cell r="F314" t="str">
            <v>Suministro, transporte e instalación de face plate para conexión de una señal de audio con conexión a traves de conector XLR hembra.  Adaptadores, cable de audio y demás accesorios necesarios para su correcta instalación y conexión en amplificador,(Salida promedio de 5 metros)</v>
          </cell>
          <cell r="G314" t="str">
            <v>un</v>
          </cell>
          <cell r="H314">
            <v>4</v>
          </cell>
          <cell r="I314">
            <v>97599</v>
          </cell>
          <cell r="J314">
            <v>390396</v>
          </cell>
          <cell r="K314">
            <v>4</v>
          </cell>
          <cell r="L314">
            <v>390396</v>
          </cell>
          <cell r="M314" t="str">
            <v>+</v>
          </cell>
          <cell r="N314">
            <v>0</v>
          </cell>
          <cell r="O314">
            <v>4</v>
          </cell>
          <cell r="P314">
            <v>390396</v>
          </cell>
          <cell r="R314">
            <v>0</v>
          </cell>
          <cell r="S314">
            <v>0</v>
          </cell>
          <cell r="T314">
            <v>0</v>
          </cell>
        </row>
        <row r="315">
          <cell r="A315" t="str">
            <v>11.11.7</v>
          </cell>
          <cell r="B315" t="str">
            <v>SA               (91,9%)</v>
          </cell>
          <cell r="C315" t="str">
            <v xml:space="preserve"> MOBE               (3,4%)</v>
          </cell>
          <cell r="D315" t="str">
            <v xml:space="preserve"> HE               (4,7%)</v>
          </cell>
          <cell r="E315">
            <v>0</v>
          </cell>
          <cell r="F315" t="str">
            <v>Suministro, transporte e instalación de face plate para conexión de dos señales de audio con conexión a traves de conector XLR hembra.  Adaptadores, cable de audio y demás accesorios necesarios para su correcta instalación  y conexión en amplificador,(Salida promedio de 5 metros).</v>
          </cell>
          <cell r="G315" t="str">
            <v>un</v>
          </cell>
          <cell r="H315">
            <v>4</v>
          </cell>
          <cell r="I315">
            <v>117472</v>
          </cell>
          <cell r="J315">
            <v>469888</v>
          </cell>
          <cell r="K315">
            <v>4</v>
          </cell>
          <cell r="L315">
            <v>469888</v>
          </cell>
          <cell r="M315" t="str">
            <v>+</v>
          </cell>
          <cell r="N315">
            <v>0</v>
          </cell>
          <cell r="O315">
            <v>4</v>
          </cell>
          <cell r="P315">
            <v>469888</v>
          </cell>
          <cell r="R315">
            <v>0</v>
          </cell>
          <cell r="S315">
            <v>0</v>
          </cell>
          <cell r="T315">
            <v>0</v>
          </cell>
        </row>
        <row r="316">
          <cell r="A316" t="str">
            <v>11.11.8</v>
          </cell>
          <cell r="B316" t="str">
            <v>T.G.               (88,4%)</v>
          </cell>
          <cell r="C316" t="str">
            <v xml:space="preserve"> MOBE               (2,7%)</v>
          </cell>
          <cell r="D316" t="str">
            <v xml:space="preserve"> HE               (0,1%)</v>
          </cell>
          <cell r="E316" t="str">
            <v xml:space="preserve"> TRA               (8,8%)</v>
          </cell>
          <cell r="F316" t="str">
            <v>Suministro, transporte e instalación de face plate para conexión de señal VGA y audio en estereo, incluye conector DB15 pines Hembra con tarjeta de soldado para cable y 2 conectores RCA.  Adaptadores, cable de audio y demás accesorios necesarios para su correcta instalación  y conexión en amplificador,(Salida promedio de 5 metros)</v>
          </cell>
          <cell r="G316" t="str">
            <v>un</v>
          </cell>
          <cell r="H316">
            <v>4</v>
          </cell>
          <cell r="I316">
            <v>152035</v>
          </cell>
          <cell r="J316">
            <v>608140</v>
          </cell>
          <cell r="K316">
            <v>4</v>
          </cell>
          <cell r="L316">
            <v>608140</v>
          </cell>
          <cell r="M316" t="str">
            <v>+</v>
          </cell>
          <cell r="N316">
            <v>0</v>
          </cell>
          <cell r="O316">
            <v>4</v>
          </cell>
          <cell r="P316">
            <v>608140</v>
          </cell>
          <cell r="R316">
            <v>0</v>
          </cell>
          <cell r="S316">
            <v>0</v>
          </cell>
          <cell r="T316">
            <v>0</v>
          </cell>
        </row>
        <row r="317">
          <cell r="A317" t="str">
            <v>11.11.9</v>
          </cell>
          <cell r="B317" t="str">
            <v>T.G.               (91,4%)</v>
          </cell>
          <cell r="C317" t="str">
            <v xml:space="preserve"> MOBE               (3,9%)</v>
          </cell>
          <cell r="D317" t="str">
            <v xml:space="preserve"> HE               (4,7%)</v>
          </cell>
          <cell r="E317">
            <v>0</v>
          </cell>
          <cell r="F317" t="str">
            <v>Suministro, transporte e instalación de face plate para conexión de dos señales de audio con conexión a traves de dos conectores RCA hembra por señal.  Adaptadores, cable de audio y demás accesorios necesarios para su correcta instalación y conexión en amplificador,(Salida promedio de 5 metros).</v>
          </cell>
          <cell r="G317" t="str">
            <v>un</v>
          </cell>
          <cell r="H317">
            <v>4</v>
          </cell>
          <cell r="I317">
            <v>104563</v>
          </cell>
          <cell r="J317">
            <v>418252</v>
          </cell>
          <cell r="K317">
            <v>4</v>
          </cell>
          <cell r="L317">
            <v>418252</v>
          </cell>
          <cell r="M317" t="str">
            <v>+</v>
          </cell>
          <cell r="N317">
            <v>0</v>
          </cell>
          <cell r="O317">
            <v>4</v>
          </cell>
          <cell r="P317">
            <v>418252</v>
          </cell>
          <cell r="R317">
            <v>0</v>
          </cell>
          <cell r="S317">
            <v>0</v>
          </cell>
          <cell r="T317">
            <v>0</v>
          </cell>
        </row>
        <row r="318">
          <cell r="A318" t="str">
            <v>11.12.0</v>
          </cell>
          <cell r="B318">
            <v>0</v>
          </cell>
          <cell r="C318">
            <v>0</v>
          </cell>
          <cell r="D318">
            <v>0</v>
          </cell>
          <cell r="E318">
            <v>0</v>
          </cell>
          <cell r="F318" t="str">
            <v>ELEMENTOS Y CABLES PARA RED DE SONIDO - SISTEMA DE SONIDO PARA EVENTOS</v>
          </cell>
          <cell r="S318">
            <v>0</v>
          </cell>
          <cell r="T318">
            <v>0</v>
          </cell>
        </row>
        <row r="319">
          <cell r="A319" t="str">
            <v>11.12.1</v>
          </cell>
          <cell r="B319" t="str">
            <v>SA               (94,5%)</v>
          </cell>
          <cell r="C319" t="str">
            <v xml:space="preserve"> MOBE               (0,8%)</v>
          </cell>
          <cell r="D319" t="str">
            <v xml:space="preserve"> HE               (4,7%)</v>
          </cell>
          <cell r="E319">
            <v>0</v>
          </cell>
          <cell r="F319" t="str">
            <v>Suministro y transporte de altavoz activo altas y medias frecuencias de 12" para eventos, presión máxima sonora de 132 dB, Potencia de consumo 1000 watts, entrada de audio 2 XLR/TRS en combo, 1 entrada RCA, salida XLR (Ver especificaciones en documento de diseño)</v>
          </cell>
          <cell r="G319" t="str">
            <v>un</v>
          </cell>
          <cell r="H319">
            <v>2</v>
          </cell>
          <cell r="I319">
            <v>2096174</v>
          </cell>
          <cell r="J319">
            <v>4192348</v>
          </cell>
          <cell r="K319">
            <v>2</v>
          </cell>
          <cell r="L319">
            <v>4192348</v>
          </cell>
          <cell r="M319" t="str">
            <v>+</v>
          </cell>
          <cell r="N319">
            <v>0</v>
          </cell>
          <cell r="O319">
            <v>2</v>
          </cell>
          <cell r="P319">
            <v>4192348</v>
          </cell>
          <cell r="R319">
            <v>0</v>
          </cell>
          <cell r="S319">
            <v>0</v>
          </cell>
          <cell r="T319">
            <v>0</v>
          </cell>
        </row>
        <row r="320">
          <cell r="A320" t="str">
            <v>11.12.2</v>
          </cell>
          <cell r="B320" t="str">
            <v>SA               (94,2%)</v>
          </cell>
          <cell r="C320" t="str">
            <v xml:space="preserve"> MOBE               (0,6%)</v>
          </cell>
          <cell r="D320" t="str">
            <v xml:space="preserve"> HE               (0,5%)</v>
          </cell>
          <cell r="E320" t="str">
            <v xml:space="preserve"> TRA               (4,7%)</v>
          </cell>
          <cell r="F320" t="str">
            <v>Suministro y transporte de altavoz Activo bajas frecuencias de 18"  para eventos,  presion maxima sonora de 134 dB, Potencia de consumo 700 watts, entrada de audio1  XLR/TRS en combo, salida XLR(Ver especificaciones en documento de diseño)</v>
          </cell>
          <cell r="G320" t="str">
            <v>un</v>
          </cell>
          <cell r="H320">
            <v>2</v>
          </cell>
          <cell r="I320">
            <v>2604074</v>
          </cell>
          <cell r="J320">
            <v>5208148</v>
          </cell>
          <cell r="K320">
            <v>2</v>
          </cell>
          <cell r="L320">
            <v>5208148</v>
          </cell>
          <cell r="M320" t="str">
            <v>+</v>
          </cell>
          <cell r="N320">
            <v>0</v>
          </cell>
          <cell r="O320">
            <v>2</v>
          </cell>
          <cell r="P320">
            <v>5208148</v>
          </cell>
          <cell r="R320">
            <v>0</v>
          </cell>
          <cell r="S320">
            <v>0</v>
          </cell>
          <cell r="T320">
            <v>0</v>
          </cell>
        </row>
        <row r="321">
          <cell r="A321" t="str">
            <v>11.12.3</v>
          </cell>
          <cell r="B321" t="str">
            <v>SA               (85,9%)</v>
          </cell>
          <cell r="C321" t="str">
            <v xml:space="preserve"> MOBE               (8,9%)</v>
          </cell>
          <cell r="D321" t="str">
            <v xml:space="preserve"> HE               (0,5%)</v>
          </cell>
          <cell r="E321" t="str">
            <v xml:space="preserve"> TRA               (4,7%)</v>
          </cell>
          <cell r="F321" t="str">
            <v>Suministro, transporte de Rack de audio para eventos, características: Estuche porta mezclador de 19 pulgadas (Ver especificaciones en documento de diseño)</v>
          </cell>
          <cell r="G321" t="str">
            <v>un</v>
          </cell>
          <cell r="H321">
            <v>1</v>
          </cell>
          <cell r="I321">
            <v>816157</v>
          </cell>
          <cell r="J321">
            <v>816157</v>
          </cell>
          <cell r="K321">
            <v>1</v>
          </cell>
          <cell r="L321">
            <v>816157</v>
          </cell>
          <cell r="M321" t="str">
            <v>+</v>
          </cell>
          <cell r="N321">
            <v>0</v>
          </cell>
          <cell r="O321">
            <v>1</v>
          </cell>
          <cell r="P321">
            <v>816157</v>
          </cell>
          <cell r="R321">
            <v>0</v>
          </cell>
          <cell r="S321">
            <v>0</v>
          </cell>
          <cell r="T321">
            <v>0</v>
          </cell>
        </row>
        <row r="322">
          <cell r="A322" t="str">
            <v>11.12.4</v>
          </cell>
          <cell r="B322" t="str">
            <v>SA               (88,4%)</v>
          </cell>
          <cell r="C322" t="str">
            <v xml:space="preserve"> MOBE               (6,9%)</v>
          </cell>
          <cell r="D322" t="str">
            <v xml:space="preserve"> HE               (4,7%)</v>
          </cell>
          <cell r="E322">
            <v>0</v>
          </cell>
          <cell r="F322" t="str">
            <v>Suministro, transporte e instalación de mezclador de audio 12 entradas de audio. 10 entradas para señal de micrófono, 2 entradas de señal de audio estereo con efectos. (Ver especificaciones en documento de diseño)</v>
          </cell>
          <cell r="G322" t="str">
            <v>un</v>
          </cell>
          <cell r="H322">
            <v>1</v>
          </cell>
          <cell r="I322">
            <v>1046888</v>
          </cell>
          <cell r="J322">
            <v>1046888</v>
          </cell>
          <cell r="K322">
            <v>1</v>
          </cell>
          <cell r="L322">
            <v>1046888</v>
          </cell>
          <cell r="M322" t="str">
            <v>+</v>
          </cell>
          <cell r="N322">
            <v>0</v>
          </cell>
          <cell r="O322">
            <v>1</v>
          </cell>
          <cell r="P322">
            <v>1046888</v>
          </cell>
          <cell r="R322">
            <v>0</v>
          </cell>
          <cell r="S322">
            <v>0</v>
          </cell>
          <cell r="T322">
            <v>0</v>
          </cell>
        </row>
        <row r="323">
          <cell r="A323" t="str">
            <v>11.12.5</v>
          </cell>
          <cell r="B323" t="str">
            <v>SA               (91,1%)</v>
          </cell>
          <cell r="C323" t="str">
            <v xml:space="preserve"> MOBE               (4,2%)</v>
          </cell>
          <cell r="D323" t="str">
            <v xml:space="preserve"> HE               (4,7%)</v>
          </cell>
          <cell r="E323">
            <v>0</v>
          </cell>
          <cell r="F323" t="str">
            <v>Suministro y transporte de Micrófono de mano dinámico alámbrico, respuesta en frecuencia 80 Hz - 16,000 Hz, impedancia 600 ohm, conector XLR 3 pines incluye estuche para guardar, adaptador para base y cable de micrófono XLR de 10 metros. (Ver especificaciones  adicionales en documento de diseño)</v>
          </cell>
          <cell r="G323" t="str">
            <v>un</v>
          </cell>
          <cell r="H323">
            <v>2</v>
          </cell>
          <cell r="I323">
            <v>227838</v>
          </cell>
          <cell r="J323">
            <v>455676</v>
          </cell>
          <cell r="K323">
            <v>2</v>
          </cell>
          <cell r="L323">
            <v>455676</v>
          </cell>
          <cell r="M323" t="str">
            <v>+</v>
          </cell>
          <cell r="N323">
            <v>0</v>
          </cell>
          <cell r="O323">
            <v>2</v>
          </cell>
          <cell r="P323">
            <v>455676</v>
          </cell>
          <cell r="R323">
            <v>0</v>
          </cell>
          <cell r="S323">
            <v>0</v>
          </cell>
          <cell r="T323">
            <v>0</v>
          </cell>
        </row>
        <row r="324">
          <cell r="A324" t="str">
            <v>11.12.6</v>
          </cell>
          <cell r="B324" t="str">
            <v>SA               (94,3%)</v>
          </cell>
          <cell r="C324" t="str">
            <v xml:space="preserve"> MOBE               (1%)</v>
          </cell>
          <cell r="D324" t="str">
            <v xml:space="preserve"> HE               (4,7%)</v>
          </cell>
          <cell r="E324">
            <v>0</v>
          </cell>
          <cell r="F324" t="str">
            <v>Suministro y transporte de micrófono de mano inalámbrico, PLL sintetizado, 32 canales, ± 40 kHz de modulación, 20dBV salida balanceada,  (Ver especificaciones en documento de diseño)</v>
          </cell>
          <cell r="G324" t="str">
            <v>un</v>
          </cell>
          <cell r="H324">
            <v>1</v>
          </cell>
          <cell r="I324">
            <v>916860</v>
          </cell>
          <cell r="J324">
            <v>916860</v>
          </cell>
          <cell r="K324">
            <v>1</v>
          </cell>
          <cell r="L324">
            <v>916860</v>
          </cell>
          <cell r="M324" t="str">
            <v>+</v>
          </cell>
          <cell r="N324">
            <v>0</v>
          </cell>
          <cell r="O324">
            <v>1</v>
          </cell>
          <cell r="P324">
            <v>916860</v>
          </cell>
          <cell r="R324">
            <v>0</v>
          </cell>
          <cell r="S324">
            <v>0</v>
          </cell>
          <cell r="T324">
            <v>0</v>
          </cell>
        </row>
        <row r="325">
          <cell r="A325" t="str">
            <v>11.12.7</v>
          </cell>
          <cell r="B325" t="str">
            <v>SA               (82,9%)</v>
          </cell>
          <cell r="C325" t="str">
            <v xml:space="preserve"> MOBE               (12,4%)</v>
          </cell>
          <cell r="D325" t="str">
            <v xml:space="preserve"> HE               (4,7%)</v>
          </cell>
          <cell r="E325">
            <v>0</v>
          </cell>
          <cell r="F325" t="str">
            <v>Suministro y transporte de base de micrófono para piso, diámetro 660mm, brazo 680mm, altura variable desde 8890 a 1600 mm (Ver especificaciones adicionales en documento de diseño)</v>
          </cell>
          <cell r="G325" t="str">
            <v>un</v>
          </cell>
          <cell r="H325">
            <v>2</v>
          </cell>
          <cell r="I325">
            <v>76815</v>
          </cell>
          <cell r="J325">
            <v>153630</v>
          </cell>
          <cell r="K325">
            <v>2</v>
          </cell>
          <cell r="L325">
            <v>153630</v>
          </cell>
          <cell r="M325" t="str">
            <v>+</v>
          </cell>
          <cell r="N325">
            <v>0</v>
          </cell>
          <cell r="O325">
            <v>2</v>
          </cell>
          <cell r="P325">
            <v>153630</v>
          </cell>
          <cell r="R325">
            <v>0</v>
          </cell>
          <cell r="S325">
            <v>0</v>
          </cell>
          <cell r="T325">
            <v>0</v>
          </cell>
        </row>
        <row r="326">
          <cell r="A326" t="str">
            <v>11.13.0</v>
          </cell>
          <cell r="B326">
            <v>0</v>
          </cell>
          <cell r="C326">
            <v>0</v>
          </cell>
          <cell r="D326">
            <v>0</v>
          </cell>
          <cell r="E326">
            <v>0</v>
          </cell>
          <cell r="F326" t="str">
            <v>SISTEMAS DE SEGURIDAD - CCTV</v>
          </cell>
          <cell r="S326">
            <v>0</v>
          </cell>
          <cell r="T326">
            <v>0</v>
          </cell>
        </row>
        <row r="327">
          <cell r="A327" t="str">
            <v>11.13.1</v>
          </cell>
          <cell r="B327" t="str">
            <v>T.G.               (90,9%)</v>
          </cell>
          <cell r="C327" t="str">
            <v xml:space="preserve"> MOBE               (7,4%)</v>
          </cell>
          <cell r="D327" t="str">
            <v xml:space="preserve"> HE               (0,4%)</v>
          </cell>
          <cell r="E327" t="str">
            <v xml:space="preserve"> TRA               (1,3%)</v>
          </cell>
          <cell r="F327" t="str">
            <v>Suministro, transporte e instalación de cámara tipo bala Ip de 2 Megapixels , Full HD, Lente varifocal 3-9mm, Mejora de Rango dinámico amplio, 30 fps @ 1080p Full HD, Filtro IR removible para la función Día-Noche, Iluminador IR (20 m), Compresión H.264, MPEG-4 y MJPEG, Soporta dual stream simultáneo, resistencia anti vandalismo y protección (IP67), PoE, Incorpora ranura de tarjeta SD/SDHC para almacenamiento local, Soporte de montaje con gestión del cableado, soporta estándar ONVIF</v>
          </cell>
          <cell r="G327" t="str">
            <v>un</v>
          </cell>
          <cell r="H327">
            <v>5</v>
          </cell>
          <cell r="I327">
            <v>2625052</v>
          </cell>
          <cell r="J327">
            <v>13125260</v>
          </cell>
          <cell r="K327">
            <v>5</v>
          </cell>
          <cell r="L327">
            <v>13125260</v>
          </cell>
          <cell r="M327" t="str">
            <v>+</v>
          </cell>
          <cell r="N327">
            <v>0</v>
          </cell>
          <cell r="O327">
            <v>5</v>
          </cell>
          <cell r="P327">
            <v>13125260</v>
          </cell>
          <cell r="R327">
            <v>0</v>
          </cell>
          <cell r="S327">
            <v>0</v>
          </cell>
          <cell r="T327">
            <v>0</v>
          </cell>
        </row>
        <row r="328">
          <cell r="A328" t="str">
            <v>11.13.2</v>
          </cell>
          <cell r="B328" t="str">
            <v>T.G.               (89,5%)</v>
          </cell>
          <cell r="C328" t="str">
            <v xml:space="preserve"> MOBE               (8,6%)</v>
          </cell>
          <cell r="D328" t="str">
            <v xml:space="preserve"> HE               (0,4%)</v>
          </cell>
          <cell r="E328" t="str">
            <v xml:space="preserve"> TRA               (1,5%)</v>
          </cell>
          <cell r="F328" t="str">
            <v>Suministro, transporte e instalación de cámara tipo minidomo Ip de 2 Megapixels, 30 @ 1280x720, 15 fps @ 1600x1200, Lente varifocal 3-9mm, Filtro IR removible para la función Día-Noche, luminador IR integrado alcance 20 m, Compresión H.264, MPEG-4 y MJPEG, Soporta múltiples streaming, Detecta intentos de alteración como bloqueo, redireccionamiento o pintura con espray, anti vandalismo y protección (IP66), PoE, ranura de tarjeta SD/SDHC, Soporta audio en dobel via, Diseño mecánico de 3 ejes para ajustar la posición del objetivo para el montaje en techo y pared.</v>
          </cell>
          <cell r="G328" t="str">
            <v>un</v>
          </cell>
          <cell r="H328">
            <v>1</v>
          </cell>
          <cell r="I328">
            <v>2186689</v>
          </cell>
          <cell r="J328">
            <v>2186689</v>
          </cell>
          <cell r="K328">
            <v>1</v>
          </cell>
          <cell r="L328">
            <v>2186689</v>
          </cell>
          <cell r="M328" t="str">
            <v>+</v>
          </cell>
          <cell r="N328">
            <v>0</v>
          </cell>
          <cell r="O328">
            <v>1</v>
          </cell>
          <cell r="P328">
            <v>2186689</v>
          </cell>
          <cell r="R328">
            <v>0</v>
          </cell>
          <cell r="S328">
            <v>0</v>
          </cell>
          <cell r="T328">
            <v>0</v>
          </cell>
        </row>
        <row r="329">
          <cell r="A329" t="str">
            <v>11.13.3</v>
          </cell>
          <cell r="B329" t="str">
            <v>T.G.               (90,3%)</v>
          </cell>
          <cell r="C329" t="str">
            <v xml:space="preserve"> MOBE               (8,2%)</v>
          </cell>
          <cell r="D329" t="str">
            <v xml:space="preserve"> HE               (0,4%)</v>
          </cell>
          <cell r="E329" t="str">
            <v xml:space="preserve"> TRA               (1,1%)</v>
          </cell>
          <cell r="F329" t="str">
            <v>Suministro, transporte e instalación de MiniNVR Grabador de Video IP, tipo Standalone, de 8 cámaras, Cubierta Metálica, Soporta 4 Discos Duros SATA de hasta 3TB, Sistema Operativo Linux, Visualización remota a través de software cliente gratuito Internet Explorer 8 / 9, iPhone, iPad, Android. Compatible con 62 marcas y 1500 modelos de cámaras IP.</v>
          </cell>
          <cell r="G329" t="str">
            <v>un</v>
          </cell>
          <cell r="H329">
            <v>1</v>
          </cell>
          <cell r="I329">
            <v>2974387</v>
          </cell>
          <cell r="J329">
            <v>2974387</v>
          </cell>
          <cell r="K329">
            <v>1</v>
          </cell>
          <cell r="L329">
            <v>2974387</v>
          </cell>
          <cell r="M329" t="str">
            <v>+</v>
          </cell>
          <cell r="N329">
            <v>0</v>
          </cell>
          <cell r="O329">
            <v>1</v>
          </cell>
          <cell r="P329">
            <v>2974387</v>
          </cell>
          <cell r="R329">
            <v>0</v>
          </cell>
          <cell r="S329">
            <v>0</v>
          </cell>
          <cell r="T329">
            <v>0</v>
          </cell>
        </row>
        <row r="330">
          <cell r="A330" t="str">
            <v>11.13.4</v>
          </cell>
          <cell r="B330" t="str">
            <v>T.G.               (54,2%)</v>
          </cell>
          <cell r="C330" t="str">
            <v xml:space="preserve"> MOBE               (41,2%)</v>
          </cell>
          <cell r="D330" t="str">
            <v xml:space="preserve"> HE               (4,6%)</v>
          </cell>
          <cell r="E330">
            <v>0</v>
          </cell>
          <cell r="F330" t="str">
            <v>Suministro, transporte e instalación de tubería metálica EMT diámetro 3/4". Incluye adaptadores, uniones, curvas, grapas doble ala y demás accesorios necesarios para su correcta instalación.</v>
          </cell>
          <cell r="G330" t="str">
            <v>m</v>
          </cell>
          <cell r="H330">
            <v>90</v>
          </cell>
          <cell r="I330">
            <v>9119</v>
          </cell>
          <cell r="J330">
            <v>820710</v>
          </cell>
          <cell r="K330">
            <v>90</v>
          </cell>
          <cell r="L330">
            <v>820710</v>
          </cell>
          <cell r="M330" t="str">
            <v>+</v>
          </cell>
          <cell r="N330">
            <v>0</v>
          </cell>
          <cell r="O330">
            <v>90</v>
          </cell>
          <cell r="P330">
            <v>820710</v>
          </cell>
          <cell r="R330">
            <v>0</v>
          </cell>
          <cell r="S330">
            <v>0</v>
          </cell>
          <cell r="T330">
            <v>0</v>
          </cell>
        </row>
        <row r="331">
          <cell r="A331" t="str">
            <v>11.13.5</v>
          </cell>
          <cell r="B331" t="str">
            <v>IET               (63,1%)</v>
          </cell>
          <cell r="C331" t="str">
            <v xml:space="preserve"> MOBE               (31,8%)</v>
          </cell>
          <cell r="D331" t="str">
            <v xml:space="preserve"> HE               (1,6%)</v>
          </cell>
          <cell r="E331" t="str">
            <v xml:space="preserve"> TRA               (3,5%)</v>
          </cell>
          <cell r="F33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31" t="str">
            <v>un</v>
          </cell>
          <cell r="H331">
            <v>15</v>
          </cell>
          <cell r="I331">
            <v>19145</v>
          </cell>
          <cell r="J331">
            <v>287175</v>
          </cell>
          <cell r="K331">
            <v>15</v>
          </cell>
          <cell r="L331">
            <v>287175</v>
          </cell>
          <cell r="M331" t="str">
            <v>+</v>
          </cell>
          <cell r="N331">
            <v>0</v>
          </cell>
          <cell r="O331">
            <v>15</v>
          </cell>
          <cell r="P331">
            <v>287175</v>
          </cell>
          <cell r="R331">
            <v>0</v>
          </cell>
          <cell r="S331">
            <v>0</v>
          </cell>
          <cell r="T331">
            <v>0</v>
          </cell>
        </row>
        <row r="332">
          <cell r="A332" t="str">
            <v>11.13.6</v>
          </cell>
          <cell r="B332" t="str">
            <v>A.CU.               (39,9%)</v>
          </cell>
          <cell r="C332" t="str">
            <v xml:space="preserve"> MOBE               (49,1%)</v>
          </cell>
          <cell r="D332" t="str">
            <v xml:space="preserve"> HE               (2,4%)</v>
          </cell>
          <cell r="E332" t="str">
            <v xml:space="preserve"> TRA               (8,6%)</v>
          </cell>
          <cell r="F332" t="str">
            <v>Suministro, transporte e instalación cable Encauchetado 3*18 	AWG</v>
          </cell>
          <cell r="G332" t="str">
            <v>m</v>
          </cell>
          <cell r="H332">
            <v>20</v>
          </cell>
          <cell r="I332">
            <v>1181</v>
          </cell>
          <cell r="J332">
            <v>23620</v>
          </cell>
          <cell r="K332">
            <v>20</v>
          </cell>
          <cell r="L332">
            <v>23620</v>
          </cell>
          <cell r="M332" t="str">
            <v>+</v>
          </cell>
          <cell r="N332">
            <v>0</v>
          </cell>
          <cell r="O332">
            <v>20</v>
          </cell>
          <cell r="P332">
            <v>23620</v>
          </cell>
          <cell r="R332">
            <v>0</v>
          </cell>
          <cell r="S332">
            <v>0</v>
          </cell>
          <cell r="T332">
            <v>0</v>
          </cell>
        </row>
        <row r="333">
          <cell r="A333" t="str">
            <v>11.13.7</v>
          </cell>
          <cell r="B333" t="str">
            <v>A.CU.               (43,1%)</v>
          </cell>
          <cell r="C333" t="str">
            <v xml:space="preserve"> MOBE               (49,8%)</v>
          </cell>
          <cell r="D333" t="str">
            <v xml:space="preserve"> HE               (2,5%)</v>
          </cell>
          <cell r="E333" t="str">
            <v xml:space="preserve"> TRA               (4,6%)</v>
          </cell>
          <cell r="F333" t="str">
            <v>Suministro, transporte e instalación de cable UTP Cat 5E</v>
          </cell>
          <cell r="G333" t="str">
            <v>m</v>
          </cell>
          <cell r="H333">
            <v>80</v>
          </cell>
          <cell r="I333">
            <v>2204</v>
          </cell>
          <cell r="J333">
            <v>176320</v>
          </cell>
          <cell r="K333">
            <v>80</v>
          </cell>
          <cell r="L333">
            <v>176320</v>
          </cell>
          <cell r="M333" t="str">
            <v>+</v>
          </cell>
          <cell r="N333">
            <v>0</v>
          </cell>
          <cell r="O333">
            <v>80</v>
          </cell>
          <cell r="P333">
            <v>176320</v>
          </cell>
          <cell r="R333">
            <v>0</v>
          </cell>
          <cell r="S333">
            <v>0</v>
          </cell>
          <cell r="T333">
            <v>0</v>
          </cell>
        </row>
        <row r="334">
          <cell r="A334" t="str">
            <v>11.13.8</v>
          </cell>
          <cell r="B334" t="str">
            <v>IET               (81,8%)</v>
          </cell>
          <cell r="C334" t="str">
            <v xml:space="preserve"> MOBE               (8,8%)</v>
          </cell>
          <cell r="D334" t="str">
            <v xml:space="preserve"> HE               (0,4%)</v>
          </cell>
          <cell r="E334" t="str">
            <v xml:space="preserve"> TRA               (9%)</v>
          </cell>
          <cell r="F334" t="str">
            <v>Suministro, tranporte e instalacion Inyector PoE, potencia de salida 17W</v>
          </cell>
          <cell r="G334" t="str">
            <v>un</v>
          </cell>
          <cell r="H334">
            <v>6</v>
          </cell>
          <cell r="I334">
            <v>184023</v>
          </cell>
          <cell r="J334">
            <v>1104138</v>
          </cell>
          <cell r="K334">
            <v>6</v>
          </cell>
          <cell r="L334">
            <v>1104138</v>
          </cell>
          <cell r="M334" t="str">
            <v>+</v>
          </cell>
          <cell r="N334">
            <v>0</v>
          </cell>
          <cell r="O334">
            <v>6</v>
          </cell>
          <cell r="P334">
            <v>1104138</v>
          </cell>
          <cell r="R334">
            <v>0</v>
          </cell>
          <cell r="S334">
            <v>0</v>
          </cell>
          <cell r="T334">
            <v>0</v>
          </cell>
        </row>
        <row r="335">
          <cell r="A335" t="str">
            <v>11.14.0</v>
          </cell>
          <cell r="B335">
            <v>0</v>
          </cell>
          <cell r="C335">
            <v>0</v>
          </cell>
          <cell r="D335">
            <v>0</v>
          </cell>
          <cell r="E335">
            <v>0</v>
          </cell>
          <cell r="F335" t="str">
            <v>SISTEMAS DE SEGURIDAD - INTRUSION</v>
          </cell>
          <cell r="S335">
            <v>0</v>
          </cell>
          <cell r="T335">
            <v>0</v>
          </cell>
        </row>
        <row r="336">
          <cell r="A336" t="str">
            <v>11.14.1</v>
          </cell>
          <cell r="B336" t="str">
            <v>IET               (76,3%)</v>
          </cell>
          <cell r="C336" t="str">
            <v xml:space="preserve"> MOBE               (14%)</v>
          </cell>
          <cell r="D336" t="str">
            <v xml:space="preserve"> HE               (0,7%)</v>
          </cell>
          <cell r="E336" t="str">
            <v xml:space="preserve"> TRA               (9%)</v>
          </cell>
          <cell r="F336" t="str">
            <v>Suministro, transporte e instalación de Panel de Control integrable y transformador de voltaje. Gabinete con llave. Porporciona hasta 75 puntos identificados individualmente y que se pueden dividir en 8 áreas. Incluye un comunicador que envía los eventos de telefonía pública conmutada seleccionado red (PSTN), red IP, o la red celular destinos a través de cuatro grupos de rutas programables. Supervisar los puntos de alarma para intrusos mediante teclados operativos y otros. Programa de las funciones del sistema local o remoto mediante Software de programación remota (RPS), o mediante el uso de programación básica a través del teclado.</v>
          </cell>
          <cell r="G336" t="str">
            <v>un</v>
          </cell>
          <cell r="H336">
            <v>1</v>
          </cell>
          <cell r="I336">
            <v>1046834</v>
          </cell>
          <cell r="J336">
            <v>1046834</v>
          </cell>
          <cell r="K336">
            <v>1</v>
          </cell>
          <cell r="L336">
            <v>1046834</v>
          </cell>
          <cell r="M336" t="str">
            <v>+</v>
          </cell>
          <cell r="N336">
            <v>0</v>
          </cell>
          <cell r="O336">
            <v>1</v>
          </cell>
          <cell r="P336">
            <v>1046834</v>
          </cell>
          <cell r="R336">
            <v>0</v>
          </cell>
          <cell r="S336">
            <v>0</v>
          </cell>
          <cell r="T336">
            <v>0</v>
          </cell>
        </row>
        <row r="337">
          <cell r="A337" t="str">
            <v>11.14.2</v>
          </cell>
          <cell r="B337" t="str">
            <v>IET               (87,6%)</v>
          </cell>
          <cell r="C337" t="str">
            <v xml:space="preserve"> MOBE               (5,1%)</v>
          </cell>
          <cell r="D337" t="str">
            <v xml:space="preserve"> HE               (0,3%)</v>
          </cell>
          <cell r="E337" t="str">
            <v xml:space="preserve"> TRA               (7%)</v>
          </cell>
          <cell r="F337" t="str">
            <v>Suministro, transporte e instalación de Teclado iluminado, un display de cristal líquido de 4 líneas luminosas en Inglés de 20 caracteres (LCD), y un sounder que emite 8 tonos de aviso. Utiliza palabras, números, y símbolos para indicar el estado del sistema de seguridad. B231El sounder emite ocho tonos de aviso diferentes. Es posible ajustar el volumen</v>
          </cell>
          <cell r="G337" t="str">
            <v>un</v>
          </cell>
          <cell r="H337">
            <v>1</v>
          </cell>
          <cell r="I337">
            <v>482750</v>
          </cell>
          <cell r="J337">
            <v>482750</v>
          </cell>
          <cell r="K337">
            <v>1</v>
          </cell>
          <cell r="L337">
            <v>482750</v>
          </cell>
          <cell r="M337" t="str">
            <v>+</v>
          </cell>
          <cell r="N337">
            <v>0</v>
          </cell>
          <cell r="O337">
            <v>1</v>
          </cell>
          <cell r="P337">
            <v>482750</v>
          </cell>
          <cell r="R337">
            <v>0</v>
          </cell>
          <cell r="S337">
            <v>0</v>
          </cell>
          <cell r="T337">
            <v>0</v>
          </cell>
        </row>
        <row r="338">
          <cell r="A338" t="str">
            <v>11.14.3</v>
          </cell>
          <cell r="B338" t="str">
            <v>IET               (63,7%)</v>
          </cell>
          <cell r="C338" t="str">
            <v xml:space="preserve"> MOBE               (26%)</v>
          </cell>
          <cell r="D338" t="str">
            <v xml:space="preserve"> HE               (1,3%)</v>
          </cell>
          <cell r="E338" t="str">
            <v xml:space="preserve"> TRA               (9%)</v>
          </cell>
          <cell r="F338" t="str">
            <v>Suministro, transporte e instalación de Módulo de direccionamiento. Se utiliza con un módulo expansión direccionable para expandir zonas en el panel de control.  Incluye tecnología probada que combina la zona y punto de control con el dispositivo de direccionamiento en un par de hilos</v>
          </cell>
          <cell r="G338" t="str">
            <v>un</v>
          </cell>
          <cell r="H338">
            <v>9</v>
          </cell>
          <cell r="I338">
            <v>51540</v>
          </cell>
          <cell r="J338">
            <v>463860</v>
          </cell>
          <cell r="K338">
            <v>9</v>
          </cell>
          <cell r="L338">
            <v>463860</v>
          </cell>
          <cell r="M338" t="str">
            <v>+</v>
          </cell>
          <cell r="N338">
            <v>0</v>
          </cell>
          <cell r="O338">
            <v>9</v>
          </cell>
          <cell r="P338">
            <v>463860</v>
          </cell>
          <cell r="R338">
            <v>0</v>
          </cell>
          <cell r="S338">
            <v>0</v>
          </cell>
          <cell r="T338">
            <v>0</v>
          </cell>
        </row>
        <row r="339">
          <cell r="A339" t="str">
            <v>11.14.4</v>
          </cell>
          <cell r="B339" t="str">
            <v>IET               (78,4%)</v>
          </cell>
          <cell r="C339" t="str">
            <v xml:space="preserve"> MOBE               (12%)</v>
          </cell>
          <cell r="D339" t="str">
            <v xml:space="preserve"> HE               (0,6%)</v>
          </cell>
          <cell r="E339" t="str">
            <v xml:space="preserve"> TRA               (9%)</v>
          </cell>
          <cell r="F339" t="str">
            <v>Suministro, transporte e instalación de Módulo de expansión con tecnología multiplex probada combinación de zona. Punto supervisión con el dispositivo de direccionamiento individual en un par de cables.</v>
          </cell>
          <cell r="G339" t="str">
            <v>un</v>
          </cell>
          <cell r="H339">
            <v>1</v>
          </cell>
          <cell r="I339">
            <v>140080</v>
          </cell>
          <cell r="J339">
            <v>140080</v>
          </cell>
          <cell r="K339">
            <v>1</v>
          </cell>
          <cell r="L339">
            <v>140080</v>
          </cell>
          <cell r="M339" t="str">
            <v>+</v>
          </cell>
          <cell r="N339">
            <v>0</v>
          </cell>
          <cell r="O339">
            <v>1</v>
          </cell>
          <cell r="P339">
            <v>140080</v>
          </cell>
          <cell r="R339">
            <v>0</v>
          </cell>
          <cell r="S339">
            <v>0</v>
          </cell>
          <cell r="T339">
            <v>0</v>
          </cell>
        </row>
        <row r="340">
          <cell r="A340" t="str">
            <v>11.14.5</v>
          </cell>
          <cell r="B340" t="str">
            <v>IET               (77,8%)</v>
          </cell>
          <cell r="C340" t="str">
            <v xml:space="preserve"> MOBE               (12,6%)</v>
          </cell>
          <cell r="D340" t="str">
            <v xml:space="preserve"> HE               (0,6%)</v>
          </cell>
          <cell r="E340" t="str">
            <v xml:space="preserve"> TRA               (9%)</v>
          </cell>
          <cell r="F340" t="str">
            <v>Suministro, transporte e instalación de Detector de movimiento que utiliza una combinación de tecnologías de detección por infrarrojos pasivos (PIR) y microondas con procesamiento avanzado de señales. Compensación dinámica de temperatura: nivel de detección superior en cualquier entorno. Procesamiento adaptable de ruido por microondas: reduce las falsas alarmas de fuentes repetitivas. Cobertura de pared a pared: nivel de detección superior</v>
          </cell>
          <cell r="G340" t="str">
            <v>un</v>
          </cell>
          <cell r="H340">
            <v>6</v>
          </cell>
          <cell r="I340">
            <v>132548</v>
          </cell>
          <cell r="J340">
            <v>795288</v>
          </cell>
          <cell r="K340">
            <v>6</v>
          </cell>
          <cell r="L340">
            <v>795288</v>
          </cell>
          <cell r="M340" t="str">
            <v>+</v>
          </cell>
          <cell r="N340">
            <v>0</v>
          </cell>
          <cell r="O340">
            <v>6</v>
          </cell>
          <cell r="P340">
            <v>795288</v>
          </cell>
          <cell r="R340">
            <v>0</v>
          </cell>
          <cell r="S340">
            <v>0</v>
          </cell>
          <cell r="T340">
            <v>0</v>
          </cell>
        </row>
        <row r="341">
          <cell r="A341" t="str">
            <v>11.14.6</v>
          </cell>
          <cell r="B341" t="str">
            <v>IET               (62,9%)</v>
          </cell>
          <cell r="C341" t="str">
            <v xml:space="preserve"> MOBE               (26,9%)</v>
          </cell>
          <cell r="D341" t="str">
            <v xml:space="preserve"> HE               (1,3%)</v>
          </cell>
          <cell r="E341" t="str">
            <v xml:space="preserve"> TRA               (8,9%)</v>
          </cell>
          <cell r="F341" t="str">
            <v>Suministro, transporte e instalación de Magnético liviano N.A para circuitos N.C gap 25mm. Para aplicaciones en puertas comerciales o acero.detección superior</v>
          </cell>
          <cell r="G341" t="str">
            <v>un</v>
          </cell>
          <cell r="H341">
            <v>2</v>
          </cell>
          <cell r="I341">
            <v>25313</v>
          </cell>
          <cell r="J341">
            <v>50626</v>
          </cell>
          <cell r="K341">
            <v>2</v>
          </cell>
          <cell r="L341">
            <v>50626</v>
          </cell>
          <cell r="M341" t="str">
            <v>+</v>
          </cell>
          <cell r="N341">
            <v>0</v>
          </cell>
          <cell r="O341">
            <v>2</v>
          </cell>
          <cell r="P341">
            <v>50626</v>
          </cell>
          <cell r="R341">
            <v>0</v>
          </cell>
          <cell r="S341">
            <v>0</v>
          </cell>
          <cell r="T341">
            <v>0</v>
          </cell>
        </row>
        <row r="342">
          <cell r="A342" t="str">
            <v>11.14.7</v>
          </cell>
          <cell r="B342" t="str">
            <v>IET               (80,2%)</v>
          </cell>
          <cell r="C342" t="str">
            <v xml:space="preserve"> MOBE               (10,3%)</v>
          </cell>
          <cell r="D342" t="str">
            <v xml:space="preserve"> HE               (0,5%)</v>
          </cell>
          <cell r="E342" t="str">
            <v xml:space="preserve"> TRA               (9%)</v>
          </cell>
          <cell r="F342" t="str">
            <v>Suministro, transporte e instalación de Boton de pánico fijo</v>
          </cell>
          <cell r="G342" t="str">
            <v>un</v>
          </cell>
          <cell r="H342">
            <v>1</v>
          </cell>
          <cell r="I342">
            <v>38156</v>
          </cell>
          <cell r="J342">
            <v>38156</v>
          </cell>
          <cell r="K342">
            <v>1</v>
          </cell>
          <cell r="L342">
            <v>38156</v>
          </cell>
          <cell r="M342" t="str">
            <v>+</v>
          </cell>
          <cell r="N342">
            <v>0</v>
          </cell>
          <cell r="O342">
            <v>1</v>
          </cell>
          <cell r="P342">
            <v>38156</v>
          </cell>
          <cell r="R342">
            <v>0</v>
          </cell>
          <cell r="S342">
            <v>0</v>
          </cell>
          <cell r="T342">
            <v>0</v>
          </cell>
        </row>
        <row r="343">
          <cell r="A343" t="str">
            <v>11.14.8</v>
          </cell>
          <cell r="B343" t="str">
            <v>IET               (85,6%)</v>
          </cell>
          <cell r="C343" t="str">
            <v xml:space="preserve"> MOBE               (5,1%)</v>
          </cell>
          <cell r="D343" t="str">
            <v xml:space="preserve"> HE               (0,3%)</v>
          </cell>
          <cell r="E343" t="str">
            <v xml:space="preserve"> TRA               (9%)</v>
          </cell>
          <cell r="F343" t="str">
            <v>Suministro, transporte e instalación de Sirena de dos tonos. Compensación de temperatura.Instalacion en interiores. Construida en plastico ABS de alto impacto. Potencia sonora de 120 dB. Consumo: de 6 a 13,5 VCC y 1,1 A</v>
          </cell>
          <cell r="G343" t="str">
            <v>un</v>
          </cell>
          <cell r="H343">
            <v>1</v>
          </cell>
          <cell r="I343">
            <v>77517</v>
          </cell>
          <cell r="J343">
            <v>77517</v>
          </cell>
          <cell r="K343">
            <v>1</v>
          </cell>
          <cell r="L343">
            <v>77517</v>
          </cell>
          <cell r="M343" t="str">
            <v>+</v>
          </cell>
          <cell r="N343">
            <v>0</v>
          </cell>
          <cell r="O343">
            <v>1</v>
          </cell>
          <cell r="P343">
            <v>77517</v>
          </cell>
          <cell r="R343">
            <v>0</v>
          </cell>
          <cell r="S343">
            <v>0</v>
          </cell>
          <cell r="T343">
            <v>0</v>
          </cell>
        </row>
        <row r="344">
          <cell r="A344" t="str">
            <v>11.14.9</v>
          </cell>
          <cell r="B344" t="str">
            <v>IET               (62,6%)</v>
          </cell>
          <cell r="C344" t="str">
            <v xml:space="preserve"> MOBE               (27,1%)</v>
          </cell>
          <cell r="D344" t="str">
            <v xml:space="preserve"> HE               (1,4%)</v>
          </cell>
          <cell r="E344" t="str">
            <v xml:space="preserve"> TRA               (8,9%)</v>
          </cell>
          <cell r="F344" t="str">
            <v>Suministro, transporte e instalación de Bateria de carga seca 12V, 7A. Numero de celdas: 6.Vida útil: 5 años Capacidad nominal a 25. 20 hora promedio (0.35A, 10.5V) 7Ah.10 horas promedio (0.68A, 10.5V) 6.8Ah. 5 hora promedio (1.13A, 10.5V) 5.65Ah, 1 hora promedio (4.56A, 9.6V) 4.56Ah.  Resistencia interna</v>
          </cell>
          <cell r="G344" t="str">
            <v>un</v>
          </cell>
          <cell r="H344">
            <v>1</v>
          </cell>
          <cell r="I344">
            <v>81999</v>
          </cell>
          <cell r="J344">
            <v>81999</v>
          </cell>
          <cell r="K344">
            <v>1</v>
          </cell>
          <cell r="L344">
            <v>81999</v>
          </cell>
          <cell r="M344" t="str">
            <v>+</v>
          </cell>
          <cell r="N344">
            <v>0</v>
          </cell>
          <cell r="O344">
            <v>1</v>
          </cell>
          <cell r="P344">
            <v>81999</v>
          </cell>
          <cell r="R344">
            <v>0</v>
          </cell>
          <cell r="S344">
            <v>0</v>
          </cell>
          <cell r="T344">
            <v>0</v>
          </cell>
        </row>
        <row r="345">
          <cell r="A345" t="str">
            <v>11.14.10</v>
          </cell>
          <cell r="B345" t="str">
            <v>IET               (81,2%)</v>
          </cell>
          <cell r="C345" t="str">
            <v xml:space="preserve"> MOBE               (6,5%)</v>
          </cell>
          <cell r="D345" t="str">
            <v xml:space="preserve"> HE               (0,3%)</v>
          </cell>
          <cell r="E345" t="str">
            <v xml:space="preserve"> TRA               (12%)</v>
          </cell>
          <cell r="F345" t="str">
            <v>Suministro, transporte e instalación de Fuente de 5 Amp</v>
          </cell>
          <cell r="G345" t="str">
            <v>un</v>
          </cell>
          <cell r="H345">
            <v>1</v>
          </cell>
          <cell r="I345">
            <v>60342</v>
          </cell>
          <cell r="J345">
            <v>60342</v>
          </cell>
          <cell r="K345">
            <v>1</v>
          </cell>
          <cell r="L345">
            <v>60342</v>
          </cell>
          <cell r="M345" t="str">
            <v>+</v>
          </cell>
          <cell r="N345">
            <v>0</v>
          </cell>
          <cell r="O345">
            <v>1</v>
          </cell>
          <cell r="P345">
            <v>60342</v>
          </cell>
          <cell r="R345">
            <v>0</v>
          </cell>
          <cell r="S345">
            <v>0</v>
          </cell>
          <cell r="T345">
            <v>0</v>
          </cell>
        </row>
        <row r="346">
          <cell r="A346" t="str">
            <v>11.14.11</v>
          </cell>
          <cell r="B346" t="str">
            <v>T.C.               (54,1%)</v>
          </cell>
          <cell r="C346" t="str">
            <v xml:space="preserve"> MOBE               (41,2%)</v>
          </cell>
          <cell r="D346" t="str">
            <v xml:space="preserve"> EQ               (4,7%)</v>
          </cell>
          <cell r="E346">
            <v>0</v>
          </cell>
          <cell r="F346" t="str">
            <v>Suministro, transporte e instalación de tubería metálica EMT diámetro 3/4". Incluye adaptadores, uniones, curvas, grapas doble ala y demás accesorios necesarios para su correcta instalación.</v>
          </cell>
          <cell r="G346" t="str">
            <v>m</v>
          </cell>
          <cell r="H346">
            <v>80</v>
          </cell>
          <cell r="I346">
            <v>9120</v>
          </cell>
          <cell r="J346">
            <v>729600</v>
          </cell>
          <cell r="K346">
            <v>80</v>
          </cell>
          <cell r="L346">
            <v>729600</v>
          </cell>
          <cell r="M346" t="str">
            <v>+</v>
          </cell>
          <cell r="N346">
            <v>0</v>
          </cell>
          <cell r="O346">
            <v>80</v>
          </cell>
          <cell r="P346">
            <v>729600</v>
          </cell>
          <cell r="R346">
            <v>0</v>
          </cell>
          <cell r="S346">
            <v>0</v>
          </cell>
          <cell r="T346">
            <v>0</v>
          </cell>
        </row>
        <row r="347">
          <cell r="A347" t="str">
            <v>11.14.12</v>
          </cell>
          <cell r="B347" t="str">
            <v>IET               (63,7%)</v>
          </cell>
          <cell r="C347" t="str">
            <v xml:space="preserve"> MOBE               (32%)</v>
          </cell>
          <cell r="D347" t="str">
            <v xml:space="preserve"> HE               (1,6%)</v>
          </cell>
          <cell r="E347" t="str">
            <v xml:space="preserve"> TRA               (2,7%)</v>
          </cell>
          <cell r="F347"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47" t="str">
            <v>un</v>
          </cell>
          <cell r="H347">
            <v>20</v>
          </cell>
          <cell r="I347">
            <v>10757</v>
          </cell>
          <cell r="J347">
            <v>215140</v>
          </cell>
          <cell r="K347">
            <v>20</v>
          </cell>
          <cell r="L347">
            <v>215140</v>
          </cell>
          <cell r="M347" t="str">
            <v>+</v>
          </cell>
          <cell r="N347">
            <v>0</v>
          </cell>
          <cell r="O347">
            <v>20</v>
          </cell>
          <cell r="P347">
            <v>215140</v>
          </cell>
          <cell r="R347">
            <v>0</v>
          </cell>
          <cell r="S347">
            <v>0</v>
          </cell>
          <cell r="T347">
            <v>0</v>
          </cell>
        </row>
        <row r="348">
          <cell r="A348" t="str">
            <v>11.14.13</v>
          </cell>
          <cell r="B348" t="str">
            <v>IET               (39,9%)</v>
          </cell>
          <cell r="C348" t="str">
            <v xml:space="preserve"> MOBE               (49%)</v>
          </cell>
          <cell r="D348" t="str">
            <v xml:space="preserve"> HE               (2,4%)</v>
          </cell>
          <cell r="E348" t="str">
            <v xml:space="preserve"> TRA               (8,7%)</v>
          </cell>
          <cell r="F348" t="str">
            <v>Suministro, transporte e instalacion duplex 2*18</v>
          </cell>
          <cell r="G348" t="str">
            <v>m</v>
          </cell>
          <cell r="H348">
            <v>150</v>
          </cell>
          <cell r="I348">
            <v>1181</v>
          </cell>
          <cell r="J348">
            <v>177150</v>
          </cell>
          <cell r="K348">
            <v>150</v>
          </cell>
          <cell r="L348">
            <v>177150</v>
          </cell>
          <cell r="M348" t="str">
            <v>+</v>
          </cell>
          <cell r="N348">
            <v>0</v>
          </cell>
          <cell r="O348">
            <v>150</v>
          </cell>
          <cell r="P348">
            <v>177150</v>
          </cell>
          <cell r="R348">
            <v>0</v>
          </cell>
          <cell r="S348">
            <v>0</v>
          </cell>
          <cell r="T348">
            <v>0</v>
          </cell>
        </row>
        <row r="349">
          <cell r="A349" t="str">
            <v>11.14.14</v>
          </cell>
          <cell r="B349" t="str">
            <v xml:space="preserve"> A.CU.               (43,1%)</v>
          </cell>
          <cell r="C349" t="str">
            <v xml:space="preserve"> MOBE               (49,8%)</v>
          </cell>
          <cell r="D349" t="str">
            <v xml:space="preserve"> HE               (2,5%)</v>
          </cell>
          <cell r="E349" t="str">
            <v xml:space="preserve"> TRA               (4,6%)</v>
          </cell>
          <cell r="F349" t="str">
            <v>Suministro, transporte e instalación de cable UTP Cat 5E</v>
          </cell>
          <cell r="G349" t="str">
            <v>m</v>
          </cell>
          <cell r="H349">
            <v>40</v>
          </cell>
          <cell r="I349">
            <v>2204</v>
          </cell>
          <cell r="J349">
            <v>88160</v>
          </cell>
          <cell r="K349">
            <v>40</v>
          </cell>
          <cell r="L349">
            <v>88160</v>
          </cell>
          <cell r="M349" t="str">
            <v>+</v>
          </cell>
          <cell r="N349">
            <v>0</v>
          </cell>
          <cell r="O349">
            <v>40</v>
          </cell>
          <cell r="P349">
            <v>88160</v>
          </cell>
          <cell r="R349">
            <v>0</v>
          </cell>
          <cell r="S349">
            <v>0</v>
          </cell>
          <cell r="T349">
            <v>0</v>
          </cell>
        </row>
        <row r="350">
          <cell r="A350" t="str">
            <v>11.15.0</v>
          </cell>
          <cell r="B350">
            <v>0</v>
          </cell>
          <cell r="C350">
            <v>0</v>
          </cell>
          <cell r="D350">
            <v>0</v>
          </cell>
          <cell r="E350">
            <v>0</v>
          </cell>
          <cell r="F350" t="str">
            <v>ELEMENTOS Y CABLES PARA SISTEMA DE PUESTA A TIERRA</v>
          </cell>
          <cell r="S350">
            <v>0</v>
          </cell>
          <cell r="T350">
            <v>0</v>
          </cell>
        </row>
        <row r="351">
          <cell r="A351" t="str">
            <v>11.15.1</v>
          </cell>
          <cell r="B351" t="str">
            <v>IET               (66,4%)</v>
          </cell>
          <cell r="C351" t="str">
            <v xml:space="preserve"> MOBE               (22,4%)</v>
          </cell>
          <cell r="D351" t="str">
            <v xml:space="preserve"> HE               (11,2%)</v>
          </cell>
          <cell r="E351">
            <v>0</v>
          </cell>
          <cell r="F351" t="str">
            <v>Suministro, transporte e instalación de varilla de acero electrodepositada con cobre electrolítico de por lo menos 250um de espesor, 5/8" de diámetro  y longitud de 2.4 metros, Incluye: varilla y demas elementos necesarios para su correcta instalación.</v>
          </cell>
          <cell r="G351" t="str">
            <v>un</v>
          </cell>
          <cell r="H351">
            <v>2</v>
          </cell>
          <cell r="I351">
            <v>54394</v>
          </cell>
          <cell r="J351">
            <v>108788</v>
          </cell>
          <cell r="K351">
            <v>2</v>
          </cell>
          <cell r="L351">
            <v>108788</v>
          </cell>
          <cell r="M351" t="str">
            <v>+</v>
          </cell>
          <cell r="N351">
            <v>0</v>
          </cell>
          <cell r="O351">
            <v>2</v>
          </cell>
          <cell r="P351">
            <v>108788</v>
          </cell>
          <cell r="R351">
            <v>0</v>
          </cell>
          <cell r="S351">
            <v>0</v>
          </cell>
          <cell r="T351">
            <v>0</v>
          </cell>
        </row>
        <row r="352">
          <cell r="A352" t="str">
            <v>11.15.2</v>
          </cell>
          <cell r="B352" t="str">
            <v>A.CU.               (65,3%)</v>
          </cell>
          <cell r="C352" t="str">
            <v xml:space="preserve"> MOBE               (29,5%)</v>
          </cell>
          <cell r="D352" t="str">
            <v xml:space="preserve"> HE               (0,5%)</v>
          </cell>
          <cell r="E352" t="str">
            <v xml:space="preserve"> TRA               (4,7%)</v>
          </cell>
          <cell r="F352" t="str">
            <v xml:space="preserve">Suministro, transporte e instalación de cable de cobre desnudo calibre No. 2/0 AWG, cableado clase B, instalado enterrado en terreno natural a 0,5m. </v>
          </cell>
          <cell r="G352" t="str">
            <v>m</v>
          </cell>
          <cell r="H352">
            <v>8</v>
          </cell>
          <cell r="I352">
            <v>23476</v>
          </cell>
          <cell r="J352">
            <v>187808</v>
          </cell>
          <cell r="K352">
            <v>8</v>
          </cell>
          <cell r="L352">
            <v>187808</v>
          </cell>
          <cell r="M352" t="str">
            <v>+</v>
          </cell>
          <cell r="N352">
            <v>0</v>
          </cell>
          <cell r="O352">
            <v>8</v>
          </cell>
          <cell r="P352">
            <v>187808</v>
          </cell>
          <cell r="R352">
            <v>0</v>
          </cell>
          <cell r="S352">
            <v>0</v>
          </cell>
          <cell r="T352">
            <v>0</v>
          </cell>
        </row>
        <row r="353">
          <cell r="A353" t="str">
            <v>11.15.3</v>
          </cell>
          <cell r="B353" t="str">
            <v>IET               (48%)</v>
          </cell>
          <cell r="C353" t="str">
            <v xml:space="preserve"> MOBE               (46,9%)</v>
          </cell>
          <cell r="D353" t="str">
            <v xml:space="preserve"> HE               (0,5%)</v>
          </cell>
          <cell r="E353" t="str">
            <v xml:space="preserve"> TRA               (4,6%)</v>
          </cell>
          <cell r="F353" t="str">
            <v>Suministro, transporte y colocación de soldadura por reacción exotérmica de 90g, incluye carga, molde, pinzas de sujeción del molde y del cable, chispero y todos los demás elementos y accesorios necesarios para su correcta instalación y funcionamiento.</v>
          </cell>
          <cell r="G353" t="str">
            <v>un</v>
          </cell>
          <cell r="H353">
            <v>4</v>
          </cell>
          <cell r="I353">
            <v>45623</v>
          </cell>
          <cell r="J353">
            <v>182492</v>
          </cell>
          <cell r="K353">
            <v>4</v>
          </cell>
          <cell r="L353">
            <v>182492</v>
          </cell>
          <cell r="M353" t="str">
            <v>+</v>
          </cell>
          <cell r="N353">
            <v>0</v>
          </cell>
          <cell r="O353">
            <v>4</v>
          </cell>
          <cell r="P353">
            <v>182492</v>
          </cell>
          <cell r="R353">
            <v>0</v>
          </cell>
          <cell r="S353">
            <v>0</v>
          </cell>
          <cell r="T353">
            <v>0</v>
          </cell>
        </row>
        <row r="354">
          <cell r="A354" t="str">
            <v>11.15.4</v>
          </cell>
          <cell r="B354" t="str">
            <v>ACU               (36,4%)</v>
          </cell>
          <cell r="C354" t="str">
            <v xml:space="preserve"> MOBE               (21,5%)</v>
          </cell>
          <cell r="D354" t="str">
            <v xml:space="preserve"> THE               (12,1%)</v>
          </cell>
          <cell r="E354" t="str">
            <v xml:space="preserve"> TRA               (30%)</v>
          </cell>
          <cell r="F354" t="str">
            <v>Suministro, transporte e instalación de cable de cobre desnudo calibre No. 4 AWG ,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354" t="str">
            <v>m</v>
          </cell>
          <cell r="H354">
            <v>2</v>
          </cell>
          <cell r="I354">
            <v>18746</v>
          </cell>
          <cell r="J354">
            <v>37492</v>
          </cell>
          <cell r="K354">
            <v>2</v>
          </cell>
          <cell r="L354">
            <v>37492</v>
          </cell>
          <cell r="M354" t="str">
            <v>+</v>
          </cell>
          <cell r="N354">
            <v>0</v>
          </cell>
          <cell r="O354">
            <v>2</v>
          </cell>
          <cell r="P354">
            <v>37492</v>
          </cell>
          <cell r="R354">
            <v>0</v>
          </cell>
          <cell r="S354">
            <v>0</v>
          </cell>
          <cell r="T354">
            <v>0</v>
          </cell>
        </row>
        <row r="355">
          <cell r="A355" t="str">
            <v>11.16.0</v>
          </cell>
          <cell r="B355">
            <v>0</v>
          </cell>
          <cell r="C355">
            <v>0</v>
          </cell>
          <cell r="D355">
            <v>0</v>
          </cell>
          <cell r="E355">
            <v>0</v>
          </cell>
          <cell r="F355" t="str">
            <v xml:space="preserve">LEGALIZACIÓN </v>
          </cell>
          <cell r="S355">
            <v>0</v>
          </cell>
          <cell r="T355">
            <v>0</v>
          </cell>
        </row>
        <row r="356">
          <cell r="A356" t="str">
            <v>11.16.1</v>
          </cell>
          <cell r="B356" t="str">
            <v>IE               (100%)</v>
          </cell>
          <cell r="C356">
            <v>0</v>
          </cell>
          <cell r="D356">
            <v>0</v>
          </cell>
          <cell r="E356">
            <v>0</v>
          </cell>
          <cell r="F356"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G356" t="str">
            <v>un</v>
          </cell>
          <cell r="H356">
            <v>1</v>
          </cell>
          <cell r="I356">
            <v>1603448</v>
          </cell>
          <cell r="J356">
            <v>1603448</v>
          </cell>
          <cell r="K356">
            <v>1</v>
          </cell>
          <cell r="L356">
            <v>1603448</v>
          </cell>
          <cell r="M356" t="str">
            <v>+</v>
          </cell>
          <cell r="N356">
            <v>0</v>
          </cell>
          <cell r="O356">
            <v>1</v>
          </cell>
          <cell r="P356">
            <v>1603448</v>
          </cell>
          <cell r="R356">
            <v>0</v>
          </cell>
          <cell r="S356">
            <v>0</v>
          </cell>
          <cell r="T356">
            <v>0</v>
          </cell>
        </row>
        <row r="357">
          <cell r="A357" t="str">
            <v>11.16.2</v>
          </cell>
          <cell r="B357" t="str">
            <v>IE               (100%)</v>
          </cell>
          <cell r="C357">
            <v>0</v>
          </cell>
          <cell r="D357">
            <v>0</v>
          </cell>
          <cell r="E357">
            <v>0</v>
          </cell>
          <cell r="F357"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G357" t="str">
            <v>un</v>
          </cell>
          <cell r="H357">
            <v>1</v>
          </cell>
          <cell r="I357">
            <v>1985269</v>
          </cell>
          <cell r="J357">
            <v>1985269</v>
          </cell>
          <cell r="K357">
            <v>1</v>
          </cell>
          <cell r="L357">
            <v>1985269</v>
          </cell>
          <cell r="M357" t="str">
            <v>+</v>
          </cell>
          <cell r="N357">
            <v>0</v>
          </cell>
          <cell r="O357">
            <v>1</v>
          </cell>
          <cell r="P357">
            <v>1985269</v>
          </cell>
          <cell r="R357">
            <v>0</v>
          </cell>
          <cell r="S357">
            <v>0</v>
          </cell>
          <cell r="T357">
            <v>0</v>
          </cell>
        </row>
        <row r="358">
          <cell r="A358" t="str">
            <v>11.17.0</v>
          </cell>
          <cell r="B358">
            <v>0</v>
          </cell>
          <cell r="C358">
            <v>0</v>
          </cell>
          <cell r="D358">
            <v>0</v>
          </cell>
          <cell r="E358">
            <v>0</v>
          </cell>
          <cell r="F358" t="str">
            <v>ELEMENTOS Y CABLES PARA SISTEMA DE APANTALLAMIENTO.</v>
          </cell>
          <cell r="S358">
            <v>0</v>
          </cell>
          <cell r="T358">
            <v>0</v>
          </cell>
        </row>
        <row r="359">
          <cell r="A359" t="str">
            <v>11.17.1</v>
          </cell>
          <cell r="B359" t="str">
            <v>IET               (66,4%)</v>
          </cell>
          <cell r="C359" t="str">
            <v xml:space="preserve"> MOBE               (22,4%)</v>
          </cell>
          <cell r="D359" t="str">
            <v xml:space="preserve"> HE               (11,2%)</v>
          </cell>
          <cell r="E359">
            <v>0</v>
          </cell>
          <cell r="F359" t="str">
            <v>Suministro, transporte e instalación de varilla de acero recubierto en cobre electrodepositado de 250um,  5/8"  de diámetro y longitud de 2.4 metros, Norma ASTM B - 187.</v>
          </cell>
          <cell r="G359" t="str">
            <v>un</v>
          </cell>
          <cell r="H359">
            <v>5</v>
          </cell>
          <cell r="I359">
            <v>54394</v>
          </cell>
          <cell r="J359">
            <v>271970</v>
          </cell>
          <cell r="K359">
            <v>5</v>
          </cell>
          <cell r="L359">
            <v>271970</v>
          </cell>
          <cell r="M359" t="str">
            <v>+</v>
          </cell>
          <cell r="N359">
            <v>0</v>
          </cell>
          <cell r="O359">
            <v>5</v>
          </cell>
          <cell r="P359">
            <v>271970</v>
          </cell>
          <cell r="R359">
            <v>0</v>
          </cell>
          <cell r="S359">
            <v>0</v>
          </cell>
          <cell r="T359">
            <v>0</v>
          </cell>
        </row>
        <row r="360">
          <cell r="A360" t="str">
            <v>11.17.2</v>
          </cell>
          <cell r="B360" t="str">
            <v>A.CU.               (65,3%)</v>
          </cell>
          <cell r="C360" t="str">
            <v xml:space="preserve"> MOBE               (29,5%)</v>
          </cell>
          <cell r="D360" t="str">
            <v xml:space="preserve"> HE               (0,5%)</v>
          </cell>
          <cell r="E360" t="str">
            <v xml:space="preserve"> TRA               (4,7%)</v>
          </cell>
          <cell r="F360" t="str">
            <v xml:space="preserve">Suministro, transporte e instalación de cable de cobre desnudo calibre No. 2/0 AWG, cableado clase B, instalado enterrado en terreno natural a 0,5m. </v>
          </cell>
          <cell r="G360" t="str">
            <v>m</v>
          </cell>
          <cell r="H360">
            <v>29</v>
          </cell>
          <cell r="I360">
            <v>23476</v>
          </cell>
          <cell r="J360">
            <v>680804</v>
          </cell>
          <cell r="K360">
            <v>29</v>
          </cell>
          <cell r="L360">
            <v>680804</v>
          </cell>
          <cell r="M360" t="str">
            <v>+</v>
          </cell>
          <cell r="N360">
            <v>0</v>
          </cell>
          <cell r="O360">
            <v>29</v>
          </cell>
          <cell r="P360">
            <v>680804</v>
          </cell>
          <cell r="R360">
            <v>0</v>
          </cell>
          <cell r="S360">
            <v>0</v>
          </cell>
          <cell r="T360">
            <v>0</v>
          </cell>
        </row>
        <row r="361">
          <cell r="A361" t="str">
            <v>11.17.3</v>
          </cell>
          <cell r="B361" t="str">
            <v>AL.AL.               (53%)</v>
          </cell>
          <cell r="C361" t="str">
            <v xml:space="preserve"> MOBE               (42,3%)</v>
          </cell>
          <cell r="D361" t="str">
            <v xml:space="preserve"> EQ               (4,7%)</v>
          </cell>
          <cell r="E361">
            <v>0</v>
          </cell>
          <cell r="F361" t="str">
            <v>Suministro, transporte e instalación de conductor de Aluminio aislado THW - 75ºC, 19H, (calibre 1/0 AWG) para instalar en ducto o expuesto, Según norma NTC 1332, UL-83 y RETIE. Incluye grapas doble ala y los accesorios necesarios para su correcta instalación.</v>
          </cell>
          <cell r="G361" t="str">
            <v>m</v>
          </cell>
          <cell r="H361">
            <v>162</v>
          </cell>
          <cell r="I361">
            <v>8206</v>
          </cell>
          <cell r="J361">
            <v>1329372</v>
          </cell>
          <cell r="K361">
            <v>162</v>
          </cell>
          <cell r="L361">
            <v>1329372</v>
          </cell>
          <cell r="M361" t="str">
            <v>+</v>
          </cell>
          <cell r="N361">
            <v>0</v>
          </cell>
          <cell r="O361">
            <v>162</v>
          </cell>
          <cell r="P361">
            <v>1329372</v>
          </cell>
          <cell r="R361">
            <v>0</v>
          </cell>
          <cell r="S361">
            <v>0</v>
          </cell>
          <cell r="T361">
            <v>0</v>
          </cell>
        </row>
        <row r="362">
          <cell r="A362" t="str">
            <v>11.17.4</v>
          </cell>
          <cell r="B362" t="str">
            <v>IET               (31,9%)</v>
          </cell>
          <cell r="C362" t="str">
            <v xml:space="preserve"> MOBE               (63,5%)</v>
          </cell>
          <cell r="D362" t="str">
            <v xml:space="preserve"> EQ               (4,6%)</v>
          </cell>
          <cell r="E362">
            <v>0</v>
          </cell>
          <cell r="F362" t="str">
            <v>Suministro, transporte e instalación de pararrayos tipo "Punta de Franklin" de acero inoxidable de una sola punta. Incluye pernos de fijación y demás accesorios de instalación.</v>
          </cell>
          <cell r="G362" t="str">
            <v>un</v>
          </cell>
          <cell r="H362">
            <v>9</v>
          </cell>
          <cell r="I362">
            <v>142353</v>
          </cell>
          <cell r="J362">
            <v>1281177</v>
          </cell>
          <cell r="K362">
            <v>9</v>
          </cell>
          <cell r="L362">
            <v>1281177</v>
          </cell>
          <cell r="M362" t="str">
            <v>+</v>
          </cell>
          <cell r="N362">
            <v>0</v>
          </cell>
          <cell r="O362">
            <v>9</v>
          </cell>
          <cell r="P362">
            <v>1281177</v>
          </cell>
          <cell r="R362">
            <v>0</v>
          </cell>
          <cell r="S362">
            <v>0</v>
          </cell>
          <cell r="T362">
            <v>0</v>
          </cell>
        </row>
        <row r="363">
          <cell r="A363" t="str">
            <v>11.17.5</v>
          </cell>
          <cell r="B363" t="str">
            <v>IET               (48%)</v>
          </cell>
          <cell r="C363" t="str">
            <v xml:space="preserve"> MOBE               (46,9%)</v>
          </cell>
          <cell r="D363" t="str">
            <v xml:space="preserve"> EQ               (0,5%)</v>
          </cell>
          <cell r="E363" t="str">
            <v xml:space="preserve"> TRA               (4,6%)</v>
          </cell>
          <cell r="F363" t="str">
            <v>Suministro, transporte y colocación de soldadura por reacción exotérmica de 90gr, incluye carga, molde, pinzas de sujeción del molde y del cable, chispero y todos los demás elementos y accesorios necesarios para su correcta instalación y funcionamiento.</v>
          </cell>
          <cell r="G363" t="str">
            <v>un</v>
          </cell>
          <cell r="H363">
            <v>4</v>
          </cell>
          <cell r="I363">
            <v>45623</v>
          </cell>
          <cell r="J363">
            <v>182492</v>
          </cell>
          <cell r="K363">
            <v>4</v>
          </cell>
          <cell r="L363">
            <v>182492</v>
          </cell>
          <cell r="M363" t="str">
            <v>+</v>
          </cell>
          <cell r="N363">
            <v>0</v>
          </cell>
          <cell r="O363">
            <v>4</v>
          </cell>
          <cell r="P363">
            <v>182492</v>
          </cell>
          <cell r="R363">
            <v>0</v>
          </cell>
          <cell r="S363">
            <v>0</v>
          </cell>
          <cell r="T363">
            <v>0</v>
          </cell>
        </row>
        <row r="364">
          <cell r="A364" t="str">
            <v>11.17.6</v>
          </cell>
          <cell r="B364" t="str">
            <v>IET               (27,5%)</v>
          </cell>
          <cell r="C364" t="str">
            <v xml:space="preserve"> MOBE               (67,9%)</v>
          </cell>
          <cell r="D364" t="str">
            <v xml:space="preserve"> EQ               (4,6%)</v>
          </cell>
          <cell r="E364">
            <v>0</v>
          </cell>
          <cell r="F364" t="str">
            <v>Suministro, transporte e instalación de conector de compresion bimetálico, para cables calibres 1/0 AWG, OB 10-10</v>
          </cell>
          <cell r="G364" t="str">
            <v>un</v>
          </cell>
          <cell r="H364">
            <v>17</v>
          </cell>
          <cell r="I364">
            <v>10304</v>
          </cell>
          <cell r="J364">
            <v>175168</v>
          </cell>
          <cell r="K364">
            <v>17</v>
          </cell>
          <cell r="L364">
            <v>175168</v>
          </cell>
          <cell r="M364" t="str">
            <v>+</v>
          </cell>
          <cell r="N364">
            <v>0</v>
          </cell>
          <cell r="O364">
            <v>17</v>
          </cell>
          <cell r="P364">
            <v>175168</v>
          </cell>
          <cell r="R364">
            <v>0</v>
          </cell>
          <cell r="S364">
            <v>0</v>
          </cell>
          <cell r="T364">
            <v>0</v>
          </cell>
        </row>
        <row r="365">
          <cell r="A365" t="str">
            <v>11.17.7</v>
          </cell>
          <cell r="B365" t="str">
            <v>IET               (52,8%)</v>
          </cell>
          <cell r="C365" t="str">
            <v xml:space="preserve"> MOBE               (42,5%)</v>
          </cell>
          <cell r="D365" t="str">
            <v xml:space="preserve"> EQ               (4,7%)</v>
          </cell>
          <cell r="E365">
            <v>0</v>
          </cell>
          <cell r="F365" t="str">
            <v>Suministro, transporte e instalación de aislador en plastico ó PVC, 2cm de altura</v>
          </cell>
          <cell r="G365" t="str">
            <v>un</v>
          </cell>
          <cell r="H365">
            <v>162</v>
          </cell>
          <cell r="I365">
            <v>24470</v>
          </cell>
          <cell r="J365">
            <v>3964140</v>
          </cell>
          <cell r="K365">
            <v>162</v>
          </cell>
          <cell r="L365">
            <v>3964140</v>
          </cell>
          <cell r="M365" t="str">
            <v>+</v>
          </cell>
          <cell r="N365">
            <v>0</v>
          </cell>
          <cell r="O365">
            <v>162</v>
          </cell>
          <cell r="P365">
            <v>3964140</v>
          </cell>
          <cell r="R365">
            <v>0</v>
          </cell>
          <cell r="S365">
            <v>0</v>
          </cell>
          <cell r="T365">
            <v>0</v>
          </cell>
        </row>
        <row r="366">
          <cell r="A366" t="str">
            <v>11.17.8</v>
          </cell>
          <cell r="B366" t="str">
            <v>PVC.T.               (30,3%)</v>
          </cell>
          <cell r="C366" t="str">
            <v xml:space="preserve"> MOBE               (65,1%)</v>
          </cell>
          <cell r="D366" t="str">
            <v xml:space="preserve"> EQ               (4,6%)</v>
          </cell>
          <cell r="E366">
            <v>0</v>
          </cell>
          <cell r="F366" t="str">
            <v>Suministro, transporte e instalación de tubería PVC de 3/4" por piso, muro y/o buitrón. Incluye pega pvc mas limpiador, curvas, adaptadores y demás elementos necesarios para su correcta instalación.</v>
          </cell>
          <cell r="G366" t="str">
            <v>m</v>
          </cell>
          <cell r="H366">
            <v>22</v>
          </cell>
          <cell r="I366">
            <v>4575</v>
          </cell>
          <cell r="J366">
            <v>100650</v>
          </cell>
          <cell r="K366">
            <v>22</v>
          </cell>
          <cell r="L366">
            <v>100650</v>
          </cell>
          <cell r="M366" t="str">
            <v>+</v>
          </cell>
          <cell r="N366">
            <v>0</v>
          </cell>
          <cell r="O366">
            <v>22</v>
          </cell>
          <cell r="P366">
            <v>100650</v>
          </cell>
          <cell r="R366">
            <v>0</v>
          </cell>
          <cell r="S366">
            <v>0</v>
          </cell>
          <cell r="T366">
            <v>0</v>
          </cell>
        </row>
        <row r="367">
          <cell r="A367" t="str">
            <v>12.0.0</v>
          </cell>
          <cell r="B367">
            <v>0</v>
          </cell>
          <cell r="C367">
            <v>0</v>
          </cell>
          <cell r="D367">
            <v>0</v>
          </cell>
          <cell r="E367">
            <v>0</v>
          </cell>
          <cell r="F367" t="str">
            <v>CUBIERTA</v>
          </cell>
          <cell r="S367">
            <v>0</v>
          </cell>
          <cell r="T367">
            <v>0</v>
          </cell>
        </row>
        <row r="368">
          <cell r="A368" t="str">
            <v>12.1.0</v>
          </cell>
          <cell r="B368">
            <v>0</v>
          </cell>
          <cell r="C368">
            <v>0</v>
          </cell>
          <cell r="D368">
            <v>0</v>
          </cell>
          <cell r="E368">
            <v>0</v>
          </cell>
          <cell r="F368" t="str">
            <v>TIPO TERMO ACUSTICA</v>
          </cell>
          <cell r="S368">
            <v>0</v>
          </cell>
          <cell r="T368">
            <v>0</v>
          </cell>
        </row>
        <row r="369">
          <cell r="A369" t="str">
            <v>12.1.1</v>
          </cell>
          <cell r="B369" t="str">
            <v>MC               (93,9%)</v>
          </cell>
          <cell r="C369" t="str">
            <v xml:space="preserve"> TMO               (5,5%)</v>
          </cell>
          <cell r="D369" t="str">
            <v xml:space="preserve"> HE               (0,3%)</v>
          </cell>
          <cell r="E369" t="str">
            <v xml:space="preserve"> EQ               (0,3%)</v>
          </cell>
          <cell r="F369"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G369" t="str">
            <v>m2</v>
          </cell>
          <cell r="H369">
            <v>189</v>
          </cell>
          <cell r="I369">
            <v>207343</v>
          </cell>
          <cell r="J369">
            <v>39187827</v>
          </cell>
          <cell r="K369">
            <v>189</v>
          </cell>
          <cell r="L369">
            <v>39187827</v>
          </cell>
          <cell r="M369" t="str">
            <v>+</v>
          </cell>
          <cell r="N369">
            <v>0</v>
          </cell>
          <cell r="O369">
            <v>189</v>
          </cell>
          <cell r="P369">
            <v>39187827</v>
          </cell>
          <cell r="R369">
            <v>0</v>
          </cell>
          <cell r="S369">
            <v>0</v>
          </cell>
          <cell r="T369">
            <v>0</v>
          </cell>
        </row>
        <row r="370">
          <cell r="A370" t="str">
            <v>12.2.0</v>
          </cell>
          <cell r="B370">
            <v>0</v>
          </cell>
          <cell r="C370">
            <v>0</v>
          </cell>
          <cell r="D370">
            <v>0</v>
          </cell>
          <cell r="E370">
            <v>0</v>
          </cell>
          <cell r="F370" t="str">
            <v>CANOAS/RUANAS</v>
          </cell>
          <cell r="S370">
            <v>0</v>
          </cell>
          <cell r="T370">
            <v>0</v>
          </cell>
        </row>
        <row r="371">
          <cell r="A371" t="str">
            <v>12.2.1</v>
          </cell>
          <cell r="B371" t="str">
            <v>M.G.               (85,1%)</v>
          </cell>
          <cell r="C371" t="str">
            <v xml:space="preserve"> TMO               (11,2%)</v>
          </cell>
          <cell r="D371" t="str">
            <v xml:space="preserve"> HE               (0,6%)</v>
          </cell>
          <cell r="E371" t="str">
            <v xml:space="preserve"> EQ               (3,1%)</v>
          </cell>
          <cell r="F371"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G371" t="str">
            <v>m</v>
          </cell>
          <cell r="H371">
            <v>123</v>
          </cell>
          <cell r="I371">
            <v>70722</v>
          </cell>
          <cell r="J371">
            <v>8698806</v>
          </cell>
          <cell r="K371">
            <v>123</v>
          </cell>
          <cell r="L371">
            <v>8698806</v>
          </cell>
          <cell r="M371" t="str">
            <v>+</v>
          </cell>
          <cell r="N371">
            <v>0</v>
          </cell>
          <cell r="O371">
            <v>123</v>
          </cell>
          <cell r="P371">
            <v>8698806</v>
          </cell>
          <cell r="R371">
            <v>0</v>
          </cell>
          <cell r="S371">
            <v>0</v>
          </cell>
          <cell r="T371">
            <v>0</v>
          </cell>
        </row>
        <row r="372">
          <cell r="A372" t="str">
            <v>12.2.2</v>
          </cell>
          <cell r="B372" t="str">
            <v>CE               (50%)</v>
          </cell>
          <cell r="C372" t="str">
            <v>TMO               (41,7%)</v>
          </cell>
          <cell r="D372" t="str">
            <v xml:space="preserve"> HE               (2,1%)</v>
          </cell>
          <cell r="E372" t="str">
            <v xml:space="preserve"> EQ               (6,2%)</v>
          </cell>
          <cell r="F372" t="str">
            <v>Construcción de SILLAR CORTAGOTERAS en concreto de 21 Mpa con diseño de mezclas previamente aprobado por la interventoria.con un ancho hasta 0.21m, y un ESPESOR MÁXIMO DE 0,10 m., y un ESPESOR MÍNIMO DE 0,07 m. . Incluye suministro, transporte y colocación del concreto, formaleta en súper "T" de 19 mm. o equivalente para acabado a la vista, biseles, cortagoteras y todos los demás elementos necesarios para su correcta construcción.</v>
          </cell>
          <cell r="G372" t="str">
            <v>m</v>
          </cell>
          <cell r="H372">
            <v>76</v>
          </cell>
          <cell r="I372">
            <v>22621</v>
          </cell>
          <cell r="J372">
            <v>1719196</v>
          </cell>
          <cell r="K372">
            <v>76</v>
          </cell>
          <cell r="L372">
            <v>1719196</v>
          </cell>
          <cell r="M372" t="str">
            <v>+</v>
          </cell>
          <cell r="N372">
            <v>0</v>
          </cell>
          <cell r="O372">
            <v>76</v>
          </cell>
          <cell r="P372">
            <v>1719196</v>
          </cell>
          <cell r="R372">
            <v>0</v>
          </cell>
          <cell r="S372">
            <v>0</v>
          </cell>
          <cell r="T372">
            <v>0</v>
          </cell>
        </row>
        <row r="373">
          <cell r="A373" t="str">
            <v>13.0.0</v>
          </cell>
          <cell r="B373">
            <v>0</v>
          </cell>
          <cell r="C373">
            <v>0</v>
          </cell>
          <cell r="D373">
            <v>0</v>
          </cell>
          <cell r="E373">
            <v>0</v>
          </cell>
          <cell r="F373" t="str">
            <v>ASEOS Y REMATES</v>
          </cell>
          <cell r="S373">
            <v>0</v>
          </cell>
          <cell r="T373">
            <v>0</v>
          </cell>
        </row>
        <row r="374">
          <cell r="A374" t="str">
            <v>13.1.0</v>
          </cell>
          <cell r="B374">
            <v>0</v>
          </cell>
          <cell r="C374">
            <v>0</v>
          </cell>
          <cell r="D374">
            <v>0</v>
          </cell>
          <cell r="E374">
            <v>0</v>
          </cell>
          <cell r="F374" t="str">
            <v>LAVADO/HIDROFUGO DE MUROS</v>
          </cell>
          <cell r="S374">
            <v>0</v>
          </cell>
          <cell r="T374">
            <v>0</v>
          </cell>
        </row>
        <row r="375">
          <cell r="A375" t="str">
            <v>13.1.1</v>
          </cell>
          <cell r="B375" t="str">
            <v>MM               (22,6%)</v>
          </cell>
          <cell r="C375" t="str">
            <v xml:space="preserve"> TMO               (71%)</v>
          </cell>
          <cell r="D375" t="str">
            <v xml:space="preserve"> HE               (3,6%)</v>
          </cell>
          <cell r="E375" t="str">
            <v xml:space="preserve"> EQ               (2,8%)</v>
          </cell>
          <cell r="F375" t="str">
            <v>Suministro, transporte y aplicación de ácido nítrico e hidrosolve proporción 1:1:5 para lavada de muros exteriores, con todos los elementos necesarios para su correcta instalación y funcionamiento.</v>
          </cell>
          <cell r="G375" t="str">
            <v>m2</v>
          </cell>
          <cell r="H375">
            <v>138</v>
          </cell>
          <cell r="I375">
            <v>4580</v>
          </cell>
          <cell r="J375">
            <v>632040</v>
          </cell>
          <cell r="K375">
            <v>138</v>
          </cell>
          <cell r="L375">
            <v>632040</v>
          </cell>
          <cell r="M375" t="str">
            <v>+</v>
          </cell>
          <cell r="N375">
            <v>0</v>
          </cell>
          <cell r="O375">
            <v>138</v>
          </cell>
          <cell r="P375">
            <v>632040</v>
          </cell>
          <cell r="R375">
            <v>0</v>
          </cell>
          <cell r="S375">
            <v>0</v>
          </cell>
          <cell r="T375">
            <v>0</v>
          </cell>
        </row>
        <row r="376">
          <cell r="A376" t="str">
            <v>14.0.0</v>
          </cell>
          <cell r="B376">
            <v>0</v>
          </cell>
          <cell r="C376">
            <v>0</v>
          </cell>
          <cell r="D376">
            <v>0</v>
          </cell>
          <cell r="E376">
            <v>0</v>
          </cell>
          <cell r="F376" t="str">
            <v>URBANISMO</v>
          </cell>
          <cell r="S376">
            <v>0</v>
          </cell>
          <cell r="T376">
            <v>0</v>
          </cell>
        </row>
        <row r="377">
          <cell r="A377" t="str">
            <v>14.1.0</v>
          </cell>
          <cell r="B377">
            <v>0</v>
          </cell>
          <cell r="C377">
            <v>0</v>
          </cell>
          <cell r="D377">
            <v>0</v>
          </cell>
          <cell r="E377">
            <v>0</v>
          </cell>
          <cell r="F377" t="str">
            <v>EXTERIORES</v>
          </cell>
          <cell r="S377">
            <v>0</v>
          </cell>
          <cell r="T377">
            <v>0</v>
          </cell>
        </row>
        <row r="378">
          <cell r="A378" t="str">
            <v>14.1.1</v>
          </cell>
          <cell r="B378" t="str">
            <v>PR               (80,6%)</v>
          </cell>
          <cell r="C378" t="str">
            <v xml:space="preserve"> TMO               (18,5%)</v>
          </cell>
          <cell r="D378" t="str">
            <v xml:space="preserve"> HE               (0,9%)</v>
          </cell>
          <cell r="E378">
            <v>0</v>
          </cell>
          <cell r="F378" t="str">
            <v>Suministro, transporte y colocación de cordón prefabricado de 0.20 x 0.50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G378" t="str">
            <v>m</v>
          </cell>
          <cell r="H378">
            <v>53</v>
          </cell>
          <cell r="I378">
            <v>57076</v>
          </cell>
          <cell r="J378">
            <v>3025028</v>
          </cell>
          <cell r="K378">
            <v>53</v>
          </cell>
          <cell r="L378">
            <v>3025028</v>
          </cell>
          <cell r="M378" t="str">
            <v>+</v>
          </cell>
          <cell r="N378">
            <v>0</v>
          </cell>
          <cell r="O378">
            <v>53</v>
          </cell>
          <cell r="P378">
            <v>3025028</v>
          </cell>
          <cell r="R378">
            <v>0</v>
          </cell>
          <cell r="S378">
            <v>0</v>
          </cell>
          <cell r="T378">
            <v>0</v>
          </cell>
        </row>
        <row r="379">
          <cell r="A379" t="str">
            <v>14.1.2</v>
          </cell>
          <cell r="B379" t="str">
            <v>SB               (90,5%)</v>
          </cell>
          <cell r="C379" t="str">
            <v xml:space="preserve"> TMO               (1%)</v>
          </cell>
          <cell r="D379">
            <v>0</v>
          </cell>
          <cell r="E379" t="str">
            <v xml:space="preserve"> EQ               (8,5%)</v>
          </cell>
          <cell r="F379" t="str">
            <v>Suministro, transporte y colocación de subbase granular de máximo Ø 2½", reacomodado con medios mecánicos y compactado al 100% . Incluye todo lo necesario para su correcta construcción y funcionamiento. Su medida será tomada en sitio ya compactado.</v>
          </cell>
          <cell r="G379" t="str">
            <v>m3</v>
          </cell>
          <cell r="H379">
            <v>113</v>
          </cell>
          <cell r="I379">
            <v>84681</v>
          </cell>
          <cell r="J379">
            <v>9568953</v>
          </cell>
          <cell r="K379">
            <v>113</v>
          </cell>
          <cell r="L379">
            <v>9568953</v>
          </cell>
          <cell r="M379" t="str">
            <v>+</v>
          </cell>
          <cell r="N379">
            <v>0</v>
          </cell>
          <cell r="O379">
            <v>113</v>
          </cell>
          <cell r="P379">
            <v>9568953</v>
          </cell>
          <cell r="R379">
            <v>0</v>
          </cell>
          <cell r="S379">
            <v>0</v>
          </cell>
          <cell r="T379">
            <v>0</v>
          </cell>
        </row>
        <row r="380">
          <cell r="A380" t="str">
            <v>14.2.0</v>
          </cell>
          <cell r="B380">
            <v>0</v>
          </cell>
          <cell r="C380">
            <v>0</v>
          </cell>
          <cell r="D380">
            <v>0</v>
          </cell>
          <cell r="E380">
            <v>0</v>
          </cell>
          <cell r="F380" t="str">
            <v>FILTROS</v>
          </cell>
          <cell r="S380">
            <v>0</v>
          </cell>
          <cell r="T380">
            <v>0</v>
          </cell>
        </row>
        <row r="381">
          <cell r="A381" t="str">
            <v>14.2.1</v>
          </cell>
          <cell r="B381" t="str">
            <v>MCO               (85,8%)</v>
          </cell>
          <cell r="C381" t="str">
            <v xml:space="preserve"> TMO               (13,5%)</v>
          </cell>
          <cell r="D381" t="str">
            <v xml:space="preserve"> HE               (0,7%)</v>
          </cell>
          <cell r="E381">
            <v>0</v>
          </cell>
          <cell r="F381"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G381" t="str">
            <v>m2</v>
          </cell>
          <cell r="H381">
            <v>451</v>
          </cell>
          <cell r="I381">
            <v>7949</v>
          </cell>
          <cell r="J381">
            <v>3584999</v>
          </cell>
          <cell r="K381">
            <v>451</v>
          </cell>
          <cell r="L381">
            <v>3584999</v>
          </cell>
          <cell r="M381" t="str">
            <v>+</v>
          </cell>
          <cell r="N381">
            <v>0</v>
          </cell>
          <cell r="O381">
            <v>451</v>
          </cell>
          <cell r="P381">
            <v>3584999</v>
          </cell>
          <cell r="R381">
            <v>0</v>
          </cell>
          <cell r="S381">
            <v>0</v>
          </cell>
          <cell r="T381">
            <v>0</v>
          </cell>
        </row>
        <row r="382">
          <cell r="A382" t="str">
            <v>14.3.0</v>
          </cell>
          <cell r="B382">
            <v>0</v>
          </cell>
          <cell r="C382">
            <v>0</v>
          </cell>
          <cell r="D382">
            <v>0</v>
          </cell>
          <cell r="E382">
            <v>0</v>
          </cell>
          <cell r="F382" t="str">
            <v>EQUIPAMIENTOS URBANOS</v>
          </cell>
          <cell r="S382">
            <v>0</v>
          </cell>
          <cell r="T382">
            <v>0</v>
          </cell>
        </row>
        <row r="383">
          <cell r="A383" t="str">
            <v>14.3.1</v>
          </cell>
          <cell r="B383" t="str">
            <v>HI               (88,7%)</v>
          </cell>
          <cell r="C383" t="str">
            <v xml:space="preserve"> TMO               (10,8%)</v>
          </cell>
          <cell r="D383" t="str">
            <v xml:space="preserve"> HE               (0,5%)</v>
          </cell>
          <cell r="E383">
            <v>0</v>
          </cell>
          <cell r="F383"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G383" t="str">
            <v>un</v>
          </cell>
          <cell r="H383">
            <v>10</v>
          </cell>
          <cell r="I383">
            <v>140759</v>
          </cell>
          <cell r="J383">
            <v>1407590</v>
          </cell>
          <cell r="K383">
            <v>10</v>
          </cell>
          <cell r="L383">
            <v>1407590</v>
          </cell>
          <cell r="M383" t="str">
            <v>+</v>
          </cell>
          <cell r="N383">
            <v>0</v>
          </cell>
          <cell r="O383">
            <v>10</v>
          </cell>
          <cell r="P383">
            <v>1407590</v>
          </cell>
          <cell r="R383">
            <v>0</v>
          </cell>
          <cell r="S383">
            <v>0</v>
          </cell>
          <cell r="T383">
            <v>0</v>
          </cell>
        </row>
        <row r="384">
          <cell r="A384" t="str">
            <v>OE15</v>
          </cell>
          <cell r="B384">
            <v>0</v>
          </cell>
          <cell r="C384">
            <v>0</v>
          </cell>
          <cell r="D384">
            <v>0</v>
          </cell>
          <cell r="E384">
            <v>0</v>
          </cell>
          <cell r="F384" t="str">
            <v>OBRAS EXRAS</v>
          </cell>
        </row>
        <row r="385">
          <cell r="A385" t="str">
            <v>OE 15.1</v>
          </cell>
          <cell r="B385" t="str">
            <v>TMO               (46.2%)</v>
          </cell>
          <cell r="C385" t="str">
            <v xml:space="preserve"> HE               (2,3%)</v>
          </cell>
          <cell r="D385" t="str">
            <v xml:space="preserve"> EQ               (14,8%)</v>
          </cell>
          <cell r="E385" t="str">
            <v xml:space="preserve"> TRA               (36,7%)</v>
          </cell>
          <cell r="F385"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G385" t="str">
            <v>m3</v>
          </cell>
          <cell r="H385">
            <v>0</v>
          </cell>
          <cell r="I385">
            <v>129882</v>
          </cell>
          <cell r="J385">
            <v>0</v>
          </cell>
          <cell r="N385">
            <v>0</v>
          </cell>
          <cell r="P385">
            <v>0</v>
          </cell>
          <cell r="Q385">
            <v>32.299999999999997</v>
          </cell>
          <cell r="R385">
            <v>4195189</v>
          </cell>
          <cell r="S385">
            <v>32.299999999999997</v>
          </cell>
          <cell r="T385">
            <v>4195189</v>
          </cell>
        </row>
        <row r="386">
          <cell r="A386" t="str">
            <v>OE 15.2</v>
          </cell>
          <cell r="B386" t="str">
            <v>TMO               (45.6%)</v>
          </cell>
          <cell r="C386" t="str">
            <v xml:space="preserve"> HE               (2,3%)</v>
          </cell>
          <cell r="D386" t="str">
            <v xml:space="preserve"> EQ               (0%)</v>
          </cell>
          <cell r="E386" t="str">
            <v xml:space="preserve"> TRA               (52.1%)</v>
          </cell>
          <cell r="F386" t="str">
            <v>ROCERIA, DESMONTE Y LIMPIEZA manual.  Incluye cargue, transporte y botada de escombros material vegetal en en botaderos destinado por el Municipio o donde indique la interventoría. Su medida será en sitio.la interventoría y su medida será en el sitio.</v>
          </cell>
          <cell r="G386" t="str">
            <v>m2</v>
          </cell>
          <cell r="H386">
            <v>0</v>
          </cell>
          <cell r="I386">
            <v>2316</v>
          </cell>
          <cell r="J386">
            <v>0</v>
          </cell>
          <cell r="N386">
            <v>0</v>
          </cell>
          <cell r="P386">
            <v>0</v>
          </cell>
          <cell r="Q386">
            <v>383.7</v>
          </cell>
          <cell r="R386">
            <v>888649</v>
          </cell>
          <cell r="S386">
            <v>383.7</v>
          </cell>
          <cell r="T386">
            <v>888649</v>
          </cell>
        </row>
        <row r="387">
          <cell r="A387" t="str">
            <v>OE 15.3</v>
          </cell>
          <cell r="F387" t="str">
            <v xml:space="preserve">Construccion e instalación de entibado en madera para excavaciones con canes y puntales en madera rolliza, alambre y clavos de sujecion.  </v>
          </cell>
          <cell r="G387" t="str">
            <v>m2</v>
          </cell>
          <cell r="I387">
            <v>23246</v>
          </cell>
          <cell r="J387">
            <v>0</v>
          </cell>
          <cell r="N387">
            <v>0</v>
          </cell>
          <cell r="P387">
            <v>0</v>
          </cell>
          <cell r="Q387">
            <v>401.1</v>
          </cell>
          <cell r="R387">
            <v>9323971</v>
          </cell>
          <cell r="S387">
            <v>401.1</v>
          </cell>
          <cell r="T387">
            <v>9323971</v>
          </cell>
        </row>
        <row r="388">
          <cell r="A388" t="str">
            <v>OE 15.4</v>
          </cell>
          <cell r="F388" t="str">
            <v>Construcción de PEDESTALES DE 0.40 x 0.60m.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88" t="str">
            <v>m</v>
          </cell>
          <cell r="I388">
            <v>194370</v>
          </cell>
          <cell r="J388">
            <v>0</v>
          </cell>
          <cell r="N388">
            <v>0</v>
          </cell>
          <cell r="P388">
            <v>0</v>
          </cell>
          <cell r="Q388">
            <v>28.9</v>
          </cell>
          <cell r="R388">
            <v>5617293</v>
          </cell>
          <cell r="S388">
            <v>28.9</v>
          </cell>
          <cell r="T388">
            <v>5617293</v>
          </cell>
        </row>
        <row r="389">
          <cell r="A389" t="str">
            <v>OE 15.5</v>
          </cell>
          <cell r="F389" t="str">
            <v>Construcción de PEDESTALES DE 0.40 x 0.80m. en concreto de 28 Mpa en concreto color blanco,con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89" t="str">
            <v>m</v>
          </cell>
          <cell r="I389">
            <v>249292</v>
          </cell>
          <cell r="J389">
            <v>0</v>
          </cell>
          <cell r="N389">
            <v>0</v>
          </cell>
          <cell r="P389">
            <v>0</v>
          </cell>
          <cell r="Q389">
            <v>5.0999999999999996</v>
          </cell>
          <cell r="R389">
            <v>1271389</v>
          </cell>
          <cell r="S389">
            <v>5.0999999999999996</v>
          </cell>
          <cell r="T389">
            <v>1271389</v>
          </cell>
        </row>
        <row r="390">
          <cell r="A390" t="str">
            <v>OE 15.6</v>
          </cell>
          <cell r="F390" t="str">
            <v>Construcción de PEDESTALES DE 0.40 x 0.90m.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0" t="str">
            <v>m</v>
          </cell>
          <cell r="I390">
            <v>283693</v>
          </cell>
          <cell r="J390">
            <v>0</v>
          </cell>
          <cell r="N390">
            <v>0</v>
          </cell>
          <cell r="P390">
            <v>0</v>
          </cell>
          <cell r="Q390">
            <v>34.299999999999997</v>
          </cell>
          <cell r="R390">
            <v>9730670</v>
          </cell>
          <cell r="S390">
            <v>34.299999999999997</v>
          </cell>
          <cell r="T390">
            <v>9730670</v>
          </cell>
        </row>
        <row r="391">
          <cell r="A391" t="str">
            <v>OE 15.7</v>
          </cell>
          <cell r="F391" t="str">
            <v>Construcción de PEDESTAL DE 0.50 x 0.50m.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1" t="str">
            <v>m</v>
          </cell>
          <cell r="I391">
            <v>204214</v>
          </cell>
          <cell r="J391">
            <v>0</v>
          </cell>
          <cell r="N391">
            <v>0</v>
          </cell>
          <cell r="P391">
            <v>0</v>
          </cell>
          <cell r="Q391">
            <v>4</v>
          </cell>
          <cell r="R391">
            <v>816856</v>
          </cell>
          <cell r="S391">
            <v>4</v>
          </cell>
          <cell r="T391">
            <v>816856</v>
          </cell>
        </row>
        <row r="392">
          <cell r="A392" t="str">
            <v>OE 15.8</v>
          </cell>
          <cell r="F392" t="str">
            <v>Construcción de LOSA ALIGERADA en concreto  de 21 Mpa en concreto ,(con diseño de mezclas previamente aprobado por la interventoria), con un ESPESOR DE 0.45m. acabado a la vista con casetón NO RECUPERABLE DE MADERA, de acuerdo a las diferentes dimensiones establecidas en los planos y diseño. Incluye suministro, transporte,  y colocación del concreto, nervios de 0,10 x 0,40 m , placa superior de losa de 0,05m de espesor, vigas de 0,40x0,45 m ,  en ambas direcciones, malla electrosoldada D-106 para parte superior, . Incluye suministro, armado de toda la obra falsa necesaria para el correcto vaciado a una de 0.00 a 1,5m. En el vaciado se deben dejar los hierros (pelos) para el amarre de los elementos no estructurales, por ningún motivo se pagaran anclajes. El acero de refuerzo se pagará en su respectivo ítem.</v>
          </cell>
          <cell r="G392" t="str">
            <v>m2</v>
          </cell>
          <cell r="I392">
            <v>180647</v>
          </cell>
          <cell r="J392">
            <v>0</v>
          </cell>
          <cell r="N392">
            <v>0</v>
          </cell>
          <cell r="P392">
            <v>0</v>
          </cell>
          <cell r="Q392">
            <v>282</v>
          </cell>
          <cell r="R392">
            <v>50942454</v>
          </cell>
          <cell r="S392">
            <v>282</v>
          </cell>
          <cell r="T392">
            <v>50942454</v>
          </cell>
        </row>
        <row r="393">
          <cell r="A393" t="str">
            <v>OE 15.9</v>
          </cell>
          <cell r="F393" t="str">
            <v>Construcción de MURO ARMADO en concreto de 21 Mpa. a la vista, con diseño de mezclas previamente aprobado por la interventoria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G393" t="str">
            <v>m2</v>
          </cell>
          <cell r="I393">
            <v>235489</v>
          </cell>
          <cell r="J393">
            <v>0</v>
          </cell>
          <cell r="N393">
            <v>0</v>
          </cell>
          <cell r="P393">
            <v>0</v>
          </cell>
          <cell r="Q393">
            <v>15.3</v>
          </cell>
          <cell r="R393">
            <v>3602982</v>
          </cell>
          <cell r="S393">
            <v>15.3</v>
          </cell>
          <cell r="T393">
            <v>3602982</v>
          </cell>
        </row>
        <row r="394">
          <cell r="A394" t="str">
            <v>OE 15.10</v>
          </cell>
          <cell r="F394" t="str">
            <v>Construcción de COLUMNAS DE 0.30 x 0.70m.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4" t="str">
            <v>m</v>
          </cell>
          <cell r="I394">
            <v>201792</v>
          </cell>
          <cell r="J394">
            <v>0</v>
          </cell>
          <cell r="N394">
            <v>0</v>
          </cell>
          <cell r="P394">
            <v>0</v>
          </cell>
          <cell r="Q394">
            <v>5.0999999999999996</v>
          </cell>
          <cell r="R394">
            <v>1029139</v>
          </cell>
          <cell r="S394">
            <v>5.0999999999999996</v>
          </cell>
          <cell r="T394">
            <v>1029139</v>
          </cell>
        </row>
        <row r="395">
          <cell r="A395" t="str">
            <v>OE 15.11</v>
          </cell>
          <cell r="F395" t="str">
            <v>Construcción de COLUMNAS DE 0.40 x 0.40m.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5" t="str">
            <v>m</v>
          </cell>
          <cell r="I395">
            <v>148651</v>
          </cell>
          <cell r="J395">
            <v>0</v>
          </cell>
          <cell r="N395">
            <v>0</v>
          </cell>
          <cell r="P395">
            <v>0</v>
          </cell>
          <cell r="Q395">
            <v>1.9</v>
          </cell>
          <cell r="R395">
            <v>282437</v>
          </cell>
          <cell r="S395">
            <v>1.9</v>
          </cell>
          <cell r="T395">
            <v>282437</v>
          </cell>
        </row>
        <row r="396">
          <cell r="A396" t="str">
            <v>OE 15.12</v>
          </cell>
          <cell r="F396" t="str">
            <v>Construcción de VIGAS AÉREAS de 0,4 x 0,45 m. en concreto de 21 Mpa,con diseño de mezclas previamente aprobado por la interventoria.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396" t="str">
            <v>m</v>
          </cell>
          <cell r="I396">
            <v>221766</v>
          </cell>
          <cell r="J396">
            <v>0</v>
          </cell>
          <cell r="N396">
            <v>0</v>
          </cell>
          <cell r="P396">
            <v>0</v>
          </cell>
          <cell r="Q396">
            <v>58.1</v>
          </cell>
          <cell r="R396">
            <v>12884605</v>
          </cell>
          <cell r="S396">
            <v>58.1</v>
          </cell>
          <cell r="T396">
            <v>12884605</v>
          </cell>
        </row>
        <row r="402">
          <cell r="A402" t="str">
            <v>COSTO DIRECTO</v>
          </cell>
          <cell r="I402">
            <v>869035191</v>
          </cell>
          <cell r="L402">
            <v>869035191</v>
          </cell>
          <cell r="P402">
            <v>889823830</v>
          </cell>
          <cell r="R402">
            <v>136721602</v>
          </cell>
          <cell r="T402">
            <v>303211302</v>
          </cell>
        </row>
        <row r="403">
          <cell r="P403">
            <v>20788639</v>
          </cell>
        </row>
        <row r="405">
          <cell r="F405" t="str">
            <v>TOTAL OBRA</v>
          </cell>
          <cell r="I405">
            <v>869035191</v>
          </cell>
          <cell r="K405">
            <v>869035191</v>
          </cell>
          <cell r="O405">
            <v>889823830</v>
          </cell>
          <cell r="Q405">
            <v>136721602</v>
          </cell>
          <cell r="S405">
            <v>303211302</v>
          </cell>
        </row>
        <row r="406">
          <cell r="F406" t="str">
            <v xml:space="preserve">VALOR AU </v>
          </cell>
          <cell r="G406">
            <v>0.31790000000000002</v>
          </cell>
          <cell r="I406">
            <v>276266287.21890002</v>
          </cell>
          <cell r="K406">
            <v>276266287.21890002</v>
          </cell>
          <cell r="O406">
            <v>282874995.55700004</v>
          </cell>
          <cell r="Q406">
            <v>43463797</v>
          </cell>
          <cell r="S406">
            <v>96390873</v>
          </cell>
        </row>
        <row r="407">
          <cell r="F407" t="str">
            <v>VALOR TOTAL DE LA OBRA ORDINARIA,  Y OBRA EXTRA (INCLUYE AU)</v>
          </cell>
          <cell r="I407">
            <v>1145301478.2189</v>
          </cell>
          <cell r="K407">
            <v>1145301478.2189</v>
          </cell>
          <cell r="O407">
            <v>1172698825.5570002</v>
          </cell>
          <cell r="Q407">
            <v>180185399</v>
          </cell>
          <cell r="S407">
            <v>399602175</v>
          </cell>
        </row>
        <row r="408">
          <cell r="F408" t="str">
            <v>Menos amortizacion del anticipo 30%</v>
          </cell>
          <cell r="I408">
            <v>343590443.46566999</v>
          </cell>
          <cell r="Q408">
            <v>54055620</v>
          </cell>
          <cell r="S408">
            <v>119880653</v>
          </cell>
        </row>
        <row r="409">
          <cell r="F409" t="str">
            <v>VALOR ACTA A PAGAR</v>
          </cell>
          <cell r="Q409">
            <v>126129779</v>
          </cell>
          <cell r="S409">
            <v>279721522</v>
          </cell>
        </row>
        <row r="410">
          <cell r="F410" t="str">
            <v>Porcentaje ejecutado</v>
          </cell>
          <cell r="K410">
            <v>1</v>
          </cell>
          <cell r="O410">
            <v>1.0239215157398616</v>
          </cell>
          <cell r="Q410">
            <v>0.15732573687079568</v>
          </cell>
          <cell r="S410">
            <v>0.34890566597489764</v>
          </cell>
        </row>
        <row r="412">
          <cell r="F412" t="str">
            <v>Nota: Aunque los itemes han sido revisados por la Inteventoría y su calidad parece ser buena, esto no significa que han sido aceptados en forma definitiva, serán objeto de revisión permanente durante la duración de la obra y el período que cubre la póliza de estabilidad.</v>
          </cell>
        </row>
        <row r="418">
          <cell r="F418" t="str">
            <v>ING. WILLIAM CARDONA OLMOS</v>
          </cell>
          <cell r="M418" t="str">
            <v>ING. CARLOS MANUEL MALAVER ROJAS</v>
          </cell>
        </row>
        <row r="419">
          <cell r="F419" t="str">
            <v xml:space="preserve">REPRESENTANTE LEGAL </v>
          </cell>
          <cell r="M419" t="str">
            <v>REPRESENTANTE LEGAL ORBE CONSULTORIA EN ARQUITECTURA E INGENIERIA</v>
          </cell>
        </row>
        <row r="420">
          <cell r="F420" t="str">
            <v>CONSTRUCTOR</v>
          </cell>
          <cell r="M420" t="str">
            <v>INTERVENTORÍA</v>
          </cell>
        </row>
        <row r="427">
          <cell r="F427" t="str">
            <v>ING. CATALINA ANDREA CARDONA CARDONA</v>
          </cell>
          <cell r="M427" t="str">
            <v>ARQ. PEDRO ENRIQUE MEJIA MANJARRES</v>
          </cell>
        </row>
        <row r="428">
          <cell r="F428" t="str">
            <v>DIRECTORA DE PROYECTOS ESPECIALES.</v>
          </cell>
          <cell r="M428" t="str">
            <v>CORDINADOR GENERAL EJECUCION PARQUES</v>
          </cell>
        </row>
        <row r="429">
          <cell r="F429" t="str">
            <v>VIVA</v>
          </cell>
          <cell r="M429" t="str">
            <v>VIVA</v>
          </cell>
        </row>
        <row r="434">
          <cell r="F434" t="str">
            <v>Revisó: Julio Miguel Padilla Morales</v>
          </cell>
        </row>
        <row r="435">
          <cell r="F435" t="str">
            <v>Coordinador Zonal Ejecucion Parques</v>
          </cell>
        </row>
        <row r="436">
          <cell r="F436" t="str">
            <v>VIVA</v>
          </cell>
        </row>
        <row r="438">
          <cell r="F438" t="str">
            <v>Nota: las cantidades, valores y operaciones de la presente acta son de responsabilidad del contratista y el interventor contratista. El coordinador Zonal y el Coordinador General de ejecucion de proyecto Especiales Parques Educativos  solo verifican el cumplimiento de los requisitos de facturacion.</v>
          </cell>
        </row>
        <row r="445">
          <cell r="A445" t="str">
            <v>Revisada y ajustada en Nariño el dia abril 21 de 2104</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 COLUMNAS 15X20"/>
      <sheetName val="PLACA e = 0,1"/>
      <sheetName val="INS. HIDRAULICA"/>
      <sheetName val="ALBERCA"/>
      <sheetName val="PAÑETE"/>
      <sheetName val="INS. SANITARIAS"/>
      <sheetName val="SIST. TRATAMIENTO"/>
      <sheetName val="CAJA DE DISTRIBUCION"/>
      <sheetName val="MORTERO 1.4"/>
      <sheetName val="CONCRETO 2500"/>
      <sheetName val="CONCRETO 3000"/>
      <sheetName val="FORMALETA"/>
      <sheetName val="PAÑETE IMPERMEABILIZADO"/>
      <sheetName val="PRESUPUESTO UNA"/>
      <sheetName val="PRESUPUESTO CAP"/>
      <sheetName val="PRESUPUESTO VARIAS"/>
      <sheetName val="PRESUPUESTO VAR. CAP"/>
      <sheetName val="MATERIALES UNA"/>
      <sheetName val="MATERIALES TODAS"/>
      <sheetName val="RESUMEN PRESUPUESTO"/>
    </sheetNames>
    <sheetDataSet>
      <sheetData sheetId="0">
        <row r="16">
          <cell r="B16" t="str">
            <v>NOMBRE DEL PROYECTO</v>
          </cell>
        </row>
        <row r="17">
          <cell r="C17">
            <v>25</v>
          </cell>
        </row>
      </sheetData>
      <sheetData sheetId="1">
        <row r="1">
          <cell r="B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GENERAL"/>
      <sheetName val="AIU"/>
      <sheetName val="SALARIOS"/>
      <sheetName val="CUADRILLAS"/>
      <sheetName val="GENERICOS"/>
      <sheetName val="APUS"/>
      <sheetName val="Pre-Actas"/>
      <sheetName val="RESUMEN"/>
      <sheetName val="Pre-Actas (Pintura)"/>
      <sheetName val="Pre-Actas (Tanque)"/>
      <sheetName val="Pre-Actas (Pantalla)"/>
      <sheetName val="MATERIALES"/>
      <sheetName val="CALCULOS PARA ACERO"/>
      <sheetName val="WEB"/>
      <sheetName val="Cal. Rendimientos"/>
      <sheetName val="Res. Rendimiento"/>
      <sheetName val="Formato Rendim"/>
      <sheetName val="garantias"/>
      <sheetName val="Poliza"/>
      <sheetName val="1. Presupuesto CIC (1)"/>
    </sheetNames>
    <sheetDataSet>
      <sheetData sheetId="0">
        <row r="2">
          <cell r="A2" t="str">
            <v>Mat</v>
          </cell>
          <cell r="B2" t="str">
            <v>B</v>
          </cell>
          <cell r="C2">
            <v>10</v>
          </cell>
          <cell r="D2" t="str">
            <v>#materiales</v>
          </cell>
          <cell r="F2" t="str">
            <v>MATERIALES</v>
          </cell>
        </row>
        <row r="3">
          <cell r="A3" t="str">
            <v>trans</v>
          </cell>
          <cell r="B3" t="str">
            <v>Z</v>
          </cell>
          <cell r="C3">
            <v>10</v>
          </cell>
          <cell r="D3" t="str">
            <v>#materiales</v>
          </cell>
          <cell r="F3" t="str">
            <v>TRANSORTES</v>
          </cell>
        </row>
        <row r="4">
          <cell r="A4" t="str">
            <v>Gen</v>
          </cell>
          <cell r="B4" t="str">
            <v>C</v>
          </cell>
          <cell r="C4">
            <v>4</v>
          </cell>
          <cell r="D4" t="str">
            <v>#Resumen</v>
          </cell>
          <cell r="F4" t="str">
            <v>MANO DE OBRA</v>
          </cell>
        </row>
        <row r="5">
          <cell r="A5" t="str">
            <v>MO</v>
          </cell>
          <cell r="B5" t="str">
            <v>AH</v>
          </cell>
          <cell r="C5">
            <v>10</v>
          </cell>
          <cell r="D5" t="str">
            <v>#materiales</v>
          </cell>
          <cell r="F5" t="str">
            <v>HERRAMIENTA Y EQUIPO</v>
          </cell>
        </row>
        <row r="6">
          <cell r="A6" t="str">
            <v>Herr</v>
          </cell>
          <cell r="B6" t="str">
            <v>R</v>
          </cell>
          <cell r="C6">
            <v>10</v>
          </cell>
          <cell r="D6" t="str">
            <v>#materiales</v>
          </cell>
        </row>
        <row r="7">
          <cell r="A7" t="str">
            <v>Equ</v>
          </cell>
          <cell r="B7" t="str">
            <v>J</v>
          </cell>
          <cell r="C7">
            <v>10</v>
          </cell>
          <cell r="D7" t="str">
            <v>#materiales</v>
          </cell>
        </row>
      </sheetData>
      <sheetData sheetId="1">
        <row r="1">
          <cell r="L1" t="str">
            <v>1. Presupuesto CIC (1).xlsm</v>
          </cell>
        </row>
      </sheetData>
      <sheetData sheetId="2"/>
      <sheetData sheetId="3" refreshError="1"/>
      <sheetData sheetId="4" refreshError="1"/>
      <sheetData sheetId="5" refreshError="1"/>
      <sheetData sheetId="6"/>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s>
    <sheetDataSet>
      <sheetData sheetId="0" refreshError="1">
        <row r="2">
          <cell r="A2" t="str">
            <v>REGIONAL CUNDINAMARCA</v>
          </cell>
        </row>
      </sheetData>
      <sheetData sheetId="1" refreshError="1">
        <row r="2">
          <cell r="A2" t="str">
            <v>REGIONAL CUNDINAMARCA</v>
          </cell>
        </row>
        <row r="9">
          <cell r="E9" t="str">
            <v>EDGAR EDUARDO HERNANDEZ Q.</v>
          </cell>
        </row>
      </sheetData>
      <sheetData sheetId="2" refreshError="1">
        <row r="8">
          <cell r="E8" t="str">
            <v>BIMESTRE: JULIO - AGOSTO DE 2001</v>
          </cell>
        </row>
      </sheetData>
      <sheetData sheetId="3" refreshError="1"/>
      <sheetData sheetId="4" refreshError="1"/>
      <sheetData sheetId="5">
        <row r="8">
          <cell r="E8" t="str">
            <v>BIMESTRE: JULIO - AGOSTO DE 2001</v>
          </cell>
        </row>
      </sheetData>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9">
          <cell r="E9" t="str">
            <v>EDGAR EDUARDO HERNANDEZ Q.</v>
          </cell>
        </row>
      </sheetData>
      <sheetData sheetId="49">
        <row r="8">
          <cell r="E8" t="str">
            <v>BIMESTRE: JULIO - AGOSTO DE 2001</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C63">
            <v>1434.62</v>
          </cell>
          <cell r="D63">
            <v>10</v>
          </cell>
          <cell r="E63">
            <v>-0.88958000000000004</v>
          </cell>
        </row>
        <row r="64">
          <cell r="B64" t="str">
            <v>CALDAS</v>
          </cell>
          <cell r="C64">
            <v>30819.79</v>
          </cell>
          <cell r="D64">
            <v>34</v>
          </cell>
          <cell r="E64">
            <v>-1.4129100000000001</v>
          </cell>
        </row>
        <row r="65">
          <cell r="B65" t="str">
            <v>CHORRILLOS</v>
          </cell>
          <cell r="C65">
            <v>11521.81</v>
          </cell>
          <cell r="D65">
            <v>34</v>
          </cell>
          <cell r="E65">
            <v>-1.23658</v>
          </cell>
        </row>
        <row r="66">
          <cell r="B66" t="str">
            <v>EL CHUSCAL</v>
          </cell>
          <cell r="C66">
            <v>10551.6</v>
          </cell>
          <cell r="D66">
            <v>28</v>
          </cell>
          <cell r="E66">
            <v>-1.2185600000000001</v>
          </cell>
        </row>
        <row r="67">
          <cell r="B67" t="str">
            <v>FABRICATO</v>
          </cell>
          <cell r="C67">
            <v>3531.49</v>
          </cell>
          <cell r="D67">
            <v>22</v>
          </cell>
          <cell r="E67">
            <v>-0.97202999999999995</v>
          </cell>
        </row>
        <row r="68">
          <cell r="B68" t="str">
            <v>LA FE</v>
          </cell>
          <cell r="C68">
            <v>5882.27</v>
          </cell>
          <cell r="D68">
            <v>22</v>
          </cell>
          <cell r="E68">
            <v>-1.1150199999999999</v>
          </cell>
        </row>
        <row r="69">
          <cell r="B69" t="str">
            <v>LAS PALMAS</v>
          </cell>
          <cell r="C69">
            <v>16365.59</v>
          </cell>
          <cell r="D69">
            <v>34</v>
          </cell>
          <cell r="E69">
            <v>-1.27885</v>
          </cell>
        </row>
        <row r="70">
          <cell r="B70" t="str">
            <v>MAZO</v>
          </cell>
          <cell r="C70">
            <v>37374.230000000003</v>
          </cell>
          <cell r="D70">
            <v>42</v>
          </cell>
          <cell r="E70">
            <v>-1.4463900000000001</v>
          </cell>
        </row>
        <row r="71">
          <cell r="B71" t="str">
            <v>MIGUEL DE AGUINAGA</v>
          </cell>
          <cell r="C71">
            <v>110951.1</v>
          </cell>
          <cell r="D71">
            <v>60</v>
          </cell>
          <cell r="E71">
            <v>-1.6540999999999999</v>
          </cell>
        </row>
        <row r="72">
          <cell r="B72" t="str">
            <v>PLANTA DE FILTROS DE VILLA HERMOSA</v>
          </cell>
          <cell r="C72">
            <v>7283.46</v>
          </cell>
          <cell r="D72">
            <v>22</v>
          </cell>
          <cell r="E72">
            <v>-1.1675800000000001</v>
          </cell>
        </row>
        <row r="73">
          <cell r="B73" t="str">
            <v>PLANTA DE TRATAMIENTO LA AYURA</v>
          </cell>
          <cell r="C73">
            <v>7081.76</v>
          </cell>
          <cell r="D73">
            <v>18</v>
          </cell>
          <cell r="E73">
            <v>-1.1547099999999999</v>
          </cell>
        </row>
        <row r="74">
          <cell r="B74" t="str">
            <v>RIONEGRO-LA MACARENA</v>
          </cell>
          <cell r="C74">
            <v>3987.72</v>
          </cell>
          <cell r="D74">
            <v>18</v>
          </cell>
          <cell r="E74">
            <v>-1.03952</v>
          </cell>
        </row>
        <row r="75">
          <cell r="B75" t="str">
            <v>SAN ANDRES</v>
          </cell>
          <cell r="C75">
            <v>2103.46</v>
          </cell>
          <cell r="D75">
            <v>14</v>
          </cell>
          <cell r="E75">
            <v>-0.90659999999999996</v>
          </cell>
        </row>
        <row r="76">
          <cell r="B76" t="str">
            <v>SAN ANTONIO DE PRADO</v>
          </cell>
          <cell r="C76">
            <v>21973.75</v>
          </cell>
          <cell r="D76">
            <v>32</v>
          </cell>
          <cell r="E76">
            <v>-1.3447100000000001</v>
          </cell>
        </row>
        <row r="77">
          <cell r="B77" t="str">
            <v>SAN CRISTOBAL</v>
          </cell>
          <cell r="C77">
            <v>6183.28</v>
          </cell>
          <cell r="D77">
            <v>28</v>
          </cell>
          <cell r="E77">
            <v>-1.0817699999999999</v>
          </cell>
        </row>
        <row r="78">
          <cell r="B78" t="str">
            <v>VASCONIA</v>
          </cell>
          <cell r="C78">
            <v>3669.03</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MATERIALE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 val="PRECIOS"/>
    </sheetNames>
    <sheetDataSet>
      <sheetData sheetId="0" refreshError="1">
        <row r="3">
          <cell r="D3" t="str">
            <v>IMPLANTACIÓN SGC - ISO 9001</v>
          </cell>
          <cell r="I3">
            <v>2920</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row r="2">
          <cell r="T2">
            <v>26</v>
          </cell>
          <cell r="U2" t="str">
            <v>Oct</v>
          </cell>
        </row>
        <row r="7">
          <cell r="F7" t="str">
            <v>2121 637</v>
          </cell>
        </row>
        <row r="11">
          <cell r="F11" t="str">
            <v>OSCAR SANCHEZ</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
      <sheetName val="INTERVENTORIA"/>
      <sheetName val="CRONOGRAMA"/>
      <sheetName val="PRESUPUESTO"/>
      <sheetName val="concretos"/>
      <sheetName val="acero"/>
      <sheetName val="UNIT. ITEM 1-7"/>
      <sheetName val="UNIT. ITEM 8"/>
      <sheetName val="UNIT. ITEM 9-19"/>
      <sheetName val="UNIT. ITEM 20-21"/>
      <sheetName val="COMPONENTES"/>
      <sheetName val="INSUMOS"/>
      <sheetName val="XComponentes"/>
      <sheetName val="XActividades"/>
      <sheetName val="COMPUESTOS"/>
      <sheetName val="Datos entrada"/>
      <sheetName val="Salarios"/>
      <sheetName val="Cuadrillas"/>
      <sheetName val="Trans"/>
      <sheetName val="Equ"/>
      <sheetName val="Mat"/>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s>
    <sheetDataSet>
      <sheetData sheetId="0"/>
      <sheetData sheetId="1"/>
      <sheetData sheetId="2"/>
      <sheetData sheetId="3">
        <row r="14">
          <cell r="A14">
            <v>1</v>
          </cell>
          <cell r="B14" t="str">
            <v>PRELIMINARES</v>
          </cell>
          <cell r="C14">
            <v>0</v>
          </cell>
          <cell r="D14">
            <v>0</v>
          </cell>
          <cell r="E14">
            <v>0</v>
          </cell>
          <cell r="F14">
            <v>0</v>
          </cell>
          <cell r="G14">
            <v>111120026.74191301</v>
          </cell>
        </row>
        <row r="15">
          <cell r="A15" t="str">
            <v>1.1</v>
          </cell>
          <cell r="B15" t="str">
            <v>OBRAS PRELIMINARES</v>
          </cell>
          <cell r="C15">
            <v>0</v>
          </cell>
          <cell r="D15">
            <v>0</v>
          </cell>
          <cell r="E15">
            <v>0</v>
          </cell>
          <cell r="F15">
            <v>111120026.74191301</v>
          </cell>
          <cell r="G15">
            <v>0</v>
          </cell>
        </row>
        <row r="16">
          <cell r="A16" t="str">
            <v>1.1.1</v>
          </cell>
          <cell r="B16" t="str">
            <v xml:space="preserve">DESMONTE CUBIERTA </v>
          </cell>
          <cell r="C16" t="str">
            <v>M2</v>
          </cell>
          <cell r="D16">
            <v>935</v>
          </cell>
          <cell r="E16">
            <v>9294.2999999999993</v>
          </cell>
          <cell r="F16">
            <v>8690170.5</v>
          </cell>
          <cell r="G16">
            <v>0</v>
          </cell>
        </row>
        <row r="17">
          <cell r="A17" t="str">
            <v>1.1.2</v>
          </cell>
          <cell r="B17" t="str">
            <v>DESMONTE MARCO Y PUERTAS</v>
          </cell>
          <cell r="C17" t="str">
            <v>M2</v>
          </cell>
          <cell r="D17">
            <v>90</v>
          </cell>
          <cell r="E17">
            <v>9666.2000000000007</v>
          </cell>
          <cell r="F17">
            <v>869958</v>
          </cell>
          <cell r="G17">
            <v>0</v>
          </cell>
        </row>
        <row r="18">
          <cell r="A18" t="str">
            <v>1.1.3</v>
          </cell>
          <cell r="B18" t="str">
            <v xml:space="preserve">DEMOLICION MUROS </v>
          </cell>
          <cell r="C18" t="str">
            <v>M2</v>
          </cell>
          <cell r="D18">
            <v>450</v>
          </cell>
          <cell r="E18">
            <v>21229.599999999999</v>
          </cell>
          <cell r="F18">
            <v>9553320</v>
          </cell>
          <cell r="G18">
            <v>0</v>
          </cell>
        </row>
        <row r="19">
          <cell r="A19" t="str">
            <v>1.1.4</v>
          </cell>
          <cell r="B19" t="str">
            <v>DEMOLICION DE VIGAS Y COLUMNAS</v>
          </cell>
          <cell r="C19" t="str">
            <v>M3</v>
          </cell>
          <cell r="D19">
            <v>170</v>
          </cell>
          <cell r="E19">
            <v>136571.25</v>
          </cell>
          <cell r="F19">
            <v>23217112.5</v>
          </cell>
          <cell r="G19">
            <v>0</v>
          </cell>
        </row>
        <row r="20">
          <cell r="A20" t="str">
            <v>1.1.5</v>
          </cell>
          <cell r="B20" t="str">
            <v>DEMOLICION PLACA DE CONTRAPISO</v>
          </cell>
          <cell r="C20" t="str">
            <v>M2</v>
          </cell>
          <cell r="D20">
            <v>1185</v>
          </cell>
          <cell r="E20">
            <v>21031.040000000001</v>
          </cell>
          <cell r="F20">
            <v>24921782.399999999</v>
          </cell>
          <cell r="G20">
            <v>0</v>
          </cell>
        </row>
        <row r="21">
          <cell r="A21" t="str">
            <v>1.1.6</v>
          </cell>
          <cell r="B21" t="str">
            <v>ALQUILER CAMPAMENTO</v>
          </cell>
          <cell r="C21" t="str">
            <v>MES</v>
          </cell>
          <cell r="D21">
            <v>8</v>
          </cell>
          <cell r="E21">
            <v>295800</v>
          </cell>
          <cell r="F21">
            <v>2366400</v>
          </cell>
          <cell r="G21">
            <v>0</v>
          </cell>
        </row>
        <row r="22">
          <cell r="A22" t="str">
            <v>1.1.7</v>
          </cell>
          <cell r="B22" t="str">
            <v>LIMPIEZA, DESCAPOTE Y RETIRO DE SOBRANTES</v>
          </cell>
          <cell r="C22" t="str">
            <v>M2</v>
          </cell>
          <cell r="D22">
            <v>2660</v>
          </cell>
          <cell r="E22">
            <v>9478.3382608695647</v>
          </cell>
          <cell r="F22">
            <v>25212379.773913</v>
          </cell>
          <cell r="G22">
            <v>0</v>
          </cell>
        </row>
        <row r="23">
          <cell r="A23" t="str">
            <v>1.1.8</v>
          </cell>
          <cell r="B23" t="str">
            <v>LOCALIZACIÓN Y REPLANTEO</v>
          </cell>
          <cell r="C23" t="str">
            <v>M2</v>
          </cell>
          <cell r="D23">
            <v>2315</v>
          </cell>
          <cell r="E23">
            <v>5683.1291999999994</v>
          </cell>
          <cell r="F23">
            <v>13156444.097999999</v>
          </cell>
          <cell r="G23">
            <v>0</v>
          </cell>
        </row>
        <row r="24">
          <cell r="A24" t="str">
            <v>1.1.9</v>
          </cell>
          <cell r="B24" t="str">
            <v>CERRAMIENTO PROVISIONAL EN LONA VERDE H=2,00 M</v>
          </cell>
          <cell r="C24" t="str">
            <v>ML</v>
          </cell>
          <cell r="D24">
            <v>230</v>
          </cell>
          <cell r="E24">
            <v>13619.388999999999</v>
          </cell>
          <cell r="F24">
            <v>3132459.47</v>
          </cell>
          <cell r="G24">
            <v>0</v>
          </cell>
        </row>
        <row r="25">
          <cell r="A25">
            <v>0</v>
          </cell>
          <cell r="B25">
            <v>0</v>
          </cell>
          <cell r="C25">
            <v>0</v>
          </cell>
          <cell r="D25">
            <v>0</v>
          </cell>
          <cell r="E25">
            <v>0</v>
          </cell>
          <cell r="F25">
            <v>0</v>
          </cell>
          <cell r="G25">
            <v>0</v>
          </cell>
        </row>
        <row r="26">
          <cell r="A26">
            <v>0</v>
          </cell>
          <cell r="B26">
            <v>0</v>
          </cell>
          <cell r="C26">
            <v>0</v>
          </cell>
          <cell r="D26">
            <v>0</v>
          </cell>
          <cell r="E26">
            <v>0</v>
          </cell>
          <cell r="F26">
            <v>0</v>
          </cell>
          <cell r="G26">
            <v>0</v>
          </cell>
        </row>
        <row r="27">
          <cell r="A27">
            <v>2</v>
          </cell>
          <cell r="B27" t="str">
            <v>CIMENTACION</v>
          </cell>
          <cell r="C27">
            <v>0</v>
          </cell>
          <cell r="D27">
            <v>0</v>
          </cell>
          <cell r="E27">
            <v>0</v>
          </cell>
          <cell r="F27">
            <v>0</v>
          </cell>
          <cell r="G27">
            <v>204943846.54906699</v>
          </cell>
        </row>
        <row r="28">
          <cell r="A28" t="str">
            <v>2.1</v>
          </cell>
          <cell r="B28" t="str">
            <v>EXCAVACIONES, RELLENOS Y REEMPLAZOS</v>
          </cell>
          <cell r="C28">
            <v>0</v>
          </cell>
          <cell r="D28">
            <v>0</v>
          </cell>
          <cell r="E28">
            <v>0</v>
          </cell>
          <cell r="F28">
            <v>25565587.753217399</v>
          </cell>
          <cell r="G28">
            <v>0</v>
          </cell>
        </row>
        <row r="29">
          <cell r="A29" t="str">
            <v>2.1.1</v>
          </cell>
          <cell r="B29" t="str">
            <v>EXCAVACIÓN MECÁNICA EN MATERIAL COMÚN</v>
          </cell>
          <cell r="C29" t="str">
            <v>M3</v>
          </cell>
          <cell r="D29">
            <v>198</v>
          </cell>
          <cell r="E29">
            <v>33486.636956521746</v>
          </cell>
          <cell r="F29">
            <v>6630354.1173913097</v>
          </cell>
          <cell r="G29">
            <v>0</v>
          </cell>
        </row>
        <row r="30">
          <cell r="A30" t="str">
            <v>2.1.2</v>
          </cell>
          <cell r="B30" t="str">
            <v>EXCAVACIÓN MANUAL EN MATERIAL COMÚN</v>
          </cell>
          <cell r="C30" t="str">
            <v>M3</v>
          </cell>
          <cell r="D30">
            <v>82.2</v>
          </cell>
          <cell r="E30">
            <v>35481.126956521737</v>
          </cell>
          <cell r="F30">
            <v>2916548.6358260899</v>
          </cell>
          <cell r="G30">
            <v>0</v>
          </cell>
        </row>
        <row r="31">
          <cell r="A31" t="str">
            <v>2,1,3</v>
          </cell>
          <cell r="B31" t="str">
            <v xml:space="preserve">RELLENOS EN RECEBO COMPACTADO AL 90% </v>
          </cell>
          <cell r="C31" t="str">
            <v>M3</v>
          </cell>
          <cell r="D31">
            <v>250</v>
          </cell>
          <cell r="E31">
            <v>64074.74</v>
          </cell>
          <cell r="F31">
            <v>16018685</v>
          </cell>
          <cell r="G31">
            <v>0</v>
          </cell>
        </row>
        <row r="32">
          <cell r="A32" t="str">
            <v>2.2</v>
          </cell>
          <cell r="B32" t="str">
            <v>CONCRETOS DE CIMENTACIÓN</v>
          </cell>
          <cell r="C32">
            <v>0</v>
          </cell>
          <cell r="D32">
            <v>0</v>
          </cell>
          <cell r="E32">
            <v>0</v>
          </cell>
          <cell r="F32">
            <v>136495549.61385</v>
          </cell>
          <cell r="G32">
            <v>0</v>
          </cell>
        </row>
        <row r="33">
          <cell r="A33" t="str">
            <v>2.2.1</v>
          </cell>
          <cell r="B33" t="str">
            <v xml:space="preserve">CONCRETO POBRE DE LIMPIEZA </v>
          </cell>
          <cell r="C33" t="str">
            <v>M3</v>
          </cell>
          <cell r="D33">
            <v>15</v>
          </cell>
          <cell r="E33">
            <v>431218.7730000001</v>
          </cell>
          <cell r="F33">
            <v>6468281.5949999997</v>
          </cell>
          <cell r="G33">
            <v>0</v>
          </cell>
        </row>
        <row r="34">
          <cell r="A34" t="str">
            <v>2.2.2</v>
          </cell>
          <cell r="B34" t="str">
            <v>VIGAS DE CIMENTACIÓN</v>
          </cell>
          <cell r="C34" t="str">
            <v>M3</v>
          </cell>
          <cell r="D34">
            <v>54.370000000000005</v>
          </cell>
          <cell r="E34">
            <v>775540.549</v>
          </cell>
          <cell r="F34">
            <v>42166139.649130002</v>
          </cell>
          <cell r="G34">
            <v>0</v>
          </cell>
        </row>
        <row r="35">
          <cell r="A35" t="str">
            <v>2.2.3</v>
          </cell>
          <cell r="B35" t="str">
            <v>DADOS EN CONCRETO</v>
          </cell>
          <cell r="C35" t="str">
            <v>M3</v>
          </cell>
          <cell r="D35">
            <v>52.480000000000004</v>
          </cell>
          <cell r="E35">
            <v>681548.80700000003</v>
          </cell>
          <cell r="F35">
            <v>35767681.39136</v>
          </cell>
          <cell r="G35">
            <v>0</v>
          </cell>
        </row>
        <row r="36">
          <cell r="A36" t="str">
            <v>2.2.4</v>
          </cell>
          <cell r="B36" t="str">
            <v>PLACAS DE CONTRAPISO E = 0,10 M</v>
          </cell>
          <cell r="C36" t="str">
            <v>M2</v>
          </cell>
          <cell r="D36">
            <v>702.2</v>
          </cell>
          <cell r="E36">
            <v>74186.053800000009</v>
          </cell>
          <cell r="F36">
            <v>52093446.978359997</v>
          </cell>
          <cell r="G36">
            <v>0</v>
          </cell>
        </row>
        <row r="37">
          <cell r="A37" t="str">
            <v>2.3</v>
          </cell>
          <cell r="B37" t="str">
            <v>REFUERZOS DE CIMENTACIÓN</v>
          </cell>
          <cell r="C37">
            <v>0</v>
          </cell>
          <cell r="D37">
            <v>0</v>
          </cell>
          <cell r="E37">
            <v>0</v>
          </cell>
          <cell r="F37">
            <v>42882709.181999996</v>
          </cell>
          <cell r="G37">
            <v>0</v>
          </cell>
        </row>
        <row r="38">
          <cell r="A38" t="str">
            <v>2.3.1</v>
          </cell>
          <cell r="B38" t="str">
            <v xml:space="preserve">ACERO DE REFUERZO 60000 </v>
          </cell>
          <cell r="C38" t="str">
            <v>KG</v>
          </cell>
          <cell r="D38">
            <v>8553.4399999999987</v>
          </cell>
          <cell r="E38">
            <v>4002.4500000000003</v>
          </cell>
          <cell r="F38">
            <v>34234715.928000003</v>
          </cell>
          <cell r="G38">
            <v>0</v>
          </cell>
        </row>
        <row r="39">
          <cell r="A39" t="str">
            <v>2.3.2</v>
          </cell>
          <cell r="B39" t="str">
            <v>MALLAS ELECTROSOLDADAS</v>
          </cell>
          <cell r="C39" t="str">
            <v>KG</v>
          </cell>
          <cell r="D39">
            <v>2106.6000000000004</v>
          </cell>
          <cell r="E39">
            <v>4105.1899999999996</v>
          </cell>
          <cell r="F39">
            <v>8647993.2540000007</v>
          </cell>
          <cell r="G39">
            <v>0</v>
          </cell>
        </row>
        <row r="40">
          <cell r="G40">
            <v>0</v>
          </cell>
        </row>
        <row r="41">
          <cell r="A41">
            <v>3</v>
          </cell>
          <cell r="B41" t="str">
            <v>DESAGÜES E INSTALACIONES SUBTERRÁNEAS</v>
          </cell>
          <cell r="C41">
            <v>0</v>
          </cell>
          <cell r="D41">
            <v>0</v>
          </cell>
          <cell r="E41">
            <v>0</v>
          </cell>
          <cell r="F41">
            <v>0</v>
          </cell>
          <cell r="G41">
            <v>4944835.2869999995</v>
          </cell>
        </row>
        <row r="42">
          <cell r="A42" t="str">
            <v>3.2.</v>
          </cell>
          <cell r="B42" t="str">
            <v>DESAGÜES PARA AGUAS NEGRAS</v>
          </cell>
          <cell r="C42">
            <v>0</v>
          </cell>
          <cell r="D42">
            <v>0</v>
          </cell>
          <cell r="E42">
            <v>0</v>
          </cell>
          <cell r="F42">
            <v>2692779.1469999999</v>
          </cell>
          <cell r="G42">
            <v>0</v>
          </cell>
        </row>
        <row r="43">
          <cell r="A43" t="str">
            <v>3.2.1</v>
          </cell>
          <cell r="B43" t="str">
            <v>TUBERIA PVC NOVAFORT A.N.  6"  160 mm</v>
          </cell>
          <cell r="C43" t="str">
            <v>ML</v>
          </cell>
          <cell r="D43">
            <v>67.5</v>
          </cell>
          <cell r="E43">
            <v>39893.024399999995</v>
          </cell>
          <cell r="F43">
            <v>2692779.1469999999</v>
          </cell>
          <cell r="G43">
            <v>0</v>
          </cell>
        </row>
        <row r="44">
          <cell r="A44" t="str">
            <v>3.4</v>
          </cell>
          <cell r="B44" t="str">
            <v>CONSTRUCCIONES EN MAMPOSTERÍA</v>
          </cell>
          <cell r="C44">
            <v>0</v>
          </cell>
          <cell r="D44">
            <v>0</v>
          </cell>
          <cell r="E44">
            <v>0</v>
          </cell>
          <cell r="F44">
            <v>2252056.14</v>
          </cell>
          <cell r="G44">
            <v>0</v>
          </cell>
        </row>
        <row r="45">
          <cell r="A45" t="str">
            <v>3.4.1</v>
          </cell>
          <cell r="B45" t="str">
            <v>CAJAS DE INSPECCIÓN 0,60 X 0,60 mts</v>
          </cell>
          <cell r="C45" t="str">
            <v>UN</v>
          </cell>
          <cell r="D45">
            <v>4</v>
          </cell>
          <cell r="E45">
            <v>374910.12</v>
          </cell>
          <cell r="F45">
            <v>1499640.48</v>
          </cell>
          <cell r="G45">
            <v>0</v>
          </cell>
        </row>
        <row r="46">
          <cell r="A46" t="str">
            <v>3.4.2</v>
          </cell>
          <cell r="B46" t="str">
            <v>CAJAS DE DISTRIBUCIóN 0,40 X 0,40 mts</v>
          </cell>
          <cell r="C46" t="str">
            <v>UN</v>
          </cell>
          <cell r="D46">
            <v>3</v>
          </cell>
          <cell r="E46">
            <v>250805.22</v>
          </cell>
          <cell r="F46">
            <v>752415.66</v>
          </cell>
          <cell r="G46">
            <v>0</v>
          </cell>
        </row>
        <row r="47">
          <cell r="A47">
            <v>0</v>
          </cell>
          <cell r="B47">
            <v>0</v>
          </cell>
          <cell r="C47">
            <v>0</v>
          </cell>
          <cell r="D47">
            <v>0</v>
          </cell>
          <cell r="E47">
            <v>0</v>
          </cell>
          <cell r="F47">
            <v>0</v>
          </cell>
          <cell r="G47">
            <v>0</v>
          </cell>
        </row>
        <row r="48">
          <cell r="G48">
            <v>0</v>
          </cell>
        </row>
        <row r="49">
          <cell r="A49">
            <v>4</v>
          </cell>
          <cell r="B49" t="str">
            <v>ESTRUCTURAS EN CONCRETO Y METALICAS</v>
          </cell>
          <cell r="C49">
            <v>0</v>
          </cell>
          <cell r="D49">
            <v>0</v>
          </cell>
          <cell r="E49">
            <v>0</v>
          </cell>
          <cell r="F49">
            <v>0</v>
          </cell>
          <cell r="G49">
            <v>504477938.33850199</v>
          </cell>
        </row>
        <row r="50">
          <cell r="A50" t="str">
            <v>4.1</v>
          </cell>
          <cell r="B50" t="str">
            <v>ELEMENTOS VERTICALES</v>
          </cell>
          <cell r="C50">
            <v>0</v>
          </cell>
          <cell r="D50">
            <v>0</v>
          </cell>
          <cell r="E50">
            <v>0</v>
          </cell>
          <cell r="F50">
            <v>65677979.474983998</v>
          </cell>
          <cell r="G50">
            <v>0</v>
          </cell>
        </row>
        <row r="51">
          <cell r="A51" t="str">
            <v>4.1.1</v>
          </cell>
          <cell r="B51" t="str">
            <v xml:space="preserve">COLUMNAS EN CONCRETO </v>
          </cell>
          <cell r="C51" t="str">
            <v>M3</v>
          </cell>
          <cell r="D51">
            <v>62.390000000000008</v>
          </cell>
          <cell r="E51">
            <v>810972.58840000012</v>
          </cell>
          <cell r="F51">
            <v>50596579.790275998</v>
          </cell>
          <cell r="G51">
            <v>0</v>
          </cell>
        </row>
        <row r="52">
          <cell r="A52" t="str">
            <v>4.1.2</v>
          </cell>
          <cell r="B52" t="str">
            <v xml:space="preserve">PANTALLAS EN CONCRETO </v>
          </cell>
          <cell r="C52" t="str">
            <v>M3</v>
          </cell>
          <cell r="D52">
            <v>18.869999999999997</v>
          </cell>
          <cell r="E52">
            <v>799226.26840000006</v>
          </cell>
          <cell r="F52">
            <v>15081399.684707999</v>
          </cell>
          <cell r="G52">
            <v>0</v>
          </cell>
        </row>
        <row r="53">
          <cell r="A53" t="str">
            <v>4.2</v>
          </cell>
          <cell r="B53" t="str">
            <v>ELEMENTOS HORIZONTALES</v>
          </cell>
          <cell r="C53">
            <v>0</v>
          </cell>
          <cell r="D53">
            <v>0</v>
          </cell>
          <cell r="E53">
            <v>0</v>
          </cell>
          <cell r="F53">
            <v>46791549.935429998</v>
          </cell>
          <cell r="G53">
            <v>0</v>
          </cell>
        </row>
        <row r="54">
          <cell r="A54" t="str">
            <v>4.2.1</v>
          </cell>
          <cell r="B54" t="str">
            <v xml:space="preserve">VIGAS AÉREAS EN CONCRETO </v>
          </cell>
          <cell r="C54" t="str">
            <v>M3</v>
          </cell>
          <cell r="D54">
            <v>60.809999999999995</v>
          </cell>
          <cell r="E54">
            <v>769471.30300000007</v>
          </cell>
          <cell r="F54">
            <v>46791549.935429998</v>
          </cell>
          <cell r="G54">
            <v>0</v>
          </cell>
        </row>
        <row r="55">
          <cell r="A55" t="str">
            <v>4.3</v>
          </cell>
          <cell r="B55" t="str">
            <v>PLACAS Y LOSAS DE ENTREPISO</v>
          </cell>
          <cell r="C55">
            <v>0</v>
          </cell>
          <cell r="D55">
            <v>0</v>
          </cell>
          <cell r="E55">
            <v>0</v>
          </cell>
          <cell r="F55">
            <v>150893197.26264</v>
          </cell>
          <cell r="G55">
            <v>0</v>
          </cell>
        </row>
        <row r="56">
          <cell r="A56" t="str">
            <v>4.3.1</v>
          </cell>
          <cell r="B56" t="str">
            <v>LOSAS ALIGERADAS CON CASETON;</v>
          </cell>
          <cell r="C56" t="str">
            <v>M2</v>
          </cell>
          <cell r="D56">
            <v>792</v>
          </cell>
          <cell r="E56">
            <v>175603.90950000001</v>
          </cell>
          <cell r="F56">
            <v>139078296.324</v>
          </cell>
          <cell r="G56">
            <v>0</v>
          </cell>
        </row>
        <row r="57">
          <cell r="A57" t="str">
            <v>4.3.2</v>
          </cell>
          <cell r="B57" t="str">
            <v>PLACA MACIZA E=0,10</v>
          </cell>
          <cell r="C57" t="str">
            <v>M2</v>
          </cell>
          <cell r="D57">
            <v>74.7</v>
          </cell>
          <cell r="E57">
            <v>158164.67120000001</v>
          </cell>
          <cell r="F57">
            <v>11814900.93864</v>
          </cell>
          <cell r="G57">
            <v>0</v>
          </cell>
        </row>
        <row r="58">
          <cell r="A58" t="str">
            <v>4.4</v>
          </cell>
          <cell r="B58" t="str">
            <v>CONSTRUCCIONES VARIAS EN CONCRETO</v>
          </cell>
          <cell r="C58">
            <v>0</v>
          </cell>
          <cell r="D58">
            <v>0</v>
          </cell>
          <cell r="E58">
            <v>0</v>
          </cell>
          <cell r="F58">
            <v>19156914.442588001</v>
          </cell>
          <cell r="G58">
            <v>0</v>
          </cell>
        </row>
        <row r="59">
          <cell r="A59" t="str">
            <v>4.4.1</v>
          </cell>
          <cell r="B59" t="str">
            <v>ESCALERAS EN CONCRETO (incluye acceso principal)</v>
          </cell>
          <cell r="C59" t="str">
            <v>M3</v>
          </cell>
          <cell r="D59">
            <v>23.14</v>
          </cell>
          <cell r="E59">
            <v>827870.11419999995</v>
          </cell>
          <cell r="F59">
            <v>19156914.442588001</v>
          </cell>
          <cell r="G59">
            <v>0</v>
          </cell>
        </row>
        <row r="60">
          <cell r="A60" t="str">
            <v>4.5</v>
          </cell>
          <cell r="B60" t="str">
            <v>ACEROS DE REFUERZO</v>
          </cell>
          <cell r="C60">
            <v>0</v>
          </cell>
          <cell r="D60">
            <v>0</v>
          </cell>
          <cell r="E60">
            <v>0</v>
          </cell>
          <cell r="F60">
            <v>167020001.8635</v>
          </cell>
          <cell r="G60">
            <v>0</v>
          </cell>
        </row>
        <row r="61">
          <cell r="A61" t="str">
            <v>4.5.1</v>
          </cell>
          <cell r="B61" t="str">
            <v>ACERO DE REFUERZO 60000</v>
          </cell>
          <cell r="C61" t="str">
            <v>KG</v>
          </cell>
          <cell r="D61">
            <v>39536.15</v>
          </cell>
          <cell r="E61">
            <v>4002.4500000000003</v>
          </cell>
          <cell r="F61">
            <v>158241463.5675</v>
          </cell>
          <cell r="G61">
            <v>0</v>
          </cell>
        </row>
        <row r="62">
          <cell r="A62" t="str">
            <v>4.5.2</v>
          </cell>
          <cell r="B62" t="str">
            <v>MALLAS ELECTROSOLDADAS</v>
          </cell>
          <cell r="C62" t="str">
            <v>KG</v>
          </cell>
          <cell r="D62">
            <v>2138.4</v>
          </cell>
          <cell r="E62">
            <v>4105.1899999999996</v>
          </cell>
          <cell r="F62">
            <v>8778538.2960000001</v>
          </cell>
          <cell r="G62">
            <v>0</v>
          </cell>
        </row>
        <row r="63">
          <cell r="A63" t="str">
            <v>4.6</v>
          </cell>
          <cell r="B63" t="str">
            <v>ESTRUCTURA METÁLICA</v>
          </cell>
          <cell r="C63">
            <v>0</v>
          </cell>
          <cell r="D63">
            <v>0</v>
          </cell>
          <cell r="E63">
            <v>0</v>
          </cell>
          <cell r="F63">
            <v>54938295.359360002</v>
          </cell>
          <cell r="G63">
            <v>0</v>
          </cell>
        </row>
        <row r="64">
          <cell r="A64" t="str">
            <v>4.6.1</v>
          </cell>
          <cell r="B64" t="str">
            <v>ELEMENTOS ESTRUCTURALES</v>
          </cell>
          <cell r="C64">
            <v>0</v>
          </cell>
          <cell r="D64">
            <v>0</v>
          </cell>
          <cell r="E64">
            <v>0</v>
          </cell>
          <cell r="F64">
            <v>0</v>
          </cell>
          <cell r="G64">
            <v>0</v>
          </cell>
        </row>
        <row r="65">
          <cell r="A65" t="str">
            <v>4.6.1.1</v>
          </cell>
          <cell r="B65" t="str">
            <v>CORREAS EN PERFIL DE ACERO NEGRO TIPO C, GRADO 50, SEGúN DISEÑO ESTRUCTURAL (Remitirse a planos estructurales)</v>
          </cell>
          <cell r="C65" t="str">
            <v>KG</v>
          </cell>
          <cell r="D65">
            <v>6118</v>
          </cell>
          <cell r="E65">
            <v>8874.87392</v>
          </cell>
          <cell r="F65">
            <v>54296478.642559998</v>
          </cell>
          <cell r="G65">
            <v>0</v>
          </cell>
        </row>
        <row r="66">
          <cell r="A66" t="str">
            <v>4.6.1.2</v>
          </cell>
          <cell r="B66" t="str">
            <v>TEMPLETE</v>
          </cell>
          <cell r="C66" t="str">
            <v>KG</v>
          </cell>
          <cell r="D66">
            <v>84.000000000000014</v>
          </cell>
          <cell r="E66">
            <v>7640.6752000000006</v>
          </cell>
          <cell r="F66">
            <v>641816.71680000005</v>
          </cell>
          <cell r="G66">
            <v>0</v>
          </cell>
        </row>
        <row r="67">
          <cell r="A67">
            <v>0</v>
          </cell>
          <cell r="B67">
            <v>0</v>
          </cell>
          <cell r="C67">
            <v>0</v>
          </cell>
          <cell r="D67">
            <v>0</v>
          </cell>
          <cell r="E67">
            <v>0</v>
          </cell>
          <cell r="F67">
            <v>0</v>
          </cell>
          <cell r="G67">
            <v>0</v>
          </cell>
        </row>
        <row r="68">
          <cell r="G68">
            <v>0</v>
          </cell>
        </row>
        <row r="69">
          <cell r="A69">
            <v>5</v>
          </cell>
          <cell r="B69" t="str">
            <v>MAMPOSTERIA</v>
          </cell>
          <cell r="C69">
            <v>0</v>
          </cell>
          <cell r="D69">
            <v>0</v>
          </cell>
          <cell r="E69">
            <v>0</v>
          </cell>
          <cell r="F69">
            <v>0</v>
          </cell>
          <cell r="G69">
            <v>171580022.234043</v>
          </cell>
        </row>
        <row r="70">
          <cell r="A70" t="str">
            <v>5.1</v>
          </cell>
          <cell r="B70" t="str">
            <v>MAMPOSTERIA EN BLOQUES DE CONCRETO</v>
          </cell>
          <cell r="C70">
            <v>0</v>
          </cell>
          <cell r="D70">
            <v>0</v>
          </cell>
          <cell r="E70">
            <v>0</v>
          </cell>
          <cell r="F70">
            <v>155168244.93412101</v>
          </cell>
          <cell r="G70">
            <v>0</v>
          </cell>
        </row>
        <row r="71">
          <cell r="A71" t="str">
            <v>5.1.1</v>
          </cell>
          <cell r="B71" t="str">
            <v>MUROS EN BLOQUE TIPO PIEDRA</v>
          </cell>
          <cell r="C71" t="str">
            <v>M2</v>
          </cell>
          <cell r="D71">
            <v>1523.03</v>
          </cell>
          <cell r="E71">
            <v>101881.27938000001</v>
          </cell>
          <cell r="F71">
            <v>155168244.93412101</v>
          </cell>
          <cell r="G71">
            <v>0</v>
          </cell>
        </row>
        <row r="72">
          <cell r="A72" t="str">
            <v>5.2</v>
          </cell>
          <cell r="B72" t="str">
            <v>MAMPOSTERÍA EN LADRILLO DE ARCILLA</v>
          </cell>
          <cell r="C72">
            <v>0</v>
          </cell>
          <cell r="D72">
            <v>0</v>
          </cell>
          <cell r="E72">
            <v>0</v>
          </cell>
          <cell r="F72">
            <v>5086876.5521999998</v>
          </cell>
          <cell r="G72">
            <v>0</v>
          </cell>
        </row>
        <row r="73">
          <cell r="A73" t="str">
            <v>5.2.1</v>
          </cell>
          <cell r="B73" t="str">
            <v>MUROS EN LADRILLO   (Tolete común)  e = 0,06 m</v>
          </cell>
          <cell r="C73" t="str">
            <v>M2</v>
          </cell>
          <cell r="D73">
            <v>60</v>
          </cell>
          <cell r="E73">
            <v>84781.275869999998</v>
          </cell>
          <cell r="F73">
            <v>5086876.5521999998</v>
          </cell>
          <cell r="G73">
            <v>0</v>
          </cell>
        </row>
        <row r="74">
          <cell r="A74" t="str">
            <v>5.4</v>
          </cell>
          <cell r="B74" t="str">
            <v>ELEMENTOS ESTRUCTURALES Y NO ESTRUCTURALES</v>
          </cell>
          <cell r="C74">
            <v>0</v>
          </cell>
          <cell r="D74">
            <v>0</v>
          </cell>
          <cell r="E74">
            <v>0</v>
          </cell>
          <cell r="F74">
            <v>3978716.0957220001</v>
          </cell>
          <cell r="G74">
            <v>0</v>
          </cell>
        </row>
        <row r="75">
          <cell r="A75" t="str">
            <v>5.4.1</v>
          </cell>
          <cell r="B75" t="str">
            <v>GROUTING - CONCRETO FLUIDO</v>
          </cell>
          <cell r="C75" t="str">
            <v>M3</v>
          </cell>
          <cell r="D75">
            <v>6</v>
          </cell>
          <cell r="E75">
            <v>406949.39999999997</v>
          </cell>
          <cell r="F75">
            <v>2441696.4</v>
          </cell>
          <cell r="G75">
            <v>0</v>
          </cell>
        </row>
        <row r="76">
          <cell r="A76" t="str">
            <v>5.4.2</v>
          </cell>
          <cell r="B76" t="str">
            <v xml:space="preserve">REMATES MUROS EN  CONCRETO REFORZADO </v>
          </cell>
          <cell r="C76" t="str">
            <v>ML</v>
          </cell>
          <cell r="D76">
            <v>110.1</v>
          </cell>
          <cell r="E76">
            <v>13960.215220000002</v>
          </cell>
          <cell r="F76">
            <v>1537019.695722</v>
          </cell>
          <cell r="G76">
            <v>0</v>
          </cell>
        </row>
        <row r="77">
          <cell r="A77" t="str">
            <v>5.5</v>
          </cell>
          <cell r="B77" t="str">
            <v>REFUERZOS DE MAMPOSTERÍA</v>
          </cell>
          <cell r="C77">
            <v>0</v>
          </cell>
          <cell r="D77">
            <v>0</v>
          </cell>
          <cell r="E77">
            <v>0</v>
          </cell>
          <cell r="F77">
            <v>7346184.6519999998</v>
          </cell>
          <cell r="G77">
            <v>0</v>
          </cell>
        </row>
        <row r="78">
          <cell r="A78" t="str">
            <v>5.5.1</v>
          </cell>
          <cell r="B78" t="str">
            <v>ANCLAJE EPOXICO 3/8" DE 12 CM</v>
          </cell>
          <cell r="C78" t="str">
            <v>UN</v>
          </cell>
          <cell r="D78">
            <v>345</v>
          </cell>
          <cell r="E78">
            <v>8261.0399999999991</v>
          </cell>
          <cell r="F78">
            <v>2850058.8</v>
          </cell>
          <cell r="G78">
            <v>0</v>
          </cell>
        </row>
        <row r="79">
          <cell r="A79" t="str">
            <v>5.5.2</v>
          </cell>
          <cell r="B79" t="str">
            <v>GRAFILES DE ACERO</v>
          </cell>
          <cell r="C79" t="str">
            <v>KG</v>
          </cell>
          <cell r="D79">
            <v>1255</v>
          </cell>
          <cell r="E79">
            <v>3582.5703999999996</v>
          </cell>
          <cell r="F79">
            <v>4496125.852</v>
          </cell>
          <cell r="G79">
            <v>0</v>
          </cell>
        </row>
        <row r="81">
          <cell r="A81">
            <v>6</v>
          </cell>
          <cell r="B81" t="str">
            <v>PREFABRICADOS</v>
          </cell>
          <cell r="C81">
            <v>0</v>
          </cell>
          <cell r="D81">
            <v>0</v>
          </cell>
          <cell r="E81">
            <v>0</v>
          </cell>
          <cell r="F81">
            <v>0</v>
          </cell>
          <cell r="G81">
            <v>21177575.622960199</v>
          </cell>
        </row>
        <row r="82">
          <cell r="A82" t="str">
            <v>6.1</v>
          </cell>
          <cell r="B82" t="str">
            <v>ELEMENTOS PREFABRICADOS EN CONCRETO</v>
          </cell>
          <cell r="C82">
            <v>0</v>
          </cell>
          <cell r="D82">
            <v>0</v>
          </cell>
          <cell r="E82">
            <v>0</v>
          </cell>
          <cell r="F82">
            <v>16084007.3349602</v>
          </cell>
          <cell r="G82">
            <v>0</v>
          </cell>
        </row>
        <row r="83">
          <cell r="A83" t="str">
            <v>6.1.1</v>
          </cell>
          <cell r="B83" t="str">
            <v xml:space="preserve">ALFAJÍAS EN CONCRETO </v>
          </cell>
          <cell r="C83" t="str">
            <v>M2</v>
          </cell>
          <cell r="D83">
            <v>25.515000000000001</v>
          </cell>
          <cell r="E83">
            <v>61305.374680000008</v>
          </cell>
          <cell r="F83">
            <v>1564206.6349601999</v>
          </cell>
          <cell r="G83">
            <v>0</v>
          </cell>
        </row>
        <row r="84">
          <cell r="A84" t="str">
            <v>6.1.2</v>
          </cell>
          <cell r="B84" t="str">
            <v>GARGOLAS PREFABRICADAS EN CONCRETO</v>
          </cell>
          <cell r="C84" t="str">
            <v>UN</v>
          </cell>
          <cell r="D84">
            <v>10</v>
          </cell>
          <cell r="E84">
            <v>29076.39</v>
          </cell>
          <cell r="F84">
            <v>290763.90000000002</v>
          </cell>
          <cell r="G84">
            <v>0</v>
          </cell>
        </row>
        <row r="85">
          <cell r="A85" t="str">
            <v>6.1.3</v>
          </cell>
          <cell r="B85" t="str">
            <v>GRADAS EN CONCRETO</v>
          </cell>
          <cell r="C85" t="str">
            <v>UN</v>
          </cell>
          <cell r="D85">
            <v>42</v>
          </cell>
          <cell r="E85">
            <v>59973.2</v>
          </cell>
          <cell r="F85">
            <v>2518874.4</v>
          </cell>
          <cell r="G85">
            <v>0</v>
          </cell>
        </row>
        <row r="86">
          <cell r="A86" t="str">
            <v>6.1.4</v>
          </cell>
          <cell r="B86" t="str">
            <v xml:space="preserve">CAÑUELAS PERIMETRALES AGUAS LLUVIAS </v>
          </cell>
          <cell r="C86" t="str">
            <v>ML</v>
          </cell>
          <cell r="D86">
            <v>172.99999999999997</v>
          </cell>
          <cell r="E86">
            <v>67688.799999999988</v>
          </cell>
          <cell r="F86">
            <v>11710162.4</v>
          </cell>
          <cell r="G86">
            <v>0</v>
          </cell>
        </row>
        <row r="87">
          <cell r="A87" t="str">
            <v>6.2</v>
          </cell>
          <cell r="B87" t="str">
            <v>ELEMENTOS EN CONCRETO FUNDIDOS EN SITIO</v>
          </cell>
          <cell r="C87">
            <v>0</v>
          </cell>
          <cell r="D87">
            <v>0</v>
          </cell>
          <cell r="E87">
            <v>0</v>
          </cell>
          <cell r="F87">
            <v>5093568.2879999997</v>
          </cell>
          <cell r="G87">
            <v>0</v>
          </cell>
        </row>
        <row r="88">
          <cell r="A88" t="str">
            <v>6.2.1</v>
          </cell>
          <cell r="B88" t="str">
            <v>MESONES  PARA LAVAMANOS  INCLUYE GRANITO PULIDO</v>
          </cell>
          <cell r="C88" t="str">
            <v>ML</v>
          </cell>
          <cell r="D88">
            <v>27.200000000000003</v>
          </cell>
          <cell r="E88">
            <v>187263.54</v>
          </cell>
          <cell r="F88">
            <v>5093568.2879999997</v>
          </cell>
          <cell r="G88">
            <v>0</v>
          </cell>
        </row>
        <row r="89">
          <cell r="A89">
            <v>0</v>
          </cell>
          <cell r="B89">
            <v>0</v>
          </cell>
          <cell r="C89">
            <v>0</v>
          </cell>
          <cell r="D89">
            <v>0</v>
          </cell>
          <cell r="E89">
            <v>0</v>
          </cell>
          <cell r="F89">
            <v>0</v>
          </cell>
          <cell r="G89">
            <v>0</v>
          </cell>
        </row>
        <row r="90">
          <cell r="A90">
            <v>7</v>
          </cell>
          <cell r="B90" t="str">
            <v xml:space="preserve">INSTALACION HIDROSANITARIA </v>
          </cell>
          <cell r="C90">
            <v>0</v>
          </cell>
          <cell r="D90">
            <v>0</v>
          </cell>
          <cell r="E90">
            <v>0</v>
          </cell>
          <cell r="F90">
            <v>0</v>
          </cell>
          <cell r="G90">
            <v>14925815.559939999</v>
          </cell>
        </row>
        <row r="91">
          <cell r="A91">
            <v>7.1</v>
          </cell>
          <cell r="B91" t="str">
            <v>INSTALACION HIDROSANITARIA</v>
          </cell>
          <cell r="C91">
            <v>0</v>
          </cell>
          <cell r="D91">
            <v>0</v>
          </cell>
          <cell r="E91">
            <v>0</v>
          </cell>
          <cell r="F91">
            <v>0</v>
          </cell>
          <cell r="G91">
            <v>0</v>
          </cell>
        </row>
        <row r="92">
          <cell r="A92" t="str">
            <v>7.1.1</v>
          </cell>
          <cell r="B92" t="str">
            <v>ACOMETIDA</v>
          </cell>
          <cell r="C92">
            <v>0</v>
          </cell>
          <cell r="D92">
            <v>0</v>
          </cell>
          <cell r="E92">
            <v>0</v>
          </cell>
          <cell r="F92">
            <v>152904.70079999999</v>
          </cell>
          <cell r="G92">
            <v>0</v>
          </cell>
        </row>
        <row r="93">
          <cell r="A93" t="str">
            <v>7.1.1.1</v>
          </cell>
          <cell r="B93" t="str">
            <v xml:space="preserve">Bajantes Aguas  Negras PVC-S   4" </v>
          </cell>
          <cell r="C93" t="str">
            <v>ML</v>
          </cell>
          <cell r="D93">
            <v>6</v>
          </cell>
          <cell r="E93">
            <v>25484.116800000003</v>
          </cell>
          <cell r="F93">
            <v>152904.70079999999</v>
          </cell>
          <cell r="G93">
            <v>0</v>
          </cell>
        </row>
        <row r="94">
          <cell r="A94" t="str">
            <v>7.1.2</v>
          </cell>
          <cell r="B94" t="str">
            <v>CONEXIÓN A TANQUES DE AGUA</v>
          </cell>
          <cell r="C94">
            <v>0</v>
          </cell>
          <cell r="D94">
            <v>0</v>
          </cell>
          <cell r="E94">
            <v>0</v>
          </cell>
          <cell r="F94">
            <v>2593681.56</v>
          </cell>
          <cell r="G94">
            <v>0</v>
          </cell>
        </row>
        <row r="95">
          <cell r="A95" t="str">
            <v>7.1.2.1</v>
          </cell>
          <cell r="B95" t="str">
            <v>Flotador Mecánico incluye accesorios</v>
          </cell>
          <cell r="C95" t="str">
            <v>UN</v>
          </cell>
          <cell r="D95">
            <v>3</v>
          </cell>
          <cell r="E95">
            <v>120866.28</v>
          </cell>
          <cell r="F95">
            <v>362598.84</v>
          </cell>
          <cell r="G95">
            <v>0</v>
          </cell>
        </row>
        <row r="96">
          <cell r="A96" t="str">
            <v>7.1.2.2</v>
          </cell>
          <cell r="B96" t="str">
            <v xml:space="preserve">Suministro e intalación tanques de reseva de  2000 lts </v>
          </cell>
          <cell r="C96" t="str">
            <v>UN</v>
          </cell>
          <cell r="D96">
            <v>3</v>
          </cell>
          <cell r="E96">
            <v>743694.24</v>
          </cell>
          <cell r="F96">
            <v>2231082.7200000002</v>
          </cell>
          <cell r="G96">
            <v>0</v>
          </cell>
        </row>
        <row r="97">
          <cell r="A97" t="str">
            <v>7.1.3</v>
          </cell>
          <cell r="B97" t="str">
            <v>CUARTO DE BOMBAS AGUA POTABLE</v>
          </cell>
          <cell r="C97">
            <v>0</v>
          </cell>
          <cell r="D97">
            <v>0</v>
          </cell>
          <cell r="E97">
            <v>0</v>
          </cell>
          <cell r="F97">
            <v>586433.46</v>
          </cell>
          <cell r="G97">
            <v>0</v>
          </cell>
        </row>
        <row r="98">
          <cell r="A98" t="str">
            <v>7.1.3.1</v>
          </cell>
          <cell r="B98" t="str">
            <v>Cheques tipo Helbert  1"</v>
          </cell>
          <cell r="C98" t="str">
            <v>UN</v>
          </cell>
          <cell r="D98">
            <v>3</v>
          </cell>
          <cell r="E98">
            <v>80908.62</v>
          </cell>
          <cell r="F98">
            <v>242725.86</v>
          </cell>
          <cell r="G98">
            <v>0</v>
          </cell>
        </row>
        <row r="99">
          <cell r="A99" t="str">
            <v>7.1.5.2</v>
          </cell>
          <cell r="B99" t="str">
            <v>Cajas plasticas para registro</v>
          </cell>
          <cell r="C99" t="str">
            <v>UN</v>
          </cell>
          <cell r="D99">
            <v>20</v>
          </cell>
          <cell r="E99">
            <v>17185.38</v>
          </cell>
          <cell r="F99">
            <v>343707.6</v>
          </cell>
          <cell r="G99">
            <v>0</v>
          </cell>
        </row>
        <row r="100">
          <cell r="A100" t="str">
            <v>7.1.6</v>
          </cell>
          <cell r="B100" t="str">
            <v>RED GENERAL AGUA FRIA  - AGUA POTABLE</v>
          </cell>
          <cell r="C100">
            <v>0</v>
          </cell>
          <cell r="D100">
            <v>0</v>
          </cell>
          <cell r="E100">
            <v>0</v>
          </cell>
          <cell r="F100">
            <v>1545887.3285000001</v>
          </cell>
          <cell r="G100">
            <v>0</v>
          </cell>
        </row>
        <row r="101">
          <cell r="A101" t="str">
            <v>7.1.6.1</v>
          </cell>
          <cell r="B101" t="str">
            <v>Tuberias en PVCP - 1/2 Plg</v>
          </cell>
          <cell r="C101" t="str">
            <v>ML</v>
          </cell>
          <cell r="D101">
            <v>35</v>
          </cell>
          <cell r="E101">
            <v>5041.7705000000005</v>
          </cell>
          <cell r="F101">
            <v>176461.9675</v>
          </cell>
          <cell r="G101">
            <v>0</v>
          </cell>
        </row>
        <row r="102">
          <cell r="A102" t="str">
            <v>7.1.6.2</v>
          </cell>
          <cell r="B102" t="str">
            <v>Tuberias en PVCP - 3/4 Plg</v>
          </cell>
          <cell r="C102" t="str">
            <v>ML</v>
          </cell>
          <cell r="D102">
            <v>25</v>
          </cell>
          <cell r="E102">
            <v>6258.5405000000001</v>
          </cell>
          <cell r="F102">
            <v>156463.51250000001</v>
          </cell>
          <cell r="G102">
            <v>0</v>
          </cell>
        </row>
        <row r="103">
          <cell r="A103" t="str">
            <v xml:space="preserve">7,1,6,3 </v>
          </cell>
          <cell r="B103" t="str">
            <v>Tuberias en PVCP - 1 Plg</v>
          </cell>
          <cell r="C103" t="str">
            <v>ML</v>
          </cell>
          <cell r="D103">
            <v>132.5</v>
          </cell>
          <cell r="E103">
            <v>7393.7872000000007</v>
          </cell>
          <cell r="F103">
            <v>979676.804</v>
          </cell>
          <cell r="G103">
            <v>0</v>
          </cell>
        </row>
        <row r="104">
          <cell r="A104" t="str">
            <v>7,1,6,4</v>
          </cell>
          <cell r="B104" t="str">
            <v>Tuberia PVCP-RDE21 UZ 2 "</v>
          </cell>
          <cell r="C104" t="str">
            <v>ML</v>
          </cell>
          <cell r="D104">
            <v>9</v>
          </cell>
          <cell r="E104">
            <v>25920.560500000003</v>
          </cell>
          <cell r="F104">
            <v>233285.04449999999</v>
          </cell>
          <cell r="G104">
            <v>0</v>
          </cell>
        </row>
        <row r="105">
          <cell r="A105" t="str">
            <v>7.1.8</v>
          </cell>
          <cell r="B105" t="str">
            <v>PUNTOS HIDRAULICOS AGUA FRIA</v>
          </cell>
          <cell r="C105">
            <v>0</v>
          </cell>
          <cell r="D105">
            <v>0</v>
          </cell>
          <cell r="E105">
            <v>0</v>
          </cell>
          <cell r="F105">
            <v>1961323.6259999999</v>
          </cell>
          <cell r="G105">
            <v>0</v>
          </cell>
        </row>
        <row r="106">
          <cell r="A106" t="str">
            <v>7.1.8.1</v>
          </cell>
          <cell r="B106" t="str">
            <v>Punto agua fría (Lavamanos, sanitarios, duchas,  pocetas aseo, orinales)</v>
          </cell>
          <cell r="C106" t="str">
            <v>UN</v>
          </cell>
          <cell r="D106">
            <v>51</v>
          </cell>
          <cell r="E106">
            <v>38457.326000000001</v>
          </cell>
          <cell r="F106">
            <v>1961323.6259999999</v>
          </cell>
          <cell r="G106">
            <v>0</v>
          </cell>
        </row>
        <row r="107">
          <cell r="A107" t="str">
            <v>7.1.9</v>
          </cell>
          <cell r="B107" t="str">
            <v>SALIDAS SANITARIAS</v>
          </cell>
          <cell r="C107">
            <v>0</v>
          </cell>
          <cell r="D107">
            <v>0</v>
          </cell>
          <cell r="E107">
            <v>0</v>
          </cell>
          <cell r="F107">
            <v>3898047.3884000001</v>
          </cell>
          <cell r="G107">
            <v>0</v>
          </cell>
        </row>
        <row r="108">
          <cell r="A108" t="str">
            <v>7.1.9.1</v>
          </cell>
          <cell r="B108" t="str">
            <v>Salidas sanitarias - lavamanos -  PVC-S 2"</v>
          </cell>
          <cell r="C108" t="str">
            <v>UN</v>
          </cell>
          <cell r="D108">
            <v>22</v>
          </cell>
          <cell r="E108">
            <v>53603.877200000003</v>
          </cell>
          <cell r="F108">
            <v>1179285.2984</v>
          </cell>
          <cell r="G108">
            <v>0</v>
          </cell>
        </row>
        <row r="109">
          <cell r="A109" t="str">
            <v>7.1.9.2</v>
          </cell>
          <cell r="B109" t="str">
            <v>Salidas sanitarias - sanitarios PVC-S 4"</v>
          </cell>
          <cell r="C109" t="str">
            <v>UN</v>
          </cell>
          <cell r="D109">
            <v>16</v>
          </cell>
          <cell r="E109">
            <v>75147.607199999984</v>
          </cell>
          <cell r="F109">
            <v>1202361.7152</v>
          </cell>
          <cell r="G109">
            <v>0</v>
          </cell>
        </row>
        <row r="110">
          <cell r="A110" t="str">
            <v>7.1.9.3</v>
          </cell>
          <cell r="B110" t="str">
            <v>Salidas sanitarias - orinales PVC-S 3"</v>
          </cell>
          <cell r="C110" t="str">
            <v>UN</v>
          </cell>
          <cell r="D110">
            <v>6</v>
          </cell>
          <cell r="E110">
            <v>57606.565200000005</v>
          </cell>
          <cell r="F110">
            <v>345639.39120000001</v>
          </cell>
          <cell r="G110">
            <v>0</v>
          </cell>
        </row>
        <row r="111">
          <cell r="A111" t="str">
            <v>7.1.9.4</v>
          </cell>
          <cell r="B111" t="str">
            <v>salidas sanitarias sifón Ducha PVC-S 2"</v>
          </cell>
          <cell r="C111" t="str">
            <v>UN</v>
          </cell>
          <cell r="D111">
            <v>13</v>
          </cell>
          <cell r="E111">
            <v>38496.8652</v>
          </cell>
          <cell r="F111">
            <v>500459.2476</v>
          </cell>
          <cell r="G111">
            <v>0</v>
          </cell>
        </row>
        <row r="112">
          <cell r="A112" t="str">
            <v>7.1.9.5</v>
          </cell>
          <cell r="B112" t="str">
            <v xml:space="preserve">Salidas sanitarias - Pocetas </v>
          </cell>
          <cell r="C112" t="str">
            <v>UN</v>
          </cell>
          <cell r="D112">
            <v>3</v>
          </cell>
          <cell r="E112">
            <v>31027.4624</v>
          </cell>
          <cell r="F112">
            <v>93082.387199999997</v>
          </cell>
          <cell r="G112">
            <v>0</v>
          </cell>
        </row>
        <row r="113">
          <cell r="A113" t="str">
            <v>7.1.9.6</v>
          </cell>
          <cell r="B113" t="str">
            <v>Punto de aguas lluvias</v>
          </cell>
          <cell r="C113" t="str">
            <v>UN</v>
          </cell>
          <cell r="D113">
            <v>9</v>
          </cell>
          <cell r="E113">
            <v>64135.483199999995</v>
          </cell>
          <cell r="F113">
            <v>577219.34880000004</v>
          </cell>
          <cell r="G113">
            <v>0</v>
          </cell>
        </row>
        <row r="114">
          <cell r="A114" t="str">
            <v>7.1.10</v>
          </cell>
          <cell r="B114" t="str">
            <v>TUBERIA SANITARIA, Y PUNTOS VENTILADOS AGUAS NEGRAS</v>
          </cell>
          <cell r="C114">
            <v>0</v>
          </cell>
          <cell r="D114">
            <v>0</v>
          </cell>
          <cell r="E114">
            <v>0</v>
          </cell>
          <cell r="F114">
            <v>2852170.01064</v>
          </cell>
          <cell r="G114">
            <v>0</v>
          </cell>
        </row>
        <row r="115">
          <cell r="A115" t="str">
            <v>7.1.10.1</v>
          </cell>
          <cell r="B115" t="str">
            <v>Punto Ventilado (Sanitario de 2")</v>
          </cell>
          <cell r="C115" t="str">
            <v>UN</v>
          </cell>
          <cell r="D115">
            <v>10</v>
          </cell>
          <cell r="E115">
            <v>40762.056799999998</v>
          </cell>
          <cell r="F115">
            <v>407620.56800000003</v>
          </cell>
          <cell r="G115">
            <v>0</v>
          </cell>
        </row>
        <row r="116">
          <cell r="A116" t="str">
            <v>7.1.10.2</v>
          </cell>
          <cell r="B116" t="str">
            <v>Tuberias en PVCS - 2"</v>
          </cell>
          <cell r="C116" t="str">
            <v>ML</v>
          </cell>
          <cell r="D116">
            <v>52.5</v>
          </cell>
          <cell r="E116">
            <v>10934.874400000001</v>
          </cell>
          <cell r="F116">
            <v>574080.90599999996</v>
          </cell>
          <cell r="G116">
            <v>0</v>
          </cell>
        </row>
        <row r="117">
          <cell r="A117" t="str">
            <v>7.1.10.3</v>
          </cell>
          <cell r="B117" t="str">
            <v>Tuberias en PVCS - 3"</v>
          </cell>
          <cell r="C117" t="str">
            <v>ML</v>
          </cell>
          <cell r="D117">
            <v>73.5</v>
          </cell>
          <cell r="E117">
            <v>14392.470400000002</v>
          </cell>
          <cell r="F117">
            <v>1057846.5744</v>
          </cell>
          <cell r="G117">
            <v>0</v>
          </cell>
        </row>
        <row r="118">
          <cell r="A118" t="str">
            <v>7.1.10.4</v>
          </cell>
          <cell r="B118" t="str">
            <v>Tuberias en PVCS - 4"</v>
          </cell>
          <cell r="C118" t="str">
            <v>ML</v>
          </cell>
          <cell r="D118">
            <v>43.6</v>
          </cell>
          <cell r="E118">
            <v>18638.118399999999</v>
          </cell>
          <cell r="F118">
            <v>812621.96224000002</v>
          </cell>
          <cell r="G118">
            <v>0</v>
          </cell>
        </row>
        <row r="119">
          <cell r="A119" t="str">
            <v>7.1.11</v>
          </cell>
          <cell r="B119" t="str">
            <v>TUBERIA VENTILACIONES Y BAJANTES</v>
          </cell>
          <cell r="C119">
            <v>0</v>
          </cell>
          <cell r="D119">
            <v>0</v>
          </cell>
          <cell r="E119">
            <v>0</v>
          </cell>
          <cell r="F119">
            <v>1335367.4856</v>
          </cell>
          <cell r="G119">
            <v>0</v>
          </cell>
        </row>
        <row r="120">
          <cell r="A120" t="str">
            <v>7.1.11.1</v>
          </cell>
          <cell r="B120" t="str">
            <v>Tubería PVCV 2"</v>
          </cell>
          <cell r="C120" t="str">
            <v>ML</v>
          </cell>
          <cell r="D120">
            <v>60</v>
          </cell>
          <cell r="E120">
            <v>8571.0141999999996</v>
          </cell>
          <cell r="F120">
            <v>514260.85200000001</v>
          </cell>
          <cell r="G120">
            <v>0</v>
          </cell>
        </row>
        <row r="121">
          <cell r="A121" t="str">
            <v>7.1.11.2</v>
          </cell>
          <cell r="B121" t="str">
            <v>Tubería PVCV 4"</v>
          </cell>
          <cell r="C121" t="str">
            <v>ML</v>
          </cell>
          <cell r="D121">
            <v>54</v>
          </cell>
          <cell r="E121">
            <v>15205.678400000001</v>
          </cell>
          <cell r="F121">
            <v>821106.63359999994</v>
          </cell>
          <cell r="G121">
            <v>0</v>
          </cell>
        </row>
        <row r="122">
          <cell r="A122">
            <v>0</v>
          </cell>
          <cell r="B122">
            <v>0</v>
          </cell>
          <cell r="C122">
            <v>0</v>
          </cell>
          <cell r="D122">
            <v>0</v>
          </cell>
          <cell r="E122">
            <v>0</v>
          </cell>
          <cell r="F122">
            <v>0</v>
          </cell>
          <cell r="G122">
            <v>0</v>
          </cell>
        </row>
        <row r="123">
          <cell r="A123" t="str">
            <v>8.</v>
          </cell>
          <cell r="B123" t="str">
            <v>INSTALACION ELECTRICA, TELEFÓNICA Y COMUNICACIONES</v>
          </cell>
          <cell r="C123">
            <v>0</v>
          </cell>
          <cell r="D123">
            <v>0</v>
          </cell>
          <cell r="E123">
            <v>0</v>
          </cell>
          <cell r="F123">
            <v>0</v>
          </cell>
          <cell r="G123">
            <v>183754491.83000001</v>
          </cell>
        </row>
        <row r="124">
          <cell r="A124" t="str">
            <v>8,1</v>
          </cell>
          <cell r="B124" t="str">
            <v>Salida para lámpara fluorescente en tubo conduit PVC de 1/2", con conductores de cobre 2No12 + 1No12 desnudo. Incluye proporcional interruptor, soportes, cajas y accesorios necesarios para completar la salida.</v>
          </cell>
          <cell r="C124" t="str">
            <v>Un</v>
          </cell>
          <cell r="D124">
            <v>127</v>
          </cell>
          <cell r="E124">
            <v>99728.05</v>
          </cell>
          <cell r="F124">
            <v>12665462.35</v>
          </cell>
          <cell r="G124">
            <v>0</v>
          </cell>
        </row>
        <row r="125">
          <cell r="A125" t="str">
            <v>8,2</v>
          </cell>
          <cell r="B125" t="str">
            <v>Salida para lámpara incandescente en tubo conduit PVC de 1/2", con conductores de cobre 2No12 + 1No12 desnudo. Incluye proporcional interruptor, roseta, bombilo de bajo consumo, soportes, cajas y accesorios necesarios para completar la salida.</v>
          </cell>
          <cell r="C125" t="str">
            <v>Un</v>
          </cell>
          <cell r="D125">
            <v>48</v>
          </cell>
          <cell r="E125">
            <v>81490.05</v>
          </cell>
          <cell r="F125">
            <v>3911522.4</v>
          </cell>
          <cell r="G125">
            <v>0</v>
          </cell>
        </row>
        <row r="126">
          <cell r="A126" t="str">
            <v>8,3</v>
          </cell>
          <cell r="B126" t="str">
            <v>Salida para toma monofásica doble en tubo conduit PVC de 1/2", con conductores de cobre 2No12 + 1No12 desnudo. Incluye toma, soportes, cajas y accesorios necesarios para completar la salida.</v>
          </cell>
          <cell r="C126" t="str">
            <v>Un</v>
          </cell>
          <cell r="D126">
            <v>79</v>
          </cell>
          <cell r="E126">
            <v>87414.05</v>
          </cell>
          <cell r="F126">
            <v>6905709.9500000002</v>
          </cell>
          <cell r="G126">
            <v>0</v>
          </cell>
        </row>
        <row r="127">
          <cell r="A127" t="str">
            <v>8,4</v>
          </cell>
          <cell r="B127" t="str">
            <v>Suministro, instalacion y Salida para Ventilador en tubo conduit PVC de 3/4", vacío. Incluye soportes, cajas y accesorios necesarios para completar la salida.</v>
          </cell>
          <cell r="C127" t="str">
            <v>Un</v>
          </cell>
          <cell r="D127">
            <v>25</v>
          </cell>
          <cell r="E127">
            <v>211184.39</v>
          </cell>
          <cell r="F127">
            <v>5279609.75</v>
          </cell>
          <cell r="G127">
            <v>0</v>
          </cell>
        </row>
        <row r="128">
          <cell r="A128" t="str">
            <v>8,5</v>
          </cell>
          <cell r="B128" t="str">
            <v>Suministro, Cableado y Conexionado de Cable UTP categoria 6</v>
          </cell>
          <cell r="C128" t="str">
            <v>Un</v>
          </cell>
          <cell r="D128">
            <v>3600</v>
          </cell>
          <cell r="E128">
            <v>4456.6000000000004</v>
          </cell>
          <cell r="F128">
            <v>16043760</v>
          </cell>
          <cell r="G128">
            <v>0</v>
          </cell>
        </row>
        <row r="129">
          <cell r="A129" t="str">
            <v>8,6</v>
          </cell>
          <cell r="B129" t="str">
            <v>Suministro, Montaje y conexión de tablero general, incluye los siguientes automaticos industriales: 1 de 125 Amp, 1 de 60 Amp. 4 de 40 Amp, p. Ademas 2 contactores de 20 Amp para A.P, 2 Pulsadores ON-OFF, Barrajes y Polo a Tierra.</v>
          </cell>
          <cell r="C129" t="str">
            <v>Un</v>
          </cell>
          <cell r="D129">
            <v>1</v>
          </cell>
          <cell r="E129">
            <v>7728032</v>
          </cell>
          <cell r="F129">
            <v>7728032</v>
          </cell>
          <cell r="G129">
            <v>0</v>
          </cell>
        </row>
        <row r="130">
          <cell r="A130" t="str">
            <v>8,7</v>
          </cell>
          <cell r="B130" t="str">
            <v>Suministro, montaje, armado y figurada de tablero de 12 circuitos con puerta y espacio para totalizador</v>
          </cell>
          <cell r="C130" t="str">
            <v>Un</v>
          </cell>
          <cell r="D130">
            <v>1</v>
          </cell>
          <cell r="E130">
            <v>1080009.3799999999</v>
          </cell>
          <cell r="F130">
            <v>1080009.3799999999</v>
          </cell>
          <cell r="G130">
            <v>0</v>
          </cell>
        </row>
        <row r="131">
          <cell r="A131" t="str">
            <v>8,8</v>
          </cell>
          <cell r="B131" t="str">
            <v>Suministro, montaje, armado y figurada de tablero de 18 circuitos con puerta y espacio para totalizador</v>
          </cell>
          <cell r="C131" t="str">
            <v>Un</v>
          </cell>
          <cell r="D131">
            <v>1</v>
          </cell>
          <cell r="E131">
            <v>1225051.3799999999</v>
          </cell>
          <cell r="F131">
            <v>1225051.3799999999</v>
          </cell>
          <cell r="G131">
            <v>0</v>
          </cell>
        </row>
        <row r="132">
          <cell r="A132" t="str">
            <v>8,9</v>
          </cell>
          <cell r="B132" t="str">
            <v>Suministro, montaje, armado y figurada de tablero de 36 circuitos con puerta y espacio para totalizador</v>
          </cell>
          <cell r="C132" t="str">
            <v>Un</v>
          </cell>
          <cell r="D132">
            <v>1</v>
          </cell>
          <cell r="E132">
            <v>1528972</v>
          </cell>
          <cell r="F132">
            <v>1528972</v>
          </cell>
          <cell r="G132">
            <v>0</v>
          </cell>
        </row>
        <row r="133">
          <cell r="A133" t="str">
            <v>8,10</v>
          </cell>
          <cell r="B133" t="str">
            <v>Suministro y tendido de acometida subterránea en conductores de cobre 4No8+1No10T. Incluye conexión en tableros.</v>
          </cell>
          <cell r="C133" t="str">
            <v>Ml</v>
          </cell>
          <cell r="D133">
            <v>105</v>
          </cell>
          <cell r="E133">
            <v>27349.949999999997</v>
          </cell>
          <cell r="F133">
            <v>2871744.75</v>
          </cell>
          <cell r="G133">
            <v>0</v>
          </cell>
        </row>
        <row r="134">
          <cell r="A134" t="str">
            <v>8,11</v>
          </cell>
          <cell r="B134" t="str">
            <v>Suministro y tendido de acometida subterránea en conductores de cobre 4No 1/0 AWG+1No2T. Incluye conexión en tableros.</v>
          </cell>
          <cell r="C134" t="str">
            <v>Ml</v>
          </cell>
          <cell r="D134">
            <v>22</v>
          </cell>
          <cell r="E134">
            <v>28585.949999999997</v>
          </cell>
          <cell r="F134">
            <v>628890.9</v>
          </cell>
          <cell r="G134">
            <v>0</v>
          </cell>
        </row>
        <row r="135">
          <cell r="A135" t="str">
            <v>8,12</v>
          </cell>
          <cell r="B135" t="str">
            <v>Suministro y tendido de acometida subterránea en conductores de cobre 4No 6 AWG+1No10T. Incluye conexión en tableros.</v>
          </cell>
          <cell r="C135" t="str">
            <v>Ml</v>
          </cell>
          <cell r="D135">
            <v>10</v>
          </cell>
          <cell r="E135">
            <v>30861.11</v>
          </cell>
          <cell r="F135">
            <v>308611.09999999998</v>
          </cell>
          <cell r="G135">
            <v>0</v>
          </cell>
        </row>
        <row r="136">
          <cell r="A136" t="str">
            <v>8,13</v>
          </cell>
          <cell r="B136" t="str">
            <v>Suministro, excavación, compactación y tendido de ducto PVC de 1-1/2". Incluye accesorios.</v>
          </cell>
          <cell r="C136" t="str">
            <v>Ml</v>
          </cell>
          <cell r="D136">
            <v>140</v>
          </cell>
          <cell r="E136">
            <v>12697.67</v>
          </cell>
          <cell r="F136">
            <v>1777673.8</v>
          </cell>
          <cell r="G136">
            <v>0</v>
          </cell>
        </row>
        <row r="137">
          <cell r="A137" t="str">
            <v>8,14</v>
          </cell>
          <cell r="B137" t="str">
            <v>Bajante para acometida eléctrica aérea en tubo conduit EMT de 1-1/2" de diámetro. Incluye capacete y accesorios.</v>
          </cell>
          <cell r="C137" t="str">
            <v>Un</v>
          </cell>
          <cell r="D137">
            <v>5</v>
          </cell>
          <cell r="E137">
            <v>96977.989999999991</v>
          </cell>
          <cell r="F137">
            <v>484889.95</v>
          </cell>
          <cell r="G137">
            <v>0</v>
          </cell>
        </row>
        <row r="138">
          <cell r="A138" t="str">
            <v>8,15</v>
          </cell>
          <cell r="B138" t="str">
            <v>Suministro, montaje y conexión de varilla cooperweld de 2.40mtsx5/8". Incluye conector en cobre.</v>
          </cell>
          <cell r="C138" t="str">
            <v>Un</v>
          </cell>
          <cell r="D138">
            <v>5</v>
          </cell>
          <cell r="E138">
            <v>353478.42000000004</v>
          </cell>
          <cell r="F138">
            <v>1767392.1</v>
          </cell>
          <cell r="G138">
            <v>0</v>
          </cell>
        </row>
        <row r="139">
          <cell r="A139" t="str">
            <v>8,16</v>
          </cell>
          <cell r="B139" t="str">
            <v>Suministro y tendido de cable de cobre No 8 para polo a tierra. Incluye tubo PVC de 3/4".</v>
          </cell>
          <cell r="C139" t="str">
            <v>Ml</v>
          </cell>
          <cell r="D139">
            <v>20</v>
          </cell>
          <cell r="E139">
            <v>11280.990000000002</v>
          </cell>
          <cell r="F139">
            <v>225619.8</v>
          </cell>
          <cell r="G139">
            <v>0</v>
          </cell>
        </row>
        <row r="140">
          <cell r="A140" t="str">
            <v>8,17</v>
          </cell>
          <cell r="B140" t="str">
            <v>Construcción de caja en mampostería de 30x30x30 para futuro cableado red estructurada. Incluye tapa en concreto.</v>
          </cell>
          <cell r="C140" t="str">
            <v>Un</v>
          </cell>
          <cell r="D140">
            <v>21</v>
          </cell>
          <cell r="E140">
            <v>198669.09</v>
          </cell>
          <cell r="F140">
            <v>4172050.89</v>
          </cell>
          <cell r="G140">
            <v>0</v>
          </cell>
        </row>
        <row r="141">
          <cell r="A141" t="str">
            <v>8,18</v>
          </cell>
          <cell r="B141" t="str">
            <v>Construcción de caja en mampostería tipo alumbrado público de 60x60. Incluye tapa en concreto, marco y contramarco.</v>
          </cell>
          <cell r="C141" t="str">
            <v>Un</v>
          </cell>
          <cell r="D141">
            <v>5</v>
          </cell>
          <cell r="E141">
            <v>317736.55</v>
          </cell>
          <cell r="F141">
            <v>1588682.75</v>
          </cell>
          <cell r="G141">
            <v>0</v>
          </cell>
        </row>
        <row r="142">
          <cell r="A142" t="str">
            <v>8,19</v>
          </cell>
          <cell r="B142" t="str">
            <v>Suministro, transporte, ahoyada, hincada y plomada de poste de concreto de 12 metros, 1050 kilos.</v>
          </cell>
          <cell r="C142" t="str">
            <v>Un</v>
          </cell>
          <cell r="D142">
            <v>1</v>
          </cell>
          <cell r="E142">
            <v>957075.62</v>
          </cell>
          <cell r="F142">
            <v>957075.62</v>
          </cell>
          <cell r="G142">
            <v>0</v>
          </cell>
        </row>
        <row r="143">
          <cell r="A143" t="str">
            <v>8,20</v>
          </cell>
          <cell r="B143" t="str">
            <v>Suministro, transporte, conexión y montaje en poste de transformador trifásico de 45 Kva. El voltaje en media estará determinado por el operador de la zona.</v>
          </cell>
          <cell r="C143" t="str">
            <v>Un</v>
          </cell>
          <cell r="D143">
            <v>1</v>
          </cell>
          <cell r="E143">
            <v>11394373.5</v>
          </cell>
          <cell r="F143">
            <v>11394373.5</v>
          </cell>
          <cell r="G143">
            <v>0</v>
          </cell>
        </row>
        <row r="144">
          <cell r="A144" t="str">
            <v>8,21</v>
          </cell>
          <cell r="B144" t="str">
            <v>Suministro y montaje de herrajes para estructura de paso. Incluye aisladores, crucetas, diagonales, pernos y todos los accesorios para armar la estructura de acuerdo a normas del operador.</v>
          </cell>
          <cell r="C144" t="str">
            <v>Un</v>
          </cell>
          <cell r="D144">
            <v>1</v>
          </cell>
          <cell r="E144">
            <v>481215.56999999995</v>
          </cell>
          <cell r="F144">
            <v>481215.57</v>
          </cell>
          <cell r="G144">
            <v>0</v>
          </cell>
        </row>
        <row r="145">
          <cell r="A145" t="str">
            <v>8,22</v>
          </cell>
          <cell r="B145" t="str">
            <v>Suministro, transporte, conexión y montaje en poste de cortacircuito de cañuela de acuerdo a normas del operador de la zona. Incluye accesorios para conexión y montaje.</v>
          </cell>
          <cell r="C145" t="str">
            <v>Un</v>
          </cell>
          <cell r="D145">
            <v>3</v>
          </cell>
          <cell r="E145">
            <v>306861</v>
          </cell>
          <cell r="F145">
            <v>920583</v>
          </cell>
          <cell r="G145">
            <v>0</v>
          </cell>
        </row>
        <row r="146">
          <cell r="A146" t="str">
            <v>8,23</v>
          </cell>
          <cell r="B146" t="str">
            <v>Suministro, transporte, conexión y montaje en poste de pararrayos de acuerdo a normas del operador de la zona. Incluye accesorios para conexión y montaje.</v>
          </cell>
          <cell r="C146" t="str">
            <v>Un</v>
          </cell>
          <cell r="D146">
            <v>3</v>
          </cell>
          <cell r="E146">
            <v>312341</v>
          </cell>
          <cell r="F146">
            <v>937023</v>
          </cell>
          <cell r="G146">
            <v>0</v>
          </cell>
        </row>
        <row r="147">
          <cell r="A147" t="str">
            <v>8,24</v>
          </cell>
          <cell r="B147" t="str">
            <v>Suministro, montaje y conexión de polo a tierra en poste. Incluye varilla, tubo metálico 3/4", cable desnudo No 6, cinta bandit y accesorios.</v>
          </cell>
          <cell r="C147" t="str">
            <v>Un</v>
          </cell>
          <cell r="D147">
            <v>1</v>
          </cell>
          <cell r="E147">
            <v>386976</v>
          </cell>
          <cell r="F147">
            <v>386976</v>
          </cell>
          <cell r="G147">
            <v>0</v>
          </cell>
        </row>
        <row r="148">
          <cell r="A148" t="str">
            <v>8,25</v>
          </cell>
          <cell r="B148" t="str">
            <v>Suministro, transporte, conexión y montaje de contador electrónico trifásico 100 amperios. Incluye caja homologada por el operador y accesorios.</v>
          </cell>
          <cell r="C148" t="str">
            <v>Ml</v>
          </cell>
          <cell r="D148">
            <v>1</v>
          </cell>
          <cell r="E148">
            <v>827806.53</v>
          </cell>
          <cell r="F148">
            <v>827806.53</v>
          </cell>
          <cell r="G148">
            <v>0</v>
          </cell>
        </row>
        <row r="149">
          <cell r="A149" t="str">
            <v>8,26</v>
          </cell>
          <cell r="B149" t="str">
            <v>Trámites ante el operador del sevicio para aprobar y conectar el nuevo servicio o la ampliación de carga. Incluye costos por documentos para trámite.</v>
          </cell>
          <cell r="C149" t="str">
            <v>Gl</v>
          </cell>
          <cell r="D149">
            <v>1</v>
          </cell>
          <cell r="E149">
            <v>3000000</v>
          </cell>
          <cell r="F149">
            <v>3000000</v>
          </cell>
          <cell r="G149">
            <v>0</v>
          </cell>
        </row>
        <row r="150">
          <cell r="A150" t="str">
            <v>8,27</v>
          </cell>
          <cell r="B150" t="str">
            <v>Suministro, transporte, ahoyada, hincada y plomada de poste de concreto de 8 metros para alumbrado público.</v>
          </cell>
          <cell r="C150" t="str">
            <v>UN</v>
          </cell>
          <cell r="D150">
            <v>2</v>
          </cell>
          <cell r="E150">
            <v>718949.36</v>
          </cell>
          <cell r="F150">
            <v>1437898.72</v>
          </cell>
          <cell r="G150">
            <v>0</v>
          </cell>
        </row>
        <row r="151">
          <cell r="A151" t="str">
            <v>8,28</v>
          </cell>
          <cell r="B151" t="str">
            <v>Suministro, montaje y conexión en poste de lámpara de sodio 70W 208V. Incluye accesorios para derivación - empalmes en resina y cable encauchetado 3x14 - de salida, brazo y fotocelda.</v>
          </cell>
          <cell r="C151" t="str">
            <v>UN</v>
          </cell>
          <cell r="D151">
            <v>4</v>
          </cell>
          <cell r="E151">
            <v>467027.52</v>
          </cell>
          <cell r="F151">
            <v>1868110.08</v>
          </cell>
          <cell r="G151">
            <v>0</v>
          </cell>
        </row>
        <row r="152">
          <cell r="A152" t="str">
            <v>8,29</v>
          </cell>
          <cell r="B152" t="str">
            <v>Suministro e instalación de salida para toma sencillo RJ 45, Categoría 6  para datos en caja sobre muro o canaleta.</v>
          </cell>
          <cell r="C152" t="str">
            <v>UN</v>
          </cell>
          <cell r="D152">
            <v>94</v>
          </cell>
          <cell r="E152">
            <v>33863.11</v>
          </cell>
          <cell r="F152">
            <v>3183132.34</v>
          </cell>
          <cell r="G152">
            <v>0</v>
          </cell>
        </row>
        <row r="153">
          <cell r="A153" t="str">
            <v>8,30</v>
          </cell>
          <cell r="B153" t="str">
            <v>SISTEMA PARA VOZ Y DATOS</v>
          </cell>
          <cell r="C153" t="str">
            <v>GL</v>
          </cell>
          <cell r="D153">
            <v>1</v>
          </cell>
          <cell r="E153">
            <v>20769680</v>
          </cell>
          <cell r="F153">
            <v>20769680</v>
          </cell>
          <cell r="G153">
            <v>0</v>
          </cell>
        </row>
        <row r="154">
          <cell r="A154" t="str">
            <v>8,31</v>
          </cell>
          <cell r="B154" t="str">
            <v>Sistema de Apantallamiento General y Puesta A Tierra</v>
          </cell>
          <cell r="C154" t="str">
            <v>GL</v>
          </cell>
          <cell r="D154">
            <v>1</v>
          </cell>
          <cell r="E154">
            <v>25376800</v>
          </cell>
          <cell r="F154">
            <v>25376800</v>
          </cell>
          <cell r="G154">
            <v>0</v>
          </cell>
        </row>
        <row r="155">
          <cell r="A155" t="str">
            <v>8,32</v>
          </cell>
          <cell r="B155" t="str">
            <v>HERRAJE TIPO ICEL 553 PARA CIRCUITO TRIFASICO SENCILLO ESTRUCTURA TERMINAL DISPOSCION SEMIBANDERA - EN RED M.T</v>
          </cell>
          <cell r="C155" t="str">
            <v>UN</v>
          </cell>
          <cell r="D155">
            <v>2</v>
          </cell>
          <cell r="E155">
            <v>428640</v>
          </cell>
          <cell r="F155">
            <v>857280</v>
          </cell>
          <cell r="G155">
            <v>0</v>
          </cell>
        </row>
        <row r="156">
          <cell r="A156" t="str">
            <v>8,33</v>
          </cell>
          <cell r="B156" t="str">
            <v>CABLE ACSR Nº 2 AWG PARA RED TRIFASICA EN CIRCUITO PRIMARIO- REDES  M.T.</v>
          </cell>
          <cell r="C156" t="str">
            <v>ML</v>
          </cell>
          <cell r="D156">
            <v>210</v>
          </cell>
          <cell r="E156">
            <v>13358.25</v>
          </cell>
          <cell r="F156">
            <v>2805232.5</v>
          </cell>
          <cell r="G156">
            <v>0</v>
          </cell>
        </row>
        <row r="157">
          <cell r="A157" t="str">
            <v>8,34</v>
          </cell>
          <cell r="B157" t="str">
            <v>RETENIDA DIRECTA A TIERRA EN RED M.T.</v>
          </cell>
          <cell r="C157" t="str">
            <v>UN</v>
          </cell>
          <cell r="D157">
            <v>2</v>
          </cell>
          <cell r="E157">
            <v>178794.86</v>
          </cell>
          <cell r="F157">
            <v>357589.72</v>
          </cell>
          <cell r="G157">
            <v>0</v>
          </cell>
        </row>
        <row r="158">
          <cell r="A158" t="str">
            <v>8,35</v>
          </cell>
          <cell r="B158" t="str">
            <v xml:space="preserve">Suministro, Montaje y Conexión de Contador de Energia Trifasica, Incluye Tres (3) transformadores de Corriente 200/5 amperios, caja para contador y accesorios. </v>
          </cell>
          <cell r="C158" t="str">
            <v>UN</v>
          </cell>
          <cell r="D158">
            <v>1</v>
          </cell>
          <cell r="E158">
            <v>2252130</v>
          </cell>
          <cell r="F158">
            <v>2252130</v>
          </cell>
          <cell r="G158">
            <v>0</v>
          </cell>
        </row>
        <row r="159">
          <cell r="A159" t="str">
            <v>8,36</v>
          </cell>
          <cell r="B159" t="str">
            <v>UPS de 20 KVA</v>
          </cell>
          <cell r="C159" t="str">
            <v>GL</v>
          </cell>
          <cell r="D159">
            <v>1</v>
          </cell>
          <cell r="E159">
            <v>35747900</v>
          </cell>
          <cell r="F159">
            <v>35747900</v>
          </cell>
          <cell r="G159">
            <v>0</v>
          </cell>
        </row>
        <row r="160">
          <cell r="A160">
            <v>0</v>
          </cell>
          <cell r="B160">
            <v>0</v>
          </cell>
          <cell r="C160">
            <v>0</v>
          </cell>
          <cell r="D160">
            <v>0</v>
          </cell>
          <cell r="E160">
            <v>0</v>
          </cell>
          <cell r="F160">
            <v>0</v>
          </cell>
          <cell r="G160">
            <v>0</v>
          </cell>
        </row>
        <row r="161">
          <cell r="A161" t="str">
            <v>9.</v>
          </cell>
          <cell r="B161" t="str">
            <v>PAÑETES</v>
          </cell>
          <cell r="C161">
            <v>0</v>
          </cell>
          <cell r="D161">
            <v>0</v>
          </cell>
          <cell r="E161">
            <v>0</v>
          </cell>
          <cell r="F161">
            <v>0</v>
          </cell>
          <cell r="G161">
            <v>40069671.298625</v>
          </cell>
        </row>
        <row r="162">
          <cell r="A162" t="str">
            <v>9.1</v>
          </cell>
          <cell r="B162" t="str">
            <v>SOBRE MUROS</v>
          </cell>
          <cell r="C162">
            <v>0</v>
          </cell>
          <cell r="D162">
            <v>0</v>
          </cell>
          <cell r="E162">
            <v>0</v>
          </cell>
          <cell r="F162">
            <v>16545787.862500001</v>
          </cell>
          <cell r="G162">
            <v>0</v>
          </cell>
        </row>
        <row r="163">
          <cell r="A163" t="str">
            <v>9.1.1</v>
          </cell>
          <cell r="B163" t="str">
            <v>PAÑETE IMPERMEABILIZADO INTEGRALMENTE</v>
          </cell>
          <cell r="C163" t="str">
            <v>M2</v>
          </cell>
          <cell r="D163">
            <v>479.5</v>
          </cell>
          <cell r="E163">
            <v>26630.229800000001</v>
          </cell>
          <cell r="F163">
            <v>12769195.189099999</v>
          </cell>
          <cell r="G163">
            <v>0</v>
          </cell>
        </row>
        <row r="164">
          <cell r="A164" t="str">
            <v>9.1.2</v>
          </cell>
          <cell r="B164" t="str">
            <v>PAÑETES LISOS EXTERIORES</v>
          </cell>
          <cell r="C164" t="str">
            <v>M2</v>
          </cell>
          <cell r="D164">
            <v>170</v>
          </cell>
          <cell r="E164">
            <v>22215.251019999996</v>
          </cell>
          <cell r="F164">
            <v>3776592.6734000002</v>
          </cell>
          <cell r="G164">
            <v>0</v>
          </cell>
        </row>
        <row r="165">
          <cell r="A165" t="str">
            <v>9.2</v>
          </cell>
          <cell r="B165" t="str">
            <v>BAJO PLACAS</v>
          </cell>
          <cell r="C165">
            <v>0</v>
          </cell>
          <cell r="D165">
            <v>0</v>
          </cell>
          <cell r="E165">
            <v>0</v>
          </cell>
          <cell r="F165">
            <v>23523883.436124999</v>
          </cell>
          <cell r="G165">
            <v>0</v>
          </cell>
        </row>
        <row r="166">
          <cell r="A166" t="str">
            <v>9.2.1</v>
          </cell>
          <cell r="B166" t="str">
            <v>PAÑETES LISOS BAJO PLACAS</v>
          </cell>
          <cell r="C166" t="str">
            <v>M2</v>
          </cell>
          <cell r="D166">
            <v>834.5</v>
          </cell>
          <cell r="E166">
            <v>28189.195249999997</v>
          </cell>
          <cell r="F166">
            <v>23523883.436124999</v>
          </cell>
          <cell r="G166">
            <v>0</v>
          </cell>
        </row>
        <row r="167">
          <cell r="A167">
            <v>0</v>
          </cell>
          <cell r="B167">
            <v>0</v>
          </cell>
          <cell r="C167">
            <v>0</v>
          </cell>
          <cell r="D167">
            <v>0</v>
          </cell>
          <cell r="E167">
            <v>0</v>
          </cell>
          <cell r="F167">
            <v>0</v>
          </cell>
          <cell r="G167">
            <v>0</v>
          </cell>
        </row>
        <row r="168">
          <cell r="A168">
            <v>0</v>
          </cell>
          <cell r="B168">
            <v>0</v>
          </cell>
          <cell r="C168">
            <v>0</v>
          </cell>
          <cell r="D168">
            <v>0</v>
          </cell>
          <cell r="E168">
            <v>0</v>
          </cell>
          <cell r="F168">
            <v>0</v>
          </cell>
          <cell r="G168">
            <v>0</v>
          </cell>
        </row>
        <row r="169">
          <cell r="A169" t="str">
            <v>10.</v>
          </cell>
          <cell r="B169" t="str">
            <v>PISOS</v>
          </cell>
          <cell r="C169">
            <v>0</v>
          </cell>
          <cell r="D169">
            <v>0</v>
          </cell>
          <cell r="E169">
            <v>0</v>
          </cell>
          <cell r="F169">
            <v>0</v>
          </cell>
          <cell r="G169">
            <v>174169929.32237601</v>
          </cell>
        </row>
        <row r="170">
          <cell r="A170" t="str">
            <v>10.1</v>
          </cell>
          <cell r="B170" t="str">
            <v>ACABADOS PISOS</v>
          </cell>
          <cell r="C170">
            <v>0</v>
          </cell>
          <cell r="D170">
            <v>0</v>
          </cell>
          <cell r="E170">
            <v>0</v>
          </cell>
          <cell r="F170">
            <v>145970645.223943</v>
          </cell>
          <cell r="G170">
            <v>0</v>
          </cell>
        </row>
        <row r="171">
          <cell r="A171" t="str">
            <v>10.1.1.1</v>
          </cell>
          <cell r="B171" t="str">
            <v>Baldosín de granito vibroprensado 30 x 30, pulido (incluye alistado)</v>
          </cell>
          <cell r="C171" t="str">
            <v>M2</v>
          </cell>
          <cell r="D171">
            <v>1512.1</v>
          </cell>
          <cell r="E171">
            <v>96535.04743333334</v>
          </cell>
          <cell r="F171">
            <v>145970645.223943</v>
          </cell>
          <cell r="G171">
            <v>0</v>
          </cell>
        </row>
        <row r="172">
          <cell r="A172" t="str">
            <v>10.2.2</v>
          </cell>
          <cell r="B172" t="str">
            <v>GRANITOS Y MARMOLES</v>
          </cell>
          <cell r="C172">
            <v>0</v>
          </cell>
          <cell r="D172">
            <v>0</v>
          </cell>
          <cell r="E172">
            <v>0</v>
          </cell>
          <cell r="F172">
            <v>28199284.098433301</v>
          </cell>
          <cell r="G172">
            <v>0</v>
          </cell>
        </row>
        <row r="173">
          <cell r="A173" t="str">
            <v>10.2.2.1</v>
          </cell>
          <cell r="B173" t="str">
            <v>Zocalo de granito vibroprensado</v>
          </cell>
          <cell r="C173" t="str">
            <v>ML</v>
          </cell>
          <cell r="D173">
            <v>617.5</v>
          </cell>
          <cell r="E173">
            <v>31238.11753333333</v>
          </cell>
          <cell r="F173">
            <v>19289537.5768333</v>
          </cell>
          <cell r="G173">
            <v>0</v>
          </cell>
        </row>
        <row r="174">
          <cell r="A174" t="str">
            <v>10.2.2.2</v>
          </cell>
          <cell r="B174" t="str">
            <v>Media caña en granito pulido</v>
          </cell>
          <cell r="C174" t="str">
            <v>ML</v>
          </cell>
          <cell r="D174">
            <v>150</v>
          </cell>
          <cell r="E174">
            <v>49536.712299999999</v>
          </cell>
          <cell r="F174">
            <v>7430506.8449999997</v>
          </cell>
          <cell r="G174">
            <v>0</v>
          </cell>
        </row>
        <row r="175">
          <cell r="A175" t="str">
            <v>10.2.2.3</v>
          </cell>
          <cell r="B175" t="str">
            <v>CENEFAS EN GRAVILLA LAVADA</v>
          </cell>
          <cell r="C175" t="str">
            <v>ML</v>
          </cell>
          <cell r="D175">
            <v>42</v>
          </cell>
          <cell r="E175">
            <v>35219.992299999998</v>
          </cell>
          <cell r="F175">
            <v>1479239.6765999999</v>
          </cell>
          <cell r="G175">
            <v>0</v>
          </cell>
        </row>
        <row r="176">
          <cell r="A176">
            <v>0</v>
          </cell>
          <cell r="B176">
            <v>0</v>
          </cell>
          <cell r="C176">
            <v>0</v>
          </cell>
          <cell r="D176">
            <v>0</v>
          </cell>
          <cell r="E176">
            <v>0</v>
          </cell>
          <cell r="F176">
            <v>0</v>
          </cell>
          <cell r="G176">
            <v>0</v>
          </cell>
        </row>
        <row r="177">
          <cell r="A177">
            <v>11</v>
          </cell>
          <cell r="B177" t="str">
            <v>CUBIERTAS E IMPERMEABILIZACIONES</v>
          </cell>
          <cell r="C177">
            <v>0</v>
          </cell>
          <cell r="D177">
            <v>0</v>
          </cell>
          <cell r="E177">
            <v>0</v>
          </cell>
          <cell r="F177">
            <v>0</v>
          </cell>
          <cell r="G177">
            <v>100325435.8942</v>
          </cell>
        </row>
        <row r="178">
          <cell r="A178" t="str">
            <v>11.1</v>
          </cell>
          <cell r="B178" t="str">
            <v>IMPERMEABILIZACIONES Y AISLAMIENTOS</v>
          </cell>
          <cell r="C178">
            <v>0</v>
          </cell>
          <cell r="D178">
            <v>0</v>
          </cell>
          <cell r="E178">
            <v>0</v>
          </cell>
          <cell r="F178">
            <v>94793373.656200007</v>
          </cell>
          <cell r="G178">
            <v>0</v>
          </cell>
        </row>
        <row r="179">
          <cell r="A179" t="str">
            <v>11.1.1</v>
          </cell>
          <cell r="B179" t="str">
            <v>AFINADO EN MORTERO DE PENDIENTE</v>
          </cell>
          <cell r="C179" t="str">
            <v>M2</v>
          </cell>
          <cell r="D179">
            <v>60</v>
          </cell>
          <cell r="E179">
            <v>25203.456400000003</v>
          </cell>
          <cell r="F179">
            <v>1512207.3840000001</v>
          </cell>
          <cell r="G179">
            <v>0</v>
          </cell>
        </row>
        <row r="180">
          <cell r="A180" t="str">
            <v>11.1.2</v>
          </cell>
          <cell r="B180" t="str">
            <v>MEDIA CAÑA EN MORTERO DE PENDIENTE</v>
          </cell>
          <cell r="C180" t="str">
            <v>ML</v>
          </cell>
          <cell r="D180">
            <v>24</v>
          </cell>
          <cell r="E180">
            <v>17003.532299999999</v>
          </cell>
          <cell r="F180">
            <v>408084.77519999997</v>
          </cell>
          <cell r="G180">
            <v>0</v>
          </cell>
        </row>
        <row r="181">
          <cell r="A181" t="str">
            <v>11.1.3</v>
          </cell>
          <cell r="B181" t="str">
            <v>MANTO ASFÁLTICO CON FOIL DE ALUMINIO</v>
          </cell>
          <cell r="C181" t="str">
            <v>M2</v>
          </cell>
          <cell r="D181">
            <v>60</v>
          </cell>
          <cell r="E181">
            <v>27826.260000000002</v>
          </cell>
          <cell r="F181">
            <v>1669575.6</v>
          </cell>
          <cell r="G181">
            <v>0</v>
          </cell>
        </row>
        <row r="182">
          <cell r="A182" t="str">
            <v>11.2</v>
          </cell>
          <cell r="B182" t="str">
            <v xml:space="preserve">CUBIERTAS </v>
          </cell>
          <cell r="C182">
            <v>0</v>
          </cell>
          <cell r="D182">
            <v>0</v>
          </cell>
          <cell r="E182">
            <v>0</v>
          </cell>
          <cell r="F182">
            <v>0</v>
          </cell>
          <cell r="G182">
            <v>0</v>
          </cell>
        </row>
        <row r="183">
          <cell r="A183" t="str">
            <v>11.2.1</v>
          </cell>
          <cell r="B183" t="str">
            <v>Remates Flashing para cubierta bioclimatica, en acero, con foil de aluminio</v>
          </cell>
          <cell r="C183" t="str">
            <v>ML</v>
          </cell>
          <cell r="D183">
            <v>212</v>
          </cell>
          <cell r="E183">
            <v>37789.54</v>
          </cell>
          <cell r="F183">
            <v>8011382.4800000004</v>
          </cell>
          <cell r="G183">
            <v>0</v>
          </cell>
        </row>
        <row r="184">
          <cell r="A184" t="str">
            <v>11.2.2</v>
          </cell>
          <cell r="B184" t="str">
            <v>TEJA BIOCLIMATICA EN ACERO Y FOIL DE ALUMINIO</v>
          </cell>
          <cell r="C184" t="str">
            <v>M2</v>
          </cell>
          <cell r="D184">
            <v>843.05</v>
          </cell>
          <cell r="E184">
            <v>98679.94</v>
          </cell>
          <cell r="F184">
            <v>83192123.416999996</v>
          </cell>
          <cell r="G184">
            <v>0</v>
          </cell>
        </row>
        <row r="185">
          <cell r="A185" t="str">
            <v>11.3</v>
          </cell>
          <cell r="B185" t="str">
            <v>ACCESORIOS Y OTROS</v>
          </cell>
          <cell r="C185">
            <v>0</v>
          </cell>
          <cell r="D185">
            <v>0</v>
          </cell>
          <cell r="E185">
            <v>0</v>
          </cell>
          <cell r="F185">
            <v>5532062.2379999999</v>
          </cell>
          <cell r="G185">
            <v>0</v>
          </cell>
        </row>
        <row r="186">
          <cell r="A186" t="str">
            <v>11.3.1</v>
          </cell>
          <cell r="B186" t="str">
            <v>CANALES EN LÁMINA GALVANIZADA CAL 20</v>
          </cell>
          <cell r="C186" t="str">
            <v>ML</v>
          </cell>
          <cell r="D186">
            <v>77.100000000000009</v>
          </cell>
          <cell r="E186">
            <v>71751.78</v>
          </cell>
          <cell r="F186">
            <v>5532062.2379999999</v>
          </cell>
          <cell r="G186">
            <v>0</v>
          </cell>
        </row>
        <row r="187">
          <cell r="A187">
            <v>0</v>
          </cell>
          <cell r="B187">
            <v>0</v>
          </cell>
          <cell r="C187">
            <v>0</v>
          </cell>
          <cell r="D187">
            <v>0</v>
          </cell>
          <cell r="E187">
            <v>0</v>
          </cell>
          <cell r="F187">
            <v>0</v>
          </cell>
          <cell r="G187">
            <v>0</v>
          </cell>
        </row>
        <row r="188">
          <cell r="A188">
            <v>0</v>
          </cell>
          <cell r="B188">
            <v>0</v>
          </cell>
          <cell r="C188">
            <v>0</v>
          </cell>
          <cell r="D188">
            <v>0</v>
          </cell>
          <cell r="E188">
            <v>0</v>
          </cell>
          <cell r="F188">
            <v>0</v>
          </cell>
          <cell r="G188">
            <v>0</v>
          </cell>
        </row>
        <row r="189">
          <cell r="A189">
            <v>12</v>
          </cell>
          <cell r="B189" t="str">
            <v>CARPINTERIA METALICA</v>
          </cell>
          <cell r="C189">
            <v>0</v>
          </cell>
          <cell r="D189">
            <v>0</v>
          </cell>
          <cell r="E189">
            <v>0</v>
          </cell>
          <cell r="F189">
            <v>0</v>
          </cell>
          <cell r="G189">
            <v>158093608.16011301</v>
          </cell>
        </row>
        <row r="190">
          <cell r="A190" t="str">
            <v>12.1</v>
          </cell>
          <cell r="B190" t="str">
            <v>CARPINTERIA EN ALUMINIO</v>
          </cell>
          <cell r="C190">
            <v>0</v>
          </cell>
          <cell r="D190">
            <v>0</v>
          </cell>
          <cell r="E190">
            <v>0</v>
          </cell>
          <cell r="F190">
            <v>127402800.0158</v>
          </cell>
          <cell r="G190">
            <v>0</v>
          </cell>
        </row>
        <row r="191">
          <cell r="A191" t="str">
            <v>12.1.1</v>
          </cell>
          <cell r="B191" t="str">
            <v xml:space="preserve">VENTANAS EN ALUMINIO </v>
          </cell>
          <cell r="C191" t="str">
            <v>M2</v>
          </cell>
          <cell r="D191">
            <v>366.42000000000007</v>
          </cell>
          <cell r="E191">
            <v>293828.99</v>
          </cell>
          <cell r="F191">
            <v>107664818.5158</v>
          </cell>
          <cell r="G191">
            <v>0</v>
          </cell>
        </row>
        <row r="192">
          <cell r="A192" t="str">
            <v>12.1.2</v>
          </cell>
          <cell r="B192" t="str">
            <v>PUERTA VENTANA EN ALUMINIO</v>
          </cell>
          <cell r="C192" t="str">
            <v>M2</v>
          </cell>
          <cell r="D192">
            <v>15</v>
          </cell>
          <cell r="E192">
            <v>349862.5</v>
          </cell>
          <cell r="F192">
            <v>5247937.5</v>
          </cell>
          <cell r="G192">
            <v>0</v>
          </cell>
        </row>
        <row r="193">
          <cell r="A193" t="str">
            <v>12.1.3</v>
          </cell>
          <cell r="B193" t="str">
            <v>CORTASOLES EN ALUMINIO</v>
          </cell>
          <cell r="C193" t="str">
            <v>M2</v>
          </cell>
          <cell r="D193">
            <v>40</v>
          </cell>
          <cell r="E193">
            <v>362251.1</v>
          </cell>
          <cell r="F193">
            <v>14490044</v>
          </cell>
          <cell r="G193">
            <v>0</v>
          </cell>
        </row>
        <row r="194">
          <cell r="A194" t="str">
            <v>12.2</v>
          </cell>
          <cell r="B194" t="str">
            <v>CARPINTERIA EN LÁMINA</v>
          </cell>
          <cell r="C194">
            <v>0</v>
          </cell>
          <cell r="D194">
            <v>0</v>
          </cell>
          <cell r="E194">
            <v>0</v>
          </cell>
          <cell r="F194">
            <v>0</v>
          </cell>
          <cell r="G194">
            <v>0</v>
          </cell>
        </row>
        <row r="195">
          <cell r="A195" t="str">
            <v>12.2.1</v>
          </cell>
          <cell r="B195" t="str">
            <v>MARCOS Y HOJAS PUERTA</v>
          </cell>
          <cell r="C195">
            <v>0</v>
          </cell>
          <cell r="D195">
            <v>0</v>
          </cell>
          <cell r="E195">
            <v>0</v>
          </cell>
          <cell r="F195">
            <v>24531184.733333301</v>
          </cell>
          <cell r="G195">
            <v>0</v>
          </cell>
        </row>
        <row r="196">
          <cell r="A196" t="str">
            <v>12.2.1.2</v>
          </cell>
          <cell r="B196" t="str">
            <v>Puerta ventana en lámina  cold rolled cal 18</v>
          </cell>
          <cell r="C196" t="str">
            <v>M2</v>
          </cell>
          <cell r="D196">
            <v>78.78</v>
          </cell>
          <cell r="E196">
            <v>257630</v>
          </cell>
          <cell r="F196">
            <v>20296091.399999999</v>
          </cell>
          <cell r="G196">
            <v>0</v>
          </cell>
        </row>
        <row r="197">
          <cell r="A197" t="str">
            <v>12.2.1.3</v>
          </cell>
          <cell r="B197" t="str">
            <v>PUERTAS PARA BAÑOS</v>
          </cell>
          <cell r="C197" t="str">
            <v>UN</v>
          </cell>
          <cell r="D197">
            <v>16</v>
          </cell>
          <cell r="E197">
            <v>264693.33333333331</v>
          </cell>
          <cell r="F197">
            <v>4235093.3333333302</v>
          </cell>
          <cell r="G197">
            <v>0</v>
          </cell>
        </row>
        <row r="198">
          <cell r="A198" t="str">
            <v>12.2.2</v>
          </cell>
          <cell r="B198" t="str">
            <v>BARANDAS Y PASAMANOS</v>
          </cell>
          <cell r="C198">
            <v>0</v>
          </cell>
          <cell r="D198">
            <v>0</v>
          </cell>
          <cell r="E198">
            <v>0</v>
          </cell>
          <cell r="F198">
            <v>6159623.4109800002</v>
          </cell>
          <cell r="G198">
            <v>0</v>
          </cell>
        </row>
        <row r="199">
          <cell r="A199" t="str">
            <v>12.2.2.1</v>
          </cell>
          <cell r="B199" t="str">
            <v>Pasamanos en tubo de 1 1/2 "</v>
          </cell>
          <cell r="C199" t="str">
            <v>ML</v>
          </cell>
          <cell r="D199">
            <v>114.3</v>
          </cell>
          <cell r="E199">
            <v>53889.9686</v>
          </cell>
          <cell r="F199">
            <v>6159623.4109800002</v>
          </cell>
          <cell r="G199">
            <v>0</v>
          </cell>
        </row>
        <row r="200">
          <cell r="A200">
            <v>0</v>
          </cell>
          <cell r="B200">
            <v>0</v>
          </cell>
          <cell r="C200">
            <v>0</v>
          </cell>
          <cell r="D200">
            <v>0</v>
          </cell>
          <cell r="E200">
            <v>0</v>
          </cell>
          <cell r="F200">
            <v>0</v>
          </cell>
          <cell r="G200">
            <v>0</v>
          </cell>
        </row>
        <row r="201">
          <cell r="A201">
            <v>14</v>
          </cell>
          <cell r="B201" t="str">
            <v>ENCHAPES</v>
          </cell>
          <cell r="C201">
            <v>0</v>
          </cell>
          <cell r="D201">
            <v>0</v>
          </cell>
          <cell r="E201">
            <v>0</v>
          </cell>
          <cell r="F201">
            <v>0</v>
          </cell>
          <cell r="G201">
            <v>20659649.199999999</v>
          </cell>
        </row>
        <row r="202">
          <cell r="A202" t="str">
            <v>14.1</v>
          </cell>
          <cell r="B202" t="str">
            <v>SOBRE MUROS</v>
          </cell>
          <cell r="C202">
            <v>0</v>
          </cell>
          <cell r="D202">
            <v>0</v>
          </cell>
          <cell r="E202">
            <v>0</v>
          </cell>
          <cell r="F202">
            <v>20659649.199999999</v>
          </cell>
          <cell r="G202">
            <v>0</v>
          </cell>
        </row>
        <row r="203">
          <cell r="A203" t="str">
            <v>14.1.1</v>
          </cell>
          <cell r="B203" t="str">
            <v>CERAMICA  20 x 20; INCLUYE WING PERIMETRAL</v>
          </cell>
          <cell r="C203" t="str">
            <v>M2</v>
          </cell>
          <cell r="D203">
            <v>443.5</v>
          </cell>
          <cell r="E203">
            <v>46583.200000000004</v>
          </cell>
          <cell r="F203">
            <v>20659649.199999999</v>
          </cell>
          <cell r="G203">
            <v>0</v>
          </cell>
        </row>
        <row r="204">
          <cell r="A204">
            <v>0</v>
          </cell>
          <cell r="B204">
            <v>0</v>
          </cell>
          <cell r="C204">
            <v>0</v>
          </cell>
          <cell r="D204">
            <v>0</v>
          </cell>
          <cell r="E204">
            <v>0</v>
          </cell>
          <cell r="F204">
            <v>0</v>
          </cell>
          <cell r="G204">
            <v>0</v>
          </cell>
        </row>
        <row r="205">
          <cell r="A205">
            <v>15</v>
          </cell>
          <cell r="B205" t="str">
            <v>ILUMINACION</v>
          </cell>
          <cell r="C205">
            <v>0</v>
          </cell>
          <cell r="D205">
            <v>0</v>
          </cell>
          <cell r="E205">
            <v>0</v>
          </cell>
          <cell r="F205">
            <v>0</v>
          </cell>
          <cell r="G205">
            <v>18749484.98</v>
          </cell>
        </row>
        <row r="206">
          <cell r="A206" t="str">
            <v>15.1</v>
          </cell>
          <cell r="B206" t="str">
            <v>LAMPARAS FLUORESCENTES</v>
          </cell>
          <cell r="C206">
            <v>0</v>
          </cell>
          <cell r="D206">
            <v>0</v>
          </cell>
          <cell r="E206">
            <v>0</v>
          </cell>
          <cell r="F206">
            <v>18749484.98</v>
          </cell>
          <cell r="G206">
            <v>0</v>
          </cell>
        </row>
        <row r="207">
          <cell r="A207" t="str">
            <v>15.1.3</v>
          </cell>
          <cell r="B207" t="str">
            <v>LAMPARAS FLUORESCENTES DE 2 x 32 w (Incluye suministro, montaje y conexión de lampara fluorescente de bajo consumo, alto factor, accesorios para derivación de salida y soportes de fijación para descolgar luminaria)</v>
          </cell>
          <cell r="C207" t="str">
            <v>UN</v>
          </cell>
          <cell r="D207">
            <v>127</v>
          </cell>
          <cell r="E207">
            <v>147633.74</v>
          </cell>
          <cell r="F207">
            <v>18749484.98</v>
          </cell>
          <cell r="G207">
            <v>0</v>
          </cell>
        </row>
        <row r="208">
          <cell r="A208">
            <v>0</v>
          </cell>
          <cell r="B208">
            <v>0</v>
          </cell>
          <cell r="C208">
            <v>0</v>
          </cell>
          <cell r="D208">
            <v>0</v>
          </cell>
          <cell r="E208">
            <v>0</v>
          </cell>
          <cell r="F208">
            <v>0</v>
          </cell>
          <cell r="G208">
            <v>0</v>
          </cell>
        </row>
        <row r="209">
          <cell r="A209">
            <v>0</v>
          </cell>
          <cell r="B209">
            <v>0</v>
          </cell>
          <cell r="C209">
            <v>0</v>
          </cell>
          <cell r="D209">
            <v>0</v>
          </cell>
          <cell r="E209">
            <v>0</v>
          </cell>
          <cell r="F209">
            <v>0</v>
          </cell>
          <cell r="G209">
            <v>0</v>
          </cell>
        </row>
        <row r="210">
          <cell r="A210">
            <v>16</v>
          </cell>
          <cell r="B210" t="str">
            <v>APARATOS SANITARIOS Y ACCESORIOS</v>
          </cell>
          <cell r="C210">
            <v>0</v>
          </cell>
          <cell r="D210">
            <v>0</v>
          </cell>
          <cell r="E210">
            <v>0</v>
          </cell>
          <cell r="F210">
            <v>0</v>
          </cell>
          <cell r="G210">
            <v>17699765.189999998</v>
          </cell>
        </row>
        <row r="211">
          <cell r="A211" t="str">
            <v>16.1</v>
          </cell>
          <cell r="B211" t="str">
            <v xml:space="preserve">APARATOS SANITARIOS </v>
          </cell>
          <cell r="C211">
            <v>0</v>
          </cell>
          <cell r="D211">
            <v>0</v>
          </cell>
          <cell r="E211">
            <v>0</v>
          </cell>
          <cell r="F211">
            <v>12783304.77</v>
          </cell>
          <cell r="G211">
            <v>0</v>
          </cell>
        </row>
        <row r="212">
          <cell r="A212" t="str">
            <v>16.1.1</v>
          </cell>
          <cell r="B212" t="str">
            <v>SUMINISTRO E INSTALACIÓN SANITARIOS DE TANQUE</v>
          </cell>
          <cell r="C212" t="str">
            <v>UN</v>
          </cell>
          <cell r="D212">
            <v>16</v>
          </cell>
          <cell r="E212">
            <v>349016.63</v>
          </cell>
          <cell r="F212">
            <v>5584266.0800000001</v>
          </cell>
          <cell r="G212">
            <v>0</v>
          </cell>
        </row>
        <row r="213">
          <cell r="A213" t="str">
            <v>16.1.2</v>
          </cell>
          <cell r="B213" t="str">
            <v>SUMINISTRO E INSTALACIÓN ORINAL MEDIANO</v>
          </cell>
          <cell r="C213" t="str">
            <v>UN</v>
          </cell>
          <cell r="D213">
            <v>6</v>
          </cell>
          <cell r="E213">
            <v>284042.63</v>
          </cell>
          <cell r="F213">
            <v>1704255.78</v>
          </cell>
          <cell r="G213">
            <v>0</v>
          </cell>
        </row>
        <row r="214">
          <cell r="A214" t="str">
            <v>16.1.3</v>
          </cell>
          <cell r="B214" t="str">
            <v>LAVAMANOS DE SOBREPONER</v>
          </cell>
          <cell r="C214" t="str">
            <v>UN</v>
          </cell>
          <cell r="D214">
            <v>22</v>
          </cell>
          <cell r="E214">
            <v>239175.63999999998</v>
          </cell>
          <cell r="F214">
            <v>5261864.08</v>
          </cell>
          <cell r="G214">
            <v>0</v>
          </cell>
        </row>
        <row r="215">
          <cell r="A215" t="str">
            <v>16.1.4</v>
          </cell>
          <cell r="B215" t="str">
            <v xml:space="preserve">DUCHA </v>
          </cell>
          <cell r="C215" t="str">
            <v>UN</v>
          </cell>
          <cell r="D215">
            <v>3</v>
          </cell>
          <cell r="E215">
            <v>77639.61</v>
          </cell>
          <cell r="F215">
            <v>232918.83</v>
          </cell>
          <cell r="G215">
            <v>0</v>
          </cell>
        </row>
        <row r="216">
          <cell r="A216" t="str">
            <v>16.2</v>
          </cell>
          <cell r="B216" t="str">
            <v>ACCESORIOS</v>
          </cell>
          <cell r="C216">
            <v>0</v>
          </cell>
          <cell r="D216">
            <v>0</v>
          </cell>
          <cell r="E216">
            <v>0</v>
          </cell>
          <cell r="F216">
            <v>4916460.42</v>
          </cell>
          <cell r="G216">
            <v>0</v>
          </cell>
        </row>
        <row r="217">
          <cell r="A217" t="str">
            <v>16.2.1</v>
          </cell>
          <cell r="B217" t="str">
            <v>DISPENSADOR PAPEL HIGIENICO ACERO SATINADO</v>
          </cell>
          <cell r="C217" t="str">
            <v>UN</v>
          </cell>
          <cell r="D217">
            <v>16</v>
          </cell>
          <cell r="E217">
            <v>139801.59</v>
          </cell>
          <cell r="F217">
            <v>2236825.44</v>
          </cell>
          <cell r="G217">
            <v>0</v>
          </cell>
        </row>
        <row r="218">
          <cell r="A218" t="str">
            <v>16.2.2</v>
          </cell>
          <cell r="B218" t="str">
            <v>DISPENSADOR DE JABON EN ACERO</v>
          </cell>
          <cell r="C218" t="str">
            <v>UN</v>
          </cell>
          <cell r="D218">
            <v>22</v>
          </cell>
          <cell r="E218">
            <v>121801.59</v>
          </cell>
          <cell r="F218">
            <v>2679634.98</v>
          </cell>
          <cell r="G218">
            <v>0</v>
          </cell>
        </row>
        <row r="219">
          <cell r="A219">
            <v>0</v>
          </cell>
          <cell r="B219">
            <v>0</v>
          </cell>
          <cell r="C219">
            <v>0</v>
          </cell>
          <cell r="D219">
            <v>0</v>
          </cell>
          <cell r="E219">
            <v>0</v>
          </cell>
          <cell r="F219">
            <v>0</v>
          </cell>
          <cell r="G219">
            <v>0</v>
          </cell>
        </row>
        <row r="220">
          <cell r="A220">
            <v>18</v>
          </cell>
          <cell r="B220" t="str">
            <v>PINTURA</v>
          </cell>
          <cell r="C220">
            <v>0</v>
          </cell>
          <cell r="D220">
            <v>0</v>
          </cell>
          <cell r="E220">
            <v>0</v>
          </cell>
          <cell r="F220">
            <v>0</v>
          </cell>
          <cell r="G220">
            <v>29980522.850000001</v>
          </cell>
        </row>
        <row r="221">
          <cell r="A221" t="str">
            <v>18.1</v>
          </cell>
          <cell r="B221" t="str">
            <v>SOBRE MAMPOSTERIA</v>
          </cell>
          <cell r="C221">
            <v>0</v>
          </cell>
          <cell r="D221">
            <v>0</v>
          </cell>
          <cell r="E221">
            <v>0</v>
          </cell>
          <cell r="F221">
            <v>29980522.850000001</v>
          </cell>
          <cell r="G221">
            <v>0</v>
          </cell>
        </row>
        <row r="222">
          <cell r="A222" t="str">
            <v>18.1.1</v>
          </cell>
          <cell r="B222" t="str">
            <v>PINTURA 100% ACRILICA  PARA EXTERIORES 3 MANOS</v>
          </cell>
          <cell r="C222" t="str">
            <v>M2</v>
          </cell>
          <cell r="D222">
            <v>380</v>
          </cell>
          <cell r="E222">
            <v>20454.570000000003</v>
          </cell>
          <cell r="F222">
            <v>7772736.5999999996</v>
          </cell>
          <cell r="G222">
            <v>0</v>
          </cell>
        </row>
        <row r="223">
          <cell r="A223" t="str">
            <v>18.1.2</v>
          </cell>
          <cell r="B223" t="str">
            <v>ESTUCO Y VINILO TIPO I PARA MUROS Y CIELO RASOS 3 MANOS</v>
          </cell>
          <cell r="C223" t="str">
            <v>M2</v>
          </cell>
          <cell r="D223">
            <v>1254.5</v>
          </cell>
          <cell r="E223">
            <v>17702.5</v>
          </cell>
          <cell r="F223">
            <v>22207786.25</v>
          </cell>
          <cell r="G223">
            <v>0</v>
          </cell>
        </row>
        <row r="224">
          <cell r="A224">
            <v>0</v>
          </cell>
          <cell r="B224">
            <v>0</v>
          </cell>
          <cell r="C224">
            <v>0</v>
          </cell>
          <cell r="D224">
            <v>0</v>
          </cell>
          <cell r="E224">
            <v>0</v>
          </cell>
          <cell r="F224">
            <v>0</v>
          </cell>
          <cell r="G224">
            <v>0</v>
          </cell>
        </row>
        <row r="225">
          <cell r="A225">
            <v>19</v>
          </cell>
          <cell r="B225" t="str">
            <v>CERRADURAS Y VIDRIOS</v>
          </cell>
          <cell r="C225">
            <v>0</v>
          </cell>
          <cell r="D225">
            <v>0</v>
          </cell>
          <cell r="E225">
            <v>0</v>
          </cell>
          <cell r="F225">
            <v>0</v>
          </cell>
          <cell r="G225">
            <v>17343805.1886</v>
          </cell>
        </row>
        <row r="226">
          <cell r="A226" t="str">
            <v>19.1</v>
          </cell>
          <cell r="B226" t="str">
            <v>VIDRIOS Y ESPEJOS</v>
          </cell>
          <cell r="C226">
            <v>0</v>
          </cell>
          <cell r="D226">
            <v>0</v>
          </cell>
          <cell r="E226">
            <v>0</v>
          </cell>
          <cell r="F226">
            <v>17343805.1886</v>
          </cell>
          <cell r="G226">
            <v>0</v>
          </cell>
        </row>
        <row r="227">
          <cell r="A227" t="str">
            <v>19.1.1</v>
          </cell>
          <cell r="B227" t="str">
            <v>ESPEJOS BISELADOS DE 4 MM</v>
          </cell>
          <cell r="C227" t="str">
            <v>M2</v>
          </cell>
          <cell r="D227">
            <v>27</v>
          </cell>
          <cell r="E227">
            <v>52633.729999999996</v>
          </cell>
          <cell r="F227">
            <v>1421110.71</v>
          </cell>
          <cell r="G227">
            <v>0</v>
          </cell>
        </row>
        <row r="228">
          <cell r="A228" t="str">
            <v>19.1.2</v>
          </cell>
          <cell r="B228" t="str">
            <v>VIDRIO CRUDO 5 mm (pulido extremos, todo costo)</v>
          </cell>
          <cell r="C228" t="str">
            <v>M2</v>
          </cell>
          <cell r="D228">
            <v>381.42000000000007</v>
          </cell>
          <cell r="E228">
            <v>41745.83</v>
          </cell>
          <cell r="F228">
            <v>15922694.478599999</v>
          </cell>
          <cell r="G228">
            <v>0</v>
          </cell>
        </row>
        <row r="229">
          <cell r="A229">
            <v>0</v>
          </cell>
          <cell r="B229">
            <v>0</v>
          </cell>
          <cell r="C229">
            <v>0</v>
          </cell>
          <cell r="D229">
            <v>0</v>
          </cell>
          <cell r="E229">
            <v>0</v>
          </cell>
          <cell r="F229">
            <v>0</v>
          </cell>
          <cell r="G229">
            <v>0</v>
          </cell>
        </row>
        <row r="230">
          <cell r="A230">
            <v>20</v>
          </cell>
          <cell r="B230" t="str">
            <v>OBRAS EXTERIORES</v>
          </cell>
          <cell r="C230">
            <v>0</v>
          </cell>
          <cell r="D230">
            <v>0</v>
          </cell>
          <cell r="E230">
            <v>0</v>
          </cell>
          <cell r="F230">
            <v>0</v>
          </cell>
          <cell r="G230">
            <v>66356601.756333098</v>
          </cell>
        </row>
        <row r="231">
          <cell r="A231" t="str">
            <v>20.1</v>
          </cell>
          <cell r="B231" t="str">
            <v>MOVIMIENTO DE TIERRAS Y REEMPLAZOS</v>
          </cell>
          <cell r="C231">
            <v>0</v>
          </cell>
          <cell r="D231">
            <v>0</v>
          </cell>
          <cell r="E231">
            <v>0</v>
          </cell>
          <cell r="F231">
            <v>20152255.979933102</v>
          </cell>
          <cell r="G231">
            <v>0</v>
          </cell>
        </row>
        <row r="232">
          <cell r="A232" t="str">
            <v>20.1.2</v>
          </cell>
          <cell r="B232" t="str">
            <v>EXCAVACIÓN A MANO MATERIAL COMUN</v>
          </cell>
          <cell r="C232" t="str">
            <v>M3</v>
          </cell>
          <cell r="D232">
            <v>550</v>
          </cell>
          <cell r="E232">
            <v>36640.465418060208</v>
          </cell>
          <cell r="F232">
            <v>20152255.979933102</v>
          </cell>
          <cell r="G232">
            <v>0</v>
          </cell>
        </row>
        <row r="233">
          <cell r="A233" t="str">
            <v>20.2</v>
          </cell>
          <cell r="B233" t="str">
            <v>ZONAS DURAS Y PLAZOLETAS</v>
          </cell>
          <cell r="C233">
            <v>0</v>
          </cell>
          <cell r="D233">
            <v>0</v>
          </cell>
          <cell r="E233">
            <v>0</v>
          </cell>
          <cell r="F233">
            <v>44636416.176399998</v>
          </cell>
          <cell r="G233">
            <v>0</v>
          </cell>
        </row>
        <row r="234">
          <cell r="A234" t="str">
            <v>20.2.1</v>
          </cell>
          <cell r="B234" t="str">
            <v>ANDENES EN CONCRETO 2500 PSI; INCLUYE MALLA (grafil 4 mm y separación 15x25) Y POLIETILENO</v>
          </cell>
          <cell r="C234" t="str">
            <v>M2</v>
          </cell>
          <cell r="D234">
            <v>90</v>
          </cell>
          <cell r="E234">
            <v>72577.925099999993</v>
          </cell>
          <cell r="F234">
            <v>6532013.2589999996</v>
          </cell>
          <cell r="G234">
            <v>0</v>
          </cell>
        </row>
        <row r="235">
          <cell r="A235" t="str">
            <v>20.2.2</v>
          </cell>
          <cell r="B235" t="str">
            <v>SARDINELES  EN CONCRETO  PREFABRICADO</v>
          </cell>
          <cell r="C235" t="str">
            <v>ML</v>
          </cell>
          <cell r="D235">
            <v>517</v>
          </cell>
          <cell r="E235">
            <v>47702.942200000005</v>
          </cell>
          <cell r="F235">
            <v>24662421.117400002</v>
          </cell>
          <cell r="G235">
            <v>0</v>
          </cell>
        </row>
        <row r="236">
          <cell r="A236" t="str">
            <v>20.2.3</v>
          </cell>
          <cell r="B236" t="str">
            <v>ADOQUIN EN CONCRETO</v>
          </cell>
          <cell r="C236" t="str">
            <v>M2</v>
          </cell>
          <cell r="D236">
            <v>295</v>
          </cell>
          <cell r="E236">
            <v>45566.04</v>
          </cell>
          <cell r="F236">
            <v>13441981.800000001</v>
          </cell>
          <cell r="G236">
            <v>0</v>
          </cell>
        </row>
        <row r="237">
          <cell r="A237" t="str">
            <v>20.3</v>
          </cell>
          <cell r="B237" t="str">
            <v>ZONAS VERDES</v>
          </cell>
          <cell r="C237">
            <v>0</v>
          </cell>
          <cell r="D237">
            <v>0</v>
          </cell>
          <cell r="E237">
            <v>0</v>
          </cell>
          <cell r="F237">
            <v>1567929.6</v>
          </cell>
          <cell r="G237">
            <v>0</v>
          </cell>
        </row>
        <row r="238">
          <cell r="A238" t="str">
            <v>20.3.1</v>
          </cell>
          <cell r="B238" t="str">
            <v>PRADIZACION</v>
          </cell>
          <cell r="C238" t="str">
            <v>M2</v>
          </cell>
          <cell r="D238">
            <v>90</v>
          </cell>
          <cell r="E238">
            <v>17421.440000000002</v>
          </cell>
          <cell r="F238">
            <v>1567929.6</v>
          </cell>
          <cell r="G238">
            <v>0</v>
          </cell>
        </row>
        <row r="239">
          <cell r="A239">
            <v>0</v>
          </cell>
          <cell r="B239">
            <v>0</v>
          </cell>
          <cell r="C239">
            <v>0</v>
          </cell>
          <cell r="D239">
            <v>0</v>
          </cell>
          <cell r="E239">
            <v>0</v>
          </cell>
          <cell r="F239">
            <v>0</v>
          </cell>
          <cell r="G239">
            <v>0</v>
          </cell>
        </row>
        <row r="240">
          <cell r="A240">
            <v>21</v>
          </cell>
          <cell r="B240" t="str">
            <v>ASEO Y VARIOS</v>
          </cell>
          <cell r="C240">
            <v>0</v>
          </cell>
          <cell r="D240">
            <v>0</v>
          </cell>
          <cell r="E240">
            <v>0</v>
          </cell>
          <cell r="F240">
            <v>0</v>
          </cell>
          <cell r="G240">
            <v>4033636.5</v>
          </cell>
        </row>
        <row r="241">
          <cell r="A241" t="str">
            <v>21.1</v>
          </cell>
          <cell r="B241" t="str">
            <v>ASEO Y LIMPIEZA</v>
          </cell>
          <cell r="C241">
            <v>0</v>
          </cell>
          <cell r="D241">
            <v>0</v>
          </cell>
          <cell r="E241">
            <v>0</v>
          </cell>
          <cell r="F241">
            <v>4033636.5</v>
          </cell>
          <cell r="G241">
            <v>0</v>
          </cell>
        </row>
        <row r="242">
          <cell r="A242" t="str">
            <v>21.1.3</v>
          </cell>
          <cell r="B242" t="str">
            <v>ASEO GENERAL</v>
          </cell>
          <cell r="C242" t="str">
            <v>M2</v>
          </cell>
          <cell r="D242">
            <v>2150</v>
          </cell>
          <cell r="E242">
            <v>1876.1100000000001</v>
          </cell>
          <cell r="F242">
            <v>4033636.5</v>
          </cell>
          <cell r="G242">
            <v>0</v>
          </cell>
        </row>
        <row r="243">
          <cell r="A243">
            <v>0</v>
          </cell>
          <cell r="B243">
            <v>0</v>
          </cell>
          <cell r="C243">
            <v>0</v>
          </cell>
          <cell r="D243">
            <v>0</v>
          </cell>
          <cell r="E243">
            <v>0</v>
          </cell>
          <cell r="F243">
            <v>0</v>
          </cell>
          <cell r="G243">
            <v>0</v>
          </cell>
        </row>
        <row r="244">
          <cell r="A244">
            <v>0</v>
          </cell>
          <cell r="B244">
            <v>0</v>
          </cell>
          <cell r="C244">
            <v>0</v>
          </cell>
          <cell r="D244">
            <v>0</v>
          </cell>
          <cell r="E244">
            <v>0</v>
          </cell>
          <cell r="F244">
            <v>0</v>
          </cell>
          <cell r="G244">
            <v>0</v>
          </cell>
        </row>
        <row r="245">
          <cell r="A245" t="str">
            <v>COSTO DIRECTO</v>
          </cell>
          <cell r="B245">
            <v>0</v>
          </cell>
          <cell r="C245">
            <v>0</v>
          </cell>
          <cell r="D245">
            <v>1864406662.50367</v>
          </cell>
          <cell r="E245">
            <v>0</v>
          </cell>
          <cell r="F245">
            <v>0</v>
          </cell>
          <cell r="G245">
            <v>0</v>
          </cell>
        </row>
        <row r="246">
          <cell r="A246" t="str">
            <v>ADMINISTRACION 22%</v>
          </cell>
          <cell r="B246">
            <v>0</v>
          </cell>
          <cell r="C246">
            <v>0</v>
          </cell>
          <cell r="D246">
            <v>410169465.7508074</v>
          </cell>
          <cell r="E246">
            <v>0</v>
          </cell>
          <cell r="F246">
            <v>0</v>
          </cell>
          <cell r="G246">
            <v>0</v>
          </cell>
        </row>
        <row r="247">
          <cell r="A247" t="str">
            <v>IMPREVISTOS 3%</v>
          </cell>
          <cell r="B247">
            <v>0</v>
          </cell>
          <cell r="C247">
            <v>0</v>
          </cell>
          <cell r="D247">
            <v>55932199.875110097</v>
          </cell>
          <cell r="E247">
            <v>0</v>
          </cell>
          <cell r="F247">
            <v>0</v>
          </cell>
          <cell r="G247">
            <v>0</v>
          </cell>
        </row>
        <row r="248">
          <cell r="A248" t="str">
            <v>UTILIDAD 5%</v>
          </cell>
          <cell r="B248">
            <v>0</v>
          </cell>
          <cell r="C248">
            <v>0</v>
          </cell>
          <cell r="D248">
            <v>93220333.125183508</v>
          </cell>
          <cell r="E248">
            <v>0</v>
          </cell>
          <cell r="F248">
            <v>0</v>
          </cell>
          <cell r="G248">
            <v>0</v>
          </cell>
        </row>
        <row r="249">
          <cell r="A249" t="str">
            <v>TOTAL COSTOS INDIRECTOS</v>
          </cell>
          <cell r="B249">
            <v>0</v>
          </cell>
          <cell r="C249">
            <v>0</v>
          </cell>
          <cell r="D249">
            <v>559321998.75110102</v>
          </cell>
          <cell r="E249">
            <v>0</v>
          </cell>
          <cell r="F249">
            <v>0</v>
          </cell>
          <cell r="G249">
            <v>0</v>
          </cell>
        </row>
        <row r="250">
          <cell r="A250" t="str">
            <v>TOTAL PRESUPUESTO DE OBRA</v>
          </cell>
          <cell r="B250">
            <v>0</v>
          </cell>
          <cell r="C250">
            <v>0</v>
          </cell>
          <cell r="D250">
            <v>2423728661.2547712</v>
          </cell>
          <cell r="E250">
            <v>0</v>
          </cell>
          <cell r="F250">
            <v>0</v>
          </cell>
          <cell r="G250">
            <v>0</v>
          </cell>
        </row>
        <row r="251">
          <cell r="A251" t="str">
            <v>Valor de la Interventoría Técnica Administriva y Financiera( 7,% )</v>
          </cell>
          <cell r="B251">
            <v>0</v>
          </cell>
          <cell r="C251">
            <v>0</v>
          </cell>
          <cell r="D251">
            <v>169661006.28783399</v>
          </cell>
          <cell r="E251">
            <v>0</v>
          </cell>
          <cell r="F251">
            <v>0</v>
          </cell>
          <cell r="G251">
            <v>0</v>
          </cell>
        </row>
        <row r="252">
          <cell r="A252" t="str">
            <v>VALOR TOTAL DE LA OBRA FISICA</v>
          </cell>
          <cell r="B252">
            <v>0</v>
          </cell>
          <cell r="C252">
            <v>0</v>
          </cell>
          <cell r="D252">
            <v>2593389667.5426054</v>
          </cell>
          <cell r="E252">
            <v>0</v>
          </cell>
          <cell r="F252">
            <v>0</v>
          </cell>
          <cell r="G252">
            <v>0</v>
          </cell>
        </row>
        <row r="253">
          <cell r="A253">
            <v>0</v>
          </cell>
          <cell r="B253">
            <v>0</v>
          </cell>
          <cell r="C253">
            <v>0</v>
          </cell>
          <cell r="D253">
            <v>0</v>
          </cell>
          <cell r="E253">
            <v>0</v>
          </cell>
          <cell r="F253">
            <v>0</v>
          </cell>
          <cell r="G253">
            <v>0</v>
          </cell>
        </row>
        <row r="254">
          <cell r="A254">
            <v>0</v>
          </cell>
          <cell r="B254">
            <v>0</v>
          </cell>
          <cell r="C254">
            <v>0</v>
          </cell>
          <cell r="D254">
            <v>0</v>
          </cell>
          <cell r="E254">
            <v>0</v>
          </cell>
          <cell r="F254">
            <v>0</v>
          </cell>
          <cell r="G254">
            <v>0</v>
          </cell>
        </row>
        <row r="255">
          <cell r="A255" t="str">
            <v>PRESUPUESTO DETALLADO DE DOTACION  MOBILIARIO ESCOLAR</v>
          </cell>
          <cell r="B255">
            <v>0</v>
          </cell>
          <cell r="C255">
            <v>0</v>
          </cell>
          <cell r="D255">
            <v>0</v>
          </cell>
          <cell r="E255">
            <v>0</v>
          </cell>
          <cell r="F255">
            <v>0</v>
          </cell>
          <cell r="G255">
            <v>0</v>
          </cell>
        </row>
        <row r="256">
          <cell r="A256">
            <v>0</v>
          </cell>
          <cell r="B256">
            <v>0</v>
          </cell>
          <cell r="C256">
            <v>0</v>
          </cell>
          <cell r="D256">
            <v>0</v>
          </cell>
          <cell r="E256">
            <v>0</v>
          </cell>
          <cell r="F256">
            <v>0</v>
          </cell>
          <cell r="G256">
            <v>0</v>
          </cell>
        </row>
        <row r="257">
          <cell r="A257">
            <v>22</v>
          </cell>
          <cell r="B257" t="str">
            <v>DOTACION MOBILIARIO ESCOLAR</v>
          </cell>
          <cell r="C257">
            <v>0</v>
          </cell>
          <cell r="D257">
            <v>0</v>
          </cell>
          <cell r="E257">
            <v>0</v>
          </cell>
          <cell r="F257">
            <v>0</v>
          </cell>
          <cell r="G257">
            <v>142070000</v>
          </cell>
        </row>
        <row r="258">
          <cell r="A258">
            <v>0</v>
          </cell>
          <cell r="B258" t="str">
            <v>MOBILIARIO ESCOLAR</v>
          </cell>
          <cell r="C258">
            <v>0</v>
          </cell>
          <cell r="D258">
            <v>0</v>
          </cell>
          <cell r="E258">
            <v>0</v>
          </cell>
          <cell r="F258">
            <v>142070000</v>
          </cell>
          <cell r="G258">
            <v>0</v>
          </cell>
        </row>
        <row r="259">
          <cell r="A259">
            <v>22.1</v>
          </cell>
          <cell r="B259" t="str">
            <v>SILLAS UNIVERSITARIA PARA ESTUDIANTE  NORMA NTC</v>
          </cell>
          <cell r="C259" t="str">
            <v>UND</v>
          </cell>
          <cell r="D259">
            <v>640</v>
          </cell>
          <cell r="E259">
            <v>90000</v>
          </cell>
          <cell r="F259">
            <v>57600000</v>
          </cell>
          <cell r="G259">
            <v>0</v>
          </cell>
        </row>
        <row r="260">
          <cell r="A260">
            <v>22.2</v>
          </cell>
          <cell r="B260" t="str">
            <v>SILLA Y MESA PARA DOCENTE</v>
          </cell>
          <cell r="C260" t="str">
            <v>UND</v>
          </cell>
          <cell r="D260">
            <v>18</v>
          </cell>
          <cell r="E260">
            <v>280000</v>
          </cell>
          <cell r="F260">
            <v>5040000</v>
          </cell>
          <cell r="G260">
            <v>0</v>
          </cell>
        </row>
        <row r="261">
          <cell r="A261">
            <v>22.3</v>
          </cell>
          <cell r="B261" t="str">
            <v>TABLERO ACRILICO</v>
          </cell>
          <cell r="C261" t="str">
            <v>UND</v>
          </cell>
          <cell r="D261">
            <v>18</v>
          </cell>
          <cell r="E261">
            <v>260000</v>
          </cell>
          <cell r="F261">
            <v>4680000</v>
          </cell>
          <cell r="G261">
            <v>0</v>
          </cell>
        </row>
        <row r="262">
          <cell r="A262">
            <v>22.4</v>
          </cell>
          <cell r="B262" t="str">
            <v>MESA DE COMPUTO DOBLE</v>
          </cell>
          <cell r="C262" t="str">
            <v>UND</v>
          </cell>
          <cell r="D262">
            <v>42</v>
          </cell>
          <cell r="E262">
            <v>320000</v>
          </cell>
          <cell r="F262">
            <v>13440000</v>
          </cell>
          <cell r="G262">
            <v>0</v>
          </cell>
        </row>
        <row r="263">
          <cell r="A263">
            <v>22.5</v>
          </cell>
          <cell r="B263" t="str">
            <v>SILLA PARA  COMPUTO EN TAPIZADA EN PAÑO</v>
          </cell>
          <cell r="C263" t="str">
            <v>UND</v>
          </cell>
          <cell r="D263">
            <v>84</v>
          </cell>
          <cell r="E263">
            <v>140000</v>
          </cell>
          <cell r="F263">
            <v>11760000</v>
          </cell>
          <cell r="G263">
            <v>0</v>
          </cell>
        </row>
        <row r="264">
          <cell r="A264">
            <v>22.6</v>
          </cell>
          <cell r="B264" t="str">
            <v>MESA EN MADERA DE 6 PUESTOS PARA BIBLIOTECA</v>
          </cell>
          <cell r="C264" t="str">
            <v>UND</v>
          </cell>
          <cell r="D264">
            <v>13</v>
          </cell>
          <cell r="E264">
            <v>490000</v>
          </cell>
          <cell r="F264">
            <v>6370000</v>
          </cell>
          <cell r="G264">
            <v>0</v>
          </cell>
        </row>
        <row r="265">
          <cell r="A265">
            <v>22.7</v>
          </cell>
          <cell r="B265" t="str">
            <v>SILLAS TAPIZADA EN PAÑO</v>
          </cell>
          <cell r="C265" t="str">
            <v>UND</v>
          </cell>
          <cell r="D265">
            <v>83</v>
          </cell>
          <cell r="E265">
            <v>140000</v>
          </cell>
          <cell r="F265">
            <v>11620000</v>
          </cell>
          <cell r="G265">
            <v>0</v>
          </cell>
        </row>
        <row r="266">
          <cell r="A266">
            <v>22.8</v>
          </cell>
          <cell r="B266" t="str">
            <v>BUTACO PARA LABORATORIO</v>
          </cell>
          <cell r="C266" t="str">
            <v>UND</v>
          </cell>
          <cell r="D266">
            <v>84</v>
          </cell>
          <cell r="E266">
            <v>85000</v>
          </cell>
          <cell r="F266">
            <v>7140000</v>
          </cell>
          <cell r="G266">
            <v>0</v>
          </cell>
        </row>
        <row r="267">
          <cell r="A267">
            <v>22.9</v>
          </cell>
          <cell r="B267" t="str">
            <v xml:space="preserve">SILLA UNIVERSITARIA PARA AUDITORIO  TAPIZADA EN PAÑO </v>
          </cell>
          <cell r="C267" t="str">
            <v>UND</v>
          </cell>
          <cell r="D267">
            <v>110</v>
          </cell>
          <cell r="E267">
            <v>222000</v>
          </cell>
          <cell r="F267">
            <v>24420000</v>
          </cell>
          <cell r="G267">
            <v>0</v>
          </cell>
        </row>
        <row r="268">
          <cell r="A268">
            <v>0</v>
          </cell>
          <cell r="B268">
            <v>0</v>
          </cell>
          <cell r="C268">
            <v>0</v>
          </cell>
          <cell r="D268">
            <v>0</v>
          </cell>
          <cell r="E268">
            <v>0</v>
          </cell>
          <cell r="F268">
            <v>0</v>
          </cell>
          <cell r="G268">
            <v>0</v>
          </cell>
        </row>
        <row r="269">
          <cell r="A269">
            <v>0</v>
          </cell>
          <cell r="B269">
            <v>0</v>
          </cell>
          <cell r="C269">
            <v>0</v>
          </cell>
          <cell r="D269">
            <v>0</v>
          </cell>
          <cell r="E269">
            <v>0</v>
          </cell>
          <cell r="F269">
            <v>0</v>
          </cell>
          <cell r="G269">
            <v>0</v>
          </cell>
        </row>
        <row r="270">
          <cell r="A270" t="str">
            <v>VALOR TOTAL DEL PROYECTO</v>
          </cell>
          <cell r="B270">
            <v>0</v>
          </cell>
          <cell r="C270">
            <v>0</v>
          </cell>
          <cell r="D270">
            <v>2735459667.5426054</v>
          </cell>
          <cell r="E270">
            <v>0</v>
          </cell>
          <cell r="F270">
            <v>0</v>
          </cell>
          <cell r="G270">
            <v>0</v>
          </cell>
        </row>
        <row r="271">
          <cell r="A271">
            <v>0</v>
          </cell>
          <cell r="B271">
            <v>0</v>
          </cell>
          <cell r="C271">
            <v>0</v>
          </cell>
          <cell r="D271">
            <v>0</v>
          </cell>
          <cell r="E271">
            <v>0</v>
          </cell>
          <cell r="F271">
            <v>0</v>
          </cell>
          <cell r="G271">
            <v>0</v>
          </cell>
        </row>
        <row r="272">
          <cell r="A272">
            <v>0</v>
          </cell>
          <cell r="B272">
            <v>0</v>
          </cell>
          <cell r="C272">
            <v>0</v>
          </cell>
          <cell r="D272">
            <v>0</v>
          </cell>
          <cell r="E272">
            <v>0</v>
          </cell>
          <cell r="F272">
            <v>0</v>
          </cell>
          <cell r="G272">
            <v>0</v>
          </cell>
        </row>
        <row r="273">
          <cell r="A273">
            <v>0</v>
          </cell>
          <cell r="B273">
            <v>0</v>
          </cell>
          <cell r="C273">
            <v>0</v>
          </cell>
          <cell r="D273">
            <v>0</v>
          </cell>
          <cell r="E273">
            <v>0</v>
          </cell>
          <cell r="F273">
            <v>0</v>
          </cell>
          <cell r="G273">
            <v>0</v>
          </cell>
        </row>
        <row r="274">
          <cell r="A274">
            <v>0</v>
          </cell>
          <cell r="B274" t="str">
            <v>ELABORO:</v>
          </cell>
          <cell r="C274">
            <v>0</v>
          </cell>
          <cell r="D274">
            <v>0</v>
          </cell>
          <cell r="E274">
            <v>0</v>
          </cell>
          <cell r="F274">
            <v>0</v>
          </cell>
          <cell r="G274">
            <v>0</v>
          </cell>
        </row>
        <row r="275">
          <cell r="A275">
            <v>0</v>
          </cell>
          <cell r="B275">
            <v>0</v>
          </cell>
          <cell r="C275">
            <v>0</v>
          </cell>
          <cell r="D275">
            <v>0</v>
          </cell>
          <cell r="E275">
            <v>0</v>
          </cell>
          <cell r="F275">
            <v>0</v>
          </cell>
          <cell r="G275">
            <v>0</v>
          </cell>
        </row>
        <row r="276">
          <cell r="A276">
            <v>0</v>
          </cell>
          <cell r="B276">
            <v>0</v>
          </cell>
          <cell r="C276">
            <v>0</v>
          </cell>
          <cell r="D276">
            <v>0</v>
          </cell>
          <cell r="E276">
            <v>0</v>
          </cell>
          <cell r="F276">
            <v>0</v>
          </cell>
          <cell r="G276">
            <v>0</v>
          </cell>
        </row>
        <row r="277">
          <cell r="A277">
            <v>0</v>
          </cell>
          <cell r="B277">
            <v>0</v>
          </cell>
          <cell r="C277">
            <v>0</v>
          </cell>
          <cell r="D277">
            <v>0</v>
          </cell>
          <cell r="E277">
            <v>0</v>
          </cell>
          <cell r="F277">
            <v>0</v>
          </cell>
          <cell r="G277">
            <v>0</v>
          </cell>
        </row>
        <row r="278">
          <cell r="A278">
            <v>0</v>
          </cell>
          <cell r="B278">
            <v>0</v>
          </cell>
          <cell r="C278">
            <v>0</v>
          </cell>
          <cell r="D278">
            <v>0</v>
          </cell>
          <cell r="E278">
            <v>0</v>
          </cell>
          <cell r="F278">
            <v>0</v>
          </cell>
          <cell r="G278">
            <v>0</v>
          </cell>
        </row>
        <row r="279">
          <cell r="A279">
            <v>0</v>
          </cell>
          <cell r="B279" t="str">
            <v>ING. JUAN CARLOS GARZON PASTRANA</v>
          </cell>
          <cell r="E279">
            <v>0</v>
          </cell>
          <cell r="F279">
            <v>0</v>
          </cell>
        </row>
        <row r="280">
          <cell r="A280">
            <v>0</v>
          </cell>
          <cell r="B280" t="str">
            <v>M.P. No 2520267772 CND</v>
          </cell>
          <cell r="C280">
            <v>0</v>
          </cell>
          <cell r="D280">
            <v>0</v>
          </cell>
          <cell r="E280">
            <v>0</v>
          </cell>
          <cell r="F280">
            <v>0</v>
          </cell>
          <cell r="G280">
            <v>0</v>
          </cell>
        </row>
        <row r="281">
          <cell r="A281">
            <v>0</v>
          </cell>
          <cell r="B281">
            <v>0</v>
          </cell>
          <cell r="C281">
            <v>0</v>
          </cell>
          <cell r="D281">
            <v>0</v>
          </cell>
          <cell r="E281">
            <v>0</v>
          </cell>
          <cell r="F281">
            <v>0</v>
          </cell>
          <cell r="G281">
            <v>0</v>
          </cell>
        </row>
        <row r="284">
          <cell r="G284">
            <v>0</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1">
          <cell r="D11" t="str">
            <v>P. ALBAÑILERIA</v>
          </cell>
          <cell r="E11" t="str">
            <v>P. INSTALACIONES BASICA</v>
          </cell>
          <cell r="F11">
            <v>0</v>
          </cell>
          <cell r="G11">
            <v>0</v>
          </cell>
          <cell r="H11" t="str">
            <v>P. PINTURA</v>
          </cell>
          <cell r="I11">
            <v>0</v>
          </cell>
          <cell r="J11">
            <v>0</v>
          </cell>
          <cell r="K11" t="str">
            <v>P. CARPINTERIA</v>
          </cell>
          <cell r="L11">
            <v>0</v>
          </cell>
          <cell r="M11">
            <v>0</v>
          </cell>
          <cell r="N11" t="str">
            <v>P. CABLEADO ESTRUCTURADO</v>
          </cell>
          <cell r="O11">
            <v>0</v>
          </cell>
          <cell r="P11">
            <v>0</v>
          </cell>
        </row>
      </sheetData>
      <sheetData sheetId="17">
        <row r="8">
          <cell r="A8" t="str">
            <v xml:space="preserve"> CUADRILLAS</v>
          </cell>
          <cell r="B8">
            <v>0</v>
          </cell>
          <cell r="C8">
            <v>0</v>
          </cell>
          <cell r="D8">
            <v>0</v>
          </cell>
          <cell r="E8">
            <v>0</v>
          </cell>
          <cell r="F8">
            <v>0</v>
          </cell>
          <cell r="G8">
            <v>0</v>
          </cell>
          <cell r="H8">
            <v>0</v>
          </cell>
          <cell r="I8">
            <v>0</v>
          </cell>
        </row>
        <row r="9">
          <cell r="A9">
            <v>0</v>
          </cell>
          <cell r="B9">
            <v>0</v>
          </cell>
          <cell r="C9">
            <v>0</v>
          </cell>
          <cell r="D9">
            <v>0</v>
          </cell>
          <cell r="E9">
            <v>0</v>
          </cell>
          <cell r="F9">
            <v>0</v>
          </cell>
          <cell r="G9">
            <v>0</v>
          </cell>
          <cell r="H9">
            <v>0</v>
          </cell>
          <cell r="I9">
            <v>0</v>
          </cell>
        </row>
        <row r="10">
          <cell r="A10" t="str">
            <v>SALARIO MINIMO LEGAL VIGENTE</v>
          </cell>
          <cell r="B10">
            <v>0</v>
          </cell>
          <cell r="C10">
            <v>0</v>
          </cell>
          <cell r="D10">
            <v>589500</v>
          </cell>
          <cell r="E10">
            <v>0</v>
          </cell>
          <cell r="F10">
            <v>0</v>
          </cell>
          <cell r="G10">
            <v>0</v>
          </cell>
          <cell r="H10">
            <v>0</v>
          </cell>
          <cell r="I10">
            <v>0</v>
          </cell>
        </row>
        <row r="11">
          <cell r="A11" t="str">
            <v>Descripción</v>
          </cell>
          <cell r="B11" t="str">
            <v>Jornal Oficial</v>
          </cell>
          <cell r="C11">
            <v>0</v>
          </cell>
          <cell r="D11">
            <v>0</v>
          </cell>
          <cell r="E11">
            <v>0</v>
          </cell>
          <cell r="F11" t="str">
            <v>Jornal Ayudante</v>
          </cell>
          <cell r="G11">
            <v>0</v>
          </cell>
          <cell r="H11">
            <v>0</v>
          </cell>
          <cell r="I11">
            <v>0</v>
          </cell>
        </row>
        <row r="12">
          <cell r="A12" t="str">
            <v>P. ALBAÑILERIA</v>
          </cell>
          <cell r="B12">
            <v>90474</v>
          </cell>
          <cell r="C12">
            <v>0</v>
          </cell>
          <cell r="D12">
            <v>0</v>
          </cell>
          <cell r="E12">
            <v>0</v>
          </cell>
          <cell r="F12">
            <v>33492</v>
          </cell>
          <cell r="G12">
            <v>0</v>
          </cell>
          <cell r="H12">
            <v>0</v>
          </cell>
          <cell r="I12">
            <v>0</v>
          </cell>
        </row>
        <row r="13">
          <cell r="A13" t="str">
            <v>P. INSTALACIONES BASICA</v>
          </cell>
          <cell r="B13">
            <v>99521</v>
          </cell>
          <cell r="C13">
            <v>0</v>
          </cell>
          <cell r="D13">
            <v>0</v>
          </cell>
          <cell r="E13">
            <v>0</v>
          </cell>
          <cell r="F13">
            <v>36841</v>
          </cell>
          <cell r="G13">
            <v>0</v>
          </cell>
          <cell r="H13">
            <v>0</v>
          </cell>
          <cell r="I13">
            <v>0</v>
          </cell>
        </row>
        <row r="14">
          <cell r="A14" t="str">
            <v>P. PINTURA</v>
          </cell>
          <cell r="B14">
            <v>104045</v>
          </cell>
          <cell r="C14">
            <v>0</v>
          </cell>
          <cell r="D14">
            <v>0</v>
          </cell>
          <cell r="E14">
            <v>0</v>
          </cell>
          <cell r="F14">
            <v>38516</v>
          </cell>
          <cell r="G14">
            <v>0</v>
          </cell>
          <cell r="H14">
            <v>0</v>
          </cell>
          <cell r="I14">
            <v>0</v>
          </cell>
        </row>
        <row r="15">
          <cell r="A15" t="str">
            <v>P. CARPINTERIA</v>
          </cell>
          <cell r="B15">
            <v>108568</v>
          </cell>
          <cell r="C15">
            <v>0</v>
          </cell>
          <cell r="D15">
            <v>0</v>
          </cell>
          <cell r="E15">
            <v>0</v>
          </cell>
          <cell r="F15">
            <v>40190</v>
          </cell>
          <cell r="G15">
            <v>0</v>
          </cell>
          <cell r="H15">
            <v>0</v>
          </cell>
          <cell r="I15">
            <v>0</v>
          </cell>
        </row>
        <row r="16">
          <cell r="A16" t="str">
            <v>P. CABLEADO ESTRUCTURADO</v>
          </cell>
          <cell r="B16">
            <v>120330</v>
          </cell>
          <cell r="C16">
            <v>0</v>
          </cell>
          <cell r="D16">
            <v>0</v>
          </cell>
          <cell r="E16">
            <v>0</v>
          </cell>
          <cell r="F16">
            <v>44544</v>
          </cell>
          <cell r="G16">
            <v>0</v>
          </cell>
          <cell r="H16">
            <v>0</v>
          </cell>
          <cell r="I16">
            <v>0</v>
          </cell>
        </row>
        <row r="17">
          <cell r="A17">
            <v>0</v>
          </cell>
          <cell r="B17">
            <v>0</v>
          </cell>
          <cell r="C17">
            <v>0</v>
          </cell>
          <cell r="D17">
            <v>0</v>
          </cell>
          <cell r="E17">
            <v>0</v>
          </cell>
          <cell r="F17">
            <v>0</v>
          </cell>
          <cell r="G17" t="str">
            <v>Vlr actualizado</v>
          </cell>
          <cell r="H17" t="str">
            <v>% Actualización</v>
          </cell>
          <cell r="I17" t="str">
            <v>Vlr Actual</v>
          </cell>
        </row>
        <row r="18">
          <cell r="A18" t="str">
            <v>Excavaciones</v>
          </cell>
          <cell r="B18">
            <v>0</v>
          </cell>
          <cell r="C18">
            <v>0</v>
          </cell>
          <cell r="D18">
            <v>0</v>
          </cell>
          <cell r="E18">
            <v>3</v>
          </cell>
          <cell r="F18" t="str">
            <v>Ayudante</v>
          </cell>
          <cell r="G18">
            <v>105499.8</v>
          </cell>
          <cell r="H18">
            <v>0.05</v>
          </cell>
          <cell r="I18">
            <v>100476</v>
          </cell>
        </row>
        <row r="19">
          <cell r="A19" t="str">
            <v>Rellenos de excavación</v>
          </cell>
          <cell r="B19">
            <v>0</v>
          </cell>
          <cell r="C19">
            <v>0</v>
          </cell>
          <cell r="D19">
            <v>0</v>
          </cell>
          <cell r="E19">
            <v>1</v>
          </cell>
          <cell r="F19" t="str">
            <v>Ayudante</v>
          </cell>
          <cell r="G19">
            <v>35166.6</v>
          </cell>
          <cell r="H19">
            <v>0.05</v>
          </cell>
          <cell r="I19">
            <v>33492</v>
          </cell>
        </row>
        <row r="20">
          <cell r="A20" t="str">
            <v>Enchapes y acabados</v>
          </cell>
          <cell r="B20">
            <v>1</v>
          </cell>
          <cell r="C20" t="str">
            <v>oficial</v>
          </cell>
          <cell r="D20">
            <v>0</v>
          </cell>
          <cell r="E20">
            <v>1</v>
          </cell>
          <cell r="F20" t="str">
            <v>Ayudante</v>
          </cell>
          <cell r="G20">
            <v>130164.3</v>
          </cell>
          <cell r="H20">
            <v>0.05</v>
          </cell>
          <cell r="I20">
            <v>123966</v>
          </cell>
        </row>
        <row r="21">
          <cell r="A21" t="str">
            <v>Cuadrilla Demoliciones</v>
          </cell>
          <cell r="B21">
            <v>0</v>
          </cell>
          <cell r="C21">
            <v>0</v>
          </cell>
          <cell r="D21">
            <v>0</v>
          </cell>
          <cell r="E21">
            <v>2</v>
          </cell>
          <cell r="F21" t="str">
            <v>Ayudante</v>
          </cell>
          <cell r="G21">
            <v>70333.2</v>
          </cell>
          <cell r="H21">
            <v>0.05</v>
          </cell>
          <cell r="I21">
            <v>66984</v>
          </cell>
        </row>
        <row r="22">
          <cell r="A22" t="str">
            <v>Excavaciones en roca</v>
          </cell>
          <cell r="B22">
            <v>1</v>
          </cell>
          <cell r="C22" t="str">
            <v>Oficial</v>
          </cell>
          <cell r="D22" t="str">
            <v>+</v>
          </cell>
          <cell r="E22">
            <v>3</v>
          </cell>
          <cell r="F22" t="str">
            <v>Ayudante</v>
          </cell>
          <cell r="G22">
            <v>200497.5</v>
          </cell>
          <cell r="H22">
            <v>0.05</v>
          </cell>
          <cell r="I22">
            <v>190950</v>
          </cell>
        </row>
        <row r="23">
          <cell r="A23" t="str">
            <v>Albañilería</v>
          </cell>
          <cell r="B23">
            <v>2</v>
          </cell>
          <cell r="C23" t="str">
            <v>Oficial</v>
          </cell>
          <cell r="D23" t="str">
            <v>+</v>
          </cell>
          <cell r="E23">
            <v>1</v>
          </cell>
          <cell r="F23" t="str">
            <v>Ayudante</v>
          </cell>
          <cell r="G23">
            <v>225162</v>
          </cell>
          <cell r="H23">
            <v>0.05</v>
          </cell>
          <cell r="I23">
            <v>214440</v>
          </cell>
        </row>
        <row r="24">
          <cell r="A24" t="str">
            <v>Estructuras</v>
          </cell>
          <cell r="B24">
            <v>2</v>
          </cell>
          <cell r="C24" t="str">
            <v>Oficial</v>
          </cell>
          <cell r="D24" t="str">
            <v>+</v>
          </cell>
          <cell r="E24">
            <v>3</v>
          </cell>
          <cell r="F24" t="str">
            <v>Ayudante</v>
          </cell>
          <cell r="G24">
            <v>295495.2</v>
          </cell>
          <cell r="H24">
            <v>0.05</v>
          </cell>
          <cell r="I24">
            <v>281424</v>
          </cell>
        </row>
        <row r="25">
          <cell r="A25" t="str">
            <v>Topografía</v>
          </cell>
          <cell r="B25">
            <v>1</v>
          </cell>
          <cell r="C25" t="str">
            <v>Oficial</v>
          </cell>
          <cell r="D25" t="str">
            <v>+</v>
          </cell>
          <cell r="E25">
            <v>3</v>
          </cell>
          <cell r="F25" t="str">
            <v>Ayudante</v>
          </cell>
          <cell r="G25">
            <v>220546.2</v>
          </cell>
          <cell r="H25">
            <v>0.05</v>
          </cell>
          <cell r="I25">
            <v>210044</v>
          </cell>
        </row>
        <row r="26">
          <cell r="A26" t="str">
            <v>Instalaciones</v>
          </cell>
          <cell r="B26">
            <v>2</v>
          </cell>
          <cell r="C26" t="str">
            <v>Oficial</v>
          </cell>
          <cell r="D26" t="str">
            <v>+</v>
          </cell>
          <cell r="E26">
            <v>2</v>
          </cell>
          <cell r="F26" t="str">
            <v>Ayudante</v>
          </cell>
          <cell r="G26">
            <v>286360.2</v>
          </cell>
          <cell r="H26">
            <v>0.05</v>
          </cell>
          <cell r="I26">
            <v>272724</v>
          </cell>
        </row>
        <row r="27">
          <cell r="A27" t="str">
            <v>Cuadrilla 1 - 4</v>
          </cell>
          <cell r="B27">
            <v>1</v>
          </cell>
          <cell r="C27" t="str">
            <v>Oficial</v>
          </cell>
          <cell r="D27" t="str">
            <v>+</v>
          </cell>
          <cell r="E27">
            <v>4</v>
          </cell>
          <cell r="F27" t="str">
            <v>Ayudante</v>
          </cell>
          <cell r="G27">
            <v>282794.40000000002</v>
          </cell>
          <cell r="H27">
            <v>0.05</v>
          </cell>
          <cell r="I27">
            <v>269328</v>
          </cell>
        </row>
        <row r="28">
          <cell r="A28" t="str">
            <v>Cuadrilla 1 - 1</v>
          </cell>
          <cell r="B28">
            <v>1</v>
          </cell>
          <cell r="C28" t="str">
            <v>Oficial</v>
          </cell>
          <cell r="D28" t="str">
            <v>+</v>
          </cell>
          <cell r="E28">
            <v>1</v>
          </cell>
          <cell r="F28" t="str">
            <v>Ayudante</v>
          </cell>
          <cell r="G28">
            <v>156195.9</v>
          </cell>
          <cell r="H28">
            <v>0.05</v>
          </cell>
          <cell r="I28">
            <v>148758</v>
          </cell>
        </row>
        <row r="29">
          <cell r="A29" t="str">
            <v>Cuadrilla 1 - 3</v>
          </cell>
          <cell r="B29">
            <v>1</v>
          </cell>
          <cell r="C29" t="str">
            <v>Oficial</v>
          </cell>
          <cell r="D29" t="str">
            <v>+</v>
          </cell>
          <cell r="E29">
            <v>3</v>
          </cell>
          <cell r="F29" t="str">
            <v>Ayudante</v>
          </cell>
          <cell r="G29">
            <v>200497.5</v>
          </cell>
          <cell r="H29">
            <v>0.05</v>
          </cell>
          <cell r="I29">
            <v>190950</v>
          </cell>
        </row>
        <row r="30">
          <cell r="A30" t="str">
            <v>Cuadrilla 1 - 6</v>
          </cell>
          <cell r="B30">
            <v>1</v>
          </cell>
          <cell r="C30" t="str">
            <v>Oficial</v>
          </cell>
          <cell r="D30" t="str">
            <v>+</v>
          </cell>
          <cell r="E30">
            <v>6</v>
          </cell>
          <cell r="F30" t="str">
            <v>Ayudante</v>
          </cell>
          <cell r="G30">
            <v>305997.3</v>
          </cell>
          <cell r="H30">
            <v>0.05</v>
          </cell>
          <cell r="I30">
            <v>291426</v>
          </cell>
        </row>
        <row r="31">
          <cell r="A31" t="str">
            <v>Cuadrilla Hidraúlico y Sanitario</v>
          </cell>
          <cell r="B31">
            <v>1</v>
          </cell>
          <cell r="C31" t="str">
            <v>Oficial</v>
          </cell>
          <cell r="D31" t="str">
            <v>+</v>
          </cell>
          <cell r="E31">
            <v>1</v>
          </cell>
          <cell r="F31" t="str">
            <v>Ayudante</v>
          </cell>
          <cell r="G31">
            <v>143180.1</v>
          </cell>
          <cell r="H31">
            <v>0.05</v>
          </cell>
          <cell r="I31">
            <v>136362</v>
          </cell>
        </row>
        <row r="32">
          <cell r="A32" t="str">
            <v>Cuadrilla Carpinteria metálica</v>
          </cell>
          <cell r="B32">
            <v>1</v>
          </cell>
          <cell r="C32" t="str">
            <v>Oficial</v>
          </cell>
          <cell r="D32" t="str">
            <v>+</v>
          </cell>
          <cell r="E32">
            <v>1</v>
          </cell>
          <cell r="F32" t="str">
            <v>Ayudante</v>
          </cell>
          <cell r="G32">
            <v>148758</v>
          </cell>
          <cell r="H32">
            <v>0.05</v>
          </cell>
          <cell r="I32">
            <v>142561</v>
          </cell>
        </row>
        <row r="33">
          <cell r="A33" t="str">
            <v>Cuadrilla  Eléctrico</v>
          </cell>
          <cell r="B33">
            <v>1</v>
          </cell>
          <cell r="C33" t="str">
            <v xml:space="preserve">Oficial </v>
          </cell>
          <cell r="D33" t="str">
            <v>+</v>
          </cell>
          <cell r="E33">
            <v>1</v>
          </cell>
          <cell r="F33" t="str">
            <v>Ayudante</v>
          </cell>
          <cell r="G33">
            <v>164874</v>
          </cell>
          <cell r="H33">
            <v>0.05</v>
          </cell>
          <cell r="I33">
            <v>164874</v>
          </cell>
        </row>
        <row r="34">
          <cell r="A34" t="str">
            <v>Carpintería</v>
          </cell>
          <cell r="B34">
            <v>1</v>
          </cell>
          <cell r="C34" t="str">
            <v>Oficial</v>
          </cell>
          <cell r="D34" t="str">
            <v>+</v>
          </cell>
          <cell r="E34">
            <v>2</v>
          </cell>
          <cell r="F34" t="str">
            <v>Ayudante</v>
          </cell>
          <cell r="G34">
            <v>198395.4</v>
          </cell>
          <cell r="H34">
            <v>0.05</v>
          </cell>
          <cell r="I34">
            <v>188948</v>
          </cell>
        </row>
        <row r="35">
          <cell r="A35" t="str">
            <v>Pintura</v>
          </cell>
          <cell r="B35">
            <v>2</v>
          </cell>
          <cell r="C35" t="str">
            <v>Oficial</v>
          </cell>
          <cell r="D35" t="str">
            <v>+</v>
          </cell>
          <cell r="E35">
            <v>1</v>
          </cell>
          <cell r="F35" t="str">
            <v>Ayudante</v>
          </cell>
          <cell r="G35">
            <v>258936.3</v>
          </cell>
          <cell r="H35">
            <v>0.05</v>
          </cell>
          <cell r="I35">
            <v>246606</v>
          </cell>
        </row>
        <row r="36">
          <cell r="A36" t="str">
            <v>Mampostería</v>
          </cell>
          <cell r="B36">
            <v>2</v>
          </cell>
          <cell r="C36" t="str">
            <v>Oficial</v>
          </cell>
          <cell r="D36" t="str">
            <v>+</v>
          </cell>
          <cell r="E36">
            <v>1</v>
          </cell>
          <cell r="F36" t="str">
            <v>Ayudante</v>
          </cell>
          <cell r="G36">
            <v>225162</v>
          </cell>
          <cell r="H36">
            <v>0.05</v>
          </cell>
          <cell r="I36">
            <v>214440</v>
          </cell>
        </row>
        <row r="37">
          <cell r="A37" t="str">
            <v>Vías</v>
          </cell>
          <cell r="B37">
            <v>3</v>
          </cell>
          <cell r="C37" t="str">
            <v>Oficial</v>
          </cell>
          <cell r="D37" t="str">
            <v>+</v>
          </cell>
          <cell r="E37">
            <v>4</v>
          </cell>
          <cell r="F37" t="str">
            <v>Ayudante</v>
          </cell>
          <cell r="G37">
            <v>489508.95</v>
          </cell>
          <cell r="H37">
            <v>0.05</v>
          </cell>
          <cell r="I37">
            <v>466199</v>
          </cell>
        </row>
        <row r="38">
          <cell r="A38" t="str">
            <v>Cuadrilla Carpinteria Aluminio</v>
          </cell>
          <cell r="B38">
            <v>2</v>
          </cell>
          <cell r="C38" t="str">
            <v>Oficial</v>
          </cell>
          <cell r="D38" t="str">
            <v>+</v>
          </cell>
          <cell r="E38">
            <v>2</v>
          </cell>
          <cell r="F38" t="str">
            <v>Ayudante</v>
          </cell>
          <cell r="G38">
            <v>312391.8</v>
          </cell>
          <cell r="H38">
            <v>0.05</v>
          </cell>
          <cell r="I38">
            <v>297516</v>
          </cell>
        </row>
        <row r="39">
          <cell r="A39" t="str">
            <v>Cuadrilla instalaciones a  gas</v>
          </cell>
          <cell r="B39">
            <v>2</v>
          </cell>
          <cell r="C39" t="str">
            <v>Oficiales</v>
          </cell>
          <cell r="D39">
            <v>0</v>
          </cell>
          <cell r="E39">
            <v>0</v>
          </cell>
          <cell r="F39">
            <v>0</v>
          </cell>
          <cell r="G39">
            <v>252693</v>
          </cell>
          <cell r="H39">
            <v>0.05</v>
          </cell>
          <cell r="I39">
            <v>240660</v>
          </cell>
        </row>
        <row r="40">
          <cell r="A40" t="str">
            <v>Ingeniero</v>
          </cell>
          <cell r="B40">
            <v>0</v>
          </cell>
          <cell r="C40">
            <v>0</v>
          </cell>
          <cell r="D40">
            <v>0</v>
          </cell>
          <cell r="E40">
            <v>0</v>
          </cell>
          <cell r="F40">
            <v>0</v>
          </cell>
          <cell r="G40">
            <v>262500</v>
          </cell>
          <cell r="H40">
            <v>0.05</v>
          </cell>
          <cell r="I40">
            <v>250000</v>
          </cell>
        </row>
        <row r="41">
          <cell r="A41" t="str">
            <v>Tramitador</v>
          </cell>
          <cell r="B41">
            <v>0</v>
          </cell>
          <cell r="C41">
            <v>0</v>
          </cell>
          <cell r="D41">
            <v>0</v>
          </cell>
          <cell r="E41">
            <v>0</v>
          </cell>
          <cell r="F41">
            <v>0</v>
          </cell>
          <cell r="G41">
            <v>126000</v>
          </cell>
          <cell r="H41">
            <v>0.05</v>
          </cell>
          <cell r="I41">
            <v>120000</v>
          </cell>
        </row>
        <row r="45">
          <cell r="A45" t="str">
            <v>Elaboro:</v>
          </cell>
        </row>
        <row r="49">
          <cell r="A49" t="str">
            <v>Juan Carlos Garzon Pastrana</v>
          </cell>
        </row>
        <row r="50">
          <cell r="A50" t="str">
            <v>Ingeniero Civil</v>
          </cell>
        </row>
        <row r="51">
          <cell r="A51" t="str">
            <v>M.P. No 25202 67772 CND</v>
          </cell>
        </row>
      </sheetData>
      <sheetData sheetId="18">
        <row r="10">
          <cell r="A10" t="str">
            <v>COSTOS DE TRANSPORTE</v>
          </cell>
          <cell r="B10">
            <v>0</v>
          </cell>
          <cell r="C10">
            <v>0</v>
          </cell>
          <cell r="D10">
            <v>0</v>
          </cell>
          <cell r="E10">
            <v>0</v>
          </cell>
          <cell r="F10">
            <v>0</v>
          </cell>
          <cell r="G10">
            <v>0</v>
          </cell>
          <cell r="H10">
            <v>0</v>
          </cell>
          <cell r="I10">
            <v>0</v>
          </cell>
        </row>
        <row r="11">
          <cell r="A11" t="str">
            <v>JORNADA DIARIA</v>
          </cell>
          <cell r="B11">
            <v>0</v>
          </cell>
          <cell r="C11">
            <v>0</v>
          </cell>
          <cell r="D11">
            <v>0</v>
          </cell>
          <cell r="E11">
            <v>0</v>
          </cell>
          <cell r="F11">
            <v>8</v>
          </cell>
          <cell r="G11">
            <v>0</v>
          </cell>
          <cell r="H11">
            <v>0</v>
          </cell>
          <cell r="I11" t="str">
            <v>Horas</v>
          </cell>
        </row>
        <row r="12">
          <cell r="A12" t="str">
            <v>Descripción</v>
          </cell>
          <cell r="B12" t="str">
            <v>Capacidad</v>
          </cell>
          <cell r="C12">
            <v>0</v>
          </cell>
          <cell r="D12" t="str">
            <v>Tarifa hora</v>
          </cell>
          <cell r="E12">
            <v>0</v>
          </cell>
          <cell r="F12">
            <v>0</v>
          </cell>
          <cell r="G12">
            <v>0</v>
          </cell>
          <cell r="H12" t="str">
            <v>Tarifa por viaje</v>
          </cell>
          <cell r="I12">
            <v>0</v>
          </cell>
        </row>
        <row r="13">
          <cell r="A13">
            <v>0</v>
          </cell>
          <cell r="B13" t="str">
            <v>Cantidad</v>
          </cell>
          <cell r="C13" t="str">
            <v>UN</v>
          </cell>
          <cell r="D13">
            <v>0</v>
          </cell>
          <cell r="E13">
            <v>0</v>
          </cell>
          <cell r="F13">
            <v>0</v>
          </cell>
          <cell r="G13">
            <v>0</v>
          </cell>
          <cell r="H13">
            <v>0</v>
          </cell>
          <cell r="I13">
            <v>0</v>
          </cell>
        </row>
        <row r="14">
          <cell r="A14" t="str">
            <v>Volqueta c/operario y combustible 6m3 max  30 Km</v>
          </cell>
          <cell r="B14">
            <v>6</v>
          </cell>
          <cell r="C14" t="str">
            <v>M3</v>
          </cell>
          <cell r="D14">
            <v>32000</v>
          </cell>
          <cell r="E14">
            <v>0</v>
          </cell>
          <cell r="F14">
            <v>0</v>
          </cell>
          <cell r="G14">
            <v>0</v>
          </cell>
          <cell r="H14">
            <v>110000</v>
          </cell>
          <cell r="I14">
            <v>0</v>
          </cell>
        </row>
        <row r="15">
          <cell r="A15" t="str">
            <v>Volqueta c/operario y combustible 5,5m3 max 30 Km</v>
          </cell>
          <cell r="B15">
            <v>5.5</v>
          </cell>
          <cell r="C15" t="str">
            <v>M3</v>
          </cell>
          <cell r="D15">
            <v>0</v>
          </cell>
          <cell r="E15">
            <v>0</v>
          </cell>
          <cell r="F15">
            <v>0</v>
          </cell>
          <cell r="G15">
            <v>0</v>
          </cell>
          <cell r="H15">
            <v>90000</v>
          </cell>
          <cell r="I15">
            <v>0</v>
          </cell>
        </row>
        <row r="16">
          <cell r="A16" t="str">
            <v>Camión 4 Toneladas</v>
          </cell>
          <cell r="B16">
            <v>4</v>
          </cell>
          <cell r="C16" t="str">
            <v>TN</v>
          </cell>
          <cell r="D16">
            <v>18000</v>
          </cell>
          <cell r="E16">
            <v>0</v>
          </cell>
          <cell r="F16">
            <v>0</v>
          </cell>
          <cell r="G16">
            <v>0</v>
          </cell>
          <cell r="H16">
            <v>36000</v>
          </cell>
          <cell r="I16">
            <v>0</v>
          </cell>
        </row>
        <row r="17">
          <cell r="A17" t="str">
            <v>Camión 8 Toneladas</v>
          </cell>
          <cell r="B17">
            <v>8</v>
          </cell>
          <cell r="C17" t="str">
            <v>TN</v>
          </cell>
          <cell r="D17">
            <v>35000</v>
          </cell>
          <cell r="E17">
            <v>0</v>
          </cell>
          <cell r="F17">
            <v>0</v>
          </cell>
          <cell r="G17">
            <v>0</v>
          </cell>
          <cell r="H17">
            <v>70000</v>
          </cell>
          <cell r="I17">
            <v>0</v>
          </cell>
        </row>
        <row r="18">
          <cell r="A18" t="str">
            <v>Cama-baja</v>
          </cell>
          <cell r="B18">
            <v>15</v>
          </cell>
          <cell r="C18" t="str">
            <v>TN</v>
          </cell>
          <cell r="D18">
            <v>70000</v>
          </cell>
          <cell r="E18">
            <v>0</v>
          </cell>
          <cell r="F18">
            <v>0</v>
          </cell>
          <cell r="G18">
            <v>0</v>
          </cell>
          <cell r="H18">
            <v>420000</v>
          </cell>
          <cell r="I18">
            <v>0</v>
          </cell>
        </row>
        <row r="19">
          <cell r="A19" t="str">
            <v>Campero</v>
          </cell>
          <cell r="B19">
            <v>1.5</v>
          </cell>
          <cell r="C19" t="str">
            <v>TN</v>
          </cell>
          <cell r="D19">
            <v>25000</v>
          </cell>
          <cell r="E19">
            <v>0</v>
          </cell>
          <cell r="F19">
            <v>0</v>
          </cell>
          <cell r="G19">
            <v>0</v>
          </cell>
          <cell r="H19">
            <v>50000</v>
          </cell>
          <cell r="I19">
            <v>0</v>
          </cell>
        </row>
        <row r="20">
          <cell r="A20" t="str">
            <v>Chalupa</v>
          </cell>
          <cell r="B20">
            <v>0.5</v>
          </cell>
          <cell r="C20" t="str">
            <v>TN</v>
          </cell>
          <cell r="D20">
            <v>25000</v>
          </cell>
          <cell r="E20">
            <v>0</v>
          </cell>
          <cell r="F20">
            <v>0</v>
          </cell>
          <cell r="G20">
            <v>0</v>
          </cell>
          <cell r="H20">
            <v>50000</v>
          </cell>
          <cell r="I20">
            <v>0</v>
          </cell>
        </row>
        <row r="21">
          <cell r="A21" t="str">
            <v>Transporte elementos prefabricados</v>
          </cell>
          <cell r="B21">
            <v>1</v>
          </cell>
          <cell r="C21" t="str">
            <v>UN</v>
          </cell>
          <cell r="D21">
            <v>6500</v>
          </cell>
          <cell r="E21">
            <v>0</v>
          </cell>
          <cell r="F21">
            <v>0</v>
          </cell>
          <cell r="G21">
            <v>0</v>
          </cell>
          <cell r="H21">
            <v>6500</v>
          </cell>
          <cell r="I21">
            <v>0</v>
          </cell>
        </row>
      </sheetData>
      <sheetData sheetId="19">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0.02</v>
          </cell>
          <cell r="F15">
            <v>357000</v>
          </cell>
        </row>
        <row r="16">
          <cell r="A16" t="str">
            <v>Compresor</v>
          </cell>
          <cell r="B16">
            <v>11875</v>
          </cell>
          <cell r="C16">
            <v>0</v>
          </cell>
          <cell r="D16">
            <v>95000</v>
          </cell>
          <cell r="E16">
            <v>0.02</v>
          </cell>
          <cell r="F16">
            <v>96900</v>
          </cell>
        </row>
        <row r="17">
          <cell r="A17" t="str">
            <v>Compresor 2 martillos 185 PCM</v>
          </cell>
          <cell r="B17">
            <v>34800</v>
          </cell>
          <cell r="C17">
            <v>0</v>
          </cell>
          <cell r="D17">
            <v>278400</v>
          </cell>
          <cell r="E17">
            <v>0.02</v>
          </cell>
          <cell r="F17">
            <v>283968</v>
          </cell>
          <cell r="G17" t="str">
            <v>construdata</v>
          </cell>
        </row>
        <row r="18">
          <cell r="A18" t="str">
            <v>Cortadora para metal</v>
          </cell>
          <cell r="B18">
            <v>4000</v>
          </cell>
          <cell r="C18">
            <v>0</v>
          </cell>
          <cell r="D18">
            <v>32000</v>
          </cell>
          <cell r="E18">
            <v>0.02</v>
          </cell>
          <cell r="F18">
            <v>32640</v>
          </cell>
        </row>
        <row r="19">
          <cell r="A19" t="str">
            <v>Equipo de topografía</v>
          </cell>
          <cell r="B19">
            <v>10000</v>
          </cell>
          <cell r="C19">
            <v>0</v>
          </cell>
          <cell r="D19">
            <v>80000</v>
          </cell>
          <cell r="E19">
            <v>0.02</v>
          </cell>
          <cell r="F19">
            <v>81600</v>
          </cell>
        </row>
        <row r="20">
          <cell r="A20" t="str">
            <v>Equipo de Soldadura</v>
          </cell>
          <cell r="B20">
            <v>2900</v>
          </cell>
          <cell r="C20">
            <v>0</v>
          </cell>
          <cell r="D20">
            <v>23200</v>
          </cell>
          <cell r="E20">
            <v>0.02</v>
          </cell>
          <cell r="F20">
            <v>23664</v>
          </cell>
          <cell r="G20" t="str">
            <v>Construdata</v>
          </cell>
        </row>
        <row r="21">
          <cell r="A21" t="str">
            <v>Figuradora</v>
          </cell>
          <cell r="B21">
            <v>2500</v>
          </cell>
          <cell r="C21">
            <v>0</v>
          </cell>
          <cell r="D21">
            <v>20000</v>
          </cell>
          <cell r="E21">
            <v>0.02</v>
          </cell>
          <cell r="F21">
            <v>20400</v>
          </cell>
        </row>
        <row r="22">
          <cell r="A22" t="str">
            <v>Pulidora</v>
          </cell>
          <cell r="B22">
            <v>3775</v>
          </cell>
          <cell r="C22">
            <v>0</v>
          </cell>
          <cell r="D22">
            <v>30200</v>
          </cell>
          <cell r="E22">
            <v>0.02</v>
          </cell>
          <cell r="F22">
            <v>30804</v>
          </cell>
          <cell r="G22" t="str">
            <v>construdata</v>
          </cell>
        </row>
        <row r="23">
          <cell r="A23" t="str">
            <v>Pulidora pisos incluye piedras y ceras</v>
          </cell>
          <cell r="B23">
            <v>8500</v>
          </cell>
          <cell r="C23">
            <v>0</v>
          </cell>
          <cell r="D23">
            <v>68000</v>
          </cell>
          <cell r="E23">
            <v>0.02</v>
          </cell>
          <cell r="F23">
            <v>69360</v>
          </cell>
        </row>
        <row r="24">
          <cell r="A24" t="str">
            <v>Formaleta</v>
          </cell>
          <cell r="B24">
            <v>287.5</v>
          </cell>
          <cell r="C24">
            <v>0</v>
          </cell>
          <cell r="D24">
            <v>2300</v>
          </cell>
          <cell r="E24">
            <v>0.02</v>
          </cell>
          <cell r="F24">
            <v>2346</v>
          </cell>
        </row>
        <row r="25">
          <cell r="A25" t="str">
            <v>Formaleta entrepiso por 4 semanas M2</v>
          </cell>
          <cell r="B25">
            <v>62.5</v>
          </cell>
          <cell r="C25">
            <v>0</v>
          </cell>
          <cell r="D25">
            <v>500</v>
          </cell>
          <cell r="E25">
            <v>0.02</v>
          </cell>
          <cell r="F25">
            <v>510</v>
          </cell>
        </row>
        <row r="26">
          <cell r="A26" t="str">
            <v>Formaleta entrepiso M2</v>
          </cell>
          <cell r="B26">
            <v>31.25</v>
          </cell>
          <cell r="C26">
            <v>0</v>
          </cell>
          <cell r="D26">
            <v>250</v>
          </cell>
          <cell r="E26">
            <v>0.02</v>
          </cell>
          <cell r="F26">
            <v>255</v>
          </cell>
        </row>
        <row r="27">
          <cell r="A27" t="str">
            <v>Herramienta Eléctrica</v>
          </cell>
          <cell r="B27">
            <v>684.875</v>
          </cell>
          <cell r="C27">
            <v>0</v>
          </cell>
          <cell r="D27">
            <v>5479</v>
          </cell>
          <cell r="E27">
            <v>0.02</v>
          </cell>
          <cell r="F27">
            <v>5588.58</v>
          </cell>
        </row>
        <row r="28">
          <cell r="A28" t="str">
            <v>Herramienta menor</v>
          </cell>
          <cell r="B28">
            <v>512.5</v>
          </cell>
          <cell r="C28">
            <v>0</v>
          </cell>
          <cell r="D28">
            <v>4100</v>
          </cell>
          <cell r="E28">
            <v>0.02</v>
          </cell>
          <cell r="F28">
            <v>4182</v>
          </cell>
        </row>
        <row r="29">
          <cell r="A29" t="str">
            <v>Mezcladora a gasolina</v>
          </cell>
          <cell r="B29">
            <v>7375</v>
          </cell>
          <cell r="C29">
            <v>0</v>
          </cell>
          <cell r="D29">
            <v>59000</v>
          </cell>
          <cell r="E29">
            <v>0.02</v>
          </cell>
          <cell r="F29">
            <v>60180</v>
          </cell>
          <cell r="G29" t="str">
            <v>construdata</v>
          </cell>
        </row>
        <row r="30">
          <cell r="A30" t="str">
            <v>Motosierra profesional</v>
          </cell>
          <cell r="B30">
            <v>3750</v>
          </cell>
          <cell r="C30">
            <v>0</v>
          </cell>
          <cell r="D30">
            <v>30000</v>
          </cell>
          <cell r="E30">
            <v>0.02</v>
          </cell>
          <cell r="F30">
            <v>30600</v>
          </cell>
          <cell r="G30" t="str">
            <v>constructor</v>
          </cell>
        </row>
        <row r="31">
          <cell r="A31" t="str">
            <v>Andamio metálico</v>
          </cell>
          <cell r="B31">
            <v>125</v>
          </cell>
          <cell r="C31">
            <v>0</v>
          </cell>
          <cell r="D31">
            <v>1000</v>
          </cell>
          <cell r="E31">
            <v>0.02</v>
          </cell>
          <cell r="F31">
            <v>1020</v>
          </cell>
          <cell r="G31" t="str">
            <v>construdata</v>
          </cell>
        </row>
        <row r="32">
          <cell r="A32" t="str">
            <v xml:space="preserve">Paral metálico </v>
          </cell>
          <cell r="B32">
            <v>213.75</v>
          </cell>
          <cell r="C32">
            <v>0</v>
          </cell>
          <cell r="D32">
            <v>1710</v>
          </cell>
          <cell r="E32">
            <v>0.02</v>
          </cell>
          <cell r="F32">
            <v>1744.2</v>
          </cell>
          <cell r="G32" t="str">
            <v>construdata</v>
          </cell>
        </row>
        <row r="33">
          <cell r="A33" t="str">
            <v>Paral telescopico</v>
          </cell>
          <cell r="B33">
            <v>213.75</v>
          </cell>
          <cell r="C33">
            <v>0</v>
          </cell>
          <cell r="D33">
            <v>1710</v>
          </cell>
          <cell r="E33">
            <v>0.02</v>
          </cell>
          <cell r="F33">
            <v>1744.2</v>
          </cell>
          <cell r="G33" t="str">
            <v>construdata</v>
          </cell>
        </row>
        <row r="34">
          <cell r="A34" t="str">
            <v>Poleas y Cuerdas</v>
          </cell>
          <cell r="B34">
            <v>4500</v>
          </cell>
          <cell r="C34">
            <v>0</v>
          </cell>
          <cell r="D34">
            <v>36000</v>
          </cell>
          <cell r="E34">
            <v>0.02</v>
          </cell>
          <cell r="F34">
            <v>36720</v>
          </cell>
        </row>
        <row r="35">
          <cell r="A35" t="str">
            <v>Rana</v>
          </cell>
          <cell r="B35">
            <v>4375</v>
          </cell>
          <cell r="C35">
            <v>0</v>
          </cell>
          <cell r="D35">
            <v>35000</v>
          </cell>
          <cell r="E35">
            <v>0.02</v>
          </cell>
          <cell r="F35">
            <v>35700</v>
          </cell>
          <cell r="G35" t="str">
            <v>construdata</v>
          </cell>
        </row>
        <row r="36">
          <cell r="A36" t="str">
            <v>Retroexcavadora orugas tipo 320 pala 1,2 m3</v>
          </cell>
          <cell r="B36">
            <v>102937</v>
          </cell>
          <cell r="C36">
            <v>0</v>
          </cell>
          <cell r="D36">
            <v>823496</v>
          </cell>
          <cell r="E36">
            <v>0.02</v>
          </cell>
          <cell r="F36">
            <v>839965.92</v>
          </cell>
          <cell r="G36" t="str">
            <v xml:space="preserve">construdata </v>
          </cell>
        </row>
        <row r="37">
          <cell r="A37" t="str">
            <v>Retroexcavadora llantas Tipo Cat 428</v>
          </cell>
          <cell r="B37">
            <v>80000</v>
          </cell>
          <cell r="C37">
            <v>0</v>
          </cell>
          <cell r="D37">
            <v>640000</v>
          </cell>
          <cell r="E37">
            <v>0.02</v>
          </cell>
          <cell r="F37">
            <v>652800</v>
          </cell>
          <cell r="G37" t="str">
            <v>construdata</v>
          </cell>
        </row>
        <row r="38">
          <cell r="A38" t="str">
            <v>Tanque de agua</v>
          </cell>
          <cell r="B38">
            <v>4081.25</v>
          </cell>
          <cell r="C38">
            <v>0</v>
          </cell>
          <cell r="D38">
            <v>32650</v>
          </cell>
          <cell r="E38">
            <v>0.02</v>
          </cell>
          <cell r="F38">
            <v>33303</v>
          </cell>
        </row>
        <row r="39">
          <cell r="A39" t="str">
            <v>Taladro Industrial</v>
          </cell>
          <cell r="B39">
            <v>4375</v>
          </cell>
          <cell r="C39">
            <v>0</v>
          </cell>
          <cell r="D39">
            <v>35000</v>
          </cell>
          <cell r="E39">
            <v>0.02</v>
          </cell>
          <cell r="F39">
            <v>35700</v>
          </cell>
        </row>
        <row r="40">
          <cell r="A40" t="str">
            <v>Vibrocompactador a gasolina</v>
          </cell>
          <cell r="B40">
            <v>6061</v>
          </cell>
          <cell r="C40">
            <v>0</v>
          </cell>
          <cell r="D40">
            <v>48488</v>
          </cell>
          <cell r="E40">
            <v>0.02</v>
          </cell>
          <cell r="F40">
            <v>49457.760000000002</v>
          </cell>
        </row>
        <row r="41">
          <cell r="A41" t="str">
            <v>Vibrador electrico concreto 110</v>
          </cell>
          <cell r="B41">
            <v>5000</v>
          </cell>
          <cell r="C41">
            <v>0</v>
          </cell>
          <cell r="D41">
            <v>40000</v>
          </cell>
          <cell r="E41">
            <v>0.02</v>
          </cell>
          <cell r="F41">
            <v>40800</v>
          </cell>
        </row>
        <row r="42">
          <cell r="A42" t="str">
            <v>Vibrador a gasolina</v>
          </cell>
          <cell r="B42">
            <v>4615</v>
          </cell>
          <cell r="C42">
            <v>0</v>
          </cell>
          <cell r="D42">
            <v>36920</v>
          </cell>
          <cell r="E42">
            <v>0.02</v>
          </cell>
          <cell r="F42">
            <v>37658.400000000001</v>
          </cell>
          <cell r="G42" t="str">
            <v>Construdata</v>
          </cell>
        </row>
        <row r="43">
          <cell r="A43" t="str">
            <v>Volqueta (6m3/Operario y combustible)</v>
          </cell>
          <cell r="B43">
            <v>31250</v>
          </cell>
          <cell r="C43">
            <v>0</v>
          </cell>
          <cell r="D43">
            <v>250000</v>
          </cell>
          <cell r="E43">
            <v>0.02</v>
          </cell>
          <cell r="F43">
            <v>255000</v>
          </cell>
        </row>
        <row r="44">
          <cell r="A44" t="str">
            <v>Pluma (incluye operario, andamio y equipo de seguridad)</v>
          </cell>
          <cell r="B44">
            <v>7514.375</v>
          </cell>
          <cell r="C44">
            <v>0</v>
          </cell>
          <cell r="D44">
            <v>60115</v>
          </cell>
          <cell r="E44">
            <v>0.02</v>
          </cell>
          <cell r="F44">
            <v>61317.3</v>
          </cell>
          <cell r="G44" t="str">
            <v>Construdata</v>
          </cell>
        </row>
        <row r="45">
          <cell r="A45" t="str">
            <v>Carretilla tipo bogue</v>
          </cell>
          <cell r="B45">
            <v>375</v>
          </cell>
          <cell r="C45">
            <v>0</v>
          </cell>
          <cell r="D45">
            <v>3000</v>
          </cell>
          <cell r="E45">
            <v>0.02</v>
          </cell>
          <cell r="F45">
            <v>3060</v>
          </cell>
          <cell r="G45" t="str">
            <v>constructor</v>
          </cell>
        </row>
        <row r="46">
          <cell r="A46" t="str">
            <v>Equipo entrepiso (incluye, formaleta, parales y cercha metálica)</v>
          </cell>
          <cell r="B46">
            <v>125</v>
          </cell>
          <cell r="C46">
            <v>0</v>
          </cell>
          <cell r="D46">
            <v>1000</v>
          </cell>
          <cell r="E46">
            <v>0.02</v>
          </cell>
          <cell r="F46">
            <v>1020</v>
          </cell>
        </row>
        <row r="47">
          <cell r="A47" t="str">
            <v>Cortadora ladrillo, incluye disco</v>
          </cell>
          <cell r="B47">
            <v>3375</v>
          </cell>
          <cell r="C47">
            <v>0</v>
          </cell>
          <cell r="D47">
            <v>27000</v>
          </cell>
          <cell r="E47">
            <v>0.02</v>
          </cell>
          <cell r="F47">
            <v>27540</v>
          </cell>
          <cell r="G47" t="str">
            <v>Construdata</v>
          </cell>
        </row>
        <row r="48">
          <cell r="A48" t="str">
            <v>Kit pintura (rodillo, brocha, lija, espatula)</v>
          </cell>
          <cell r="B48">
            <v>1875</v>
          </cell>
          <cell r="C48">
            <v>0</v>
          </cell>
          <cell r="D48">
            <v>15000</v>
          </cell>
          <cell r="E48">
            <v>0.02</v>
          </cell>
          <cell r="F48">
            <v>15300</v>
          </cell>
        </row>
        <row r="49">
          <cell r="A49" t="str">
            <v>Equipo perforador de pilotes d = 0,30 mts</v>
          </cell>
          <cell r="B49">
            <v>38000</v>
          </cell>
          <cell r="C49">
            <v>0</v>
          </cell>
          <cell r="D49">
            <v>38000</v>
          </cell>
          <cell r="E49">
            <v>0.02</v>
          </cell>
          <cell r="F49">
            <v>38760</v>
          </cell>
        </row>
        <row r="50">
          <cell r="A50" t="str">
            <v xml:space="preserve">Equipo perforador de pilotes d = 0,40 mts </v>
          </cell>
          <cell r="B50">
            <v>42000</v>
          </cell>
          <cell r="C50">
            <v>0</v>
          </cell>
          <cell r="D50">
            <v>42000</v>
          </cell>
          <cell r="E50">
            <v>0.02</v>
          </cell>
          <cell r="F50">
            <v>42840</v>
          </cell>
        </row>
        <row r="51">
          <cell r="A51" t="str">
            <v xml:space="preserve">Equipo perforador de pilotes d = 0,60 mts </v>
          </cell>
          <cell r="B51">
            <v>65000</v>
          </cell>
          <cell r="C51">
            <v>0</v>
          </cell>
          <cell r="D51">
            <v>65000</v>
          </cell>
          <cell r="E51">
            <v>0.02</v>
          </cell>
          <cell r="F51">
            <v>66300</v>
          </cell>
        </row>
        <row r="52">
          <cell r="A52" t="str">
            <v>Equipo perforador de pilotes d = 0,80 mts</v>
          </cell>
          <cell r="B52">
            <v>114000</v>
          </cell>
          <cell r="C52">
            <v>0</v>
          </cell>
          <cell r="D52">
            <v>114000</v>
          </cell>
          <cell r="E52">
            <v>0.02</v>
          </cell>
          <cell r="F52">
            <v>116280</v>
          </cell>
        </row>
        <row r="53">
          <cell r="A53" t="str">
            <v xml:space="preserve">Equipo perforador de pilotes d = 0,90 mts </v>
          </cell>
          <cell r="B53">
            <v>152000</v>
          </cell>
          <cell r="C53">
            <v>0</v>
          </cell>
          <cell r="D53">
            <v>152000</v>
          </cell>
          <cell r="E53">
            <v>0.02</v>
          </cell>
          <cell r="F53">
            <v>155040</v>
          </cell>
        </row>
        <row r="54">
          <cell r="A54" t="str">
            <v>Soplete (incluye cilindro gas)</v>
          </cell>
          <cell r="B54">
            <v>8125</v>
          </cell>
          <cell r="C54">
            <v>0</v>
          </cell>
          <cell r="D54">
            <v>65000</v>
          </cell>
          <cell r="E54">
            <v>0.02</v>
          </cell>
          <cell r="F54">
            <v>66300</v>
          </cell>
        </row>
        <row r="55">
          <cell r="A55" t="str">
            <v>Motobomba</v>
          </cell>
          <cell r="B55">
            <v>3750</v>
          </cell>
          <cell r="C55">
            <v>0</v>
          </cell>
          <cell r="D55">
            <v>30000</v>
          </cell>
          <cell r="E55">
            <v>0.02</v>
          </cell>
          <cell r="F55">
            <v>30600</v>
          </cell>
          <cell r="G55" t="str">
            <v>construdata</v>
          </cell>
        </row>
        <row r="56">
          <cell r="A56" t="str">
            <v>Canguro</v>
          </cell>
          <cell r="B56">
            <v>6875</v>
          </cell>
          <cell r="C56">
            <v>0</v>
          </cell>
          <cell r="D56">
            <v>55000</v>
          </cell>
          <cell r="E56">
            <v>0.02</v>
          </cell>
          <cell r="F56">
            <v>56100</v>
          </cell>
          <cell r="G56" t="str">
            <v>constructor</v>
          </cell>
        </row>
        <row r="57">
          <cell r="A57" t="str">
            <v>Pulidora incluye piedras para pulido</v>
          </cell>
          <cell r="B57">
            <v>3775</v>
          </cell>
          <cell r="C57">
            <v>0</v>
          </cell>
          <cell r="D57">
            <v>30200</v>
          </cell>
          <cell r="E57">
            <v>0.02</v>
          </cell>
          <cell r="F57">
            <v>30804</v>
          </cell>
          <cell r="G57" t="str">
            <v>construdata</v>
          </cell>
        </row>
        <row r="58">
          <cell r="A58" t="str">
            <v>Cortadora de ladrillo incluye disco</v>
          </cell>
          <cell r="B58">
            <v>4750</v>
          </cell>
          <cell r="C58">
            <v>0</v>
          </cell>
          <cell r="D58">
            <v>38000</v>
          </cell>
          <cell r="E58">
            <v>0.02</v>
          </cell>
          <cell r="F58">
            <v>38760</v>
          </cell>
        </row>
        <row r="59">
          <cell r="A59" t="str">
            <v xml:space="preserve">Grua </v>
          </cell>
          <cell r="B59">
            <v>50000</v>
          </cell>
          <cell r="C59">
            <v>0</v>
          </cell>
          <cell r="D59">
            <v>400000</v>
          </cell>
          <cell r="E59">
            <v>0</v>
          </cell>
          <cell r="F59">
            <v>400000</v>
          </cell>
          <cell r="G59" t="str">
            <v>construdata</v>
          </cell>
        </row>
      </sheetData>
      <sheetData sheetId="20">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A.C.P.M.</v>
          </cell>
          <cell r="B11" t="str">
            <v>GL</v>
          </cell>
          <cell r="C11">
            <v>1</v>
          </cell>
          <cell r="D11">
            <v>5900</v>
          </cell>
          <cell r="E11">
            <v>0.02</v>
          </cell>
          <cell r="F11">
            <v>6018</v>
          </cell>
          <cell r="G11">
            <v>0</v>
          </cell>
        </row>
        <row r="12">
          <cell r="A12" t="str">
            <v>Abrazadera de 1"</v>
          </cell>
          <cell r="B12" t="str">
            <v>Un</v>
          </cell>
          <cell r="C12">
            <v>1</v>
          </cell>
          <cell r="D12">
            <v>385</v>
          </cell>
          <cell r="E12">
            <v>0.02</v>
          </cell>
          <cell r="F12">
            <v>392.7</v>
          </cell>
          <cell r="G12">
            <v>0</v>
          </cell>
        </row>
        <row r="13">
          <cell r="A13" t="str">
            <v>Abrazadera de 1/2"</v>
          </cell>
          <cell r="B13" t="str">
            <v>Un</v>
          </cell>
          <cell r="C13">
            <v>1</v>
          </cell>
          <cell r="D13">
            <v>198</v>
          </cell>
          <cell r="E13">
            <v>0.02</v>
          </cell>
          <cell r="F13">
            <v>201.96</v>
          </cell>
          <cell r="G13">
            <v>0</v>
          </cell>
        </row>
        <row r="14">
          <cell r="A14" t="str">
            <v>Abrazadera de 3/4"</v>
          </cell>
          <cell r="B14" t="str">
            <v>Un</v>
          </cell>
          <cell r="C14">
            <v>1</v>
          </cell>
          <cell r="D14">
            <v>242</v>
          </cell>
          <cell r="E14">
            <v>0.02</v>
          </cell>
          <cell r="F14">
            <v>246.84</v>
          </cell>
          <cell r="G14">
            <v>0</v>
          </cell>
        </row>
        <row r="15">
          <cell r="A15" t="str">
            <v>Abrazadera metálica</v>
          </cell>
          <cell r="B15" t="str">
            <v>UN</v>
          </cell>
          <cell r="C15">
            <v>1</v>
          </cell>
          <cell r="D15">
            <v>350</v>
          </cell>
          <cell r="E15">
            <v>0.02</v>
          </cell>
          <cell r="F15">
            <v>357</v>
          </cell>
          <cell r="G15">
            <v>0</v>
          </cell>
        </row>
        <row r="16">
          <cell r="A16" t="str">
            <v>Abrazadera metálica 1 1/2"</v>
          </cell>
          <cell r="B16" t="str">
            <v>UN</v>
          </cell>
          <cell r="C16">
            <v>1</v>
          </cell>
          <cell r="D16">
            <v>1000</v>
          </cell>
          <cell r="E16">
            <v>0.02</v>
          </cell>
          <cell r="F16">
            <v>1020</v>
          </cell>
          <cell r="G16">
            <v>0</v>
          </cell>
        </row>
        <row r="17">
          <cell r="A17" t="str">
            <v>Abrazadera metálica 1 1/4"</v>
          </cell>
          <cell r="B17" t="str">
            <v>UN</v>
          </cell>
          <cell r="C17">
            <v>1</v>
          </cell>
          <cell r="D17">
            <v>750</v>
          </cell>
          <cell r="E17">
            <v>0.02</v>
          </cell>
          <cell r="F17">
            <v>765</v>
          </cell>
          <cell r="G17">
            <v>0</v>
          </cell>
        </row>
        <row r="18">
          <cell r="A18" t="str">
            <v>Abrazadera metálica 1"</v>
          </cell>
          <cell r="B18" t="str">
            <v>UN</v>
          </cell>
          <cell r="C18">
            <v>1</v>
          </cell>
          <cell r="D18">
            <v>385</v>
          </cell>
          <cell r="E18">
            <v>0.02</v>
          </cell>
          <cell r="F18">
            <v>392.7</v>
          </cell>
          <cell r="G18">
            <v>0</v>
          </cell>
        </row>
        <row r="19">
          <cell r="A19" t="str">
            <v>Abrazadera metálica 2"</v>
          </cell>
          <cell r="B19" t="str">
            <v>UN</v>
          </cell>
          <cell r="C19">
            <v>1</v>
          </cell>
          <cell r="D19">
            <v>1200</v>
          </cell>
          <cell r="E19">
            <v>0.02</v>
          </cell>
          <cell r="F19">
            <v>1224</v>
          </cell>
          <cell r="G19">
            <v>0</v>
          </cell>
        </row>
        <row r="20">
          <cell r="A20" t="str">
            <v xml:space="preserve">Accesorio novafort </v>
          </cell>
          <cell r="B20" t="str">
            <v>UN</v>
          </cell>
          <cell r="C20">
            <v>1</v>
          </cell>
          <cell r="D20">
            <v>19500</v>
          </cell>
          <cell r="E20">
            <v>0.02</v>
          </cell>
          <cell r="F20">
            <v>19890</v>
          </cell>
          <cell r="G20">
            <v>0</v>
          </cell>
        </row>
        <row r="21">
          <cell r="A21" t="str">
            <v>Accesorio PVCP-RDE 2" UZ</v>
          </cell>
          <cell r="B21" t="str">
            <v>ML</v>
          </cell>
          <cell r="C21">
            <v>1</v>
          </cell>
          <cell r="D21">
            <v>20000</v>
          </cell>
          <cell r="E21">
            <v>0.02</v>
          </cell>
          <cell r="F21">
            <v>20400</v>
          </cell>
          <cell r="G21">
            <v>0</v>
          </cell>
        </row>
        <row r="22">
          <cell r="A22" t="str">
            <v>Accesorio PVCP-RDE 3" UZ</v>
          </cell>
          <cell r="B22" t="str">
            <v>ML</v>
          </cell>
          <cell r="C22">
            <v>1</v>
          </cell>
          <cell r="D22">
            <v>29400</v>
          </cell>
          <cell r="E22">
            <v>0.02</v>
          </cell>
          <cell r="F22">
            <v>29988</v>
          </cell>
          <cell r="G22">
            <v>0</v>
          </cell>
        </row>
        <row r="23">
          <cell r="A23" t="str">
            <v>Accesorios - H.G. 1/2"</v>
          </cell>
          <cell r="B23" t="str">
            <v>UN</v>
          </cell>
          <cell r="C23">
            <v>1</v>
          </cell>
          <cell r="D23">
            <v>2500</v>
          </cell>
          <cell r="E23">
            <v>0.02</v>
          </cell>
          <cell r="F23">
            <v>2550</v>
          </cell>
          <cell r="G23">
            <v>0</v>
          </cell>
        </row>
        <row r="24">
          <cell r="A24" t="str">
            <v>Accesorios PVC</v>
          </cell>
          <cell r="B24" t="str">
            <v>UN</v>
          </cell>
          <cell r="C24">
            <v>1</v>
          </cell>
          <cell r="D24">
            <v>6000</v>
          </cell>
          <cell r="E24">
            <v>0.02</v>
          </cell>
          <cell r="F24">
            <v>6120</v>
          </cell>
          <cell r="G24">
            <v>0</v>
          </cell>
        </row>
        <row r="25">
          <cell r="A25" t="str">
            <v>Accesorios PVC-P 1 1/2"</v>
          </cell>
          <cell r="B25" t="str">
            <v>UN</v>
          </cell>
          <cell r="C25">
            <v>1</v>
          </cell>
          <cell r="D25">
            <v>2600</v>
          </cell>
          <cell r="E25">
            <v>0.02</v>
          </cell>
          <cell r="F25">
            <v>2652</v>
          </cell>
          <cell r="G25">
            <v>0</v>
          </cell>
        </row>
        <row r="26">
          <cell r="A26" t="str">
            <v>Accesorios PVC-P 1 1/4"</v>
          </cell>
          <cell r="B26" t="str">
            <v>UN</v>
          </cell>
          <cell r="C26">
            <v>1</v>
          </cell>
          <cell r="D26">
            <v>1850</v>
          </cell>
          <cell r="E26">
            <v>0.02</v>
          </cell>
          <cell r="F26">
            <v>1887</v>
          </cell>
          <cell r="G26">
            <v>0</v>
          </cell>
        </row>
        <row r="27">
          <cell r="A27" t="str">
            <v>Accesorios PVC-P 1"</v>
          </cell>
          <cell r="B27" t="str">
            <v>UN</v>
          </cell>
          <cell r="C27">
            <v>1</v>
          </cell>
          <cell r="D27">
            <v>980</v>
          </cell>
          <cell r="E27">
            <v>0.02</v>
          </cell>
          <cell r="F27">
            <v>999.6</v>
          </cell>
          <cell r="G27">
            <v>0</v>
          </cell>
        </row>
        <row r="28">
          <cell r="A28" t="str">
            <v>Accesorios PVC-P 1/2"</v>
          </cell>
          <cell r="B28" t="str">
            <v>UN</v>
          </cell>
          <cell r="C28">
            <v>1</v>
          </cell>
          <cell r="D28">
            <v>320</v>
          </cell>
          <cell r="E28">
            <v>0.02</v>
          </cell>
          <cell r="F28">
            <v>326.39999999999998</v>
          </cell>
          <cell r="G28">
            <v>0</v>
          </cell>
        </row>
        <row r="29">
          <cell r="A29" t="str">
            <v>Accesorios PVC-P 3/4"</v>
          </cell>
          <cell r="B29" t="str">
            <v>UN</v>
          </cell>
          <cell r="C29">
            <v>1</v>
          </cell>
          <cell r="D29">
            <v>500</v>
          </cell>
          <cell r="E29">
            <v>0.02</v>
          </cell>
          <cell r="F29">
            <v>510</v>
          </cell>
          <cell r="G29">
            <v>0</v>
          </cell>
        </row>
        <row r="30">
          <cell r="A30" t="str">
            <v>Acero 37,000 p.s.i. 1/4"</v>
          </cell>
          <cell r="B30" t="str">
            <v>KG</v>
          </cell>
          <cell r="C30">
            <v>1</v>
          </cell>
          <cell r="D30">
            <v>3250</v>
          </cell>
          <cell r="E30">
            <v>0.02</v>
          </cell>
          <cell r="F30">
            <v>3315</v>
          </cell>
          <cell r="G30">
            <v>0</v>
          </cell>
        </row>
        <row r="31">
          <cell r="A31" t="str">
            <v xml:space="preserve">Acero 60,000 p.s.i. </v>
          </cell>
          <cell r="B31" t="str">
            <v>KG</v>
          </cell>
          <cell r="C31">
            <v>1</v>
          </cell>
          <cell r="D31">
            <v>3250</v>
          </cell>
          <cell r="E31">
            <v>0.02</v>
          </cell>
          <cell r="F31">
            <v>3315</v>
          </cell>
          <cell r="G31">
            <v>0</v>
          </cell>
        </row>
        <row r="32">
          <cell r="A32" t="str">
            <v>Acero de refuerzo 60000 PSI</v>
          </cell>
          <cell r="B32" t="str">
            <v>KG</v>
          </cell>
          <cell r="C32">
            <v>1</v>
          </cell>
          <cell r="D32">
            <v>3250</v>
          </cell>
          <cell r="E32">
            <v>0.02</v>
          </cell>
          <cell r="F32">
            <v>3315</v>
          </cell>
          <cell r="G32">
            <v>0</v>
          </cell>
        </row>
        <row r="33">
          <cell r="A33" t="str">
            <v xml:space="preserve">Acero figurado 37,000 </v>
          </cell>
          <cell r="B33" t="str">
            <v>KG</v>
          </cell>
          <cell r="C33">
            <v>1</v>
          </cell>
          <cell r="D33">
            <v>3100</v>
          </cell>
          <cell r="E33">
            <v>0.02</v>
          </cell>
          <cell r="F33">
            <v>3162</v>
          </cell>
          <cell r="G33">
            <v>0</v>
          </cell>
        </row>
        <row r="34">
          <cell r="A34" t="str">
            <v>Acero figurado 60,000 p.s.i. 1/2"</v>
          </cell>
          <cell r="B34" t="str">
            <v>KG</v>
          </cell>
          <cell r="C34">
            <v>1</v>
          </cell>
          <cell r="D34">
            <v>3800</v>
          </cell>
          <cell r="E34">
            <v>0.02</v>
          </cell>
          <cell r="F34">
            <v>3876</v>
          </cell>
          <cell r="G34">
            <v>0</v>
          </cell>
        </row>
        <row r="35">
          <cell r="A35" t="str">
            <v>Acido muriatico</v>
          </cell>
          <cell r="B35" t="str">
            <v>Gl</v>
          </cell>
          <cell r="C35">
            <v>1</v>
          </cell>
          <cell r="D35">
            <v>8500</v>
          </cell>
          <cell r="E35">
            <v>0.02</v>
          </cell>
          <cell r="F35">
            <v>8670</v>
          </cell>
          <cell r="G35">
            <v>0</v>
          </cell>
        </row>
        <row r="36">
          <cell r="A36" t="str">
            <v xml:space="preserve">Acoflex plastico de 1/2" x  50 cms Lavamanos </v>
          </cell>
          <cell r="B36" t="str">
            <v>UN</v>
          </cell>
          <cell r="C36">
            <v>1</v>
          </cell>
          <cell r="D36">
            <v>3520</v>
          </cell>
          <cell r="E36">
            <v>0.02</v>
          </cell>
          <cell r="F36">
            <v>3590.4</v>
          </cell>
          <cell r="G36">
            <v>0</v>
          </cell>
        </row>
        <row r="37">
          <cell r="A37" t="str">
            <v>Acoflex plastico de 1/2" x 7/8" de 50 cms. Sanitario</v>
          </cell>
          <cell r="B37" t="str">
            <v>UN</v>
          </cell>
          <cell r="C37">
            <v>1</v>
          </cell>
          <cell r="D37">
            <v>3520</v>
          </cell>
          <cell r="E37">
            <v>0.02</v>
          </cell>
          <cell r="F37">
            <v>3590.4</v>
          </cell>
          <cell r="G37">
            <v>0</v>
          </cell>
        </row>
        <row r="38">
          <cell r="A38" t="str">
            <v>Acrilico transparente 2 mm, protección UV</v>
          </cell>
          <cell r="B38" t="str">
            <v>M2</v>
          </cell>
          <cell r="C38">
            <v>1</v>
          </cell>
          <cell r="D38">
            <v>17500</v>
          </cell>
          <cell r="E38">
            <v>0.02</v>
          </cell>
          <cell r="F38">
            <v>17850</v>
          </cell>
          <cell r="G38" t="str">
            <v>Por viaje de 4 metros cúbicos</v>
          </cell>
        </row>
        <row r="39">
          <cell r="A39" t="str">
            <v>Ad.Terminal cond.1"</v>
          </cell>
          <cell r="B39" t="str">
            <v>UN</v>
          </cell>
          <cell r="C39">
            <v>1</v>
          </cell>
          <cell r="D39">
            <v>295</v>
          </cell>
          <cell r="E39">
            <v>0.02</v>
          </cell>
          <cell r="F39">
            <v>300.89999999999998</v>
          </cell>
          <cell r="G39">
            <v>0</v>
          </cell>
        </row>
        <row r="40">
          <cell r="A40" t="str">
            <v>Ad.Terminal cond.1/2"</v>
          </cell>
          <cell r="B40" t="str">
            <v>UN</v>
          </cell>
          <cell r="C40">
            <v>1</v>
          </cell>
          <cell r="D40">
            <v>110</v>
          </cell>
          <cell r="E40">
            <v>0.02</v>
          </cell>
          <cell r="F40">
            <v>112.2</v>
          </cell>
          <cell r="G40">
            <v>0</v>
          </cell>
        </row>
        <row r="41">
          <cell r="A41" t="str">
            <v>Ad.Terminal cond.3/4"</v>
          </cell>
          <cell r="B41" t="str">
            <v>UN</v>
          </cell>
          <cell r="C41">
            <v>1</v>
          </cell>
          <cell r="D41">
            <v>178.030303030303</v>
          </cell>
          <cell r="E41">
            <v>0.02</v>
          </cell>
          <cell r="F41">
            <v>181.59</v>
          </cell>
          <cell r="G41">
            <v>0</v>
          </cell>
        </row>
        <row r="42">
          <cell r="A42" t="str">
            <v>Adaptador bajante rectangular PVC - Aguas Lluvias</v>
          </cell>
          <cell r="B42" t="str">
            <v>UN</v>
          </cell>
          <cell r="C42">
            <v>1</v>
          </cell>
          <cell r="D42">
            <v>4676</v>
          </cell>
          <cell r="E42">
            <v>0.02</v>
          </cell>
          <cell r="F42">
            <v>4769.5200000000004</v>
          </cell>
          <cell r="G42">
            <v>0</v>
          </cell>
        </row>
        <row r="43">
          <cell r="A43" t="str">
            <v>Adaptador bajante rectangular PVC - alcantarillado</v>
          </cell>
          <cell r="B43" t="str">
            <v>UN</v>
          </cell>
          <cell r="C43">
            <v>1</v>
          </cell>
          <cell r="D43">
            <v>7779</v>
          </cell>
          <cell r="E43">
            <v>0.02</v>
          </cell>
          <cell r="F43">
            <v>7934.58</v>
          </cell>
          <cell r="G43">
            <v>0</v>
          </cell>
        </row>
        <row r="44">
          <cell r="A44" t="str">
            <v>Adaptador conduit de 1/2"</v>
          </cell>
          <cell r="B44" t="str">
            <v>UN</v>
          </cell>
          <cell r="C44">
            <v>1</v>
          </cell>
          <cell r="D44">
            <v>200</v>
          </cell>
          <cell r="E44">
            <v>0.02</v>
          </cell>
          <cell r="F44">
            <v>204</v>
          </cell>
          <cell r="G44">
            <v>0</v>
          </cell>
        </row>
        <row r="45">
          <cell r="A45" t="str">
            <v>Adaptador hembra PE AL PE 1216 - 1/2"</v>
          </cell>
          <cell r="B45" t="str">
            <v>UN</v>
          </cell>
          <cell r="C45">
            <v>1</v>
          </cell>
          <cell r="D45">
            <v>4872</v>
          </cell>
          <cell r="E45">
            <v>0.02</v>
          </cell>
          <cell r="F45">
            <v>4969.4399999999996</v>
          </cell>
          <cell r="G45">
            <v>0</v>
          </cell>
        </row>
        <row r="46">
          <cell r="A46" t="str">
            <v>Adaptador hembra PE AL PE 1216 - 3/4"</v>
          </cell>
          <cell r="B46" t="str">
            <v>UN</v>
          </cell>
          <cell r="C46">
            <v>1</v>
          </cell>
          <cell r="D46">
            <v>5684</v>
          </cell>
          <cell r="E46">
            <v>0.02</v>
          </cell>
          <cell r="F46">
            <v>5797.68</v>
          </cell>
          <cell r="G46">
            <v>0</v>
          </cell>
        </row>
        <row r="47">
          <cell r="A47" t="str">
            <v>Adaptador macho PVC de 1"</v>
          </cell>
          <cell r="B47" t="str">
            <v>UN</v>
          </cell>
          <cell r="C47">
            <v>1</v>
          </cell>
          <cell r="D47">
            <v>1400</v>
          </cell>
          <cell r="E47">
            <v>0.02</v>
          </cell>
          <cell r="F47">
            <v>1428</v>
          </cell>
          <cell r="G47">
            <v>0</v>
          </cell>
        </row>
        <row r="48">
          <cell r="A48" t="str">
            <v>Adaptador macho PVC de 1/2"</v>
          </cell>
          <cell r="B48" t="str">
            <v>UN</v>
          </cell>
          <cell r="C48">
            <v>1</v>
          </cell>
          <cell r="D48">
            <v>400</v>
          </cell>
          <cell r="E48">
            <v>0.02</v>
          </cell>
          <cell r="F48">
            <v>408</v>
          </cell>
          <cell r="G48">
            <v>0</v>
          </cell>
        </row>
        <row r="49">
          <cell r="A49" t="str">
            <v>Adaptador macho PVC de 2 plg</v>
          </cell>
          <cell r="B49" t="str">
            <v>UN</v>
          </cell>
          <cell r="C49">
            <v>1</v>
          </cell>
          <cell r="D49">
            <v>3177</v>
          </cell>
          <cell r="E49">
            <v>0.02</v>
          </cell>
          <cell r="F49">
            <v>3240.54</v>
          </cell>
          <cell r="G49">
            <v>0</v>
          </cell>
        </row>
        <row r="50">
          <cell r="A50" t="str">
            <v>Adoquín peatonal Santa Fe</v>
          </cell>
          <cell r="B50" t="str">
            <v>UN</v>
          </cell>
          <cell r="C50">
            <v>1</v>
          </cell>
          <cell r="D50">
            <v>900</v>
          </cell>
          <cell r="E50">
            <v>0.02</v>
          </cell>
          <cell r="F50">
            <v>918</v>
          </cell>
          <cell r="G50">
            <v>0</v>
          </cell>
        </row>
        <row r="51">
          <cell r="A51" t="str">
            <v>Agua</v>
          </cell>
          <cell r="B51" t="str">
            <v>Litro</v>
          </cell>
          <cell r="C51">
            <v>1</v>
          </cell>
          <cell r="D51">
            <v>6</v>
          </cell>
          <cell r="E51">
            <v>0.02</v>
          </cell>
          <cell r="F51">
            <v>6.12</v>
          </cell>
          <cell r="G51">
            <v>0</v>
          </cell>
        </row>
        <row r="52">
          <cell r="A52" t="str">
            <v>Aislador de carrete en porcelana</v>
          </cell>
          <cell r="B52" t="str">
            <v>UN</v>
          </cell>
          <cell r="C52">
            <v>1</v>
          </cell>
          <cell r="D52">
            <v>3500</v>
          </cell>
          <cell r="E52">
            <v>0.02</v>
          </cell>
          <cell r="F52">
            <v>3570</v>
          </cell>
          <cell r="G52">
            <v>0</v>
          </cell>
        </row>
        <row r="53">
          <cell r="A53" t="str">
            <v>Aislador de rosca para empalme</v>
          </cell>
          <cell r="B53" t="str">
            <v>Un</v>
          </cell>
          <cell r="C53">
            <v>1</v>
          </cell>
          <cell r="D53">
            <v>320</v>
          </cell>
          <cell r="E53">
            <v>0.02</v>
          </cell>
          <cell r="F53">
            <v>326.39999999999998</v>
          </cell>
          <cell r="G53">
            <v>0</v>
          </cell>
        </row>
        <row r="54">
          <cell r="A54" t="str">
            <v>Aislador para percha BT</v>
          </cell>
          <cell r="B54" t="str">
            <v>Un</v>
          </cell>
          <cell r="C54">
            <v>1</v>
          </cell>
          <cell r="D54">
            <v>28900</v>
          </cell>
          <cell r="E54">
            <v>0.02</v>
          </cell>
          <cell r="F54">
            <v>29478</v>
          </cell>
          <cell r="G54">
            <v>0</v>
          </cell>
        </row>
        <row r="55">
          <cell r="A55" t="str">
            <v>Aislador tipo pin</v>
          </cell>
          <cell r="B55" t="str">
            <v>Un</v>
          </cell>
          <cell r="C55">
            <v>1</v>
          </cell>
          <cell r="D55">
            <v>31250</v>
          </cell>
          <cell r="E55">
            <v>0.02</v>
          </cell>
          <cell r="F55">
            <v>31875</v>
          </cell>
          <cell r="G55">
            <v>0</v>
          </cell>
        </row>
        <row r="56">
          <cell r="A56" t="str">
            <v>Alambre cobre THW 10 AWG</v>
          </cell>
          <cell r="B56" t="str">
            <v>ML</v>
          </cell>
          <cell r="C56">
            <v>1</v>
          </cell>
          <cell r="D56">
            <v>1045</v>
          </cell>
          <cell r="E56">
            <v>0.02</v>
          </cell>
          <cell r="F56">
            <v>1065.9000000000001</v>
          </cell>
          <cell r="G56">
            <v>0</v>
          </cell>
        </row>
        <row r="57">
          <cell r="A57" t="str">
            <v>Alambre cobre THW 12 AWG</v>
          </cell>
          <cell r="B57" t="str">
            <v>ML</v>
          </cell>
          <cell r="C57">
            <v>1</v>
          </cell>
          <cell r="D57">
            <v>590</v>
          </cell>
          <cell r="E57">
            <v>0.02</v>
          </cell>
          <cell r="F57">
            <v>601.79999999999995</v>
          </cell>
          <cell r="G57">
            <v>0</v>
          </cell>
        </row>
        <row r="58">
          <cell r="A58" t="str">
            <v>Alambre cobre THW 14 AWG</v>
          </cell>
          <cell r="B58" t="str">
            <v>ML</v>
          </cell>
          <cell r="C58">
            <v>1</v>
          </cell>
          <cell r="D58">
            <v>478</v>
          </cell>
          <cell r="E58">
            <v>0.02</v>
          </cell>
          <cell r="F58">
            <v>487.56</v>
          </cell>
          <cell r="G58">
            <v>0</v>
          </cell>
        </row>
        <row r="59">
          <cell r="A59" t="str">
            <v>Alambre cobre THW 8 AWG</v>
          </cell>
          <cell r="B59" t="str">
            <v>ML</v>
          </cell>
          <cell r="C59">
            <v>1</v>
          </cell>
          <cell r="D59">
            <v>2090</v>
          </cell>
          <cell r="E59">
            <v>0.02</v>
          </cell>
          <cell r="F59">
            <v>2131.8000000000002</v>
          </cell>
          <cell r="G59">
            <v>0</v>
          </cell>
        </row>
        <row r="60">
          <cell r="A60" t="str">
            <v>Alambre Cu desnudo AWG 10</v>
          </cell>
          <cell r="B60" t="str">
            <v>ml</v>
          </cell>
          <cell r="C60">
            <v>1</v>
          </cell>
          <cell r="D60">
            <v>1540</v>
          </cell>
          <cell r="E60">
            <v>0.02</v>
          </cell>
          <cell r="F60">
            <v>1570.8</v>
          </cell>
          <cell r="G60">
            <v>0</v>
          </cell>
        </row>
        <row r="61">
          <cell r="A61" t="str">
            <v>Alambre Cu desnudo AWG 12</v>
          </cell>
          <cell r="B61" t="str">
            <v>ml</v>
          </cell>
          <cell r="C61">
            <v>1</v>
          </cell>
          <cell r="D61">
            <v>800</v>
          </cell>
          <cell r="E61">
            <v>0.02</v>
          </cell>
          <cell r="F61">
            <v>816</v>
          </cell>
          <cell r="G61">
            <v>0</v>
          </cell>
        </row>
        <row r="62">
          <cell r="A62" t="str">
            <v>Alambre Cu desnudo AWG 14</v>
          </cell>
          <cell r="B62" t="str">
            <v>ml</v>
          </cell>
          <cell r="C62">
            <v>1</v>
          </cell>
          <cell r="D62">
            <v>600</v>
          </cell>
          <cell r="E62">
            <v>0.02</v>
          </cell>
          <cell r="F62">
            <v>612</v>
          </cell>
          <cell r="G62">
            <v>0</v>
          </cell>
        </row>
        <row r="63">
          <cell r="A63" t="str">
            <v>Alambre de cobre No 10</v>
          </cell>
          <cell r="B63" t="str">
            <v>Ml</v>
          </cell>
          <cell r="C63">
            <v>1</v>
          </cell>
          <cell r="D63">
            <v>2204.4</v>
          </cell>
          <cell r="E63">
            <v>0.02</v>
          </cell>
          <cell r="F63">
            <v>2248.4899999999998</v>
          </cell>
          <cell r="G63">
            <v>0</v>
          </cell>
        </row>
        <row r="64">
          <cell r="A64" t="str">
            <v>Alambre de cobre No 12</v>
          </cell>
          <cell r="B64" t="str">
            <v>Ml</v>
          </cell>
          <cell r="C64">
            <v>1</v>
          </cell>
          <cell r="D64">
            <v>1452</v>
          </cell>
          <cell r="E64">
            <v>0.02</v>
          </cell>
          <cell r="F64">
            <v>1481.04</v>
          </cell>
          <cell r="G64">
            <v>0</v>
          </cell>
        </row>
        <row r="65">
          <cell r="A65" t="str">
            <v>Alambre de cobre No 14 desnudo</v>
          </cell>
          <cell r="B65" t="str">
            <v>Ml</v>
          </cell>
          <cell r="C65">
            <v>1</v>
          </cell>
          <cell r="D65">
            <v>1214.4000000000001</v>
          </cell>
          <cell r="E65">
            <v>0.02</v>
          </cell>
          <cell r="F65">
            <v>1238.69</v>
          </cell>
          <cell r="G65">
            <v>0</v>
          </cell>
        </row>
        <row r="66">
          <cell r="A66" t="str">
            <v>Alambre negro Cal. 18</v>
          </cell>
          <cell r="B66" t="str">
            <v>KG</v>
          </cell>
          <cell r="C66">
            <v>1</v>
          </cell>
          <cell r="D66">
            <v>3600</v>
          </cell>
          <cell r="E66">
            <v>0.02</v>
          </cell>
          <cell r="F66">
            <v>3672</v>
          </cell>
          <cell r="G66">
            <v>0</v>
          </cell>
        </row>
        <row r="67">
          <cell r="A67" t="str">
            <v>Alambre Teléfono 2x22 estañado</v>
          </cell>
          <cell r="B67" t="str">
            <v>ML</v>
          </cell>
          <cell r="C67">
            <v>1</v>
          </cell>
          <cell r="D67">
            <v>440</v>
          </cell>
          <cell r="E67">
            <v>0.02</v>
          </cell>
          <cell r="F67">
            <v>448.8</v>
          </cell>
          <cell r="G67">
            <v>0</v>
          </cell>
        </row>
        <row r="68">
          <cell r="A68" t="str">
            <v>Alicates</v>
          </cell>
          <cell r="B68" t="str">
            <v>Un</v>
          </cell>
          <cell r="C68">
            <v>1</v>
          </cell>
          <cell r="D68">
            <v>30187.5</v>
          </cell>
          <cell r="E68">
            <v>0.02</v>
          </cell>
          <cell r="F68">
            <v>30791.25</v>
          </cell>
          <cell r="G68">
            <v>0</v>
          </cell>
        </row>
        <row r="69">
          <cell r="A69" t="str">
            <v>Alquiler Campamento 20 a 60 M2</v>
          </cell>
          <cell r="B69" t="str">
            <v>MES</v>
          </cell>
          <cell r="C69">
            <v>1</v>
          </cell>
          <cell r="D69">
            <v>290000</v>
          </cell>
          <cell r="E69">
            <v>0.02</v>
          </cell>
          <cell r="F69">
            <v>295800</v>
          </cell>
          <cell r="G69">
            <v>0</v>
          </cell>
        </row>
        <row r="70">
          <cell r="A70" t="str">
            <v>Alumol Sika</v>
          </cell>
          <cell r="B70" t="str">
            <v>Kg</v>
          </cell>
          <cell r="C70">
            <v>1</v>
          </cell>
          <cell r="D70">
            <v>21112</v>
          </cell>
          <cell r="E70">
            <v>0.02</v>
          </cell>
          <cell r="F70">
            <v>21534.240000000002</v>
          </cell>
          <cell r="G70">
            <v>0</v>
          </cell>
        </row>
        <row r="71">
          <cell r="A71" t="str">
            <v>Amarre plástico (zuncho)</v>
          </cell>
          <cell r="B71" t="str">
            <v>Un</v>
          </cell>
          <cell r="C71">
            <v>1</v>
          </cell>
          <cell r="D71">
            <v>55</v>
          </cell>
          <cell r="E71">
            <v>0.02</v>
          </cell>
          <cell r="F71">
            <v>56.1</v>
          </cell>
          <cell r="G71">
            <v>0</v>
          </cell>
        </row>
        <row r="72">
          <cell r="A72" t="str">
            <v>Anclajes y abrazadera para bajantes aguas lluvias (3 - 4 plg)</v>
          </cell>
          <cell r="B72" t="str">
            <v>UN</v>
          </cell>
          <cell r="C72">
            <v>1</v>
          </cell>
          <cell r="D72">
            <v>6500</v>
          </cell>
          <cell r="E72">
            <v>0.02</v>
          </cell>
          <cell r="F72">
            <v>6630</v>
          </cell>
          <cell r="G72">
            <v>0</v>
          </cell>
        </row>
        <row r="73">
          <cell r="A73" t="str">
            <v>Angulo 2 1/2" x 2 1/2" x 3/16"</v>
          </cell>
          <cell r="B73" t="str">
            <v>ML</v>
          </cell>
          <cell r="C73">
            <v>1</v>
          </cell>
          <cell r="D73">
            <v>11950</v>
          </cell>
          <cell r="E73">
            <v>0.02</v>
          </cell>
          <cell r="F73">
            <v>12189</v>
          </cell>
          <cell r="G73">
            <v>0</v>
          </cell>
        </row>
        <row r="74">
          <cell r="A74" t="str">
            <v>Angulo 3/4 x 1/8</v>
          </cell>
          <cell r="B74" t="str">
            <v>ML</v>
          </cell>
          <cell r="C74">
            <v>1</v>
          </cell>
          <cell r="D74">
            <v>1540</v>
          </cell>
          <cell r="E74">
            <v>0.02</v>
          </cell>
          <cell r="F74">
            <v>1570.8</v>
          </cell>
          <cell r="G74">
            <v>0</v>
          </cell>
        </row>
        <row r="75">
          <cell r="A75" t="str">
            <v>Angulo de cercha de 2" x 1"</v>
          </cell>
          <cell r="B75" t="str">
            <v>ML</v>
          </cell>
          <cell r="C75">
            <v>1</v>
          </cell>
          <cell r="D75">
            <v>6000</v>
          </cell>
          <cell r="E75">
            <v>0.02</v>
          </cell>
          <cell r="F75">
            <v>6120</v>
          </cell>
          <cell r="G75">
            <v>0</v>
          </cell>
        </row>
        <row r="76">
          <cell r="A76" t="str">
            <v>Angulo de unión A-29</v>
          </cell>
          <cell r="B76" t="str">
            <v>Ml</v>
          </cell>
          <cell r="C76">
            <v>1</v>
          </cell>
          <cell r="D76">
            <v>5820</v>
          </cell>
          <cell r="E76">
            <v>0.02</v>
          </cell>
          <cell r="F76">
            <v>5936.4</v>
          </cell>
          <cell r="G76" t="str">
            <v>Angulo de aluminio para ventaneria</v>
          </cell>
        </row>
        <row r="77">
          <cell r="A77" t="str">
            <v>Anticorrosivo rojo claro PHLC</v>
          </cell>
          <cell r="B77" t="str">
            <v>GL</v>
          </cell>
          <cell r="C77">
            <v>1</v>
          </cell>
          <cell r="D77">
            <v>43000</v>
          </cell>
          <cell r="E77">
            <v>0.02</v>
          </cell>
          <cell r="F77">
            <v>43860</v>
          </cell>
          <cell r="G77">
            <v>0</v>
          </cell>
        </row>
        <row r="78">
          <cell r="A78" t="str">
            <v xml:space="preserve">Antihumedad fachada </v>
          </cell>
          <cell r="B78" t="str">
            <v>KG</v>
          </cell>
          <cell r="C78">
            <v>1</v>
          </cell>
          <cell r="D78">
            <v>11300</v>
          </cell>
          <cell r="E78">
            <v>0.02</v>
          </cell>
          <cell r="F78">
            <v>11526</v>
          </cell>
          <cell r="G78">
            <v>0</v>
          </cell>
        </row>
        <row r="79">
          <cell r="A79" t="str">
            <v>Arandela</v>
          </cell>
          <cell r="B79" t="str">
            <v>Un</v>
          </cell>
          <cell r="C79">
            <v>1</v>
          </cell>
          <cell r="D79">
            <v>35</v>
          </cell>
          <cell r="E79">
            <v>0.02</v>
          </cell>
          <cell r="F79">
            <v>35.700000000000003</v>
          </cell>
          <cell r="G79">
            <v>0</v>
          </cell>
        </row>
        <row r="80">
          <cell r="A80" t="str">
            <v>Arbol especie local de 1,80 a 2,00 mts</v>
          </cell>
          <cell r="B80" t="str">
            <v>UN</v>
          </cell>
          <cell r="C80">
            <v>1</v>
          </cell>
          <cell r="D80">
            <v>22000</v>
          </cell>
          <cell r="E80">
            <v>0.02</v>
          </cell>
          <cell r="F80">
            <v>22440</v>
          </cell>
          <cell r="G80">
            <v>0</v>
          </cell>
        </row>
        <row r="81">
          <cell r="A81" t="str">
            <v>Arena Amarilla Lavada</v>
          </cell>
          <cell r="B81" t="str">
            <v>M3</v>
          </cell>
          <cell r="C81">
            <v>1</v>
          </cell>
          <cell r="D81">
            <v>45500</v>
          </cell>
          <cell r="E81">
            <v>0.02</v>
          </cell>
          <cell r="F81">
            <v>46410</v>
          </cell>
          <cell r="G81" t="str">
            <v>Por viaje de 5 metros cúbicos</v>
          </cell>
        </row>
        <row r="82">
          <cell r="A82" t="str">
            <v>Arena Blanca</v>
          </cell>
          <cell r="B82" t="str">
            <v>M3</v>
          </cell>
          <cell r="C82">
            <v>1</v>
          </cell>
          <cell r="D82">
            <v>45500</v>
          </cell>
          <cell r="E82">
            <v>0.02</v>
          </cell>
          <cell r="F82">
            <v>46410</v>
          </cell>
          <cell r="G82" t="str">
            <v>Por viaje de 4 metros cúbicos</v>
          </cell>
        </row>
        <row r="83">
          <cell r="A83" t="str">
            <v>Arena de peña</v>
          </cell>
          <cell r="B83" t="str">
            <v>M3</v>
          </cell>
          <cell r="C83">
            <v>1</v>
          </cell>
          <cell r="D83">
            <v>49500</v>
          </cell>
          <cell r="E83">
            <v>0.02</v>
          </cell>
          <cell r="F83">
            <v>50490</v>
          </cell>
          <cell r="G83">
            <v>0</v>
          </cell>
        </row>
        <row r="84">
          <cell r="A84" t="str">
            <v>Arena de rio</v>
          </cell>
          <cell r="B84" t="str">
            <v>M3</v>
          </cell>
          <cell r="C84">
            <v>1</v>
          </cell>
          <cell r="D84">
            <v>43000</v>
          </cell>
          <cell r="E84">
            <v>0.02</v>
          </cell>
          <cell r="F84">
            <v>43860</v>
          </cell>
          <cell r="G84">
            <v>0</v>
          </cell>
        </row>
        <row r="85">
          <cell r="A85" t="str">
            <v>Arena de río (viaje 5 m3)</v>
          </cell>
          <cell r="B85" t="str">
            <v>M3</v>
          </cell>
          <cell r="C85">
            <v>1</v>
          </cell>
          <cell r="D85">
            <v>48500</v>
          </cell>
          <cell r="E85">
            <v>0.02</v>
          </cell>
          <cell r="F85">
            <v>49470</v>
          </cell>
          <cell r="G85">
            <v>0</v>
          </cell>
        </row>
        <row r="86">
          <cell r="A86" t="str">
            <v xml:space="preserve">Arena lavada blanca </v>
          </cell>
          <cell r="B86" t="str">
            <v>M3</v>
          </cell>
          <cell r="C86">
            <v>1</v>
          </cell>
          <cell r="D86">
            <v>45500</v>
          </cell>
          <cell r="E86">
            <v>0.02</v>
          </cell>
          <cell r="F86">
            <v>46410</v>
          </cell>
          <cell r="G86" t="str">
            <v>Por viaje de 5 metros cúbicos</v>
          </cell>
        </row>
        <row r="87">
          <cell r="A87" t="str">
            <v>Arena lavada de pozo</v>
          </cell>
          <cell r="B87" t="str">
            <v>M3</v>
          </cell>
          <cell r="C87">
            <v>1</v>
          </cell>
          <cell r="D87">
            <v>98200</v>
          </cell>
          <cell r="E87">
            <v>0.02</v>
          </cell>
          <cell r="F87">
            <v>100164</v>
          </cell>
          <cell r="G87">
            <v>0</v>
          </cell>
        </row>
        <row r="88">
          <cell r="A88" t="str">
            <v>Atornillador</v>
          </cell>
          <cell r="B88" t="str">
            <v>Un</v>
          </cell>
          <cell r="C88">
            <v>1</v>
          </cell>
          <cell r="D88">
            <v>12900</v>
          </cell>
          <cell r="E88">
            <v>0.02</v>
          </cell>
          <cell r="F88">
            <v>13158</v>
          </cell>
          <cell r="G88">
            <v>0</v>
          </cell>
        </row>
        <row r="89">
          <cell r="A89" t="str">
            <v>Automático 3x100 Amp.</v>
          </cell>
          <cell r="B89" t="str">
            <v>Un</v>
          </cell>
          <cell r="C89">
            <v>1</v>
          </cell>
          <cell r="D89">
            <v>275000</v>
          </cell>
          <cell r="E89">
            <v>0.02</v>
          </cell>
          <cell r="F89">
            <v>280500</v>
          </cell>
          <cell r="G89">
            <v>0</v>
          </cell>
        </row>
        <row r="90">
          <cell r="A90" t="str">
            <v>Automático 3x30, 3x40, 3x50 o 3x60 Amp.</v>
          </cell>
          <cell r="B90" t="str">
            <v>Un</v>
          </cell>
          <cell r="C90">
            <v>1</v>
          </cell>
          <cell r="D90">
            <v>84500</v>
          </cell>
          <cell r="E90">
            <v>0.02</v>
          </cell>
          <cell r="F90">
            <v>86190</v>
          </cell>
          <cell r="G90">
            <v>0</v>
          </cell>
        </row>
        <row r="91">
          <cell r="A91" t="str">
            <v>Automático enchufable 1x20 Amp.</v>
          </cell>
          <cell r="B91" t="str">
            <v>Un</v>
          </cell>
          <cell r="C91">
            <v>1</v>
          </cell>
          <cell r="D91">
            <v>15620</v>
          </cell>
          <cell r="E91">
            <v>0.02</v>
          </cell>
          <cell r="F91">
            <v>15932.4</v>
          </cell>
          <cell r="G91">
            <v>0</v>
          </cell>
        </row>
        <row r="92">
          <cell r="A92" t="str">
            <v>Automático enchufable 1x40 Amp.</v>
          </cell>
          <cell r="B92" t="str">
            <v>Un</v>
          </cell>
          <cell r="C92">
            <v>1</v>
          </cell>
          <cell r="D92">
            <v>15620</v>
          </cell>
          <cell r="E92">
            <v>0.02</v>
          </cell>
          <cell r="F92">
            <v>15932.4</v>
          </cell>
          <cell r="G92">
            <v>0</v>
          </cell>
        </row>
        <row r="93">
          <cell r="A93" t="str">
            <v>Automático enchufable 2x20, 2x30, 2x40, 2x50 o 2x60 Amp.</v>
          </cell>
          <cell r="B93" t="str">
            <v>Un</v>
          </cell>
          <cell r="C93">
            <v>1</v>
          </cell>
          <cell r="D93">
            <v>34500</v>
          </cell>
          <cell r="E93">
            <v>0.02</v>
          </cell>
          <cell r="F93">
            <v>35190</v>
          </cell>
          <cell r="G93">
            <v>0</v>
          </cell>
        </row>
        <row r="94">
          <cell r="A94" t="str">
            <v>Automático enchufable 2x70, 2x80 o 2x100 Amp.</v>
          </cell>
          <cell r="B94" t="str">
            <v>Un</v>
          </cell>
          <cell r="C94">
            <v>1</v>
          </cell>
          <cell r="D94">
            <v>71200</v>
          </cell>
          <cell r="E94">
            <v>0.02</v>
          </cell>
          <cell r="F94">
            <v>72624</v>
          </cell>
          <cell r="G94">
            <v>0</v>
          </cell>
        </row>
        <row r="95">
          <cell r="A95" t="str">
            <v>Bajante PVC Rectangular</v>
          </cell>
          <cell r="B95" t="str">
            <v>Ml</v>
          </cell>
          <cell r="C95">
            <v>1</v>
          </cell>
          <cell r="D95">
            <v>18891</v>
          </cell>
          <cell r="E95">
            <v>0.02</v>
          </cell>
          <cell r="F95">
            <v>19268.82</v>
          </cell>
          <cell r="G95">
            <v>0</v>
          </cell>
        </row>
        <row r="96">
          <cell r="A96" t="str">
            <v xml:space="preserve">Baldosin cerámico blanco 20 x 20  Trafico 4 </v>
          </cell>
          <cell r="B96" t="str">
            <v>M2</v>
          </cell>
          <cell r="C96">
            <v>1</v>
          </cell>
          <cell r="D96">
            <v>19400</v>
          </cell>
          <cell r="E96">
            <v>0.02</v>
          </cell>
          <cell r="F96">
            <v>19788</v>
          </cell>
          <cell r="G96">
            <v>0</v>
          </cell>
        </row>
        <row r="97">
          <cell r="A97" t="str">
            <v>Baldosin cerámico blanco 30 x 30</v>
          </cell>
          <cell r="B97" t="str">
            <v>m2</v>
          </cell>
          <cell r="C97">
            <v>1</v>
          </cell>
          <cell r="D97">
            <v>23276</v>
          </cell>
          <cell r="E97">
            <v>0.02</v>
          </cell>
          <cell r="F97">
            <v>23741.52</v>
          </cell>
          <cell r="G97">
            <v>0</v>
          </cell>
        </row>
        <row r="98">
          <cell r="A98" t="str">
            <v>Baldosin cerámico cristanac corona 32,4 x 32,4</v>
          </cell>
          <cell r="B98" t="str">
            <v>M2</v>
          </cell>
          <cell r="C98">
            <v>1</v>
          </cell>
          <cell r="D98">
            <v>27000</v>
          </cell>
          <cell r="E98">
            <v>0.02</v>
          </cell>
          <cell r="F98">
            <v>27540</v>
          </cell>
          <cell r="G98">
            <v>0</v>
          </cell>
        </row>
        <row r="99">
          <cell r="A99" t="str">
            <v>Baldosin cerámico Italia (30,5 x 30,5)</v>
          </cell>
          <cell r="B99" t="str">
            <v>M3</v>
          </cell>
          <cell r="C99">
            <v>1</v>
          </cell>
          <cell r="D99">
            <v>25000</v>
          </cell>
          <cell r="E99">
            <v>0.02</v>
          </cell>
          <cell r="F99">
            <v>25500</v>
          </cell>
          <cell r="G99">
            <v>0</v>
          </cell>
        </row>
        <row r="100">
          <cell r="A100" t="str">
            <v>Baldosin cerámico pared  de 20 x 20 blanco primera</v>
          </cell>
          <cell r="B100" t="str">
            <v>M2</v>
          </cell>
          <cell r="C100">
            <v>1</v>
          </cell>
          <cell r="D100">
            <v>18500</v>
          </cell>
          <cell r="E100">
            <v>0.02</v>
          </cell>
          <cell r="F100">
            <v>18870</v>
          </cell>
          <cell r="G100">
            <v>0</v>
          </cell>
        </row>
        <row r="101">
          <cell r="A101" t="str">
            <v>Baldosin cerámico pared Valencia 20,5 x 30,5</v>
          </cell>
          <cell r="B101" t="str">
            <v>M2</v>
          </cell>
          <cell r="C101">
            <v>1</v>
          </cell>
          <cell r="D101">
            <v>21000</v>
          </cell>
          <cell r="E101">
            <v>0.02</v>
          </cell>
          <cell r="F101">
            <v>21420</v>
          </cell>
          <cell r="G101">
            <v>0</v>
          </cell>
        </row>
        <row r="102">
          <cell r="A102" t="str">
            <v>Baldosin de granito (30 x 30)</v>
          </cell>
          <cell r="B102" t="str">
            <v>M2</v>
          </cell>
          <cell r="C102">
            <v>1</v>
          </cell>
          <cell r="D102">
            <v>42000</v>
          </cell>
          <cell r="E102">
            <v>0.02</v>
          </cell>
          <cell r="F102">
            <v>42840</v>
          </cell>
          <cell r="G102">
            <v>0</v>
          </cell>
        </row>
        <row r="103">
          <cell r="A103" t="str">
            <v>Barniz vitriflex</v>
          </cell>
          <cell r="B103" t="str">
            <v>GL</v>
          </cell>
          <cell r="C103">
            <v>1</v>
          </cell>
          <cell r="D103">
            <v>88900</v>
          </cell>
          <cell r="E103">
            <v>0.02</v>
          </cell>
          <cell r="F103">
            <v>90678</v>
          </cell>
          <cell r="G103">
            <v>0</v>
          </cell>
        </row>
        <row r="104">
          <cell r="A104" t="str">
            <v>Barra  proyectante Franklin Brass, en acero Inoxidable de  1-1/4" 39 - 1/4" proyectante, capacidad mínima de 500 libras; incluye chazos y tornillos suminsitrados por el fabricante.</v>
          </cell>
          <cell r="B104" t="str">
            <v>UN</v>
          </cell>
          <cell r="C104">
            <v>1</v>
          </cell>
          <cell r="D104">
            <v>525000</v>
          </cell>
          <cell r="E104">
            <v>0.02</v>
          </cell>
          <cell r="F104">
            <v>535500</v>
          </cell>
          <cell r="G104">
            <v>0</v>
          </cell>
        </row>
        <row r="105">
          <cell r="A105" t="str">
            <v>Barra discapacitados 18" (46 cm) cromo grival</v>
          </cell>
          <cell r="B105" t="str">
            <v>UN</v>
          </cell>
          <cell r="C105">
            <v>1</v>
          </cell>
          <cell r="D105">
            <v>95000</v>
          </cell>
          <cell r="E105">
            <v>0.02</v>
          </cell>
          <cell r="F105">
            <v>96900</v>
          </cell>
          <cell r="G105">
            <v>0</v>
          </cell>
        </row>
        <row r="106">
          <cell r="A106" t="str">
            <v>Barra discapacitados 30" (76 cm) cromo grival; incluye chazos y tornillos, suministrados por el fabricante</v>
          </cell>
          <cell r="B106" t="str">
            <v>UN</v>
          </cell>
          <cell r="C106">
            <v>1</v>
          </cell>
          <cell r="D106">
            <v>82500</v>
          </cell>
          <cell r="E106">
            <v>0.02</v>
          </cell>
          <cell r="F106">
            <v>84150</v>
          </cell>
          <cell r="G106">
            <v>0</v>
          </cell>
        </row>
        <row r="107">
          <cell r="A107" t="str">
            <v>Bentonita</v>
          </cell>
          <cell r="B107" t="str">
            <v>Bt</v>
          </cell>
          <cell r="C107">
            <v>1</v>
          </cell>
          <cell r="D107">
            <v>40200</v>
          </cell>
          <cell r="E107">
            <v>0.02</v>
          </cell>
          <cell r="F107">
            <v>41004</v>
          </cell>
          <cell r="G107">
            <v>0</v>
          </cell>
        </row>
        <row r="108">
          <cell r="A108" t="str">
            <v>Bisagra alum.Ext 2"</v>
          </cell>
          <cell r="B108" t="str">
            <v>UN</v>
          </cell>
          <cell r="C108">
            <v>1</v>
          </cell>
          <cell r="D108">
            <v>801</v>
          </cell>
          <cell r="E108">
            <v>0.02</v>
          </cell>
          <cell r="F108">
            <v>817.02</v>
          </cell>
          <cell r="G108" t="str">
            <v>aluminio</v>
          </cell>
        </row>
        <row r="109">
          <cell r="A109" t="str">
            <v>Bisagra alum.Ext 3"</v>
          </cell>
          <cell r="B109" t="str">
            <v>UN</v>
          </cell>
          <cell r="C109">
            <v>1</v>
          </cell>
          <cell r="D109">
            <v>1802</v>
          </cell>
          <cell r="E109">
            <v>0.02</v>
          </cell>
          <cell r="F109">
            <v>1838.04</v>
          </cell>
          <cell r="G109" t="str">
            <v>aluminio</v>
          </cell>
        </row>
        <row r="110">
          <cell r="A110" t="str">
            <v>Bisagra Metalisteria triple</v>
          </cell>
          <cell r="B110" t="str">
            <v>UN</v>
          </cell>
          <cell r="C110">
            <v>1</v>
          </cell>
          <cell r="D110">
            <v>5400</v>
          </cell>
          <cell r="E110">
            <v>0.02</v>
          </cell>
          <cell r="F110">
            <v>5508</v>
          </cell>
          <cell r="G110" t="str">
            <v>Por viaje de 1000 bloques</v>
          </cell>
        </row>
        <row r="111">
          <cell r="A111" t="str">
            <v>Bloque calado sencillo 20 x 20</v>
          </cell>
          <cell r="B111" t="str">
            <v>UN</v>
          </cell>
          <cell r="C111">
            <v>1</v>
          </cell>
          <cell r="D111">
            <v>1400</v>
          </cell>
          <cell r="E111">
            <v>0.02</v>
          </cell>
          <cell r="F111">
            <v>1428</v>
          </cell>
          <cell r="G111">
            <v>0</v>
          </cell>
        </row>
        <row r="112">
          <cell r="A112" t="str">
            <v>Bloque en concreto par muros estructurales de 0,09 x 19 x 39</v>
          </cell>
          <cell r="B112" t="str">
            <v>UN</v>
          </cell>
          <cell r="C112">
            <v>1</v>
          </cell>
          <cell r="D112">
            <v>1350</v>
          </cell>
          <cell r="E112">
            <v>0.02</v>
          </cell>
          <cell r="F112">
            <v>1377</v>
          </cell>
          <cell r="G112">
            <v>0</v>
          </cell>
        </row>
        <row r="113">
          <cell r="A113" t="str">
            <v>Bloque en concreto para muros  tipo piedra de 12 x 20 X 40 cm.</v>
          </cell>
          <cell r="B113" t="str">
            <v>UN</v>
          </cell>
          <cell r="C113">
            <v>1</v>
          </cell>
          <cell r="D113">
            <v>3400</v>
          </cell>
          <cell r="E113">
            <v>0.02</v>
          </cell>
          <cell r="F113">
            <v>3468</v>
          </cell>
          <cell r="G113">
            <v>0</v>
          </cell>
        </row>
        <row r="114">
          <cell r="A114" t="str">
            <v>Bloque en concreto para muros estructurales de 12  X 20 X 40</v>
          </cell>
          <cell r="B114" t="str">
            <v>UN</v>
          </cell>
          <cell r="C114">
            <v>1</v>
          </cell>
          <cell r="D114">
            <v>2500</v>
          </cell>
          <cell r="E114">
            <v>0.02</v>
          </cell>
          <cell r="F114">
            <v>2550</v>
          </cell>
          <cell r="G114">
            <v>0</v>
          </cell>
        </row>
        <row r="115">
          <cell r="A115" t="str">
            <v>Bloque en concreto para muros no estructurales, lisos de  6 x 20 x 40</v>
          </cell>
          <cell r="B115" t="str">
            <v>UN</v>
          </cell>
          <cell r="C115">
            <v>1</v>
          </cell>
          <cell r="D115">
            <v>1900</v>
          </cell>
          <cell r="E115">
            <v>0.02</v>
          </cell>
          <cell r="F115">
            <v>1938</v>
          </cell>
          <cell r="G115">
            <v>0</v>
          </cell>
        </row>
        <row r="116">
          <cell r="A116" t="str">
            <v>Bloque muro LN-14N</v>
          </cell>
          <cell r="B116" t="str">
            <v>UN</v>
          </cell>
          <cell r="C116">
            <v>1</v>
          </cell>
          <cell r="D116">
            <v>2100</v>
          </cell>
          <cell r="E116">
            <v>0.02</v>
          </cell>
          <cell r="F116">
            <v>2142</v>
          </cell>
          <cell r="G116">
            <v>0</v>
          </cell>
        </row>
        <row r="117">
          <cell r="A117" t="str">
            <v>Bloque No.4</v>
          </cell>
          <cell r="B117" t="str">
            <v>UN</v>
          </cell>
          <cell r="C117">
            <v>1</v>
          </cell>
          <cell r="D117">
            <v>1200</v>
          </cell>
          <cell r="E117">
            <v>0.02</v>
          </cell>
          <cell r="F117">
            <v>1224</v>
          </cell>
          <cell r="G117">
            <v>0</v>
          </cell>
        </row>
        <row r="118">
          <cell r="A118" t="str">
            <v>Bloque No.5</v>
          </cell>
          <cell r="B118" t="str">
            <v>UN</v>
          </cell>
          <cell r="C118">
            <v>1</v>
          </cell>
          <cell r="D118">
            <v>950</v>
          </cell>
          <cell r="E118">
            <v>0.02</v>
          </cell>
          <cell r="F118">
            <v>969</v>
          </cell>
          <cell r="G118">
            <v>0</v>
          </cell>
        </row>
        <row r="119">
          <cell r="A119" t="str">
            <v>Bombillo de bajo consumo</v>
          </cell>
          <cell r="B119" t="str">
            <v>Un</v>
          </cell>
          <cell r="C119">
            <v>1</v>
          </cell>
          <cell r="D119">
            <v>9870</v>
          </cell>
          <cell r="E119">
            <v>0.02</v>
          </cell>
          <cell r="F119">
            <v>10067.4</v>
          </cell>
          <cell r="G119">
            <v>0</v>
          </cell>
        </row>
        <row r="120">
          <cell r="A120" t="str">
            <v>Boquilla terminal EMT de 1"</v>
          </cell>
          <cell r="B120" t="str">
            <v>Un</v>
          </cell>
          <cell r="C120">
            <v>1</v>
          </cell>
          <cell r="D120">
            <v>1970</v>
          </cell>
          <cell r="E120">
            <v>0.02</v>
          </cell>
          <cell r="F120">
            <v>2009.4</v>
          </cell>
          <cell r="G120">
            <v>0</v>
          </cell>
        </row>
        <row r="121">
          <cell r="A121" t="str">
            <v>Boquilla terminal EMT de 1-1/2"</v>
          </cell>
          <cell r="B121" t="str">
            <v>Un</v>
          </cell>
          <cell r="C121">
            <v>1</v>
          </cell>
          <cell r="D121">
            <v>4890</v>
          </cell>
          <cell r="E121">
            <v>0.02</v>
          </cell>
          <cell r="F121">
            <v>4987.8</v>
          </cell>
          <cell r="G121">
            <v>0</v>
          </cell>
        </row>
        <row r="122">
          <cell r="A122" t="str">
            <v>Boquilla terminal EMT de 3/4"</v>
          </cell>
          <cell r="B122" t="str">
            <v>Un</v>
          </cell>
          <cell r="C122">
            <v>1</v>
          </cell>
          <cell r="D122">
            <v>1210</v>
          </cell>
          <cell r="E122">
            <v>0.02</v>
          </cell>
          <cell r="F122">
            <v>1234.2</v>
          </cell>
          <cell r="G122">
            <v>0</v>
          </cell>
        </row>
        <row r="123">
          <cell r="A123" t="str">
            <v>Boquilla terminal PVC de 1"</v>
          </cell>
          <cell r="B123" t="str">
            <v>Un</v>
          </cell>
          <cell r="C123">
            <v>1</v>
          </cell>
          <cell r="D123">
            <v>778.8</v>
          </cell>
          <cell r="E123">
            <v>0.02</v>
          </cell>
          <cell r="F123">
            <v>794.38</v>
          </cell>
          <cell r="G123">
            <v>0</v>
          </cell>
        </row>
        <row r="124">
          <cell r="A124" t="str">
            <v>Boquilla terminal PVC de 1/2"</v>
          </cell>
          <cell r="B124" t="str">
            <v>Un</v>
          </cell>
          <cell r="C124">
            <v>1</v>
          </cell>
          <cell r="D124">
            <v>382.8</v>
          </cell>
          <cell r="E124">
            <v>0.02</v>
          </cell>
          <cell r="F124">
            <v>390.46</v>
          </cell>
          <cell r="G124">
            <v>0</v>
          </cell>
        </row>
        <row r="125">
          <cell r="A125" t="str">
            <v>Boquilla terminal PVC de 1-1/2"</v>
          </cell>
          <cell r="B125" t="str">
            <v>Un</v>
          </cell>
          <cell r="C125">
            <v>1</v>
          </cell>
          <cell r="D125">
            <v>1190</v>
          </cell>
          <cell r="E125">
            <v>0.02</v>
          </cell>
          <cell r="F125">
            <v>1213.8</v>
          </cell>
          <cell r="G125">
            <v>0</v>
          </cell>
        </row>
        <row r="126">
          <cell r="A126" t="str">
            <v>Boquilla terminal PVC de 3/4"</v>
          </cell>
          <cell r="B126" t="str">
            <v>Un</v>
          </cell>
          <cell r="C126">
            <v>1</v>
          </cell>
          <cell r="D126">
            <v>580.79999999999995</v>
          </cell>
          <cell r="E126">
            <v>0.02</v>
          </cell>
          <cell r="F126">
            <v>592.41999999999996</v>
          </cell>
          <cell r="G126">
            <v>0</v>
          </cell>
        </row>
        <row r="127">
          <cell r="A127" t="str">
            <v>Brazo para luminaria en poste</v>
          </cell>
          <cell r="B127" t="str">
            <v>UN</v>
          </cell>
          <cell r="C127">
            <v>1</v>
          </cell>
          <cell r="D127">
            <v>237000</v>
          </cell>
          <cell r="E127">
            <v>0.02</v>
          </cell>
          <cell r="F127">
            <v>241740</v>
          </cell>
          <cell r="G127">
            <v>0</v>
          </cell>
        </row>
        <row r="128">
          <cell r="A128" t="str">
            <v>Breaker de riel bipolar  2 x 100A</v>
          </cell>
          <cell r="B128" t="str">
            <v>Un</v>
          </cell>
          <cell r="C128">
            <v>1</v>
          </cell>
          <cell r="D128">
            <v>35000</v>
          </cell>
          <cell r="E128">
            <v>0.02</v>
          </cell>
          <cell r="F128">
            <v>35700</v>
          </cell>
          <cell r="G128">
            <v>0</v>
          </cell>
        </row>
        <row r="129">
          <cell r="A129" t="str">
            <v>Broca para concreto 1/2"</v>
          </cell>
          <cell r="B129" t="str">
            <v>UN</v>
          </cell>
          <cell r="C129">
            <v>1</v>
          </cell>
          <cell r="D129">
            <v>12000</v>
          </cell>
          <cell r="E129">
            <v>0.02</v>
          </cell>
          <cell r="F129">
            <v>12240</v>
          </cell>
          <cell r="G129">
            <v>0</v>
          </cell>
        </row>
        <row r="130">
          <cell r="A130" t="str">
            <v>Broca para concreto 1/4"</v>
          </cell>
          <cell r="B130" t="str">
            <v>UN</v>
          </cell>
          <cell r="C130">
            <v>1</v>
          </cell>
          <cell r="D130">
            <v>5050</v>
          </cell>
          <cell r="E130">
            <v>0.02</v>
          </cell>
          <cell r="F130">
            <v>5151</v>
          </cell>
          <cell r="G130">
            <v>0</v>
          </cell>
        </row>
        <row r="131">
          <cell r="A131" t="str">
            <v>Buje roscado  1" x 1 1/4"  PVC - Presión</v>
          </cell>
          <cell r="B131" t="str">
            <v>UN</v>
          </cell>
          <cell r="C131">
            <v>1</v>
          </cell>
          <cell r="D131">
            <v>2310</v>
          </cell>
          <cell r="E131">
            <v>0.02</v>
          </cell>
          <cell r="F131">
            <v>2356.1999999999998</v>
          </cell>
          <cell r="G131">
            <v>0</v>
          </cell>
        </row>
        <row r="132">
          <cell r="A132" t="str">
            <v>Buje roscado  1" x 3/4"  PVC - Presión</v>
          </cell>
          <cell r="B132" t="str">
            <v>UN</v>
          </cell>
          <cell r="C132">
            <v>1</v>
          </cell>
          <cell r="D132">
            <v>1210</v>
          </cell>
          <cell r="E132">
            <v>0.02</v>
          </cell>
          <cell r="F132">
            <v>1234.2</v>
          </cell>
          <cell r="G132">
            <v>0</v>
          </cell>
        </row>
        <row r="133">
          <cell r="A133" t="str">
            <v>Buje roscado  3/4" x 1/2" PVC - Presión</v>
          </cell>
          <cell r="B133" t="str">
            <v>UN</v>
          </cell>
          <cell r="C133">
            <v>1</v>
          </cell>
          <cell r="D133">
            <v>770</v>
          </cell>
          <cell r="E133">
            <v>0.02</v>
          </cell>
          <cell r="F133">
            <v>785.4</v>
          </cell>
          <cell r="G133">
            <v>0</v>
          </cell>
        </row>
        <row r="134">
          <cell r="A134" t="str">
            <v>Caballete para cubierta bioclimatica, en acero y foil de aluminio de 0,70 x 2 mts</v>
          </cell>
          <cell r="B134" t="str">
            <v>Un</v>
          </cell>
          <cell r="C134">
            <v>1</v>
          </cell>
          <cell r="D134">
            <v>87200</v>
          </cell>
          <cell r="E134">
            <v>0.02</v>
          </cell>
          <cell r="F134">
            <v>88944</v>
          </cell>
          <cell r="G134">
            <v>0</v>
          </cell>
        </row>
        <row r="135">
          <cell r="A135" t="str">
            <v>Cable ACSR 1/0</v>
          </cell>
          <cell r="B135" t="str">
            <v>Ml</v>
          </cell>
          <cell r="C135">
            <v>1</v>
          </cell>
          <cell r="D135">
            <v>3925</v>
          </cell>
          <cell r="E135">
            <v>0.02</v>
          </cell>
          <cell r="F135">
            <v>4003.5</v>
          </cell>
          <cell r="G135">
            <v>0</v>
          </cell>
        </row>
        <row r="136">
          <cell r="A136" t="str">
            <v>Cable ACSR 2/0</v>
          </cell>
          <cell r="B136" t="str">
            <v>Ml</v>
          </cell>
          <cell r="C136">
            <v>1</v>
          </cell>
          <cell r="D136">
            <v>4850</v>
          </cell>
          <cell r="E136">
            <v>0.02</v>
          </cell>
          <cell r="F136">
            <v>4947</v>
          </cell>
          <cell r="G136">
            <v>0</v>
          </cell>
        </row>
        <row r="137">
          <cell r="A137" t="str">
            <v>Cable antifraude 1x8+8</v>
          </cell>
          <cell r="B137" t="str">
            <v>Ml</v>
          </cell>
          <cell r="C137">
            <v>1</v>
          </cell>
          <cell r="D137">
            <v>8920</v>
          </cell>
          <cell r="E137">
            <v>0.02</v>
          </cell>
          <cell r="F137">
            <v>9098.4</v>
          </cell>
          <cell r="G137">
            <v>0</v>
          </cell>
        </row>
        <row r="138">
          <cell r="A138" t="str">
            <v>Cable antifraude 2x4+4</v>
          </cell>
          <cell r="B138" t="str">
            <v>Ml</v>
          </cell>
          <cell r="C138">
            <v>1</v>
          </cell>
          <cell r="D138">
            <v>30510</v>
          </cell>
          <cell r="E138">
            <v>0.02</v>
          </cell>
          <cell r="F138">
            <v>31120.2</v>
          </cell>
          <cell r="G138">
            <v>0</v>
          </cell>
        </row>
        <row r="139">
          <cell r="A139" t="str">
            <v>Cable antifraude 2x6+6</v>
          </cell>
          <cell r="B139" t="str">
            <v>Ml</v>
          </cell>
          <cell r="C139">
            <v>1</v>
          </cell>
          <cell r="D139">
            <v>19700</v>
          </cell>
          <cell r="E139">
            <v>0.02</v>
          </cell>
          <cell r="F139">
            <v>20094</v>
          </cell>
          <cell r="G139">
            <v>0</v>
          </cell>
        </row>
        <row r="140">
          <cell r="A140" t="str">
            <v>Cable antifraude 2x8+8</v>
          </cell>
          <cell r="B140" t="str">
            <v>Ml</v>
          </cell>
          <cell r="C140">
            <v>1</v>
          </cell>
          <cell r="D140">
            <v>13580</v>
          </cell>
          <cell r="E140">
            <v>0.02</v>
          </cell>
          <cell r="F140">
            <v>13851.6</v>
          </cell>
          <cell r="G140">
            <v>0</v>
          </cell>
        </row>
        <row r="141">
          <cell r="A141" t="str">
            <v>Cable antifraude 3x4+6</v>
          </cell>
          <cell r="B141" t="str">
            <v>Ml</v>
          </cell>
          <cell r="C141">
            <v>1</v>
          </cell>
          <cell r="D141">
            <v>38220</v>
          </cell>
          <cell r="E141">
            <v>0.02</v>
          </cell>
          <cell r="F141">
            <v>38984.400000000001</v>
          </cell>
          <cell r="G141">
            <v>0</v>
          </cell>
        </row>
        <row r="142">
          <cell r="A142" t="str">
            <v>Cable antifraude 3x6+8</v>
          </cell>
          <cell r="B142" t="str">
            <v>Ml</v>
          </cell>
          <cell r="C142">
            <v>1</v>
          </cell>
          <cell r="D142">
            <v>23750</v>
          </cell>
          <cell r="E142">
            <v>0.02</v>
          </cell>
          <cell r="F142">
            <v>24225</v>
          </cell>
          <cell r="G142">
            <v>0</v>
          </cell>
        </row>
        <row r="143">
          <cell r="A143" t="str">
            <v>Cable antifraude 3x8+10</v>
          </cell>
          <cell r="B143" t="str">
            <v>Ml</v>
          </cell>
          <cell r="C143">
            <v>1</v>
          </cell>
          <cell r="D143">
            <v>16420</v>
          </cell>
          <cell r="E143">
            <v>0.02</v>
          </cell>
          <cell r="F143">
            <v>16748.400000000001</v>
          </cell>
          <cell r="G143">
            <v>0</v>
          </cell>
        </row>
        <row r="144">
          <cell r="A144" t="str">
            <v>Cable de cobre No 2</v>
          </cell>
          <cell r="B144" t="str">
            <v>Ml</v>
          </cell>
          <cell r="C144">
            <v>1</v>
          </cell>
          <cell r="D144">
            <v>16104</v>
          </cell>
          <cell r="E144">
            <v>0.02</v>
          </cell>
          <cell r="F144">
            <v>16426.080000000002</v>
          </cell>
          <cell r="G144">
            <v>0</v>
          </cell>
        </row>
        <row r="145">
          <cell r="A145" t="str">
            <v>Cable de cobre No 4</v>
          </cell>
          <cell r="B145" t="str">
            <v>Ml</v>
          </cell>
          <cell r="C145">
            <v>1</v>
          </cell>
          <cell r="D145">
            <v>12650</v>
          </cell>
          <cell r="E145">
            <v>0.02</v>
          </cell>
          <cell r="F145">
            <v>12903</v>
          </cell>
          <cell r="G145">
            <v>0</v>
          </cell>
        </row>
        <row r="146">
          <cell r="A146" t="str">
            <v>Cable de cobre No 6</v>
          </cell>
          <cell r="B146" t="str">
            <v>Ml</v>
          </cell>
          <cell r="C146">
            <v>1</v>
          </cell>
          <cell r="D146">
            <v>7128</v>
          </cell>
          <cell r="E146">
            <v>0.02</v>
          </cell>
          <cell r="F146">
            <v>7270.56</v>
          </cell>
          <cell r="G146">
            <v>0</v>
          </cell>
        </row>
        <row r="147">
          <cell r="A147" t="str">
            <v>Cable de cobre No 8</v>
          </cell>
          <cell r="B147" t="str">
            <v>Ml</v>
          </cell>
          <cell r="C147">
            <v>1</v>
          </cell>
          <cell r="D147">
            <v>4752</v>
          </cell>
          <cell r="E147">
            <v>0.02</v>
          </cell>
          <cell r="F147">
            <v>4847.04</v>
          </cell>
          <cell r="G147">
            <v>0</v>
          </cell>
        </row>
        <row r="148">
          <cell r="A148" t="str">
            <v xml:space="preserve">Cadena galvanizada 3/8" </v>
          </cell>
          <cell r="B148" t="str">
            <v>Ml</v>
          </cell>
          <cell r="C148">
            <v>0</v>
          </cell>
          <cell r="D148">
            <v>13900</v>
          </cell>
          <cell r="E148">
            <v>0.02</v>
          </cell>
          <cell r="F148">
            <v>14178</v>
          </cell>
          <cell r="G148">
            <v>0</v>
          </cell>
        </row>
        <row r="149">
          <cell r="A149" t="str">
            <v>Caja 2400</v>
          </cell>
          <cell r="B149" t="str">
            <v>Un</v>
          </cell>
          <cell r="C149">
            <v>1</v>
          </cell>
          <cell r="D149">
            <v>1500</v>
          </cell>
          <cell r="E149">
            <v>0.02</v>
          </cell>
          <cell r="F149">
            <v>1530</v>
          </cell>
          <cell r="G149">
            <v>0</v>
          </cell>
        </row>
        <row r="150">
          <cell r="A150" t="str">
            <v>Caja 5800</v>
          </cell>
          <cell r="B150" t="str">
            <v>Un</v>
          </cell>
          <cell r="C150">
            <v>1</v>
          </cell>
          <cell r="D150">
            <v>1800</v>
          </cell>
          <cell r="E150">
            <v>0.02</v>
          </cell>
          <cell r="F150">
            <v>1836</v>
          </cell>
          <cell r="G150">
            <v>0</v>
          </cell>
        </row>
        <row r="151">
          <cell r="A151" t="str">
            <v>Caja de un medidor Agua</v>
          </cell>
          <cell r="B151" t="str">
            <v>Un</v>
          </cell>
          <cell r="C151">
            <v>1</v>
          </cell>
          <cell r="D151">
            <v>55450</v>
          </cell>
          <cell r="E151">
            <v>0.02</v>
          </cell>
          <cell r="F151">
            <v>56559</v>
          </cell>
          <cell r="G151">
            <v>0</v>
          </cell>
        </row>
        <row r="152">
          <cell r="A152" t="str">
            <v>Caja en mampostería de 30x30x30</v>
          </cell>
          <cell r="B152" t="str">
            <v>Un</v>
          </cell>
          <cell r="C152">
            <v>1</v>
          </cell>
          <cell r="D152">
            <v>65780</v>
          </cell>
          <cell r="E152">
            <v>0.02</v>
          </cell>
          <cell r="F152">
            <v>67095.600000000006</v>
          </cell>
          <cell r="G152">
            <v>0</v>
          </cell>
        </row>
        <row r="153">
          <cell r="A153" t="str">
            <v>Caja en mampostería doble</v>
          </cell>
          <cell r="B153" t="str">
            <v>Un</v>
          </cell>
          <cell r="C153">
            <v>1</v>
          </cell>
          <cell r="D153">
            <v>415900</v>
          </cell>
          <cell r="E153">
            <v>0.02</v>
          </cell>
          <cell r="F153">
            <v>424218</v>
          </cell>
          <cell r="G153">
            <v>0</v>
          </cell>
        </row>
        <row r="154">
          <cell r="A154" t="str">
            <v>Caja en mampostería sencilla</v>
          </cell>
          <cell r="B154" t="str">
            <v>Un</v>
          </cell>
          <cell r="C154">
            <v>1</v>
          </cell>
          <cell r="D154">
            <v>205000</v>
          </cell>
          <cell r="E154">
            <v>0.02</v>
          </cell>
          <cell r="F154">
            <v>209100</v>
          </cell>
          <cell r="G154">
            <v>0</v>
          </cell>
        </row>
        <row r="155">
          <cell r="A155" t="str">
            <v>Caja en mampostería tipo A.P.</v>
          </cell>
          <cell r="B155" t="str">
            <v>Un</v>
          </cell>
          <cell r="C155">
            <v>1</v>
          </cell>
          <cell r="D155">
            <v>135000</v>
          </cell>
          <cell r="E155">
            <v>0.02</v>
          </cell>
          <cell r="F155">
            <v>137700</v>
          </cell>
          <cell r="G155">
            <v>0</v>
          </cell>
        </row>
        <row r="156">
          <cell r="A156" t="str">
            <v>Caja octagonal</v>
          </cell>
          <cell r="B156" t="str">
            <v>Un</v>
          </cell>
          <cell r="C156">
            <v>1</v>
          </cell>
          <cell r="D156">
            <v>1600</v>
          </cell>
          <cell r="E156">
            <v>0.02</v>
          </cell>
          <cell r="F156">
            <v>1632</v>
          </cell>
          <cell r="G156">
            <v>0</v>
          </cell>
        </row>
        <row r="157">
          <cell r="A157" t="str">
            <v>Caja para contador energia</v>
          </cell>
          <cell r="B157" t="str">
            <v>Un</v>
          </cell>
          <cell r="C157">
            <v>1</v>
          </cell>
          <cell r="D157">
            <v>276000</v>
          </cell>
          <cell r="E157">
            <v>0.02</v>
          </cell>
          <cell r="F157">
            <v>281520</v>
          </cell>
          <cell r="G157">
            <v>0</v>
          </cell>
        </row>
        <row r="158">
          <cell r="A158" t="str">
            <v>Caja para contador medición indirecta</v>
          </cell>
          <cell r="B158" t="str">
            <v>Un</v>
          </cell>
          <cell r="C158">
            <v>1</v>
          </cell>
          <cell r="D158">
            <v>1868300</v>
          </cell>
          <cell r="E158">
            <v>0.02</v>
          </cell>
          <cell r="F158">
            <v>1905666</v>
          </cell>
          <cell r="G158">
            <v>0</v>
          </cell>
        </row>
        <row r="159">
          <cell r="A159" t="str">
            <v>Caja tapa registro europa de 15 x 15 blanca</v>
          </cell>
          <cell r="B159" t="str">
            <v>UN</v>
          </cell>
          <cell r="C159">
            <v>1</v>
          </cell>
          <cell r="D159">
            <v>10000</v>
          </cell>
          <cell r="E159">
            <v>0.02</v>
          </cell>
          <cell r="F159">
            <v>10200</v>
          </cell>
          <cell r="G159">
            <v>0</v>
          </cell>
        </row>
        <row r="160">
          <cell r="A160" t="str">
            <v>Calado en concreto prefabricado de 0,40 x 0,40 x 0,20 mts (según diseño arquitectónico)</v>
          </cell>
          <cell r="B160" t="str">
            <v>UN</v>
          </cell>
          <cell r="C160">
            <v>1</v>
          </cell>
          <cell r="D160">
            <v>18000</v>
          </cell>
          <cell r="E160">
            <v>0.02</v>
          </cell>
          <cell r="F160">
            <v>18360</v>
          </cell>
          <cell r="G160">
            <v>0</v>
          </cell>
        </row>
        <row r="161">
          <cell r="A161" t="str">
            <v>Canal PVC  Tipo Amazonas</v>
          </cell>
          <cell r="B161" t="str">
            <v>ML</v>
          </cell>
          <cell r="C161">
            <v>1</v>
          </cell>
          <cell r="D161">
            <v>21130</v>
          </cell>
          <cell r="E161">
            <v>0.02</v>
          </cell>
          <cell r="F161">
            <v>21552.6</v>
          </cell>
          <cell r="G161">
            <v>0</v>
          </cell>
        </row>
        <row r="162">
          <cell r="A162" t="str">
            <v>Canaleta .8  L=2.40</v>
          </cell>
          <cell r="B162" t="str">
            <v>UN</v>
          </cell>
          <cell r="C162">
            <v>1</v>
          </cell>
          <cell r="D162">
            <v>9744.0000000000018</v>
          </cell>
          <cell r="E162">
            <v>0.02</v>
          </cell>
          <cell r="F162">
            <v>9938.8799999999992</v>
          </cell>
          <cell r="G162">
            <v>0</v>
          </cell>
        </row>
        <row r="163">
          <cell r="A163" t="str">
            <v>Canaleta Metal C/Divis.10 x 4</v>
          </cell>
          <cell r="B163" t="str">
            <v>UN</v>
          </cell>
          <cell r="C163">
            <v>1</v>
          </cell>
          <cell r="D163">
            <v>13341.25</v>
          </cell>
          <cell r="E163">
            <v>0.02</v>
          </cell>
          <cell r="F163">
            <v>13608.08</v>
          </cell>
          <cell r="G163">
            <v>0</v>
          </cell>
        </row>
        <row r="164">
          <cell r="A164" t="str">
            <v>Capacete 1"</v>
          </cell>
          <cell r="B164" t="str">
            <v>Un</v>
          </cell>
          <cell r="C164">
            <v>1</v>
          </cell>
          <cell r="D164">
            <v>3250</v>
          </cell>
          <cell r="E164">
            <v>0.02</v>
          </cell>
          <cell r="F164">
            <v>3315</v>
          </cell>
          <cell r="G164">
            <v>0</v>
          </cell>
        </row>
        <row r="165">
          <cell r="A165" t="str">
            <v>Capacete 1-1/2"</v>
          </cell>
          <cell r="B165" t="str">
            <v>Un</v>
          </cell>
          <cell r="C165">
            <v>1</v>
          </cell>
          <cell r="D165">
            <v>8990</v>
          </cell>
          <cell r="E165">
            <v>0.02</v>
          </cell>
          <cell r="F165">
            <v>9169.7999999999993</v>
          </cell>
          <cell r="G165">
            <v>0</v>
          </cell>
        </row>
        <row r="166">
          <cell r="A166" t="str">
            <v>Capacete 3/4"</v>
          </cell>
          <cell r="B166" t="str">
            <v>Un</v>
          </cell>
          <cell r="C166">
            <v>1</v>
          </cell>
          <cell r="D166">
            <v>1980</v>
          </cell>
          <cell r="E166">
            <v>0.02</v>
          </cell>
          <cell r="F166">
            <v>2019.6</v>
          </cell>
          <cell r="G166">
            <v>0</v>
          </cell>
        </row>
        <row r="167">
          <cell r="A167" t="str">
            <v>Capacete de 1 1/2"</v>
          </cell>
          <cell r="B167" t="str">
            <v>UN</v>
          </cell>
          <cell r="C167">
            <v>0</v>
          </cell>
          <cell r="D167">
            <v>3600</v>
          </cell>
          <cell r="E167">
            <v>0.02</v>
          </cell>
          <cell r="F167">
            <v>3672</v>
          </cell>
          <cell r="G167">
            <v>0</v>
          </cell>
        </row>
        <row r="168">
          <cell r="A168" t="str">
            <v>Capacete de 1 1/4"</v>
          </cell>
          <cell r="B168" t="str">
            <v>UN</v>
          </cell>
          <cell r="C168">
            <v>1</v>
          </cell>
          <cell r="D168">
            <v>3100</v>
          </cell>
          <cell r="E168">
            <v>0.02</v>
          </cell>
          <cell r="F168">
            <v>3162</v>
          </cell>
          <cell r="G168">
            <v>0</v>
          </cell>
        </row>
        <row r="169">
          <cell r="A169" t="str">
            <v>Caseton de E = 0,52 m</v>
          </cell>
          <cell r="B169" t="str">
            <v>M2</v>
          </cell>
          <cell r="C169">
            <v>1</v>
          </cell>
          <cell r="D169">
            <v>25000</v>
          </cell>
          <cell r="E169">
            <v>0.02</v>
          </cell>
          <cell r="F169">
            <v>25500</v>
          </cell>
          <cell r="G169">
            <v>0</v>
          </cell>
        </row>
        <row r="170">
          <cell r="A170" t="str">
            <v>Caseton de E = 0.40 m</v>
          </cell>
          <cell r="B170" t="str">
            <v>M2</v>
          </cell>
          <cell r="C170">
            <v>1</v>
          </cell>
          <cell r="D170">
            <v>21500</v>
          </cell>
          <cell r="E170">
            <v>0.02</v>
          </cell>
          <cell r="F170">
            <v>21930</v>
          </cell>
          <cell r="G170">
            <v>0</v>
          </cell>
        </row>
        <row r="171">
          <cell r="A171" t="str">
            <v>Caseton de E = 0.42 m</v>
          </cell>
          <cell r="B171" t="str">
            <v>M2</v>
          </cell>
          <cell r="C171">
            <v>1</v>
          </cell>
          <cell r="D171">
            <v>22500</v>
          </cell>
          <cell r="E171">
            <v>0.02</v>
          </cell>
          <cell r="F171">
            <v>22950</v>
          </cell>
          <cell r="G171">
            <v>0</v>
          </cell>
        </row>
        <row r="172">
          <cell r="A172" t="str">
            <v>Caseton de E = 0.45 m</v>
          </cell>
          <cell r="B172" t="str">
            <v>M2</v>
          </cell>
          <cell r="C172">
            <v>1</v>
          </cell>
          <cell r="D172">
            <v>22000</v>
          </cell>
          <cell r="E172">
            <v>0.02</v>
          </cell>
          <cell r="F172">
            <v>22440</v>
          </cell>
          <cell r="G172">
            <v>35700</v>
          </cell>
        </row>
        <row r="173">
          <cell r="A173" t="str">
            <v xml:space="preserve">Cemento blanco </v>
          </cell>
          <cell r="B173" t="str">
            <v>KG</v>
          </cell>
          <cell r="C173">
            <v>1</v>
          </cell>
          <cell r="D173">
            <v>1260</v>
          </cell>
          <cell r="E173">
            <v>0.02</v>
          </cell>
          <cell r="F173">
            <v>1285.2</v>
          </cell>
          <cell r="G173">
            <v>0</v>
          </cell>
        </row>
        <row r="174">
          <cell r="A174" t="str">
            <v xml:space="preserve">Cemento gris </v>
          </cell>
          <cell r="B174" t="str">
            <v>KG</v>
          </cell>
          <cell r="C174">
            <v>1</v>
          </cell>
          <cell r="D174">
            <v>700</v>
          </cell>
          <cell r="E174">
            <v>0.02</v>
          </cell>
          <cell r="F174">
            <v>714</v>
          </cell>
          <cell r="G174" t="str">
            <v>Bulto de 50 Kilogramos, puesto en obra</v>
          </cell>
        </row>
        <row r="175">
          <cell r="A175" t="str">
            <v>Cerco ordinario 3M</v>
          </cell>
          <cell r="B175" t="str">
            <v>ML</v>
          </cell>
          <cell r="C175">
            <v>1</v>
          </cell>
          <cell r="D175">
            <v>1200</v>
          </cell>
          <cell r="E175">
            <v>0.02</v>
          </cell>
          <cell r="F175">
            <v>1224</v>
          </cell>
          <cell r="G175">
            <v>0</v>
          </cell>
        </row>
        <row r="176">
          <cell r="A176" t="str">
            <v>Cerradura de alcoba en poma metálica</v>
          </cell>
          <cell r="B176" t="str">
            <v>UN</v>
          </cell>
          <cell r="C176">
            <v>1</v>
          </cell>
          <cell r="D176">
            <v>40550</v>
          </cell>
          <cell r="E176">
            <v>0.02</v>
          </cell>
          <cell r="F176">
            <v>41361</v>
          </cell>
          <cell r="G176">
            <v>0</v>
          </cell>
        </row>
        <row r="177">
          <cell r="A177" t="str">
            <v>Cerradura Gato doble cerrojo/210400</v>
          </cell>
          <cell r="B177" t="str">
            <v>UN</v>
          </cell>
          <cell r="C177">
            <v>1</v>
          </cell>
          <cell r="D177">
            <v>34200</v>
          </cell>
          <cell r="E177">
            <v>0.02</v>
          </cell>
          <cell r="F177">
            <v>34884</v>
          </cell>
          <cell r="G177">
            <v>0</v>
          </cell>
        </row>
        <row r="178">
          <cell r="A178" t="str">
            <v>Cerradura Inafer C-998 Madera</v>
          </cell>
          <cell r="B178" t="str">
            <v>UN</v>
          </cell>
          <cell r="C178">
            <v>1</v>
          </cell>
          <cell r="D178">
            <v>30900</v>
          </cell>
          <cell r="E178">
            <v>0.02</v>
          </cell>
          <cell r="F178">
            <v>31518</v>
          </cell>
          <cell r="G178">
            <v>0</v>
          </cell>
        </row>
        <row r="179">
          <cell r="A179" t="str">
            <v>Cerradura puerta discapacitados 63 AA - F30 B A &amp; A</v>
          </cell>
          <cell r="B179" t="str">
            <v>UN</v>
          </cell>
          <cell r="C179">
            <v>1</v>
          </cell>
          <cell r="D179">
            <v>100000</v>
          </cell>
          <cell r="E179">
            <v>0.02</v>
          </cell>
          <cell r="F179">
            <v>102000</v>
          </cell>
          <cell r="G179">
            <v>0</v>
          </cell>
        </row>
        <row r="180">
          <cell r="A180" t="str">
            <v xml:space="preserve">Cerradura Schlage, cilindrica de manija Jupiter cromada mate Ref. </v>
          </cell>
          <cell r="B180" t="str">
            <v>UN</v>
          </cell>
          <cell r="C180">
            <v>1</v>
          </cell>
          <cell r="D180">
            <v>57900</v>
          </cell>
          <cell r="E180">
            <v>0.02</v>
          </cell>
          <cell r="F180">
            <v>59058</v>
          </cell>
          <cell r="G180">
            <v>0</v>
          </cell>
        </row>
        <row r="181">
          <cell r="A181" t="str">
            <v>Cerradura Shlage Ref A30D - terraza, Georgia</v>
          </cell>
          <cell r="B181" t="str">
            <v>UN</v>
          </cell>
          <cell r="C181">
            <v>1</v>
          </cell>
          <cell r="D181">
            <v>28200</v>
          </cell>
          <cell r="E181">
            <v>0.02</v>
          </cell>
          <cell r="F181">
            <v>28764</v>
          </cell>
          <cell r="G181">
            <v>0</v>
          </cell>
        </row>
        <row r="182">
          <cell r="A182" t="str">
            <v>Cerradura Shlage Ref B362 Doble cilindro</v>
          </cell>
          <cell r="B182" t="str">
            <v>UN</v>
          </cell>
          <cell r="C182">
            <v>1</v>
          </cell>
          <cell r="D182">
            <v>55900</v>
          </cell>
          <cell r="E182">
            <v>0.02</v>
          </cell>
          <cell r="F182">
            <v>57018</v>
          </cell>
          <cell r="G182">
            <v>0</v>
          </cell>
        </row>
        <row r="183">
          <cell r="A183" t="str">
            <v>Cerradura YALE 170 1/4</v>
          </cell>
          <cell r="B183" t="str">
            <v>UN</v>
          </cell>
          <cell r="C183">
            <v>1</v>
          </cell>
          <cell r="D183">
            <v>41850</v>
          </cell>
          <cell r="E183">
            <v>0.02</v>
          </cell>
          <cell r="F183">
            <v>42687</v>
          </cell>
          <cell r="G183">
            <v>0</v>
          </cell>
        </row>
        <row r="184">
          <cell r="A184" t="str">
            <v>Cerradura YALE doble pasador 987-1 1/4</v>
          </cell>
          <cell r="B184" t="str">
            <v>UN</v>
          </cell>
          <cell r="C184">
            <v>1</v>
          </cell>
          <cell r="D184">
            <v>86900</v>
          </cell>
          <cell r="E184">
            <v>0.02</v>
          </cell>
          <cell r="F184">
            <v>88638</v>
          </cell>
          <cell r="G184">
            <v>0</v>
          </cell>
        </row>
        <row r="185">
          <cell r="A185" t="str">
            <v>Cesped - especie nativa</v>
          </cell>
          <cell r="B185" t="str">
            <v>M2</v>
          </cell>
          <cell r="C185">
            <v>1</v>
          </cell>
          <cell r="D185">
            <v>6200</v>
          </cell>
          <cell r="E185">
            <v>0.02</v>
          </cell>
          <cell r="F185">
            <v>6324</v>
          </cell>
          <cell r="G185">
            <v>0</v>
          </cell>
        </row>
        <row r="186">
          <cell r="A186" t="str">
            <v xml:space="preserve">Chazo p/tornillo </v>
          </cell>
          <cell r="B186" t="str">
            <v>UN</v>
          </cell>
          <cell r="C186">
            <v>1</v>
          </cell>
          <cell r="D186">
            <v>80</v>
          </cell>
          <cell r="E186">
            <v>0.02</v>
          </cell>
          <cell r="F186">
            <v>81.599999999999994</v>
          </cell>
          <cell r="G186">
            <v>0</v>
          </cell>
        </row>
        <row r="187">
          <cell r="A187" t="str">
            <v>Cheque red white roscado  3/4"; incluye accesorios</v>
          </cell>
          <cell r="B187" t="str">
            <v>UN</v>
          </cell>
          <cell r="C187">
            <v>1</v>
          </cell>
          <cell r="D187">
            <v>47900</v>
          </cell>
          <cell r="E187">
            <v>0.02</v>
          </cell>
          <cell r="F187">
            <v>48858</v>
          </cell>
          <cell r="G187">
            <v>0</v>
          </cell>
        </row>
        <row r="188">
          <cell r="A188" t="str">
            <v>Cheque red white roscado de   1/2"; incluye accesorios</v>
          </cell>
          <cell r="B188" t="str">
            <v>UN</v>
          </cell>
          <cell r="C188">
            <v>1</v>
          </cell>
          <cell r="D188">
            <v>26000</v>
          </cell>
          <cell r="E188">
            <v>0.02</v>
          </cell>
          <cell r="F188">
            <v>26520</v>
          </cell>
          <cell r="G188">
            <v>0</v>
          </cell>
        </row>
        <row r="189">
          <cell r="A189" t="str">
            <v>Cheque red white roscado de 1"; incluye accesorios</v>
          </cell>
          <cell r="B189" t="str">
            <v>UN</v>
          </cell>
          <cell r="C189">
            <v>1</v>
          </cell>
          <cell r="D189">
            <v>65000</v>
          </cell>
          <cell r="E189">
            <v>0.02</v>
          </cell>
          <cell r="F189">
            <v>66300</v>
          </cell>
          <cell r="G189">
            <v>0</v>
          </cell>
        </row>
        <row r="190">
          <cell r="A190" t="str">
            <v>Cinta aislante</v>
          </cell>
          <cell r="B190" t="str">
            <v>Un</v>
          </cell>
          <cell r="C190">
            <v>1</v>
          </cell>
          <cell r="D190">
            <v>3150</v>
          </cell>
          <cell r="E190">
            <v>0.02</v>
          </cell>
          <cell r="F190">
            <v>3213</v>
          </cell>
          <cell r="G190">
            <v>0</v>
          </cell>
        </row>
        <row r="191">
          <cell r="A191" t="str">
            <v>Cinta peligro</v>
          </cell>
          <cell r="B191" t="str">
            <v>ML</v>
          </cell>
          <cell r="C191">
            <v>1</v>
          </cell>
          <cell r="D191">
            <v>50</v>
          </cell>
          <cell r="E191">
            <v>0.02</v>
          </cell>
          <cell r="F191">
            <v>51</v>
          </cell>
          <cell r="G191">
            <v>0</v>
          </cell>
        </row>
        <row r="192">
          <cell r="A192" t="str">
            <v xml:space="preserve">Cinta Teflón </v>
          </cell>
          <cell r="B192" t="str">
            <v>UN</v>
          </cell>
          <cell r="C192">
            <v>1</v>
          </cell>
          <cell r="D192">
            <v>700</v>
          </cell>
          <cell r="E192">
            <v>0.02</v>
          </cell>
          <cell r="F192">
            <v>714</v>
          </cell>
          <cell r="G192">
            <v>0</v>
          </cell>
        </row>
        <row r="193">
          <cell r="A193" t="str">
            <v>Clavija de caucho 3 polos aérea</v>
          </cell>
          <cell r="B193" t="str">
            <v>Un</v>
          </cell>
          <cell r="C193">
            <v>1</v>
          </cell>
          <cell r="D193">
            <v>4000</v>
          </cell>
          <cell r="E193">
            <v>0.02</v>
          </cell>
          <cell r="F193">
            <v>4080</v>
          </cell>
          <cell r="G193">
            <v>0</v>
          </cell>
        </row>
        <row r="194">
          <cell r="A194" t="str">
            <v>CLORO DESINFECTANTE</v>
          </cell>
          <cell r="B194" t="str">
            <v>UN</v>
          </cell>
          <cell r="C194">
            <v>1</v>
          </cell>
          <cell r="D194">
            <v>12500</v>
          </cell>
          <cell r="E194">
            <v>0.02</v>
          </cell>
          <cell r="F194">
            <v>12750</v>
          </cell>
          <cell r="G194">
            <v>0</v>
          </cell>
        </row>
        <row r="195">
          <cell r="A195" t="str">
            <v>Codo 90º  CxC Sanitario 2"</v>
          </cell>
          <cell r="B195" t="str">
            <v>UN</v>
          </cell>
          <cell r="C195">
            <v>1</v>
          </cell>
          <cell r="D195">
            <v>2000</v>
          </cell>
          <cell r="E195">
            <v>0.02</v>
          </cell>
          <cell r="F195">
            <v>2040</v>
          </cell>
          <cell r="G195">
            <v>0</v>
          </cell>
        </row>
        <row r="196">
          <cell r="A196" t="str">
            <v>Codo 90º  CxC Sanitario 3"</v>
          </cell>
          <cell r="B196" t="str">
            <v>UN</v>
          </cell>
          <cell r="C196">
            <v>1</v>
          </cell>
          <cell r="D196">
            <v>4120</v>
          </cell>
          <cell r="E196">
            <v>0.02</v>
          </cell>
          <cell r="F196">
            <v>4202.3999999999996</v>
          </cell>
          <cell r="G196">
            <v>0</v>
          </cell>
        </row>
        <row r="197">
          <cell r="A197" t="str">
            <v>Codo 90º  CxC Sanitario 4"</v>
          </cell>
          <cell r="B197" t="str">
            <v>UN</v>
          </cell>
          <cell r="C197">
            <v>1</v>
          </cell>
          <cell r="D197">
            <v>7100</v>
          </cell>
          <cell r="E197">
            <v>0.02</v>
          </cell>
          <cell r="F197">
            <v>7242</v>
          </cell>
          <cell r="G197">
            <v>0</v>
          </cell>
        </row>
        <row r="198">
          <cell r="A198" t="str">
            <v>Codo 90º 1/4 CxC 3"</v>
          </cell>
          <cell r="B198" t="str">
            <v>UN</v>
          </cell>
          <cell r="C198">
            <v>1</v>
          </cell>
          <cell r="D198">
            <v>4120</v>
          </cell>
          <cell r="E198">
            <v>0.02</v>
          </cell>
          <cell r="F198">
            <v>4202.3999999999996</v>
          </cell>
          <cell r="G198">
            <v>0</v>
          </cell>
        </row>
        <row r="199">
          <cell r="A199" t="str">
            <v>Codo 90º 1/4 CxC 4"</v>
          </cell>
          <cell r="B199" t="str">
            <v>UN</v>
          </cell>
          <cell r="C199">
            <v>1</v>
          </cell>
          <cell r="D199">
            <v>7100</v>
          </cell>
          <cell r="E199">
            <v>0.02</v>
          </cell>
          <cell r="F199">
            <v>7242</v>
          </cell>
          <cell r="G199">
            <v>0</v>
          </cell>
        </row>
        <row r="200">
          <cell r="A200" t="str">
            <v>Codo 90º Pres.PVC 1 1/2"</v>
          </cell>
          <cell r="B200" t="str">
            <v>UN</v>
          </cell>
          <cell r="C200">
            <v>1</v>
          </cell>
          <cell r="D200">
            <v>3883</v>
          </cell>
          <cell r="E200">
            <v>0.02</v>
          </cell>
          <cell r="F200">
            <v>3960.66</v>
          </cell>
          <cell r="G200">
            <v>0</v>
          </cell>
        </row>
        <row r="201">
          <cell r="A201" t="str">
            <v>Codo 90º Pres.PVC 1"</v>
          </cell>
          <cell r="B201" t="str">
            <v>UN</v>
          </cell>
          <cell r="C201">
            <v>1</v>
          </cell>
          <cell r="D201">
            <v>1080</v>
          </cell>
          <cell r="E201">
            <v>0.02</v>
          </cell>
          <cell r="F201">
            <v>1101.5999999999999</v>
          </cell>
          <cell r="G201">
            <v>0</v>
          </cell>
        </row>
        <row r="202">
          <cell r="A202" t="str">
            <v>Codo 90º Pres.PVC 1/2"</v>
          </cell>
          <cell r="B202" t="str">
            <v>UN</v>
          </cell>
          <cell r="C202">
            <v>1</v>
          </cell>
          <cell r="D202">
            <v>290</v>
          </cell>
          <cell r="E202">
            <v>0.02</v>
          </cell>
          <cell r="F202">
            <v>295.8</v>
          </cell>
          <cell r="G202">
            <v>0</v>
          </cell>
        </row>
        <row r="203">
          <cell r="A203" t="str">
            <v>Codo 90º Pres.PVC 2"</v>
          </cell>
          <cell r="B203" t="str">
            <v>UN</v>
          </cell>
          <cell r="C203">
            <v>1</v>
          </cell>
          <cell r="D203">
            <v>5046</v>
          </cell>
          <cell r="E203">
            <v>0.02</v>
          </cell>
          <cell r="F203">
            <v>5146.92</v>
          </cell>
          <cell r="G203">
            <v>0</v>
          </cell>
        </row>
        <row r="204">
          <cell r="A204" t="str">
            <v>Codo 90º Pres.PVC 3/4"</v>
          </cell>
          <cell r="B204" t="str">
            <v>UN</v>
          </cell>
          <cell r="C204">
            <v>1</v>
          </cell>
          <cell r="D204">
            <v>550</v>
          </cell>
          <cell r="E204">
            <v>0.02</v>
          </cell>
          <cell r="F204">
            <v>561</v>
          </cell>
          <cell r="G204">
            <v>0</v>
          </cell>
        </row>
        <row r="205">
          <cell r="A205" t="str">
            <v>Codo bajante 90º PVC rectangular</v>
          </cell>
          <cell r="B205" t="str">
            <v>UN</v>
          </cell>
          <cell r="C205">
            <v>1</v>
          </cell>
          <cell r="D205">
            <v>5269</v>
          </cell>
          <cell r="E205">
            <v>0.02</v>
          </cell>
          <cell r="F205">
            <v>5374.38</v>
          </cell>
          <cell r="G205">
            <v>0</v>
          </cell>
        </row>
        <row r="206">
          <cell r="A206" t="str">
            <v>Codo H.G: 1"</v>
          </cell>
          <cell r="B206" t="str">
            <v>UN</v>
          </cell>
          <cell r="C206">
            <v>1</v>
          </cell>
          <cell r="D206">
            <v>5136</v>
          </cell>
          <cell r="E206">
            <v>0.02</v>
          </cell>
          <cell r="F206">
            <v>5238.72</v>
          </cell>
          <cell r="G206">
            <v>0</v>
          </cell>
        </row>
        <row r="207">
          <cell r="A207" t="str">
            <v>Codo H.G: 1. 1/2"</v>
          </cell>
          <cell r="B207" t="str">
            <v>UN</v>
          </cell>
          <cell r="C207">
            <v>1</v>
          </cell>
          <cell r="D207">
            <v>10649</v>
          </cell>
          <cell r="E207">
            <v>0.02</v>
          </cell>
          <cell r="F207">
            <v>10861.98</v>
          </cell>
          <cell r="G207">
            <v>0</v>
          </cell>
        </row>
        <row r="208">
          <cell r="A208" t="str">
            <v>Codo H.G: 1/2"</v>
          </cell>
          <cell r="B208" t="str">
            <v>UN</v>
          </cell>
          <cell r="C208">
            <v>1</v>
          </cell>
          <cell r="D208">
            <v>2662</v>
          </cell>
          <cell r="E208">
            <v>0.02</v>
          </cell>
          <cell r="F208">
            <v>2715.24</v>
          </cell>
          <cell r="G208">
            <v>0</v>
          </cell>
        </row>
        <row r="209">
          <cell r="A209" t="str">
            <v>Codo PVC-P 1/2"</v>
          </cell>
          <cell r="B209" t="str">
            <v>UN</v>
          </cell>
          <cell r="C209">
            <v>1</v>
          </cell>
          <cell r="D209">
            <v>290</v>
          </cell>
          <cell r="E209">
            <v>0.02</v>
          </cell>
          <cell r="F209">
            <v>295.8</v>
          </cell>
          <cell r="G209">
            <v>0</v>
          </cell>
        </row>
        <row r="210">
          <cell r="A210" t="str">
            <v>Codo PVC-P 3/4"</v>
          </cell>
          <cell r="B210" t="str">
            <v>UN</v>
          </cell>
          <cell r="C210">
            <v>1</v>
          </cell>
          <cell r="D210">
            <v>550</v>
          </cell>
          <cell r="E210">
            <v>0.02</v>
          </cell>
          <cell r="F210">
            <v>561</v>
          </cell>
          <cell r="G210">
            <v>0</v>
          </cell>
        </row>
        <row r="211">
          <cell r="A211" t="str">
            <v>Codo PVC-S  22,5º</v>
          </cell>
          <cell r="B211" t="str">
            <v>UN</v>
          </cell>
          <cell r="C211">
            <v>1</v>
          </cell>
          <cell r="D211">
            <v>3000</v>
          </cell>
          <cell r="E211">
            <v>0.02</v>
          </cell>
          <cell r="F211">
            <v>3060</v>
          </cell>
          <cell r="G211">
            <v>0</v>
          </cell>
        </row>
        <row r="212">
          <cell r="A212" t="str">
            <v>Concreto de 3,000 p.s.i., premezclado y  bombeado</v>
          </cell>
          <cell r="B212" t="str">
            <v>M3</v>
          </cell>
          <cell r="C212">
            <v>1</v>
          </cell>
          <cell r="D212">
            <v>336000</v>
          </cell>
          <cell r="E212">
            <v>0.02</v>
          </cell>
          <cell r="F212">
            <v>336000</v>
          </cell>
          <cell r="G212">
            <v>0</v>
          </cell>
        </row>
        <row r="213">
          <cell r="A213" t="str">
            <v>Conector para varilla cooper weld</v>
          </cell>
          <cell r="B213" t="str">
            <v>UN</v>
          </cell>
          <cell r="C213">
            <v>1</v>
          </cell>
          <cell r="D213">
            <v>4500</v>
          </cell>
          <cell r="E213">
            <v>0.02</v>
          </cell>
          <cell r="F213">
            <v>4590</v>
          </cell>
          <cell r="G213">
            <v>0</v>
          </cell>
        </row>
        <row r="214">
          <cell r="A214" t="str">
            <v>Contador electrónico bifásico</v>
          </cell>
          <cell r="B214" t="str">
            <v>UN</v>
          </cell>
          <cell r="C214">
            <v>1</v>
          </cell>
          <cell r="D214">
            <v>326500</v>
          </cell>
          <cell r="E214">
            <v>0.02</v>
          </cell>
          <cell r="F214">
            <v>333030</v>
          </cell>
          <cell r="G214">
            <v>0</v>
          </cell>
        </row>
        <row r="215">
          <cell r="A215" t="str">
            <v>Contador electrónico Trifásico</v>
          </cell>
          <cell r="B215" t="str">
            <v>UN</v>
          </cell>
          <cell r="C215">
            <v>1</v>
          </cell>
          <cell r="D215">
            <v>440000</v>
          </cell>
          <cell r="E215">
            <v>0.02</v>
          </cell>
          <cell r="F215">
            <v>448800</v>
          </cell>
          <cell r="G215">
            <v>0</v>
          </cell>
        </row>
        <row r="216">
          <cell r="A216" t="str">
            <v>Coraza PVC de 1/2"</v>
          </cell>
          <cell r="B216" t="str">
            <v>Ml</v>
          </cell>
          <cell r="C216">
            <v>1</v>
          </cell>
          <cell r="D216">
            <v>1550</v>
          </cell>
          <cell r="E216">
            <v>0.02</v>
          </cell>
          <cell r="F216">
            <v>1581</v>
          </cell>
          <cell r="G216">
            <v>0</v>
          </cell>
        </row>
        <row r="217">
          <cell r="A217" t="str">
            <v>Cortacircuito de cañuela</v>
          </cell>
          <cell r="B217" t="str">
            <v>Un</v>
          </cell>
          <cell r="C217">
            <v>1</v>
          </cell>
          <cell r="D217">
            <v>176000</v>
          </cell>
          <cell r="E217">
            <v>0.02</v>
          </cell>
          <cell r="F217">
            <v>179520</v>
          </cell>
          <cell r="G217">
            <v>0</v>
          </cell>
        </row>
        <row r="218">
          <cell r="A218" t="str">
            <v>Cortafrío</v>
          </cell>
          <cell r="B218" t="str">
            <v>Un</v>
          </cell>
          <cell r="C218">
            <v>1</v>
          </cell>
          <cell r="D218">
            <v>24150</v>
          </cell>
          <cell r="E218">
            <v>0.02</v>
          </cell>
          <cell r="F218">
            <v>24633</v>
          </cell>
          <cell r="G218">
            <v>0</v>
          </cell>
        </row>
        <row r="219">
          <cell r="A219" t="str">
            <v>Cruceta de 1.50</v>
          </cell>
          <cell r="B219" t="str">
            <v>Un</v>
          </cell>
          <cell r="C219">
            <v>1</v>
          </cell>
          <cell r="D219">
            <v>76900</v>
          </cell>
          <cell r="E219">
            <v>0.02</v>
          </cell>
          <cell r="F219">
            <v>78438</v>
          </cell>
          <cell r="G219">
            <v>0</v>
          </cell>
        </row>
        <row r="220">
          <cell r="A220" t="str">
            <v>Curva conduit PVC 1"</v>
          </cell>
          <cell r="B220" t="str">
            <v>Un</v>
          </cell>
          <cell r="C220">
            <v>1</v>
          </cell>
          <cell r="D220">
            <v>1161.5999999999999</v>
          </cell>
          <cell r="E220">
            <v>0.02</v>
          </cell>
          <cell r="F220">
            <v>1184.83</v>
          </cell>
          <cell r="G220">
            <v>0</v>
          </cell>
        </row>
        <row r="221">
          <cell r="A221" t="str">
            <v>Curva conduit PVC 1/2"</v>
          </cell>
          <cell r="B221" t="str">
            <v>Un</v>
          </cell>
          <cell r="C221">
            <v>1</v>
          </cell>
          <cell r="D221">
            <v>765.6</v>
          </cell>
          <cell r="E221">
            <v>0.02</v>
          </cell>
          <cell r="F221">
            <v>780.91</v>
          </cell>
          <cell r="G221">
            <v>0</v>
          </cell>
        </row>
        <row r="222">
          <cell r="A222" t="str">
            <v>Curva conduit PVC 1-1/2"</v>
          </cell>
          <cell r="B222" t="str">
            <v>Un</v>
          </cell>
          <cell r="C222">
            <v>1</v>
          </cell>
          <cell r="D222">
            <v>2540</v>
          </cell>
          <cell r="E222">
            <v>0.02</v>
          </cell>
          <cell r="F222">
            <v>2590.8000000000002</v>
          </cell>
          <cell r="G222">
            <v>0</v>
          </cell>
        </row>
        <row r="223">
          <cell r="A223" t="str">
            <v>Curva conduit PVC 3/4"</v>
          </cell>
          <cell r="B223" t="str">
            <v>Un</v>
          </cell>
          <cell r="C223">
            <v>1</v>
          </cell>
          <cell r="D223">
            <v>805.2</v>
          </cell>
          <cell r="E223">
            <v>0.02</v>
          </cell>
          <cell r="F223">
            <v>821.3</v>
          </cell>
          <cell r="G223">
            <v>0</v>
          </cell>
        </row>
        <row r="224">
          <cell r="A224" t="str">
            <v>Curva galvanizada de 1 1/2"</v>
          </cell>
          <cell r="B224" t="str">
            <v>UN</v>
          </cell>
          <cell r="C224">
            <v>0</v>
          </cell>
          <cell r="D224">
            <v>13200</v>
          </cell>
          <cell r="E224">
            <v>0.02</v>
          </cell>
          <cell r="F224">
            <v>13464</v>
          </cell>
          <cell r="G224">
            <v>0</v>
          </cell>
        </row>
        <row r="225">
          <cell r="A225" t="str">
            <v>Curva galvanizada de 1 1/4"</v>
          </cell>
          <cell r="B225" t="str">
            <v>UN</v>
          </cell>
          <cell r="C225">
            <v>1</v>
          </cell>
          <cell r="D225">
            <v>10100</v>
          </cell>
          <cell r="E225">
            <v>0.02</v>
          </cell>
          <cell r="F225">
            <v>10302</v>
          </cell>
          <cell r="G225">
            <v>0</v>
          </cell>
        </row>
        <row r="226">
          <cell r="A226" t="str">
            <v>Curva galvanizada de 1"</v>
          </cell>
          <cell r="B226" t="str">
            <v>UN</v>
          </cell>
          <cell r="C226">
            <v>1</v>
          </cell>
          <cell r="D226">
            <v>3900</v>
          </cell>
          <cell r="E226">
            <v>0.02</v>
          </cell>
          <cell r="F226">
            <v>3978</v>
          </cell>
          <cell r="G226">
            <v>0</v>
          </cell>
        </row>
        <row r="227">
          <cell r="A227" t="str">
            <v>Derivación luminaria con empalme y cable encauchetado</v>
          </cell>
          <cell r="B227" t="str">
            <v>UN</v>
          </cell>
          <cell r="C227">
            <v>1</v>
          </cell>
          <cell r="D227">
            <v>39800</v>
          </cell>
          <cell r="E227">
            <v>0.02</v>
          </cell>
          <cell r="F227">
            <v>40596</v>
          </cell>
          <cell r="G227">
            <v>0</v>
          </cell>
        </row>
        <row r="228">
          <cell r="A228" t="str">
            <v>Desagüe automatico lavamanos</v>
          </cell>
          <cell r="B228" t="str">
            <v>un</v>
          </cell>
          <cell r="C228">
            <v>1</v>
          </cell>
          <cell r="D228">
            <v>13900</v>
          </cell>
          <cell r="E228">
            <v>0.02</v>
          </cell>
          <cell r="F228">
            <v>14178</v>
          </cell>
          <cell r="G228">
            <v>0</v>
          </cell>
        </row>
        <row r="229">
          <cell r="A229" t="str">
            <v>Detergentes, ácidos</v>
          </cell>
          <cell r="B229" t="str">
            <v>GL</v>
          </cell>
          <cell r="C229">
            <v>1</v>
          </cell>
          <cell r="D229">
            <v>750</v>
          </cell>
          <cell r="E229">
            <v>0.02</v>
          </cell>
          <cell r="F229">
            <v>765</v>
          </cell>
          <cell r="G229">
            <v>0</v>
          </cell>
        </row>
        <row r="230">
          <cell r="A230" t="str">
            <v>Diagonal</v>
          </cell>
          <cell r="B230" t="str">
            <v>Un</v>
          </cell>
          <cell r="C230">
            <v>1</v>
          </cell>
          <cell r="D230">
            <v>61300</v>
          </cell>
          <cell r="E230">
            <v>0.02</v>
          </cell>
          <cell r="F230">
            <v>62526</v>
          </cell>
          <cell r="G230">
            <v>0</v>
          </cell>
        </row>
        <row r="231">
          <cell r="A231" t="str">
            <v>Disolvente Thinner</v>
          </cell>
          <cell r="B231" t="str">
            <v>GL</v>
          </cell>
          <cell r="C231">
            <v>1</v>
          </cell>
          <cell r="D231">
            <v>15540</v>
          </cell>
          <cell r="E231">
            <v>0.02</v>
          </cell>
          <cell r="F231">
            <v>15850.8</v>
          </cell>
          <cell r="G231">
            <v>0</v>
          </cell>
        </row>
        <row r="232">
          <cell r="A232" t="str">
            <v>Divisor Ref ALN - 546</v>
          </cell>
          <cell r="B232" t="str">
            <v>ML</v>
          </cell>
          <cell r="C232">
            <v>1</v>
          </cell>
          <cell r="D232">
            <v>10570</v>
          </cell>
          <cell r="E232">
            <v>0.02</v>
          </cell>
          <cell r="F232">
            <v>10781.4</v>
          </cell>
          <cell r="G232" t="str">
            <v>alumiio</v>
          </cell>
        </row>
        <row r="233">
          <cell r="A233" t="str">
            <v>Domo acrílico</v>
          </cell>
          <cell r="B233" t="str">
            <v>Un</v>
          </cell>
          <cell r="C233">
            <v>1</v>
          </cell>
          <cell r="D233">
            <v>79900</v>
          </cell>
          <cell r="E233">
            <v>0.02</v>
          </cell>
          <cell r="F233">
            <v>81498</v>
          </cell>
          <cell r="G233">
            <v>0</v>
          </cell>
        </row>
        <row r="234">
          <cell r="A234" t="str">
            <v xml:space="preserve">Ducha  sencilla incluye accesorios </v>
          </cell>
          <cell r="B234" t="str">
            <v>UN</v>
          </cell>
          <cell r="C234">
            <v>1</v>
          </cell>
          <cell r="D234">
            <v>60000</v>
          </cell>
          <cell r="E234">
            <v>0.02</v>
          </cell>
          <cell r="F234">
            <v>61200</v>
          </cell>
          <cell r="G234">
            <v>0</v>
          </cell>
        </row>
        <row r="235">
          <cell r="A235" t="str">
            <v>Durmiente abarco 4M</v>
          </cell>
          <cell r="B235" t="str">
            <v>ML</v>
          </cell>
          <cell r="C235">
            <v>1</v>
          </cell>
          <cell r="D235">
            <v>4785</v>
          </cell>
          <cell r="E235">
            <v>0.02</v>
          </cell>
          <cell r="F235">
            <v>4880.7</v>
          </cell>
          <cell r="G235">
            <v>0</v>
          </cell>
        </row>
        <row r="236">
          <cell r="A236" t="str">
            <v>Durmiente ordinario 3 m</v>
          </cell>
          <cell r="B236" t="str">
            <v>ML</v>
          </cell>
          <cell r="C236">
            <v>1</v>
          </cell>
          <cell r="D236">
            <v>3500</v>
          </cell>
          <cell r="E236">
            <v>0.02</v>
          </cell>
          <cell r="F236">
            <v>3570</v>
          </cell>
          <cell r="G236">
            <v>0</v>
          </cell>
        </row>
        <row r="237">
          <cell r="A237" t="str">
            <v>Empaque Triangular Caucho</v>
          </cell>
          <cell r="B237" t="str">
            <v>ML</v>
          </cell>
          <cell r="C237">
            <v>1</v>
          </cell>
          <cell r="D237">
            <v>650</v>
          </cell>
          <cell r="E237">
            <v>0.02</v>
          </cell>
          <cell r="F237">
            <v>663</v>
          </cell>
          <cell r="G237" t="str">
            <v>aluminio</v>
          </cell>
        </row>
        <row r="238">
          <cell r="A238" t="str">
            <v>Encauchetado 3x14</v>
          </cell>
          <cell r="B238" t="str">
            <v>Ml</v>
          </cell>
          <cell r="C238">
            <v>1</v>
          </cell>
          <cell r="D238">
            <v>4378</v>
          </cell>
          <cell r="E238">
            <v>0.02</v>
          </cell>
          <cell r="F238">
            <v>4465.5600000000004</v>
          </cell>
          <cell r="G238">
            <v>0</v>
          </cell>
        </row>
        <row r="239">
          <cell r="A239" t="str">
            <v>Enchape de mesón en madera Cedro</v>
          </cell>
          <cell r="B239" t="str">
            <v>M2</v>
          </cell>
          <cell r="C239">
            <v>1</v>
          </cell>
          <cell r="D239">
            <v>95000</v>
          </cell>
          <cell r="E239">
            <v>0.02</v>
          </cell>
          <cell r="F239">
            <v>96900</v>
          </cell>
          <cell r="G239">
            <v>0</v>
          </cell>
        </row>
        <row r="240">
          <cell r="A240" t="str">
            <v>Encofroil MET- Desmoldante Cast Off</v>
          </cell>
          <cell r="B240" t="str">
            <v>Kg</v>
          </cell>
          <cell r="C240">
            <v>1</v>
          </cell>
          <cell r="D240">
            <v>1147.0588235294117</v>
          </cell>
          <cell r="E240">
            <v>0.02</v>
          </cell>
          <cell r="F240">
            <v>1170</v>
          </cell>
          <cell r="G240">
            <v>0</v>
          </cell>
        </row>
        <row r="241">
          <cell r="A241" t="str">
            <v>Escuadra metálica para anclaje</v>
          </cell>
          <cell r="B241" t="str">
            <v>UN</v>
          </cell>
          <cell r="C241">
            <v>1</v>
          </cell>
          <cell r="D241">
            <v>3000</v>
          </cell>
          <cell r="E241">
            <v>0.02</v>
          </cell>
          <cell r="F241">
            <v>3060</v>
          </cell>
          <cell r="G241">
            <v>0</v>
          </cell>
        </row>
        <row r="242">
          <cell r="A242" t="str">
            <v>Esfumado 20,5 x 20,5</v>
          </cell>
          <cell r="B242" t="str">
            <v>M2</v>
          </cell>
          <cell r="C242">
            <v>1</v>
          </cell>
          <cell r="D242">
            <v>12400</v>
          </cell>
          <cell r="E242">
            <v>0.02</v>
          </cell>
          <cell r="F242">
            <v>12648</v>
          </cell>
          <cell r="G242">
            <v>0</v>
          </cell>
        </row>
        <row r="243">
          <cell r="A243" t="str">
            <v>Esmalte epoxico Epoxibler 2 componentes</v>
          </cell>
          <cell r="B243" t="str">
            <v>GL</v>
          </cell>
          <cell r="C243">
            <v>1</v>
          </cell>
          <cell r="D243">
            <v>179900</v>
          </cell>
          <cell r="E243">
            <v>0.02</v>
          </cell>
          <cell r="F243">
            <v>183498</v>
          </cell>
          <cell r="G243">
            <v>0</v>
          </cell>
        </row>
        <row r="244">
          <cell r="A244" t="str">
            <v>Esmalte mate supersintético</v>
          </cell>
          <cell r="B244" t="str">
            <v>GL</v>
          </cell>
          <cell r="C244">
            <v>1</v>
          </cell>
          <cell r="D244">
            <v>59276</v>
          </cell>
          <cell r="E244">
            <v>0.02</v>
          </cell>
          <cell r="F244">
            <v>60461.52</v>
          </cell>
          <cell r="G244">
            <v>0</v>
          </cell>
        </row>
        <row r="245">
          <cell r="A245" t="str">
            <v>Esmalte sintético para señalización</v>
          </cell>
          <cell r="B245" t="str">
            <v>GL</v>
          </cell>
          <cell r="C245">
            <v>1</v>
          </cell>
          <cell r="D245">
            <v>55900</v>
          </cell>
          <cell r="E245">
            <v>0.02</v>
          </cell>
          <cell r="F245">
            <v>57018</v>
          </cell>
          <cell r="G245">
            <v>0</v>
          </cell>
        </row>
        <row r="246">
          <cell r="A246" t="str">
            <v>Esmalte sintético Pintulux</v>
          </cell>
          <cell r="B246" t="str">
            <v>GL</v>
          </cell>
          <cell r="C246">
            <v>1</v>
          </cell>
          <cell r="D246">
            <v>54800</v>
          </cell>
          <cell r="E246">
            <v>0.02</v>
          </cell>
          <cell r="F246">
            <v>55896</v>
          </cell>
          <cell r="G246">
            <v>0</v>
          </cell>
        </row>
        <row r="247">
          <cell r="A247" t="str">
            <v>Esmalte sobre reja</v>
          </cell>
          <cell r="B247" t="str">
            <v>M2</v>
          </cell>
          <cell r="C247">
            <v>1</v>
          </cell>
          <cell r="D247">
            <v>2500</v>
          </cell>
          <cell r="E247">
            <v>0.02</v>
          </cell>
          <cell r="F247">
            <v>2550</v>
          </cell>
          <cell r="G247">
            <v>0</v>
          </cell>
        </row>
        <row r="248">
          <cell r="A248" t="str">
            <v>Espárrago para anclaje</v>
          </cell>
          <cell r="B248" t="str">
            <v>Un</v>
          </cell>
          <cell r="C248">
            <v>1</v>
          </cell>
          <cell r="D248">
            <v>770</v>
          </cell>
          <cell r="E248">
            <v>0.02</v>
          </cell>
          <cell r="F248">
            <v>785.4</v>
          </cell>
          <cell r="G248">
            <v>0</v>
          </cell>
        </row>
        <row r="249">
          <cell r="A249" t="str">
            <v>Espejo biselado de 4 mm</v>
          </cell>
          <cell r="B249" t="str">
            <v>M2</v>
          </cell>
          <cell r="C249">
            <v>1</v>
          </cell>
          <cell r="D249">
            <v>39400</v>
          </cell>
          <cell r="E249">
            <v>0.02</v>
          </cell>
          <cell r="F249">
            <v>40188</v>
          </cell>
          <cell r="G249">
            <v>0</v>
          </cell>
        </row>
        <row r="250">
          <cell r="A250" t="str">
            <v>Estaca madera para replanteo</v>
          </cell>
          <cell r="B250" t="str">
            <v>UN</v>
          </cell>
          <cell r="C250">
            <v>1</v>
          </cell>
          <cell r="D250">
            <v>200</v>
          </cell>
          <cell r="E250">
            <v>0.02</v>
          </cell>
          <cell r="F250">
            <v>204</v>
          </cell>
          <cell r="G250">
            <v>0</v>
          </cell>
        </row>
        <row r="251">
          <cell r="A251" t="str">
            <v xml:space="preserve">Estuco </v>
          </cell>
          <cell r="B251" t="str">
            <v>KG</v>
          </cell>
          <cell r="C251">
            <v>1</v>
          </cell>
          <cell r="D251">
            <v>960</v>
          </cell>
          <cell r="E251">
            <v>0.02</v>
          </cell>
          <cell r="F251">
            <v>979.2</v>
          </cell>
          <cell r="G251">
            <v>0</v>
          </cell>
        </row>
        <row r="252">
          <cell r="A252" t="str">
            <v xml:space="preserve">Falleba </v>
          </cell>
          <cell r="B252" t="str">
            <v>UN</v>
          </cell>
          <cell r="C252">
            <v>1</v>
          </cell>
          <cell r="D252">
            <v>9900</v>
          </cell>
          <cell r="E252">
            <v>0.02</v>
          </cell>
          <cell r="F252">
            <v>10098</v>
          </cell>
          <cell r="G252">
            <v>0</v>
          </cell>
        </row>
        <row r="253">
          <cell r="A253" t="str">
            <v>Falleba con portacandado</v>
          </cell>
          <cell r="B253" t="str">
            <v>UN</v>
          </cell>
          <cell r="C253">
            <v>1</v>
          </cell>
          <cell r="D253">
            <v>20000</v>
          </cell>
          <cell r="E253">
            <v>0.02</v>
          </cell>
          <cell r="F253">
            <v>20400</v>
          </cell>
          <cell r="G253">
            <v>0</v>
          </cell>
        </row>
        <row r="254">
          <cell r="A254" t="str">
            <v>Flotador 3/4 plg - bronce, incluye accesorios</v>
          </cell>
          <cell r="B254" t="str">
            <v>UN</v>
          </cell>
          <cell r="C254">
            <v>1</v>
          </cell>
          <cell r="D254">
            <v>51505</v>
          </cell>
          <cell r="E254">
            <v>0.02</v>
          </cell>
          <cell r="F254">
            <v>52535.1</v>
          </cell>
          <cell r="G254">
            <v>0</v>
          </cell>
        </row>
        <row r="255">
          <cell r="A255" t="str">
            <v>Flotador mecánico 1" Incluye accesorios</v>
          </cell>
          <cell r="B255" t="str">
            <v>UN</v>
          </cell>
          <cell r="C255">
            <v>1</v>
          </cell>
          <cell r="D255">
            <v>97440</v>
          </cell>
          <cell r="E255">
            <v>0.02</v>
          </cell>
          <cell r="F255">
            <v>99388.800000000003</v>
          </cell>
          <cell r="G255">
            <v>0</v>
          </cell>
        </row>
        <row r="256">
          <cell r="A256" t="str">
            <v>Fluorescente 2x32 bajo consumo</v>
          </cell>
          <cell r="B256" t="str">
            <v>Un</v>
          </cell>
          <cell r="C256">
            <v>1</v>
          </cell>
          <cell r="D256">
            <v>95590</v>
          </cell>
          <cell r="E256">
            <v>0.02</v>
          </cell>
          <cell r="F256">
            <v>97501.8</v>
          </cell>
          <cell r="G256">
            <v>0</v>
          </cell>
        </row>
        <row r="257">
          <cell r="A257" t="str">
            <v>Fotocelda para luminaria en poste</v>
          </cell>
          <cell r="B257" t="str">
            <v>UN</v>
          </cell>
          <cell r="C257">
            <v>1</v>
          </cell>
          <cell r="D257">
            <v>39800</v>
          </cell>
          <cell r="E257">
            <v>0.02</v>
          </cell>
          <cell r="F257">
            <v>40596</v>
          </cell>
          <cell r="G257">
            <v>0</v>
          </cell>
        </row>
        <row r="258">
          <cell r="A258" t="str">
            <v xml:space="preserve">Gancho galvanizado con platina </v>
          </cell>
          <cell r="B258" t="str">
            <v>UN</v>
          </cell>
          <cell r="C258">
            <v>1</v>
          </cell>
          <cell r="D258">
            <v>11500</v>
          </cell>
          <cell r="E258">
            <v>0.02</v>
          </cell>
          <cell r="F258">
            <v>11730</v>
          </cell>
          <cell r="G258">
            <v>0</v>
          </cell>
        </row>
        <row r="259">
          <cell r="A259" t="str">
            <v>Gancho para canaleta 90 madera</v>
          </cell>
          <cell r="B259" t="str">
            <v>UN</v>
          </cell>
          <cell r="C259">
            <v>1</v>
          </cell>
          <cell r="D259">
            <v>1124</v>
          </cell>
          <cell r="E259">
            <v>0.02</v>
          </cell>
          <cell r="F259">
            <v>1146.48</v>
          </cell>
          <cell r="G259">
            <v>0</v>
          </cell>
        </row>
        <row r="260">
          <cell r="A260" t="str">
            <v>Gancho teja eternit 150mm</v>
          </cell>
          <cell r="B260" t="str">
            <v>UN</v>
          </cell>
          <cell r="C260">
            <v>1</v>
          </cell>
          <cell r="D260">
            <v>435</v>
          </cell>
          <cell r="E260">
            <v>0.02</v>
          </cell>
          <cell r="F260">
            <v>443.7</v>
          </cell>
          <cell r="G260">
            <v>0</v>
          </cell>
        </row>
        <row r="261">
          <cell r="A261" t="str">
            <v>Gancho teja eternit 55mm</v>
          </cell>
          <cell r="B261" t="str">
            <v>UN</v>
          </cell>
          <cell r="C261">
            <v>1</v>
          </cell>
          <cell r="D261">
            <v>217</v>
          </cell>
          <cell r="E261">
            <v>0.02</v>
          </cell>
          <cell r="F261">
            <v>221.34</v>
          </cell>
          <cell r="G261">
            <v>0</v>
          </cell>
        </row>
        <row r="262">
          <cell r="A262" t="str">
            <v>Gancho Tensor GalvanizadoTipo comercial 5/16 x 4 1/4"</v>
          </cell>
          <cell r="B262" t="str">
            <v>UN</v>
          </cell>
          <cell r="C262">
            <v>1</v>
          </cell>
          <cell r="D262">
            <v>2800</v>
          </cell>
          <cell r="E262">
            <v>0.02</v>
          </cell>
          <cell r="F262">
            <v>2856</v>
          </cell>
          <cell r="G262">
            <v>0</v>
          </cell>
        </row>
        <row r="263">
          <cell r="A263" t="str">
            <v>Geotextil NT 1600</v>
          </cell>
          <cell r="B263" t="str">
            <v>M2</v>
          </cell>
          <cell r="C263">
            <v>1</v>
          </cell>
          <cell r="D263">
            <v>3200</v>
          </cell>
          <cell r="E263">
            <v>0.02</v>
          </cell>
          <cell r="F263">
            <v>3264</v>
          </cell>
          <cell r="G263">
            <v>0</v>
          </cell>
        </row>
        <row r="264">
          <cell r="A264" t="str">
            <v>Geotextil Tejido 1700</v>
          </cell>
          <cell r="B264" t="str">
            <v>M2</v>
          </cell>
          <cell r="C264">
            <v>1</v>
          </cell>
          <cell r="D264">
            <v>4090</v>
          </cell>
          <cell r="E264">
            <v>0.02</v>
          </cell>
          <cell r="F264">
            <v>4171.8</v>
          </cell>
          <cell r="G264">
            <v>0</v>
          </cell>
        </row>
        <row r="265">
          <cell r="A265" t="str">
            <v>Grafil 6 mm</v>
          </cell>
          <cell r="B265" t="str">
            <v>kg</v>
          </cell>
          <cell r="C265">
            <v>1</v>
          </cell>
          <cell r="D265">
            <v>2784</v>
          </cell>
          <cell r="E265">
            <v>0.02</v>
          </cell>
          <cell r="F265">
            <v>2839.68</v>
          </cell>
          <cell r="G265">
            <v>0</v>
          </cell>
        </row>
        <row r="266">
          <cell r="A266" t="str">
            <v>Grafil 8 mm</v>
          </cell>
          <cell r="B266" t="str">
            <v>kg</v>
          </cell>
          <cell r="C266">
            <v>1</v>
          </cell>
          <cell r="D266">
            <v>2784</v>
          </cell>
          <cell r="E266">
            <v>0.02</v>
          </cell>
          <cell r="F266">
            <v>2839.68</v>
          </cell>
          <cell r="G266">
            <v>0</v>
          </cell>
        </row>
        <row r="267">
          <cell r="A267" t="str">
            <v>Granito No.2</v>
          </cell>
          <cell r="B267" t="str">
            <v>Bulto</v>
          </cell>
          <cell r="C267">
            <v>1</v>
          </cell>
          <cell r="D267">
            <v>23900</v>
          </cell>
          <cell r="E267">
            <v>0.02</v>
          </cell>
          <cell r="F267">
            <v>24378</v>
          </cell>
          <cell r="G267">
            <v>0</v>
          </cell>
        </row>
        <row r="268">
          <cell r="A268" t="str">
            <v>Granito Pulido para mesones</v>
          </cell>
          <cell r="B268" t="str">
            <v>M2</v>
          </cell>
          <cell r="C268">
            <v>1</v>
          </cell>
          <cell r="D268">
            <v>9000</v>
          </cell>
          <cell r="E268">
            <v>0.02</v>
          </cell>
          <cell r="F268">
            <v>9180</v>
          </cell>
          <cell r="G268">
            <v>0</v>
          </cell>
        </row>
        <row r="269">
          <cell r="A269" t="str">
            <v>Gravilla de rio (viaje 5 m3)</v>
          </cell>
          <cell r="B269" t="str">
            <v>M3</v>
          </cell>
          <cell r="C269">
            <v>1</v>
          </cell>
          <cell r="D269">
            <v>80000</v>
          </cell>
          <cell r="E269">
            <v>0.02</v>
          </cell>
          <cell r="F269">
            <v>81600</v>
          </cell>
          <cell r="G269">
            <v>0</v>
          </cell>
        </row>
        <row r="270">
          <cell r="A270" t="str">
            <v>Gravilla mona Nº 2</v>
          </cell>
          <cell r="B270" t="str">
            <v>Bulto</v>
          </cell>
          <cell r="C270">
            <v>1</v>
          </cell>
          <cell r="D270">
            <v>23900</v>
          </cell>
          <cell r="E270">
            <v>0.02</v>
          </cell>
          <cell r="F270">
            <v>24378</v>
          </cell>
          <cell r="G270">
            <v>0</v>
          </cell>
        </row>
        <row r="271">
          <cell r="A271" t="str">
            <v>Griferia Lavaplatos sencilla metal cromo</v>
          </cell>
          <cell r="B271" t="str">
            <v>un</v>
          </cell>
          <cell r="C271">
            <v>1</v>
          </cell>
          <cell r="D271">
            <v>35900</v>
          </cell>
          <cell r="E271">
            <v>0.02</v>
          </cell>
          <cell r="F271">
            <v>36618</v>
          </cell>
          <cell r="G271">
            <v>0</v>
          </cell>
        </row>
        <row r="272">
          <cell r="A272" t="str">
            <v>Grúa</v>
          </cell>
          <cell r="B272" t="str">
            <v>Día</v>
          </cell>
          <cell r="C272">
            <v>1</v>
          </cell>
          <cell r="D272">
            <v>350000</v>
          </cell>
          <cell r="E272">
            <v>0.02</v>
          </cell>
          <cell r="F272">
            <v>357000</v>
          </cell>
          <cell r="G272">
            <v>0</v>
          </cell>
        </row>
        <row r="273">
          <cell r="A273" t="str">
            <v>Guardaescoba granito  7 X 33</v>
          </cell>
          <cell r="B273" t="str">
            <v>Ml</v>
          </cell>
          <cell r="C273">
            <v>1</v>
          </cell>
          <cell r="D273">
            <v>14900</v>
          </cell>
          <cell r="E273">
            <v>0.02</v>
          </cell>
          <cell r="F273">
            <v>15198</v>
          </cell>
          <cell r="G273">
            <v>0</v>
          </cell>
        </row>
        <row r="274">
          <cell r="A274" t="str">
            <v>Guardaescoba granito pulido media caña; tipo alfa</v>
          </cell>
          <cell r="B274" t="str">
            <v>Ml</v>
          </cell>
          <cell r="C274">
            <v>1</v>
          </cell>
          <cell r="D274">
            <v>35000</v>
          </cell>
          <cell r="E274">
            <v>0.02</v>
          </cell>
          <cell r="F274">
            <v>35700</v>
          </cell>
          <cell r="G274">
            <v>0</v>
          </cell>
        </row>
        <row r="275">
          <cell r="A275" t="str">
            <v>Guaya 1/8"</v>
          </cell>
          <cell r="B275" t="str">
            <v>ML</v>
          </cell>
          <cell r="C275">
            <v>1</v>
          </cell>
          <cell r="D275">
            <v>950</v>
          </cell>
          <cell r="E275">
            <v>0.02</v>
          </cell>
          <cell r="F275">
            <v>969</v>
          </cell>
          <cell r="G275">
            <v>0</v>
          </cell>
        </row>
        <row r="276">
          <cell r="A276" t="str">
            <v>Hebilla bandit 3/8"</v>
          </cell>
          <cell r="B276" t="str">
            <v>Un</v>
          </cell>
          <cell r="C276">
            <v>1</v>
          </cell>
          <cell r="D276">
            <v>990</v>
          </cell>
          <cell r="E276">
            <v>0.02</v>
          </cell>
          <cell r="F276">
            <v>1009.8</v>
          </cell>
          <cell r="G276">
            <v>0</v>
          </cell>
        </row>
        <row r="277">
          <cell r="A277" t="str">
            <v>Hidrosello Canal Amazonas</v>
          </cell>
          <cell r="B277" t="str">
            <v>UN</v>
          </cell>
          <cell r="C277">
            <v>1</v>
          </cell>
          <cell r="D277">
            <v>1373</v>
          </cell>
          <cell r="E277">
            <v>0.02</v>
          </cell>
          <cell r="F277">
            <v>1400.46</v>
          </cell>
          <cell r="G277">
            <v>0</v>
          </cell>
        </row>
        <row r="278">
          <cell r="A278" t="str">
            <v>Hierro cuadrado 9 mm</v>
          </cell>
          <cell r="B278" t="str">
            <v>ML</v>
          </cell>
          <cell r="C278">
            <v>1</v>
          </cell>
          <cell r="D278">
            <v>1367</v>
          </cell>
          <cell r="E278">
            <v>0.02</v>
          </cell>
          <cell r="F278">
            <v>1394.34</v>
          </cell>
          <cell r="G278">
            <v>0</v>
          </cell>
        </row>
        <row r="279">
          <cell r="A279" t="str">
            <v>Hoja puerta triplex 0,81</v>
          </cell>
          <cell r="B279" t="str">
            <v>UN</v>
          </cell>
          <cell r="C279">
            <v>1</v>
          </cell>
          <cell r="D279">
            <v>49200</v>
          </cell>
          <cell r="E279">
            <v>0.02</v>
          </cell>
          <cell r="F279">
            <v>50184</v>
          </cell>
          <cell r="G279">
            <v>0</v>
          </cell>
        </row>
        <row r="280">
          <cell r="A280" t="str">
            <v>Hoja puerta triplex 4mm.(2x1). Entamborada. Estructura ancho=0.10 m., espesor 4cm.</v>
          </cell>
          <cell r="B280" t="str">
            <v>UN</v>
          </cell>
          <cell r="C280">
            <v>1</v>
          </cell>
          <cell r="D280">
            <v>85000</v>
          </cell>
          <cell r="E280">
            <v>0.02</v>
          </cell>
          <cell r="F280">
            <v>86700</v>
          </cell>
          <cell r="G280">
            <v>0</v>
          </cell>
        </row>
        <row r="281">
          <cell r="A281" t="str">
            <v>Icopor</v>
          </cell>
          <cell r="B281" t="str">
            <v>M3</v>
          </cell>
          <cell r="C281">
            <v>1</v>
          </cell>
          <cell r="D281">
            <v>195000</v>
          </cell>
          <cell r="E281">
            <v>0.02</v>
          </cell>
          <cell r="F281">
            <v>198900</v>
          </cell>
          <cell r="G281">
            <v>0</v>
          </cell>
        </row>
        <row r="282">
          <cell r="A282" t="str">
            <v>Instalación Acometidad Sanitaria - Baños inc Mat.</v>
          </cell>
          <cell r="B282" t="str">
            <v>UN</v>
          </cell>
          <cell r="C282">
            <v>1</v>
          </cell>
          <cell r="D282">
            <v>150000</v>
          </cell>
          <cell r="E282">
            <v>0.02</v>
          </cell>
          <cell r="F282">
            <v>153000</v>
          </cell>
          <cell r="G282">
            <v>0</v>
          </cell>
        </row>
        <row r="283">
          <cell r="A283" t="str">
            <v>Interruptor doble</v>
          </cell>
          <cell r="B283" t="str">
            <v>Un</v>
          </cell>
          <cell r="C283">
            <v>1</v>
          </cell>
          <cell r="D283">
            <v>8990</v>
          </cell>
          <cell r="E283">
            <v>0.02</v>
          </cell>
          <cell r="F283">
            <v>9169.7999999999993</v>
          </cell>
          <cell r="G283">
            <v>0</v>
          </cell>
        </row>
        <row r="284">
          <cell r="A284" t="str">
            <v>Interruptor sencillo</v>
          </cell>
          <cell r="B284" t="str">
            <v>Un</v>
          </cell>
          <cell r="C284">
            <v>1</v>
          </cell>
          <cell r="D284">
            <v>6980</v>
          </cell>
          <cell r="E284">
            <v>0.02</v>
          </cell>
          <cell r="F284">
            <v>7119.6</v>
          </cell>
          <cell r="G284">
            <v>0</v>
          </cell>
        </row>
        <row r="285">
          <cell r="A285" t="str">
            <v>Interruptor sencillo + tomacorriente con polo a tierra</v>
          </cell>
          <cell r="B285" t="str">
            <v>UN</v>
          </cell>
          <cell r="C285">
            <v>1</v>
          </cell>
          <cell r="D285">
            <v>10400</v>
          </cell>
          <cell r="E285">
            <v>0.02</v>
          </cell>
          <cell r="F285">
            <v>10608</v>
          </cell>
          <cell r="G285">
            <v>0</v>
          </cell>
        </row>
        <row r="286">
          <cell r="A286" t="str">
            <v>Interruptor triple</v>
          </cell>
          <cell r="B286" t="str">
            <v>Un</v>
          </cell>
          <cell r="C286">
            <v>1</v>
          </cell>
          <cell r="D286">
            <v>14630</v>
          </cell>
          <cell r="E286">
            <v>0.02</v>
          </cell>
          <cell r="F286">
            <v>14922.6</v>
          </cell>
          <cell r="G286">
            <v>0</v>
          </cell>
        </row>
        <row r="287">
          <cell r="A287" t="str">
            <v>Juego conx. Tanque</v>
          </cell>
          <cell r="B287" t="str">
            <v>UN</v>
          </cell>
          <cell r="C287">
            <v>1</v>
          </cell>
          <cell r="D287">
            <v>9643</v>
          </cell>
          <cell r="E287">
            <v>0.02</v>
          </cell>
          <cell r="F287">
            <v>9835.86</v>
          </cell>
          <cell r="G287">
            <v>0</v>
          </cell>
        </row>
        <row r="288">
          <cell r="A288" t="str">
            <v>Ladrillo prensado Santa Fe</v>
          </cell>
          <cell r="B288" t="str">
            <v>UN</v>
          </cell>
          <cell r="C288">
            <v>1</v>
          </cell>
          <cell r="D288">
            <v>677</v>
          </cell>
          <cell r="E288">
            <v>0.02</v>
          </cell>
          <cell r="F288">
            <v>690.54</v>
          </cell>
          <cell r="G288">
            <v>0</v>
          </cell>
        </row>
        <row r="289">
          <cell r="A289" t="str">
            <v>Ladrillo rejilla</v>
          </cell>
          <cell r="B289" t="str">
            <v>UN</v>
          </cell>
          <cell r="C289">
            <v>1</v>
          </cell>
          <cell r="D289">
            <v>440</v>
          </cell>
          <cell r="E289">
            <v>0.02</v>
          </cell>
          <cell r="F289">
            <v>448.8</v>
          </cell>
          <cell r="G289">
            <v>0</v>
          </cell>
        </row>
        <row r="290">
          <cell r="A290" t="str">
            <v>Ladrillo tolete común</v>
          </cell>
          <cell r="B290" t="str">
            <v>UN</v>
          </cell>
          <cell r="C290">
            <v>1</v>
          </cell>
          <cell r="D290">
            <v>900</v>
          </cell>
          <cell r="E290">
            <v>0.02</v>
          </cell>
          <cell r="F290">
            <v>918</v>
          </cell>
          <cell r="G290">
            <v>0</v>
          </cell>
        </row>
        <row r="291">
          <cell r="A291" t="str">
            <v>Ladrillo tolete estructural, color según especificaciones arquitectónicas, propias del proyecto (visto 2 caras)</v>
          </cell>
          <cell r="B291" t="str">
            <v>UN</v>
          </cell>
          <cell r="C291">
            <v>1</v>
          </cell>
          <cell r="D291">
            <v>485</v>
          </cell>
          <cell r="E291">
            <v>0.02</v>
          </cell>
          <cell r="F291">
            <v>494.7</v>
          </cell>
          <cell r="G291">
            <v>0</v>
          </cell>
        </row>
        <row r="292">
          <cell r="A292" t="str">
            <v>Ladrillo tolete recocido</v>
          </cell>
          <cell r="B292" t="str">
            <v>UN</v>
          </cell>
          <cell r="C292">
            <v>1</v>
          </cell>
          <cell r="D292">
            <v>355</v>
          </cell>
          <cell r="E292">
            <v>0.02</v>
          </cell>
          <cell r="F292">
            <v>362.1</v>
          </cell>
          <cell r="G292">
            <v>0</v>
          </cell>
        </row>
        <row r="293">
          <cell r="A293" t="str">
            <v>Lamina Cold-Rolled Cal. 18 - M2</v>
          </cell>
          <cell r="B293" t="str">
            <v>M2</v>
          </cell>
          <cell r="C293">
            <v>1</v>
          </cell>
          <cell r="D293">
            <v>29766</v>
          </cell>
          <cell r="E293">
            <v>0.02</v>
          </cell>
          <cell r="F293">
            <v>30361.32</v>
          </cell>
          <cell r="G293">
            <v>0</v>
          </cell>
        </row>
        <row r="294">
          <cell r="A294" t="str">
            <v>Lamina Cold-Rolled Cal. 20</v>
          </cell>
          <cell r="B294" t="str">
            <v>M2</v>
          </cell>
          <cell r="C294">
            <v>1</v>
          </cell>
          <cell r="D294">
            <v>17000</v>
          </cell>
          <cell r="E294">
            <v>0.02</v>
          </cell>
          <cell r="F294">
            <v>17340</v>
          </cell>
          <cell r="G294">
            <v>0</v>
          </cell>
        </row>
        <row r="295">
          <cell r="A295" t="str">
            <v>Lamina Cold-Rolled Cal.18  1,2 x 2,4 m</v>
          </cell>
          <cell r="B295" t="str">
            <v>UN</v>
          </cell>
          <cell r="C295">
            <v>1</v>
          </cell>
          <cell r="D295">
            <v>85724</v>
          </cell>
          <cell r="E295">
            <v>0.02</v>
          </cell>
          <cell r="F295">
            <v>87438.48</v>
          </cell>
          <cell r="G295">
            <v>0</v>
          </cell>
        </row>
        <row r="296">
          <cell r="A296" t="str">
            <v>Lámina galvanizada Cal 18</v>
          </cell>
          <cell r="B296" t="str">
            <v>M2</v>
          </cell>
          <cell r="C296">
            <v>1</v>
          </cell>
          <cell r="D296">
            <v>24083</v>
          </cell>
          <cell r="E296">
            <v>0.02</v>
          </cell>
          <cell r="F296">
            <v>24564.66</v>
          </cell>
          <cell r="G296">
            <v>0</v>
          </cell>
        </row>
        <row r="297">
          <cell r="A297" t="str">
            <v>Lamina galvanizada cal.20</v>
          </cell>
          <cell r="B297" t="str">
            <v>UN</v>
          </cell>
          <cell r="C297">
            <v>1</v>
          </cell>
          <cell r="D297">
            <v>58000</v>
          </cell>
          <cell r="E297">
            <v>0.02</v>
          </cell>
          <cell r="F297">
            <v>59160</v>
          </cell>
          <cell r="G297">
            <v>0</v>
          </cell>
        </row>
        <row r="298">
          <cell r="A298" t="str">
            <v>Lámina lisa Aluminio e=3mm</v>
          </cell>
          <cell r="B298" t="str">
            <v>M2</v>
          </cell>
          <cell r="C298">
            <v>1</v>
          </cell>
          <cell r="D298">
            <v>92464</v>
          </cell>
          <cell r="E298">
            <v>0.02</v>
          </cell>
          <cell r="F298">
            <v>94313.279999999999</v>
          </cell>
          <cell r="G298">
            <v>0</v>
          </cell>
        </row>
        <row r="299">
          <cell r="A299" t="str">
            <v>Lámpara fluorescente 2 x 32 - T 8</v>
          </cell>
          <cell r="B299" t="str">
            <v>UN</v>
          </cell>
          <cell r="C299">
            <v>1</v>
          </cell>
          <cell r="D299">
            <v>69900</v>
          </cell>
          <cell r="E299">
            <v>0.02</v>
          </cell>
          <cell r="F299">
            <v>71298</v>
          </cell>
          <cell r="G299">
            <v>0</v>
          </cell>
        </row>
        <row r="300">
          <cell r="A300" t="str">
            <v xml:space="preserve">Lámpara Fluorescente 2 x 48" </v>
          </cell>
          <cell r="B300" t="str">
            <v>UN</v>
          </cell>
          <cell r="C300">
            <v>1</v>
          </cell>
          <cell r="D300">
            <v>82900</v>
          </cell>
          <cell r="E300">
            <v>0.02</v>
          </cell>
          <cell r="F300">
            <v>84558</v>
          </cell>
          <cell r="G300">
            <v>0</v>
          </cell>
        </row>
        <row r="301">
          <cell r="A301" t="str">
            <v>Lavamanos  de colgar blanco</v>
          </cell>
          <cell r="B301" t="str">
            <v>UN</v>
          </cell>
          <cell r="C301">
            <v>1</v>
          </cell>
          <cell r="D301">
            <v>70300</v>
          </cell>
          <cell r="E301">
            <v>0.02</v>
          </cell>
          <cell r="F301">
            <v>71706</v>
          </cell>
          <cell r="G301">
            <v>0</v>
          </cell>
        </row>
        <row r="302">
          <cell r="A302" t="str">
            <v>Lavamanos de sobreponer blanco</v>
          </cell>
          <cell r="B302" t="str">
            <v>UN</v>
          </cell>
          <cell r="C302">
            <v>1</v>
          </cell>
          <cell r="D302">
            <v>143000</v>
          </cell>
          <cell r="E302">
            <v>0.02</v>
          </cell>
          <cell r="F302">
            <v>145860</v>
          </cell>
          <cell r="G302">
            <v>0</v>
          </cell>
        </row>
        <row r="303">
          <cell r="A303" t="str">
            <v>Lavaplatos de empotrar acero inoxidable 35x50</v>
          </cell>
          <cell r="B303" t="str">
            <v>UN</v>
          </cell>
          <cell r="C303">
            <v>1</v>
          </cell>
          <cell r="D303">
            <v>45900</v>
          </cell>
          <cell r="E303">
            <v>0.02</v>
          </cell>
          <cell r="F303">
            <v>46818</v>
          </cell>
          <cell r="G303">
            <v>0</v>
          </cell>
        </row>
        <row r="304">
          <cell r="A304" t="str">
            <v>Limpiador PVC 1/8</v>
          </cell>
          <cell r="B304" t="str">
            <v>Gl</v>
          </cell>
          <cell r="C304">
            <v>1</v>
          </cell>
          <cell r="D304">
            <v>21000</v>
          </cell>
          <cell r="E304">
            <v>0.02</v>
          </cell>
          <cell r="F304">
            <v>21420</v>
          </cell>
          <cell r="G304">
            <v>0</v>
          </cell>
        </row>
        <row r="305">
          <cell r="A305" t="str">
            <v>Llave individual para lavamanos</v>
          </cell>
          <cell r="B305" t="str">
            <v>un</v>
          </cell>
          <cell r="C305">
            <v>1</v>
          </cell>
          <cell r="D305">
            <v>40000</v>
          </cell>
          <cell r="E305">
            <v>0.02</v>
          </cell>
          <cell r="F305">
            <v>40800</v>
          </cell>
          <cell r="G305">
            <v>0</v>
          </cell>
        </row>
        <row r="306">
          <cell r="A306" t="str">
            <v>Llave terminal 1/2" - cromada , incluye adaptadores</v>
          </cell>
          <cell r="B306" t="str">
            <v>UN</v>
          </cell>
          <cell r="C306">
            <v>1</v>
          </cell>
          <cell r="D306">
            <v>15000</v>
          </cell>
          <cell r="E306">
            <v>0.02</v>
          </cell>
          <cell r="F306">
            <v>15300</v>
          </cell>
          <cell r="G306">
            <v>0</v>
          </cell>
        </row>
        <row r="307">
          <cell r="A307" t="str">
            <v>Lona Verde</v>
          </cell>
          <cell r="B307" t="str">
            <v>ML</v>
          </cell>
          <cell r="C307">
            <v>1</v>
          </cell>
          <cell r="D307">
            <v>1900</v>
          </cell>
          <cell r="E307">
            <v>0.02</v>
          </cell>
          <cell r="F307">
            <v>1938</v>
          </cell>
          <cell r="G307">
            <v>0</v>
          </cell>
        </row>
        <row r="308">
          <cell r="A308" t="str">
            <v>Lubricante de silicona Canal y Bajante Amazonas</v>
          </cell>
          <cell r="B308" t="str">
            <v>UN</v>
          </cell>
          <cell r="C308">
            <v>1</v>
          </cell>
          <cell r="D308">
            <v>2000</v>
          </cell>
          <cell r="E308">
            <v>0.02</v>
          </cell>
          <cell r="F308">
            <v>2040</v>
          </cell>
          <cell r="G308">
            <v>0</v>
          </cell>
        </row>
        <row r="309">
          <cell r="A309" t="str">
            <v>Luminaria de sodio cerrada 125W 208W</v>
          </cell>
          <cell r="B309" t="str">
            <v>UN</v>
          </cell>
          <cell r="C309">
            <v>1</v>
          </cell>
          <cell r="D309">
            <v>312000</v>
          </cell>
          <cell r="E309">
            <v>0.02</v>
          </cell>
          <cell r="F309">
            <v>318240</v>
          </cell>
          <cell r="G309">
            <v>0</v>
          </cell>
        </row>
        <row r="310">
          <cell r="A310" t="str">
            <v>Luminaria de sodio cerrada 70W 208W</v>
          </cell>
          <cell r="B310" t="str">
            <v>UN</v>
          </cell>
          <cell r="C310">
            <v>1</v>
          </cell>
          <cell r="D310">
            <v>118000</v>
          </cell>
          <cell r="E310">
            <v>0.02</v>
          </cell>
          <cell r="F310">
            <v>120360</v>
          </cell>
          <cell r="G310">
            <v>0</v>
          </cell>
        </row>
        <row r="311">
          <cell r="A311" t="str">
            <v>Malla con vena</v>
          </cell>
          <cell r="B311" t="str">
            <v>M2</v>
          </cell>
          <cell r="C311">
            <v>1</v>
          </cell>
          <cell r="D311">
            <v>3300</v>
          </cell>
          <cell r="E311">
            <v>0.02</v>
          </cell>
          <cell r="F311">
            <v>3366</v>
          </cell>
          <cell r="G311">
            <v>0</v>
          </cell>
        </row>
        <row r="312">
          <cell r="A312" t="str">
            <v>Malla electrosoldada D 4 x 4 mm y Separación 15 x 25 cm</v>
          </cell>
          <cell r="B312" t="str">
            <v>KG</v>
          </cell>
          <cell r="C312">
            <v>1</v>
          </cell>
          <cell r="D312">
            <v>1950</v>
          </cell>
          <cell r="E312">
            <v>0.02</v>
          </cell>
          <cell r="F312">
            <v>1989</v>
          </cell>
          <cell r="G312">
            <v>0</v>
          </cell>
        </row>
        <row r="313">
          <cell r="A313" t="str">
            <v>Malla Eslabonada galvanizada Cal 12 huecos de 1/12 x  1/2 plg</v>
          </cell>
          <cell r="B313" t="str">
            <v>M2</v>
          </cell>
          <cell r="C313">
            <v>1</v>
          </cell>
          <cell r="D313">
            <v>27600</v>
          </cell>
          <cell r="E313">
            <v>0.02</v>
          </cell>
          <cell r="F313">
            <v>28152</v>
          </cell>
          <cell r="G313">
            <v>0</v>
          </cell>
        </row>
        <row r="314">
          <cell r="A314" t="str">
            <v>Malla para gaviones</v>
          </cell>
          <cell r="B314" t="str">
            <v>M2</v>
          </cell>
          <cell r="C314">
            <v>1</v>
          </cell>
          <cell r="D314">
            <v>22000</v>
          </cell>
          <cell r="E314">
            <v>0.02</v>
          </cell>
          <cell r="F314">
            <v>22440</v>
          </cell>
          <cell r="G314">
            <v>0</v>
          </cell>
        </row>
        <row r="315">
          <cell r="A315" t="str">
            <v>Malla tipo gallinero</v>
          </cell>
          <cell r="B315" t="str">
            <v>M2</v>
          </cell>
          <cell r="C315">
            <v>1</v>
          </cell>
          <cell r="D315">
            <v>1322</v>
          </cell>
          <cell r="E315">
            <v>0.02</v>
          </cell>
          <cell r="F315">
            <v>1348.44</v>
          </cell>
          <cell r="G315">
            <v>0</v>
          </cell>
        </row>
        <row r="316">
          <cell r="A316" t="str">
            <v xml:space="preserve">Mallas electrosoldadas </v>
          </cell>
          <cell r="B316" t="str">
            <v>KG</v>
          </cell>
          <cell r="C316">
            <v>1</v>
          </cell>
          <cell r="D316">
            <v>3350</v>
          </cell>
          <cell r="E316">
            <v>0.02</v>
          </cell>
          <cell r="F316">
            <v>3417</v>
          </cell>
          <cell r="G316">
            <v>0</v>
          </cell>
        </row>
        <row r="317">
          <cell r="A317" t="str">
            <v>Manija</v>
          </cell>
          <cell r="B317" t="str">
            <v>UN</v>
          </cell>
          <cell r="C317">
            <v>1</v>
          </cell>
          <cell r="D317">
            <v>12500</v>
          </cell>
          <cell r="E317">
            <v>0.02</v>
          </cell>
          <cell r="F317">
            <v>12750</v>
          </cell>
          <cell r="G317">
            <v>0</v>
          </cell>
        </row>
        <row r="318">
          <cell r="A318" t="str">
            <v xml:space="preserve">Manija para ventana de aluminio </v>
          </cell>
          <cell r="B318" t="str">
            <v>UN</v>
          </cell>
          <cell r="C318">
            <v>1</v>
          </cell>
          <cell r="D318">
            <v>4500</v>
          </cell>
          <cell r="E318">
            <v>0.02</v>
          </cell>
          <cell r="F318">
            <v>4590</v>
          </cell>
          <cell r="G318">
            <v>0</v>
          </cell>
        </row>
        <row r="319">
          <cell r="A319" t="str">
            <v>Maniobra de corte</v>
          </cell>
          <cell r="B319" t="str">
            <v>Gl</v>
          </cell>
          <cell r="C319">
            <v>1</v>
          </cell>
          <cell r="D319">
            <v>500000</v>
          </cell>
          <cell r="E319">
            <v>0.02</v>
          </cell>
          <cell r="F319">
            <v>510000</v>
          </cell>
          <cell r="G319">
            <v>0</v>
          </cell>
        </row>
        <row r="320">
          <cell r="A320" t="str">
            <v>Manto Asfaltico con foil de aluminio</v>
          </cell>
          <cell r="B320" t="str">
            <v>M2</v>
          </cell>
          <cell r="C320">
            <v>1</v>
          </cell>
          <cell r="D320">
            <v>17700</v>
          </cell>
          <cell r="E320">
            <v>0.02</v>
          </cell>
          <cell r="F320">
            <v>18054</v>
          </cell>
          <cell r="G320">
            <v>0</v>
          </cell>
        </row>
        <row r="321">
          <cell r="A321" t="str">
            <v>Marco para caja doble</v>
          </cell>
          <cell r="B321" t="str">
            <v>Un</v>
          </cell>
          <cell r="C321">
            <v>1</v>
          </cell>
          <cell r="D321">
            <v>122807</v>
          </cell>
          <cell r="E321">
            <v>0.02</v>
          </cell>
          <cell r="F321">
            <v>125263.14</v>
          </cell>
          <cell r="G321">
            <v>0</v>
          </cell>
        </row>
        <row r="322">
          <cell r="A322" t="str">
            <v>Marco para caja sencilla</v>
          </cell>
          <cell r="B322" t="str">
            <v>Un</v>
          </cell>
          <cell r="C322">
            <v>1</v>
          </cell>
          <cell r="D322">
            <v>88647</v>
          </cell>
          <cell r="E322">
            <v>0.02</v>
          </cell>
          <cell r="F322">
            <v>90419.94</v>
          </cell>
          <cell r="G322">
            <v>0</v>
          </cell>
        </row>
        <row r="323">
          <cell r="A323" t="str">
            <v>Marco puerta de seguridad Cal.18</v>
          </cell>
          <cell r="B323" t="str">
            <v>ML</v>
          </cell>
          <cell r="C323">
            <v>1</v>
          </cell>
          <cell r="D323">
            <v>12000</v>
          </cell>
          <cell r="E323">
            <v>0.02</v>
          </cell>
          <cell r="F323">
            <v>12240</v>
          </cell>
          <cell r="G323">
            <v>0</v>
          </cell>
        </row>
        <row r="324">
          <cell r="A324" t="str">
            <v>Marco puerta lámina 1.00. Lám.Cal.18</v>
          </cell>
          <cell r="B324" t="str">
            <v>UN</v>
          </cell>
          <cell r="C324">
            <v>1</v>
          </cell>
          <cell r="D324">
            <v>55000</v>
          </cell>
          <cell r="E324">
            <v>0.02</v>
          </cell>
          <cell r="F324">
            <v>56100</v>
          </cell>
          <cell r="G324">
            <v>0</v>
          </cell>
        </row>
        <row r="325">
          <cell r="A325" t="str">
            <v>Marco puerta lámina Cold rolled Cal 18</v>
          </cell>
          <cell r="B325" t="str">
            <v>ML</v>
          </cell>
          <cell r="C325">
            <v>1</v>
          </cell>
          <cell r="D325">
            <v>18529.73</v>
          </cell>
          <cell r="E325">
            <v>0.02</v>
          </cell>
          <cell r="F325">
            <v>18900.32</v>
          </cell>
          <cell r="G325">
            <v>0</v>
          </cell>
        </row>
        <row r="326">
          <cell r="A326" t="str">
            <v>Marco ventana</v>
          </cell>
          <cell r="B326" t="str">
            <v>Ml</v>
          </cell>
          <cell r="C326">
            <v>1</v>
          </cell>
          <cell r="D326">
            <v>2617</v>
          </cell>
          <cell r="E326">
            <v>0.02</v>
          </cell>
          <cell r="F326">
            <v>2669.34</v>
          </cell>
          <cell r="G326">
            <v>0</v>
          </cell>
        </row>
        <row r="327">
          <cell r="A327" t="str">
            <v>Marco y tapa para caja de inspección de  0,30 x 0,30 mts</v>
          </cell>
          <cell r="B327" t="str">
            <v>UN</v>
          </cell>
          <cell r="C327">
            <v>1</v>
          </cell>
          <cell r="D327">
            <v>50000</v>
          </cell>
          <cell r="E327">
            <v>0.02</v>
          </cell>
          <cell r="F327">
            <v>51000</v>
          </cell>
          <cell r="G327">
            <v>0</v>
          </cell>
        </row>
        <row r="328">
          <cell r="A328" t="str">
            <v>Marco y tapa para cámara de inspección CS274</v>
          </cell>
          <cell r="B328" t="str">
            <v>UN</v>
          </cell>
          <cell r="C328">
            <v>1</v>
          </cell>
          <cell r="D328">
            <v>126000</v>
          </cell>
          <cell r="E328">
            <v>0.02</v>
          </cell>
          <cell r="F328">
            <v>128520</v>
          </cell>
          <cell r="G328">
            <v>0</v>
          </cell>
        </row>
        <row r="329">
          <cell r="A329" t="str">
            <v>Marco y tapa para cámara de inspección CS275</v>
          </cell>
          <cell r="B329" t="str">
            <v>UN</v>
          </cell>
          <cell r="C329">
            <v>1</v>
          </cell>
          <cell r="D329">
            <v>140000</v>
          </cell>
          <cell r="E329">
            <v>0.02</v>
          </cell>
          <cell r="F329">
            <v>142800</v>
          </cell>
          <cell r="G329">
            <v>0</v>
          </cell>
        </row>
        <row r="330">
          <cell r="A330" t="str">
            <v>Marmolina</v>
          </cell>
          <cell r="B330" t="str">
            <v>Bulto</v>
          </cell>
          <cell r="C330">
            <v>1</v>
          </cell>
          <cell r="D330">
            <v>8000</v>
          </cell>
          <cell r="E330">
            <v>0.02</v>
          </cell>
          <cell r="F330">
            <v>8160</v>
          </cell>
          <cell r="G330">
            <v>0</v>
          </cell>
        </row>
        <row r="331">
          <cell r="A331" t="str">
            <v>Medidor de agua 1/2"</v>
          </cell>
          <cell r="B331" t="str">
            <v>UN</v>
          </cell>
          <cell r="C331">
            <v>1</v>
          </cell>
          <cell r="D331">
            <v>85000</v>
          </cell>
          <cell r="E331">
            <v>0.02</v>
          </cell>
          <cell r="F331">
            <v>85000</v>
          </cell>
          <cell r="G331">
            <v>0</v>
          </cell>
        </row>
        <row r="332">
          <cell r="A332" t="str">
            <v>Medidor de luz Trifásico</v>
          </cell>
          <cell r="B332" t="str">
            <v>UN</v>
          </cell>
          <cell r="C332">
            <v>1</v>
          </cell>
          <cell r="D332">
            <v>225000</v>
          </cell>
          <cell r="E332">
            <v>0.02</v>
          </cell>
          <cell r="F332">
            <v>229500</v>
          </cell>
          <cell r="G332">
            <v>0</v>
          </cell>
        </row>
        <row r="333">
          <cell r="A333" t="str">
            <v>Mesón acero inoxidable Cal.16. Dim.(0.60 x 0.85).</v>
          </cell>
          <cell r="B333" t="str">
            <v>UN</v>
          </cell>
          <cell r="C333">
            <v>1</v>
          </cell>
          <cell r="D333">
            <v>144000</v>
          </cell>
          <cell r="E333">
            <v>0.02</v>
          </cell>
          <cell r="F333">
            <v>146880</v>
          </cell>
          <cell r="G333">
            <v>0</v>
          </cell>
        </row>
        <row r="334">
          <cell r="A334" t="str">
            <v>Mesón acero inoxidable Cal.16. Dim.(0.76 x 1.02).</v>
          </cell>
          <cell r="B334" t="str">
            <v>UN</v>
          </cell>
          <cell r="C334">
            <v>1</v>
          </cell>
          <cell r="D334">
            <v>168000</v>
          </cell>
          <cell r="E334">
            <v>0.02</v>
          </cell>
          <cell r="F334">
            <v>171360</v>
          </cell>
          <cell r="G334">
            <v>0</v>
          </cell>
        </row>
        <row r="335">
          <cell r="A335" t="str">
            <v>Mesón acero inoxidable Cal.16. Dim.(0.90 x 2.95).</v>
          </cell>
          <cell r="B335" t="str">
            <v>UN</v>
          </cell>
          <cell r="C335">
            <v>1</v>
          </cell>
          <cell r="D335">
            <v>800000</v>
          </cell>
          <cell r="E335">
            <v>0.02</v>
          </cell>
          <cell r="F335">
            <v>816000</v>
          </cell>
          <cell r="G335">
            <v>0</v>
          </cell>
        </row>
        <row r="336">
          <cell r="A336" t="str">
            <v>Mesón acero inoxidable Cal.16. Dim.(1.30 x 4.15).</v>
          </cell>
          <cell r="B336" t="str">
            <v>UN</v>
          </cell>
          <cell r="C336">
            <v>1</v>
          </cell>
          <cell r="D336">
            <v>1500000</v>
          </cell>
          <cell r="E336">
            <v>0.02</v>
          </cell>
          <cell r="F336">
            <v>1530000</v>
          </cell>
          <cell r="G336">
            <v>0</v>
          </cell>
        </row>
        <row r="337">
          <cell r="A337" t="str">
            <v>Multiamperímetro</v>
          </cell>
          <cell r="B337" t="str">
            <v>Un</v>
          </cell>
          <cell r="C337">
            <v>1</v>
          </cell>
          <cell r="D337">
            <v>422625</v>
          </cell>
          <cell r="E337">
            <v>0.02</v>
          </cell>
          <cell r="F337">
            <v>431077.5</v>
          </cell>
          <cell r="G337">
            <v>0</v>
          </cell>
        </row>
        <row r="338">
          <cell r="A338" t="str">
            <v>Niple H.G. 1/2 " x 0,10 m</v>
          </cell>
          <cell r="B338" t="str">
            <v>UN</v>
          </cell>
          <cell r="C338">
            <v>1</v>
          </cell>
          <cell r="D338">
            <v>2100</v>
          </cell>
          <cell r="E338">
            <v>0.02</v>
          </cell>
          <cell r="F338">
            <v>2142</v>
          </cell>
          <cell r="G338">
            <v>0</v>
          </cell>
        </row>
        <row r="339">
          <cell r="A339" t="str">
            <v>Niple H.G. 1/2 " x 0,20 m</v>
          </cell>
          <cell r="B339" t="str">
            <v>UN</v>
          </cell>
          <cell r="C339">
            <v>1</v>
          </cell>
          <cell r="D339">
            <v>2500</v>
          </cell>
          <cell r="E339">
            <v>0.02</v>
          </cell>
          <cell r="F339">
            <v>2550</v>
          </cell>
          <cell r="G339">
            <v>0</v>
          </cell>
        </row>
        <row r="340">
          <cell r="A340" t="str">
            <v>Orinal Mediano  blanco primera calidad,   incluye griferia tradicional cromo  tipo grival  o similar y accesorios</v>
          </cell>
          <cell r="B340" t="str">
            <v>UN</v>
          </cell>
          <cell r="C340">
            <v>1</v>
          </cell>
          <cell r="D340">
            <v>241300</v>
          </cell>
          <cell r="E340">
            <v>0.02</v>
          </cell>
          <cell r="F340">
            <v>246126</v>
          </cell>
          <cell r="G340">
            <v>0</v>
          </cell>
        </row>
        <row r="341">
          <cell r="A341" t="str">
            <v>Pabmeril pliego</v>
          </cell>
          <cell r="B341" t="str">
            <v>UN</v>
          </cell>
          <cell r="C341">
            <v>1</v>
          </cell>
          <cell r="D341">
            <v>1564.8000000000002</v>
          </cell>
          <cell r="E341">
            <v>0.02</v>
          </cell>
          <cell r="F341">
            <v>1596.1</v>
          </cell>
          <cell r="G341">
            <v>0</v>
          </cell>
        </row>
        <row r="342">
          <cell r="A342" t="str">
            <v>Paral de Madera 3m</v>
          </cell>
          <cell r="B342" t="str">
            <v>ML</v>
          </cell>
          <cell r="C342">
            <v>1</v>
          </cell>
          <cell r="D342">
            <v>4450</v>
          </cell>
          <cell r="E342">
            <v>0.02</v>
          </cell>
          <cell r="F342">
            <v>4539</v>
          </cell>
          <cell r="G342">
            <v>0</v>
          </cell>
        </row>
        <row r="343">
          <cell r="A343" t="str">
            <v>Paral en tubo metalico seccion cuadra de 1 1/2" cal. 18</v>
          </cell>
          <cell r="B343" t="str">
            <v>Ml</v>
          </cell>
          <cell r="C343">
            <v>1</v>
          </cell>
          <cell r="D343">
            <v>5466</v>
          </cell>
          <cell r="E343">
            <v>0.02</v>
          </cell>
          <cell r="F343">
            <v>5575.32</v>
          </cell>
          <cell r="G343">
            <v>0</v>
          </cell>
        </row>
        <row r="344">
          <cell r="A344" t="str">
            <v>Pararayos</v>
          </cell>
          <cell r="B344" t="str">
            <v>Un</v>
          </cell>
          <cell r="C344">
            <v>1</v>
          </cell>
          <cell r="D344">
            <v>177000</v>
          </cell>
          <cell r="E344">
            <v>0.02</v>
          </cell>
          <cell r="F344">
            <v>180540</v>
          </cell>
          <cell r="G344">
            <v>0</v>
          </cell>
        </row>
        <row r="345">
          <cell r="A345" t="str">
            <v>Pegacor blanco</v>
          </cell>
          <cell r="B345" t="str">
            <v>KG</v>
          </cell>
          <cell r="C345">
            <v>1</v>
          </cell>
          <cell r="D345">
            <v>1120</v>
          </cell>
          <cell r="E345">
            <v>0.02</v>
          </cell>
          <cell r="F345">
            <v>1142.4000000000001</v>
          </cell>
          <cell r="G345">
            <v>0</v>
          </cell>
        </row>
        <row r="346">
          <cell r="A346" t="str">
            <v xml:space="preserve">Peinazo </v>
          </cell>
          <cell r="B346" t="str">
            <v>Ml</v>
          </cell>
          <cell r="C346">
            <v>1</v>
          </cell>
          <cell r="D346">
            <v>5466</v>
          </cell>
          <cell r="E346">
            <v>0.02</v>
          </cell>
          <cell r="F346">
            <v>5575.32</v>
          </cell>
          <cell r="G346">
            <v>0</v>
          </cell>
        </row>
        <row r="347">
          <cell r="A347" t="str">
            <v>Percha galvanizada de 1 puesto</v>
          </cell>
          <cell r="B347" t="str">
            <v>UN</v>
          </cell>
          <cell r="C347">
            <v>1</v>
          </cell>
          <cell r="D347">
            <v>6500</v>
          </cell>
          <cell r="E347">
            <v>0.02</v>
          </cell>
          <cell r="F347">
            <v>6630</v>
          </cell>
          <cell r="G347">
            <v>0</v>
          </cell>
        </row>
        <row r="348">
          <cell r="A348" t="str">
            <v>Perfil ALN-545</v>
          </cell>
          <cell r="B348" t="str">
            <v>Ml</v>
          </cell>
          <cell r="C348">
            <v>1</v>
          </cell>
          <cell r="D348">
            <v>10250</v>
          </cell>
          <cell r="E348">
            <v>0.02</v>
          </cell>
          <cell r="F348">
            <v>10455</v>
          </cell>
          <cell r="G348">
            <v>0</v>
          </cell>
        </row>
        <row r="349">
          <cell r="A349" t="str">
            <v>Perfil aluminio T094 de 3 x 1" (72 X 21 mm)</v>
          </cell>
          <cell r="B349" t="str">
            <v>ML</v>
          </cell>
          <cell r="C349">
            <v>1</v>
          </cell>
          <cell r="D349">
            <v>7666.666666666667</v>
          </cell>
          <cell r="E349">
            <v>0.02</v>
          </cell>
          <cell r="F349">
            <v>7820</v>
          </cell>
          <cell r="G349">
            <v>0</v>
          </cell>
        </row>
        <row r="350">
          <cell r="A350" t="str">
            <v>Perfil aluminio tubular 3 x 1" x 1/2"  T-095 - 1 aleta</v>
          </cell>
          <cell r="B350" t="str">
            <v>Ml</v>
          </cell>
          <cell r="C350">
            <v>1</v>
          </cell>
          <cell r="D350">
            <v>10833.333333333334</v>
          </cell>
          <cell r="E350">
            <v>0.02</v>
          </cell>
          <cell r="F350">
            <v>11050</v>
          </cell>
          <cell r="G350">
            <v>0</v>
          </cell>
        </row>
        <row r="351">
          <cell r="A351" t="str">
            <v>Perfil aluminio tubular con aletas cuad. 1" doble aleta divisor  T-078.</v>
          </cell>
          <cell r="B351" t="str">
            <v>ML</v>
          </cell>
          <cell r="C351">
            <v>1</v>
          </cell>
          <cell r="D351">
            <v>5389</v>
          </cell>
          <cell r="E351">
            <v>0.02</v>
          </cell>
          <cell r="F351">
            <v>5496.78</v>
          </cell>
          <cell r="G351">
            <v>0</v>
          </cell>
        </row>
        <row r="352">
          <cell r="A352" t="str">
            <v>Perfil ASTM A 500 grado C 60 x 40 x 2 MM</v>
          </cell>
          <cell r="B352" t="str">
            <v>Kg</v>
          </cell>
          <cell r="C352">
            <v>1</v>
          </cell>
          <cell r="D352">
            <v>4080</v>
          </cell>
          <cell r="E352">
            <v>0.02</v>
          </cell>
          <cell r="F352">
            <v>4161.6000000000004</v>
          </cell>
          <cell r="G352">
            <v>0</v>
          </cell>
        </row>
        <row r="353">
          <cell r="A353" t="str">
            <v>Perfil en aluminio 1/2" x 1/2"</v>
          </cell>
          <cell r="B353" t="str">
            <v>ML</v>
          </cell>
          <cell r="C353">
            <v>1</v>
          </cell>
          <cell r="D353">
            <v>1575</v>
          </cell>
          <cell r="E353">
            <v>0.02</v>
          </cell>
          <cell r="F353">
            <v>1606.5</v>
          </cell>
          <cell r="G353">
            <v>0</v>
          </cell>
        </row>
        <row r="354">
          <cell r="A354" t="str">
            <v>Perfil para cubierta PHR C</v>
          </cell>
          <cell r="B354" t="str">
            <v>KG</v>
          </cell>
          <cell r="C354">
            <v>1</v>
          </cell>
          <cell r="D354">
            <v>4900</v>
          </cell>
          <cell r="E354">
            <v>0.02</v>
          </cell>
          <cell r="F354">
            <v>4998</v>
          </cell>
          <cell r="G354">
            <v>0</v>
          </cell>
        </row>
        <row r="355">
          <cell r="A355" t="str">
            <v>Perfil PHR - PAG 160 X 60 - 1,5 MM</v>
          </cell>
          <cell r="B355" t="str">
            <v>KG</v>
          </cell>
          <cell r="C355">
            <v>1</v>
          </cell>
          <cell r="D355">
            <v>4650</v>
          </cell>
          <cell r="E355">
            <v>0.02</v>
          </cell>
          <cell r="F355">
            <v>4743</v>
          </cell>
          <cell r="G355">
            <v>0</v>
          </cell>
        </row>
        <row r="356">
          <cell r="A356" t="str">
            <v>Perfil PHR C - 220 x 80  2,5 mm</v>
          </cell>
          <cell r="B356" t="str">
            <v>Kg</v>
          </cell>
          <cell r="C356">
            <v>1</v>
          </cell>
          <cell r="D356">
            <v>4080</v>
          </cell>
          <cell r="E356">
            <v>0.02</v>
          </cell>
          <cell r="F356">
            <v>4161.6000000000004</v>
          </cell>
          <cell r="G356">
            <v>0</v>
          </cell>
        </row>
        <row r="357">
          <cell r="A357" t="str">
            <v>Perfil T04</v>
          </cell>
          <cell r="B357" t="str">
            <v>ML</v>
          </cell>
          <cell r="C357">
            <v>1</v>
          </cell>
          <cell r="D357">
            <v>10000</v>
          </cell>
          <cell r="E357">
            <v>0.02</v>
          </cell>
          <cell r="F357">
            <v>10200</v>
          </cell>
          <cell r="G357">
            <v>0</v>
          </cell>
        </row>
        <row r="358">
          <cell r="A358" t="str">
            <v>Perno 1/2" Alt.Vel..1 3/4"</v>
          </cell>
          <cell r="B358" t="str">
            <v>UN</v>
          </cell>
          <cell r="C358">
            <v>1</v>
          </cell>
          <cell r="D358">
            <v>600</v>
          </cell>
          <cell r="E358">
            <v>0.02</v>
          </cell>
          <cell r="F358">
            <v>612</v>
          </cell>
          <cell r="G358">
            <v>0</v>
          </cell>
        </row>
        <row r="359">
          <cell r="A359" t="str">
            <v>Perno de expansión 3" x 3/8"</v>
          </cell>
          <cell r="B359" t="str">
            <v>UN</v>
          </cell>
          <cell r="C359">
            <v>1</v>
          </cell>
          <cell r="D359">
            <v>2200</v>
          </cell>
          <cell r="E359">
            <v>0.02</v>
          </cell>
          <cell r="F359">
            <v>2244</v>
          </cell>
          <cell r="G359">
            <v>0</v>
          </cell>
        </row>
        <row r="360">
          <cell r="A360" t="str">
            <v>Pernos</v>
          </cell>
          <cell r="B360" t="str">
            <v>Un</v>
          </cell>
          <cell r="C360">
            <v>1</v>
          </cell>
          <cell r="D360">
            <v>3000</v>
          </cell>
          <cell r="E360">
            <v>0.02</v>
          </cell>
          <cell r="F360">
            <v>3060</v>
          </cell>
          <cell r="G360">
            <v>0</v>
          </cell>
        </row>
        <row r="361">
          <cell r="A361" t="str">
            <v>Pernos 3x8"</v>
          </cell>
          <cell r="B361" t="str">
            <v>UN</v>
          </cell>
          <cell r="C361">
            <v>1</v>
          </cell>
          <cell r="D361">
            <v>600</v>
          </cell>
          <cell r="E361">
            <v>0.02</v>
          </cell>
          <cell r="F361">
            <v>612</v>
          </cell>
          <cell r="G361">
            <v>0</v>
          </cell>
        </row>
        <row r="362">
          <cell r="A362" t="str">
            <v>Perros de 1/8"</v>
          </cell>
          <cell r="B362" t="str">
            <v>UN</v>
          </cell>
          <cell r="C362">
            <v>1</v>
          </cell>
          <cell r="D362">
            <v>375</v>
          </cell>
          <cell r="E362">
            <v>0.02</v>
          </cell>
          <cell r="F362">
            <v>382.5</v>
          </cell>
          <cell r="G362">
            <v>0</v>
          </cell>
        </row>
        <row r="363">
          <cell r="A363" t="str">
            <v>Piedra media zonga</v>
          </cell>
          <cell r="B363" t="str">
            <v>M3</v>
          </cell>
          <cell r="C363">
            <v>1</v>
          </cell>
          <cell r="D363">
            <v>30000</v>
          </cell>
          <cell r="E363">
            <v>0.02</v>
          </cell>
          <cell r="F363">
            <v>30600</v>
          </cell>
          <cell r="G363">
            <v>0</v>
          </cell>
        </row>
        <row r="364">
          <cell r="A364" t="str">
            <v>Pintura Koraza plastica</v>
          </cell>
          <cell r="B364" t="str">
            <v>GL</v>
          </cell>
          <cell r="C364">
            <v>1</v>
          </cell>
          <cell r="D364">
            <v>90000</v>
          </cell>
          <cell r="E364">
            <v>0.02</v>
          </cell>
          <cell r="F364">
            <v>91800</v>
          </cell>
          <cell r="G364">
            <v>0</v>
          </cell>
        </row>
        <row r="365">
          <cell r="A365" t="str">
            <v xml:space="preserve">Pintura Wash Primer </v>
          </cell>
          <cell r="B365" t="str">
            <v>GL</v>
          </cell>
          <cell r="C365">
            <v>1</v>
          </cell>
          <cell r="D365">
            <v>98000</v>
          </cell>
          <cell r="E365">
            <v>0.02</v>
          </cell>
          <cell r="F365">
            <v>99960</v>
          </cell>
          <cell r="G365">
            <v>0</v>
          </cell>
        </row>
        <row r="366">
          <cell r="A366" t="str">
            <v>Pirlan en madera para dilatación</v>
          </cell>
          <cell r="B366" t="str">
            <v>Ml</v>
          </cell>
          <cell r="C366">
            <v>1</v>
          </cell>
          <cell r="D366">
            <v>550</v>
          </cell>
          <cell r="E366">
            <v>0.02</v>
          </cell>
          <cell r="F366">
            <v>561</v>
          </cell>
          <cell r="G366">
            <v>0</v>
          </cell>
        </row>
        <row r="367">
          <cell r="A367" t="str">
            <v>Pisavidrio Ref ALN - 544</v>
          </cell>
          <cell r="B367" t="str">
            <v>ML</v>
          </cell>
          <cell r="C367">
            <v>1</v>
          </cell>
          <cell r="D367">
            <v>1500</v>
          </cell>
          <cell r="E367">
            <v>0.02</v>
          </cell>
          <cell r="F367">
            <v>1530</v>
          </cell>
          <cell r="G367">
            <v>0</v>
          </cell>
        </row>
        <row r="368">
          <cell r="A368" t="str">
            <v>Pivote puerta metálica</v>
          </cell>
          <cell r="B368" t="str">
            <v>UN</v>
          </cell>
          <cell r="C368">
            <v>1</v>
          </cell>
          <cell r="D368">
            <v>7500</v>
          </cell>
          <cell r="E368">
            <v>0.02</v>
          </cell>
          <cell r="F368">
            <v>7650</v>
          </cell>
          <cell r="G368">
            <v>0</v>
          </cell>
        </row>
        <row r="369">
          <cell r="A369" t="str">
            <v>Planchón - cedro macho (.15 x .04 x 3)</v>
          </cell>
          <cell r="B369" t="str">
            <v>ML</v>
          </cell>
          <cell r="C369">
            <v>1</v>
          </cell>
          <cell r="D369">
            <v>20944.000000000004</v>
          </cell>
          <cell r="E369">
            <v>0.02</v>
          </cell>
          <cell r="F369">
            <v>21362.880000000001</v>
          </cell>
          <cell r="G369">
            <v>0</v>
          </cell>
        </row>
        <row r="370">
          <cell r="A370" t="str">
            <v>Planchón ordinario 4 metros</v>
          </cell>
          <cell r="B370" t="str">
            <v>ML</v>
          </cell>
          <cell r="C370">
            <v>1</v>
          </cell>
          <cell r="D370">
            <v>2748</v>
          </cell>
          <cell r="E370">
            <v>0.02</v>
          </cell>
          <cell r="F370">
            <v>2802.96</v>
          </cell>
          <cell r="G370">
            <v>0</v>
          </cell>
        </row>
        <row r="371">
          <cell r="A371" t="str">
            <v>Platina  de 0,12 x 0,12 x 1/16" perforada</v>
          </cell>
          <cell r="B371" t="str">
            <v>UN</v>
          </cell>
          <cell r="C371">
            <v>1</v>
          </cell>
          <cell r="D371">
            <v>20350</v>
          </cell>
          <cell r="E371">
            <v>0.02</v>
          </cell>
          <cell r="F371">
            <v>20757</v>
          </cell>
          <cell r="G371">
            <v>0</v>
          </cell>
        </row>
        <row r="372">
          <cell r="A372" t="str">
            <v>Platina 1 1/2"x 3/16</v>
          </cell>
          <cell r="B372" t="str">
            <v>ML</v>
          </cell>
          <cell r="C372">
            <v>1</v>
          </cell>
          <cell r="D372">
            <v>3374</v>
          </cell>
          <cell r="E372">
            <v>0.02</v>
          </cell>
          <cell r="F372">
            <v>3441.48</v>
          </cell>
          <cell r="G372">
            <v>0</v>
          </cell>
        </row>
        <row r="373">
          <cell r="A373" t="str">
            <v>Platina 1"x 3/16"</v>
          </cell>
          <cell r="B373" t="str">
            <v>ML</v>
          </cell>
          <cell r="C373">
            <v>1</v>
          </cell>
          <cell r="D373">
            <v>2236.67</v>
          </cell>
          <cell r="E373">
            <v>0.02</v>
          </cell>
          <cell r="F373">
            <v>2281.4</v>
          </cell>
          <cell r="G373">
            <v>0</v>
          </cell>
        </row>
        <row r="374">
          <cell r="A374" t="str">
            <v>Platina 3/16" de 0,06 x 0,13 mts</v>
          </cell>
          <cell r="B374" t="str">
            <v>UN</v>
          </cell>
          <cell r="C374">
            <v>1</v>
          </cell>
          <cell r="D374">
            <v>8250</v>
          </cell>
          <cell r="E374">
            <v>0.02</v>
          </cell>
          <cell r="F374">
            <v>8415</v>
          </cell>
          <cell r="G374">
            <v>0</v>
          </cell>
        </row>
        <row r="375">
          <cell r="A375" t="str">
            <v>Platina anclaje muro de 0,12x0,12x1/16"</v>
          </cell>
          <cell r="B375" t="str">
            <v>UN</v>
          </cell>
          <cell r="C375">
            <v>1</v>
          </cell>
          <cell r="D375">
            <v>4950</v>
          </cell>
          <cell r="E375">
            <v>0.02</v>
          </cell>
          <cell r="F375">
            <v>5049</v>
          </cell>
          <cell r="G375">
            <v>0</v>
          </cell>
        </row>
        <row r="376">
          <cell r="A376" t="str">
            <v>Platina para soporte abrazadera en U</v>
          </cell>
          <cell r="B376" t="str">
            <v>Un</v>
          </cell>
          <cell r="C376">
            <v>1</v>
          </cell>
          <cell r="D376">
            <v>902</v>
          </cell>
          <cell r="E376">
            <v>0.02</v>
          </cell>
          <cell r="F376">
            <v>920.04</v>
          </cell>
          <cell r="G376">
            <v>0</v>
          </cell>
        </row>
        <row r="377">
          <cell r="A377" t="str">
            <v>Poceta para laboratorios en acero inoxidable de 0,50 x 0,35 mts. De empotrar con un hueco</v>
          </cell>
          <cell r="B377" t="str">
            <v>UN</v>
          </cell>
          <cell r="C377">
            <v>1</v>
          </cell>
          <cell r="D377">
            <v>45900</v>
          </cell>
          <cell r="E377">
            <v>0.02</v>
          </cell>
          <cell r="F377">
            <v>46818</v>
          </cell>
          <cell r="G377">
            <v>0</v>
          </cell>
        </row>
        <row r="378">
          <cell r="A378" t="str">
            <v>Polietileno Cal 6</v>
          </cell>
          <cell r="B378" t="str">
            <v>M2</v>
          </cell>
          <cell r="C378">
            <v>1</v>
          </cell>
          <cell r="D378">
            <v>4000</v>
          </cell>
          <cell r="E378">
            <v>0.02</v>
          </cell>
          <cell r="F378">
            <v>4080</v>
          </cell>
          <cell r="G378">
            <v>0</v>
          </cell>
        </row>
        <row r="379">
          <cell r="A379" t="str">
            <v xml:space="preserve">Portacandado </v>
          </cell>
          <cell r="B379" t="str">
            <v>UN</v>
          </cell>
          <cell r="C379">
            <v>1</v>
          </cell>
          <cell r="D379">
            <v>0</v>
          </cell>
          <cell r="E379">
            <v>0.02</v>
          </cell>
          <cell r="F379">
            <v>0</v>
          </cell>
          <cell r="G379">
            <v>0</v>
          </cell>
        </row>
        <row r="380">
          <cell r="A380" t="str">
            <v>Poste en concreto de 10 metros 510 kl</v>
          </cell>
          <cell r="B380" t="str">
            <v>Un</v>
          </cell>
          <cell r="C380">
            <v>1</v>
          </cell>
          <cell r="D380">
            <v>321400</v>
          </cell>
          <cell r="E380">
            <v>0.02</v>
          </cell>
          <cell r="F380">
            <v>327828</v>
          </cell>
          <cell r="G380">
            <v>0</v>
          </cell>
        </row>
        <row r="381">
          <cell r="A381" t="str">
            <v>Poste en concreto de 10 metros 750 kl</v>
          </cell>
          <cell r="B381" t="str">
            <v>Un</v>
          </cell>
          <cell r="C381">
            <v>1</v>
          </cell>
          <cell r="D381">
            <v>418103</v>
          </cell>
          <cell r="E381">
            <v>0.02</v>
          </cell>
          <cell r="F381">
            <v>426465.06</v>
          </cell>
          <cell r="G381">
            <v>0</v>
          </cell>
        </row>
        <row r="382">
          <cell r="A382" t="str">
            <v>Poste en concreto de 12 metros 1050 kl</v>
          </cell>
          <cell r="B382" t="str">
            <v>Un</v>
          </cell>
          <cell r="C382">
            <v>1</v>
          </cell>
          <cell r="D382">
            <v>645000</v>
          </cell>
          <cell r="E382">
            <v>0.02</v>
          </cell>
          <cell r="F382">
            <v>657900</v>
          </cell>
          <cell r="G382">
            <v>0</v>
          </cell>
        </row>
        <row r="383">
          <cell r="A383" t="str">
            <v>Poste en concreto de 12 metros 510 kl</v>
          </cell>
          <cell r="B383" t="str">
            <v>Un</v>
          </cell>
          <cell r="C383">
            <v>1</v>
          </cell>
          <cell r="D383">
            <v>479310</v>
          </cell>
          <cell r="E383">
            <v>0.02</v>
          </cell>
          <cell r="F383">
            <v>488896.2</v>
          </cell>
          <cell r="G383">
            <v>0</v>
          </cell>
        </row>
        <row r="384">
          <cell r="A384" t="str">
            <v>Poste en concreto de 12 metros 750 kl</v>
          </cell>
          <cell r="B384" t="str">
            <v>Un</v>
          </cell>
          <cell r="C384">
            <v>1</v>
          </cell>
          <cell r="D384">
            <v>485606</v>
          </cell>
          <cell r="E384">
            <v>0.02</v>
          </cell>
          <cell r="F384">
            <v>495318.12</v>
          </cell>
          <cell r="G384">
            <v>0</v>
          </cell>
        </row>
        <row r="385">
          <cell r="A385" t="str">
            <v>Poste en concreto de 8 metros Tipo AP</v>
          </cell>
          <cell r="B385" t="str">
            <v>Un</v>
          </cell>
          <cell r="C385">
            <v>1</v>
          </cell>
          <cell r="D385">
            <v>298500</v>
          </cell>
          <cell r="E385">
            <v>0.02</v>
          </cell>
          <cell r="F385">
            <v>304470</v>
          </cell>
          <cell r="G385">
            <v>0</v>
          </cell>
        </row>
        <row r="386">
          <cell r="A386" t="str">
            <v>Pretales</v>
          </cell>
          <cell r="B386" t="str">
            <v>Un</v>
          </cell>
          <cell r="C386">
            <v>1</v>
          </cell>
          <cell r="D386">
            <v>144900</v>
          </cell>
          <cell r="E386">
            <v>0.02</v>
          </cell>
          <cell r="F386">
            <v>147798</v>
          </cell>
          <cell r="G386">
            <v>0</v>
          </cell>
        </row>
        <row r="387">
          <cell r="A387" t="str">
            <v>Protector escalera (pirlan en bronce angosto)</v>
          </cell>
          <cell r="B387" t="str">
            <v>Ml</v>
          </cell>
          <cell r="C387">
            <v>1</v>
          </cell>
          <cell r="D387">
            <v>17000</v>
          </cell>
          <cell r="E387">
            <v>0.02</v>
          </cell>
          <cell r="F387">
            <v>17340</v>
          </cell>
          <cell r="G387">
            <v>0</v>
          </cell>
        </row>
        <row r="388">
          <cell r="A388" t="str">
            <v>Puentes de empalme</v>
          </cell>
          <cell r="B388" t="str">
            <v>Un</v>
          </cell>
          <cell r="C388">
            <v>1</v>
          </cell>
          <cell r="D388">
            <v>201100</v>
          </cell>
          <cell r="E388">
            <v>0.02</v>
          </cell>
          <cell r="F388">
            <v>205122</v>
          </cell>
          <cell r="G388">
            <v>0</v>
          </cell>
        </row>
        <row r="389">
          <cell r="A389" t="str">
            <v>Puerta  Baños y duchas, en aluminio y lámina galvanizada Anolok</v>
          </cell>
          <cell r="B389" t="str">
            <v>UN</v>
          </cell>
          <cell r="C389">
            <v>1</v>
          </cell>
          <cell r="D389">
            <v>250000</v>
          </cell>
          <cell r="E389">
            <v>0.02</v>
          </cell>
          <cell r="F389">
            <v>255000</v>
          </cell>
          <cell r="G389">
            <v>0</v>
          </cell>
        </row>
        <row r="390">
          <cell r="A390" t="str">
            <v xml:space="preserve">Puerta  para ducha, en vidrio,  incoloro, templado, de e = 6 mm, incluye herrajes y accesorios de h = 1,80 mts  y 0,65 mts </v>
          </cell>
          <cell r="B390" t="str">
            <v>UN</v>
          </cell>
          <cell r="C390">
            <v>1</v>
          </cell>
          <cell r="D390">
            <v>125000</v>
          </cell>
          <cell r="E390">
            <v>0.02</v>
          </cell>
          <cell r="F390">
            <v>127500</v>
          </cell>
          <cell r="G390">
            <v>0</v>
          </cell>
        </row>
        <row r="391">
          <cell r="A391" t="str">
            <v>Puerta Baño Minusvalidos</v>
          </cell>
          <cell r="B391" t="str">
            <v>UN</v>
          </cell>
          <cell r="C391">
            <v>1</v>
          </cell>
          <cell r="D391">
            <v>95000</v>
          </cell>
          <cell r="E391">
            <v>0.02</v>
          </cell>
          <cell r="F391">
            <v>96900</v>
          </cell>
          <cell r="G391">
            <v>0</v>
          </cell>
        </row>
        <row r="392">
          <cell r="A392" t="str">
            <v>Puerta económica Pizano 1.00. Triplex e=4mm.</v>
          </cell>
          <cell r="B392" t="str">
            <v>UN</v>
          </cell>
          <cell r="C392">
            <v>1</v>
          </cell>
          <cell r="D392">
            <v>66411.25</v>
          </cell>
          <cell r="E392">
            <v>0.02</v>
          </cell>
          <cell r="F392">
            <v>67739.48</v>
          </cell>
          <cell r="G392">
            <v>0</v>
          </cell>
        </row>
        <row r="393">
          <cell r="A393" t="str">
            <v>Puerta sistema constructivo PVC de 0,62 x 1,60 m</v>
          </cell>
          <cell r="B393" t="str">
            <v>UN</v>
          </cell>
          <cell r="C393">
            <v>1</v>
          </cell>
          <cell r="D393">
            <v>535000</v>
          </cell>
          <cell r="E393">
            <v>0.02</v>
          </cell>
          <cell r="F393">
            <v>545700</v>
          </cell>
          <cell r="G393">
            <v>0</v>
          </cell>
        </row>
        <row r="394">
          <cell r="A394" t="str">
            <v>Puntilla con cabeza 2"</v>
          </cell>
          <cell r="B394" t="str">
            <v>LB</v>
          </cell>
          <cell r="C394">
            <v>1</v>
          </cell>
          <cell r="D394">
            <v>1879</v>
          </cell>
          <cell r="E394">
            <v>0.02</v>
          </cell>
          <cell r="F394">
            <v>1916.58</v>
          </cell>
          <cell r="G394">
            <v>0</v>
          </cell>
        </row>
        <row r="395">
          <cell r="A395" t="str">
            <v>Punto Agua fría PVC</v>
          </cell>
          <cell r="B395" t="str">
            <v>UN</v>
          </cell>
          <cell r="C395">
            <v>1</v>
          </cell>
          <cell r="D395" t="e">
            <v>#REF!</v>
          </cell>
          <cell r="E395">
            <v>0.02</v>
          </cell>
          <cell r="F395" t="e">
            <v>#REF!</v>
          </cell>
          <cell r="G395">
            <v>0</v>
          </cell>
        </row>
        <row r="396">
          <cell r="A396" t="str">
            <v>Punto desagüe PVC 3" y  4"</v>
          </cell>
          <cell r="B396" t="str">
            <v>UN</v>
          </cell>
          <cell r="C396">
            <v>1</v>
          </cell>
          <cell r="D396">
            <v>27498.57</v>
          </cell>
          <cell r="E396">
            <v>0.02</v>
          </cell>
          <cell r="F396">
            <v>27498.57</v>
          </cell>
          <cell r="G396">
            <v>0</v>
          </cell>
        </row>
        <row r="397">
          <cell r="A397" t="str">
            <v>Punto Eléctrico</v>
          </cell>
          <cell r="B397" t="str">
            <v>UN</v>
          </cell>
          <cell r="C397">
            <v>1</v>
          </cell>
          <cell r="D397" t="e">
            <v>#REF!</v>
          </cell>
          <cell r="E397">
            <v>0.02</v>
          </cell>
          <cell r="F397" t="e">
            <v>#REF!</v>
          </cell>
          <cell r="G397">
            <v>0</v>
          </cell>
        </row>
        <row r="398">
          <cell r="A398" t="str">
            <v>Rajón, 4" a 15"</v>
          </cell>
          <cell r="B398" t="str">
            <v>M3</v>
          </cell>
          <cell r="C398">
            <v>1</v>
          </cell>
          <cell r="D398">
            <v>30000</v>
          </cell>
          <cell r="E398">
            <v>0.02</v>
          </cell>
          <cell r="F398">
            <v>30600</v>
          </cell>
          <cell r="G398">
            <v>0</v>
          </cell>
        </row>
        <row r="399">
          <cell r="A399" t="str">
            <v xml:space="preserve">Recebo  </v>
          </cell>
          <cell r="B399" t="str">
            <v>M3</v>
          </cell>
          <cell r="C399">
            <v>1</v>
          </cell>
          <cell r="D399">
            <v>38000</v>
          </cell>
          <cell r="E399">
            <v>0.02</v>
          </cell>
          <cell r="F399">
            <v>38760</v>
          </cell>
          <cell r="G399">
            <v>0</v>
          </cell>
        </row>
        <row r="400">
          <cell r="A400" t="str">
            <v>Recebo comun</v>
          </cell>
          <cell r="B400" t="str">
            <v>M3</v>
          </cell>
          <cell r="C400">
            <v>1</v>
          </cell>
          <cell r="D400">
            <v>26000</v>
          </cell>
          <cell r="E400">
            <v>0.02</v>
          </cell>
          <cell r="F400">
            <v>26520</v>
          </cell>
          <cell r="G400">
            <v>0</v>
          </cell>
        </row>
        <row r="401">
          <cell r="A401" t="str">
            <v>Registro  de cortina R &amp; W 1 1/2" italiano; inlcuye accesorios</v>
          </cell>
          <cell r="B401" t="str">
            <v>UN</v>
          </cell>
          <cell r="C401">
            <v>1</v>
          </cell>
          <cell r="D401">
            <v>99900</v>
          </cell>
          <cell r="E401">
            <v>0.02</v>
          </cell>
          <cell r="F401">
            <v>101898</v>
          </cell>
          <cell r="G401">
            <v>0</v>
          </cell>
        </row>
        <row r="402">
          <cell r="A402" t="str">
            <v>Registro de corte de 1/2"</v>
          </cell>
          <cell r="B402" t="str">
            <v>UN</v>
          </cell>
          <cell r="C402">
            <v>1</v>
          </cell>
          <cell r="D402">
            <v>31900</v>
          </cell>
          <cell r="E402">
            <v>0.02</v>
          </cell>
          <cell r="F402">
            <v>32538</v>
          </cell>
          <cell r="G402">
            <v>0</v>
          </cell>
        </row>
        <row r="403">
          <cell r="A403" t="str">
            <v>Registro de cortina 1/2 R &amp; W italiano ; incluye accesorios</v>
          </cell>
          <cell r="B403" t="str">
            <v>UN</v>
          </cell>
          <cell r="C403">
            <v>1</v>
          </cell>
          <cell r="D403">
            <v>31900</v>
          </cell>
          <cell r="E403">
            <v>0.02</v>
          </cell>
          <cell r="F403">
            <v>32538</v>
          </cell>
          <cell r="G403">
            <v>0</v>
          </cell>
        </row>
        <row r="404">
          <cell r="A404" t="str">
            <v>Registro de cortina R &amp; w 1 1/4" italiano; incluye accesorios</v>
          </cell>
          <cell r="B404" t="str">
            <v>UN</v>
          </cell>
          <cell r="C404">
            <v>1</v>
          </cell>
          <cell r="D404">
            <v>72900</v>
          </cell>
          <cell r="E404">
            <v>0.02</v>
          </cell>
          <cell r="F404">
            <v>74358</v>
          </cell>
          <cell r="G404">
            <v>0</v>
          </cell>
        </row>
        <row r="405">
          <cell r="A405" t="str">
            <v>Registro de cortina R&amp;W italiano de   1"; incluye accesorios</v>
          </cell>
          <cell r="B405" t="str">
            <v>UN</v>
          </cell>
          <cell r="C405">
            <v>1</v>
          </cell>
          <cell r="D405">
            <v>54900</v>
          </cell>
          <cell r="E405">
            <v>0.02</v>
          </cell>
          <cell r="F405">
            <v>55998</v>
          </cell>
          <cell r="G405">
            <v>0</v>
          </cell>
        </row>
        <row r="406">
          <cell r="A406" t="str">
            <v>Registro de cortina Roscado liviano  Ref. 272 A Red &amp; White 2"; incluye accesorios</v>
          </cell>
          <cell r="B406" t="str">
            <v>UN</v>
          </cell>
          <cell r="C406">
            <v>1</v>
          </cell>
          <cell r="D406">
            <v>162900</v>
          </cell>
          <cell r="E406">
            <v>0.02</v>
          </cell>
          <cell r="F406">
            <v>166158</v>
          </cell>
          <cell r="G406">
            <v>0</v>
          </cell>
        </row>
        <row r="407">
          <cell r="A407" t="str">
            <v>Registro R&amp;W  de cortina de  3/4" italiano; inlcuye accesorios</v>
          </cell>
          <cell r="B407" t="str">
            <v>UN</v>
          </cell>
          <cell r="C407">
            <v>1</v>
          </cell>
          <cell r="D407">
            <v>39900</v>
          </cell>
          <cell r="E407">
            <v>0.02</v>
          </cell>
          <cell r="F407">
            <v>40698</v>
          </cell>
          <cell r="G407">
            <v>0</v>
          </cell>
        </row>
        <row r="408">
          <cell r="A408" t="str">
            <v>Rejilla tragante  cupula aluminio 5x3"</v>
          </cell>
          <cell r="B408" t="str">
            <v>UN</v>
          </cell>
          <cell r="C408">
            <v>1</v>
          </cell>
          <cell r="D408">
            <v>13900</v>
          </cell>
          <cell r="E408">
            <v>0.02</v>
          </cell>
          <cell r="F408">
            <v>14178</v>
          </cell>
          <cell r="G408">
            <v>0</v>
          </cell>
        </row>
        <row r="409">
          <cell r="A409" t="str">
            <v>Rejilla tragante  cupula aluminio 6x4"</v>
          </cell>
          <cell r="B409" t="str">
            <v>UN</v>
          </cell>
          <cell r="C409">
            <v>1</v>
          </cell>
          <cell r="D409">
            <v>21900</v>
          </cell>
          <cell r="E409">
            <v>0.02</v>
          </cell>
          <cell r="F409">
            <v>22338</v>
          </cell>
          <cell r="G409">
            <v>0</v>
          </cell>
        </row>
        <row r="410">
          <cell r="A410" t="str">
            <v>Rejilla Ventilación plastica de 0,20 x 0,20 mts.</v>
          </cell>
          <cell r="B410" t="str">
            <v>UN</v>
          </cell>
          <cell r="C410">
            <v>1</v>
          </cell>
          <cell r="D410">
            <v>5900</v>
          </cell>
          <cell r="E410">
            <v>0.02</v>
          </cell>
          <cell r="F410">
            <v>6018</v>
          </cell>
          <cell r="G410">
            <v>0</v>
          </cell>
        </row>
        <row r="411">
          <cell r="A411" t="str">
            <v>Remaches Pop</v>
          </cell>
          <cell r="B411" t="str">
            <v>UN</v>
          </cell>
          <cell r="C411">
            <v>1</v>
          </cell>
          <cell r="D411">
            <v>350</v>
          </cell>
          <cell r="E411">
            <v>0.02</v>
          </cell>
          <cell r="F411">
            <v>357</v>
          </cell>
          <cell r="G411">
            <v>0</v>
          </cell>
        </row>
        <row r="412">
          <cell r="A412" t="str">
            <v>Remate  Lateral Superior para cubierta trapezoidal, en acero y con foil de aluminio de 0,24 x 2 mts</v>
          </cell>
          <cell r="B412" t="str">
            <v>UN</v>
          </cell>
          <cell r="C412">
            <v>1</v>
          </cell>
          <cell r="D412">
            <v>59000</v>
          </cell>
          <cell r="E412">
            <v>0.02</v>
          </cell>
          <cell r="F412">
            <v>60180</v>
          </cell>
          <cell r="G412">
            <v>0</v>
          </cell>
        </row>
        <row r="413">
          <cell r="A413" t="str">
            <v>Repisa ordinaria 3 metros</v>
          </cell>
          <cell r="B413" t="str">
            <v>UN</v>
          </cell>
          <cell r="C413">
            <v>1</v>
          </cell>
          <cell r="D413">
            <v>3000</v>
          </cell>
          <cell r="E413">
            <v>0.02</v>
          </cell>
          <cell r="F413">
            <v>3060</v>
          </cell>
          <cell r="G413">
            <v>0</v>
          </cell>
        </row>
        <row r="414">
          <cell r="A414" t="str">
            <v>Roseta de porcelana</v>
          </cell>
          <cell r="B414" t="str">
            <v>Un</v>
          </cell>
          <cell r="C414">
            <v>1</v>
          </cell>
          <cell r="D414">
            <v>2120</v>
          </cell>
          <cell r="E414">
            <v>0.02</v>
          </cell>
          <cell r="F414">
            <v>2162.4</v>
          </cell>
          <cell r="G414">
            <v>0</v>
          </cell>
        </row>
        <row r="415">
          <cell r="A415" t="str">
            <v>Sanitario Acuacer</v>
          </cell>
          <cell r="B415" t="str">
            <v>UN</v>
          </cell>
          <cell r="C415">
            <v>1</v>
          </cell>
          <cell r="D415">
            <v>129400</v>
          </cell>
          <cell r="E415">
            <v>0.02</v>
          </cell>
          <cell r="F415">
            <v>131988</v>
          </cell>
          <cell r="G415">
            <v>0</v>
          </cell>
        </row>
        <row r="416">
          <cell r="A416" t="str">
            <v>Sanitario institucional blanco, primeras; incluye griferia grival o similar y/o superior en calidad  y  accesorios</v>
          </cell>
          <cell r="B416" t="str">
            <v>UN</v>
          </cell>
          <cell r="C416">
            <v>1</v>
          </cell>
          <cell r="D416">
            <v>305000</v>
          </cell>
          <cell r="E416">
            <v>0.02</v>
          </cell>
          <cell r="F416">
            <v>311100</v>
          </cell>
          <cell r="G416">
            <v>0</v>
          </cell>
        </row>
        <row r="417">
          <cell r="A417" t="str">
            <v>Sanitario para discapacitados, blanco primera calidad, incluye accesorios</v>
          </cell>
          <cell r="B417" t="str">
            <v>UN</v>
          </cell>
          <cell r="C417">
            <v>1</v>
          </cell>
          <cell r="D417">
            <v>178000</v>
          </cell>
          <cell r="E417">
            <v>0.02</v>
          </cell>
          <cell r="F417">
            <v>181560</v>
          </cell>
          <cell r="G417">
            <v>0</v>
          </cell>
        </row>
        <row r="418">
          <cell r="A418" t="str">
            <v>Sellante de cobre de alta</v>
          </cell>
          <cell r="B418" t="str">
            <v>gr</v>
          </cell>
          <cell r="C418">
            <v>1</v>
          </cell>
          <cell r="D418">
            <v>272</v>
          </cell>
          <cell r="E418">
            <v>0.02</v>
          </cell>
          <cell r="F418">
            <v>277.44</v>
          </cell>
          <cell r="G418">
            <v>0</v>
          </cell>
        </row>
        <row r="419">
          <cell r="A419" t="str">
            <v>SIFóN 135º PVC-S 3" C x E</v>
          </cell>
          <cell r="B419" t="str">
            <v>UN</v>
          </cell>
          <cell r="C419">
            <v>1</v>
          </cell>
          <cell r="D419">
            <v>5939</v>
          </cell>
          <cell r="E419">
            <v>0.02</v>
          </cell>
          <cell r="F419">
            <v>6057.78</v>
          </cell>
          <cell r="G419">
            <v>0</v>
          </cell>
        </row>
        <row r="420">
          <cell r="A420" t="str">
            <v>SIFóN 135º PVC-S 4" C x E</v>
          </cell>
          <cell r="B420" t="str">
            <v>UN</v>
          </cell>
          <cell r="C420">
            <v>1</v>
          </cell>
          <cell r="D420">
            <v>12867</v>
          </cell>
          <cell r="E420">
            <v>0.02</v>
          </cell>
          <cell r="F420">
            <v>13124.34</v>
          </cell>
          <cell r="G420">
            <v>0</v>
          </cell>
        </row>
        <row r="421">
          <cell r="A421" t="str">
            <v>SIFóN 180º PVC-S 2" Cx C</v>
          </cell>
          <cell r="B421" t="str">
            <v>UN</v>
          </cell>
          <cell r="C421">
            <v>1</v>
          </cell>
          <cell r="D421">
            <v>2787</v>
          </cell>
          <cell r="E421">
            <v>0.02</v>
          </cell>
          <cell r="F421">
            <v>2842.74</v>
          </cell>
          <cell r="G421">
            <v>0</v>
          </cell>
        </row>
        <row r="422">
          <cell r="A422" t="str">
            <v xml:space="preserve">Sika Anchorfix-4 600 cc </v>
          </cell>
          <cell r="B422" t="str">
            <v>UN</v>
          </cell>
          <cell r="C422">
            <v>1</v>
          </cell>
          <cell r="D422">
            <v>75000</v>
          </cell>
          <cell r="E422">
            <v>0.02</v>
          </cell>
          <cell r="F422">
            <v>76500</v>
          </cell>
          <cell r="G422">
            <v>0</v>
          </cell>
        </row>
        <row r="423">
          <cell r="A423" t="str">
            <v>Sika-1 Imp.Integral</v>
          </cell>
          <cell r="B423" t="str">
            <v>KG</v>
          </cell>
          <cell r="C423">
            <v>1</v>
          </cell>
          <cell r="D423">
            <v>5300</v>
          </cell>
          <cell r="E423">
            <v>0.02</v>
          </cell>
          <cell r="F423">
            <v>5406</v>
          </cell>
          <cell r="G423">
            <v>0</v>
          </cell>
        </row>
        <row r="424">
          <cell r="A424" t="str">
            <v>Silicona liquida 300 ML</v>
          </cell>
          <cell r="B424" t="str">
            <v>UN</v>
          </cell>
          <cell r="C424">
            <v>1</v>
          </cell>
          <cell r="D424">
            <v>8900</v>
          </cell>
          <cell r="E424">
            <v>0.02</v>
          </cell>
          <cell r="F424">
            <v>9078</v>
          </cell>
          <cell r="G424">
            <v>0</v>
          </cell>
        </row>
        <row r="425">
          <cell r="A425" t="str">
            <v>Silicona transparente</v>
          </cell>
          <cell r="B425" t="str">
            <v>UN</v>
          </cell>
          <cell r="C425">
            <v>1</v>
          </cell>
          <cell r="D425">
            <v>9900</v>
          </cell>
          <cell r="E425">
            <v>0.02</v>
          </cell>
          <cell r="F425">
            <v>10098</v>
          </cell>
          <cell r="G425">
            <v>0</v>
          </cell>
        </row>
        <row r="426">
          <cell r="A426" t="str">
            <v>Sistema corredizo metálico</v>
          </cell>
          <cell r="B426" t="str">
            <v>ML</v>
          </cell>
          <cell r="C426">
            <v>1</v>
          </cell>
          <cell r="D426">
            <v>8500</v>
          </cell>
          <cell r="E426">
            <v>0.02</v>
          </cell>
          <cell r="F426">
            <v>8670</v>
          </cell>
          <cell r="G426">
            <v>0</v>
          </cell>
        </row>
        <row r="427">
          <cell r="A427" t="str">
            <v>Soldadura 95-5, plata</v>
          </cell>
          <cell r="B427" t="str">
            <v>Lb</v>
          </cell>
          <cell r="C427">
            <v>1</v>
          </cell>
          <cell r="D427">
            <v>32800</v>
          </cell>
          <cell r="E427">
            <v>0.02</v>
          </cell>
          <cell r="F427">
            <v>33456</v>
          </cell>
          <cell r="G427">
            <v>0</v>
          </cell>
        </row>
        <row r="428">
          <cell r="A428" t="str">
            <v>Soldadura de estaño P/Cobre</v>
          </cell>
          <cell r="B428" t="str">
            <v>ML</v>
          </cell>
          <cell r="C428">
            <v>1</v>
          </cell>
          <cell r="D428">
            <v>12275</v>
          </cell>
          <cell r="E428">
            <v>0.02</v>
          </cell>
          <cell r="F428">
            <v>12520.5</v>
          </cell>
          <cell r="G428">
            <v>0</v>
          </cell>
        </row>
        <row r="429">
          <cell r="A429" t="str">
            <v>Soldadura elect.004-3/23"</v>
          </cell>
          <cell r="B429" t="str">
            <v>KG</v>
          </cell>
          <cell r="C429">
            <v>1</v>
          </cell>
          <cell r="D429">
            <v>6400</v>
          </cell>
          <cell r="E429">
            <v>0.02</v>
          </cell>
          <cell r="F429">
            <v>6528</v>
          </cell>
          <cell r="G429">
            <v>0</v>
          </cell>
        </row>
        <row r="430">
          <cell r="A430" t="str">
            <v>Soldadura PVC 1/8</v>
          </cell>
          <cell r="B430" t="str">
            <v>Gl</v>
          </cell>
          <cell r="C430">
            <v>1</v>
          </cell>
          <cell r="D430">
            <v>23760</v>
          </cell>
          <cell r="E430">
            <v>0.02</v>
          </cell>
          <cell r="F430">
            <v>24235.200000000001</v>
          </cell>
          <cell r="G430">
            <v>0</v>
          </cell>
        </row>
        <row r="431">
          <cell r="A431" t="str">
            <v>Soldadura PVC liquida 1/4</v>
          </cell>
          <cell r="B431" t="str">
            <v>UN</v>
          </cell>
          <cell r="C431">
            <v>1</v>
          </cell>
          <cell r="D431">
            <v>59142</v>
          </cell>
          <cell r="E431">
            <v>0.02</v>
          </cell>
          <cell r="F431">
            <v>60324.84</v>
          </cell>
          <cell r="G431">
            <v>0</v>
          </cell>
        </row>
        <row r="432">
          <cell r="A432" t="str">
            <v>Soporte  bajante PVC rectangular</v>
          </cell>
          <cell r="B432" t="str">
            <v>UN</v>
          </cell>
          <cell r="C432">
            <v>1</v>
          </cell>
          <cell r="D432">
            <v>1695</v>
          </cell>
          <cell r="E432">
            <v>0.02</v>
          </cell>
          <cell r="F432">
            <v>1728.9</v>
          </cell>
          <cell r="G432">
            <v>0</v>
          </cell>
        </row>
        <row r="433">
          <cell r="A433" t="str">
            <v>Soporte Canal Amazonas</v>
          </cell>
          <cell r="B433" t="str">
            <v>UN</v>
          </cell>
          <cell r="C433">
            <v>1</v>
          </cell>
          <cell r="D433">
            <v>2192</v>
          </cell>
          <cell r="E433">
            <v>0.02</v>
          </cell>
          <cell r="F433">
            <v>2235.84</v>
          </cell>
          <cell r="G433">
            <v>0</v>
          </cell>
        </row>
        <row r="434">
          <cell r="A434" t="str">
            <v>Soporte tipo U para tubo 1"</v>
          </cell>
          <cell r="B434" t="str">
            <v>Un</v>
          </cell>
          <cell r="C434">
            <v>1</v>
          </cell>
          <cell r="D434">
            <v>1133</v>
          </cell>
          <cell r="E434">
            <v>0.02</v>
          </cell>
          <cell r="F434">
            <v>1155.6600000000001</v>
          </cell>
          <cell r="G434">
            <v>0</v>
          </cell>
        </row>
        <row r="435">
          <cell r="A435" t="str">
            <v>Soporte tipo U para tubo 1/2"</v>
          </cell>
          <cell r="B435" t="str">
            <v>Un</v>
          </cell>
          <cell r="C435">
            <v>1</v>
          </cell>
          <cell r="D435">
            <v>671</v>
          </cell>
          <cell r="E435">
            <v>0.02</v>
          </cell>
          <cell r="F435">
            <v>684.42</v>
          </cell>
          <cell r="G435">
            <v>0</v>
          </cell>
        </row>
        <row r="436">
          <cell r="A436" t="str">
            <v>Soporte tipo U para tubo 3/4"</v>
          </cell>
          <cell r="B436" t="str">
            <v>Un</v>
          </cell>
          <cell r="C436">
            <v>1</v>
          </cell>
          <cell r="D436">
            <v>731.5</v>
          </cell>
          <cell r="E436">
            <v>0.02</v>
          </cell>
          <cell r="F436">
            <v>746.13</v>
          </cell>
          <cell r="G436">
            <v>0</v>
          </cell>
        </row>
        <row r="437">
          <cell r="A437" t="str">
            <v>Subcontrato eléctrico</v>
          </cell>
          <cell r="B437" t="str">
            <v>%</v>
          </cell>
          <cell r="C437">
            <v>1</v>
          </cell>
          <cell r="D437">
            <v>26962.526315789473</v>
          </cell>
          <cell r="E437">
            <v>0.02</v>
          </cell>
          <cell r="F437">
            <v>27501.78</v>
          </cell>
          <cell r="G437">
            <v>0</v>
          </cell>
        </row>
        <row r="438">
          <cell r="A438" t="str">
            <v>Suministro e instalación de Lavamanos de colgar blanco, primera calidad, incluye griferia y accesorios</v>
          </cell>
          <cell r="B438" t="str">
            <v>UN</v>
          </cell>
          <cell r="C438">
            <v>1</v>
          </cell>
          <cell r="D438">
            <v>159236.58999999997</v>
          </cell>
          <cell r="E438">
            <v>0.02</v>
          </cell>
          <cell r="F438">
            <v>162421.32</v>
          </cell>
          <cell r="G438">
            <v>0</v>
          </cell>
        </row>
        <row r="439">
          <cell r="A439" t="str">
            <v>Suplemento para caja 5800</v>
          </cell>
          <cell r="B439" t="str">
            <v>Un</v>
          </cell>
          <cell r="C439">
            <v>1</v>
          </cell>
          <cell r="D439">
            <v>420</v>
          </cell>
          <cell r="E439">
            <v>0.02</v>
          </cell>
          <cell r="F439">
            <v>428.4</v>
          </cell>
          <cell r="G439">
            <v>0</v>
          </cell>
        </row>
        <row r="440">
          <cell r="A440" t="str">
            <v>T ventana</v>
          </cell>
          <cell r="B440" t="str">
            <v>Ml</v>
          </cell>
          <cell r="C440">
            <v>1</v>
          </cell>
          <cell r="D440">
            <v>4100</v>
          </cell>
          <cell r="E440">
            <v>0.02</v>
          </cell>
          <cell r="F440">
            <v>4182</v>
          </cell>
          <cell r="G440">
            <v>0</v>
          </cell>
        </row>
        <row r="441">
          <cell r="A441" t="str">
            <v>Tabla burra C Macho 0,28 - 3 mts</v>
          </cell>
          <cell r="B441" t="str">
            <v>ml</v>
          </cell>
          <cell r="C441">
            <v>1</v>
          </cell>
          <cell r="D441">
            <v>81200</v>
          </cell>
          <cell r="E441">
            <v>0.02</v>
          </cell>
          <cell r="F441">
            <v>82824</v>
          </cell>
          <cell r="G441">
            <v>0</v>
          </cell>
        </row>
        <row r="442">
          <cell r="A442" t="str">
            <v>Tabla burra ordinario 0,30 - 3 mts</v>
          </cell>
          <cell r="B442" t="str">
            <v>UN</v>
          </cell>
          <cell r="C442">
            <v>1</v>
          </cell>
          <cell r="D442">
            <v>27840</v>
          </cell>
          <cell r="E442">
            <v>0.02</v>
          </cell>
          <cell r="F442">
            <v>28396.799999999999</v>
          </cell>
          <cell r="G442">
            <v>0</v>
          </cell>
        </row>
        <row r="443">
          <cell r="A443" t="str">
            <v>Tabla chapa-ordinario 0,10 - 3 mts</v>
          </cell>
          <cell r="B443" t="str">
            <v>UN</v>
          </cell>
          <cell r="C443">
            <v>1</v>
          </cell>
          <cell r="D443">
            <v>4482</v>
          </cell>
          <cell r="E443">
            <v>0.02</v>
          </cell>
          <cell r="F443">
            <v>4571.6400000000003</v>
          </cell>
          <cell r="G443">
            <v>0</v>
          </cell>
        </row>
        <row r="444">
          <cell r="A444" t="str">
            <v>Tabla chapa-ordinario 0,30 - 3 mts</v>
          </cell>
          <cell r="B444" t="str">
            <v>UN</v>
          </cell>
          <cell r="C444">
            <v>1</v>
          </cell>
          <cell r="D444">
            <v>4635</v>
          </cell>
          <cell r="E444">
            <v>0.02</v>
          </cell>
          <cell r="F444">
            <v>4727.7</v>
          </cell>
          <cell r="G444">
            <v>0</v>
          </cell>
        </row>
        <row r="445">
          <cell r="A445" t="str">
            <v>Tabla de buena calidad x 3 mts</v>
          </cell>
          <cell r="B445" t="str">
            <v>UN</v>
          </cell>
          <cell r="C445">
            <v>1</v>
          </cell>
          <cell r="D445">
            <v>19800</v>
          </cell>
          <cell r="E445">
            <v>0.02</v>
          </cell>
          <cell r="F445">
            <v>20196</v>
          </cell>
          <cell r="G445">
            <v>0</v>
          </cell>
        </row>
        <row r="446">
          <cell r="A446" t="str">
            <v>Tablemac (super T) 9 mm; 4 usos</v>
          </cell>
          <cell r="B446" t="str">
            <v>M2</v>
          </cell>
          <cell r="C446">
            <v>1</v>
          </cell>
          <cell r="D446">
            <v>3200</v>
          </cell>
          <cell r="E446">
            <v>0.02</v>
          </cell>
          <cell r="F446">
            <v>3264</v>
          </cell>
          <cell r="G446">
            <v>0</v>
          </cell>
        </row>
        <row r="447">
          <cell r="A447" t="str">
            <v>Tablero 18 Circuitos con espacio para totalizador</v>
          </cell>
          <cell r="B447" t="str">
            <v>UN</v>
          </cell>
          <cell r="C447">
            <v>1</v>
          </cell>
          <cell r="D447">
            <v>320000</v>
          </cell>
          <cell r="E447">
            <v>0.02</v>
          </cell>
          <cell r="F447">
            <v>326400</v>
          </cell>
          <cell r="G447">
            <v>0</v>
          </cell>
        </row>
        <row r="448">
          <cell r="A448" t="str">
            <v xml:space="preserve">Tablero bifasico TBC 24 circuitos </v>
          </cell>
          <cell r="B448" t="str">
            <v>UN</v>
          </cell>
          <cell r="C448">
            <v>1</v>
          </cell>
          <cell r="D448">
            <v>300000</v>
          </cell>
          <cell r="E448">
            <v>0.02</v>
          </cell>
          <cell r="F448">
            <v>306000</v>
          </cell>
          <cell r="G448">
            <v>0</v>
          </cell>
        </row>
        <row r="449">
          <cell r="A449" t="str">
            <v>Tablero de 12 circuitos con puerta</v>
          </cell>
          <cell r="B449" t="str">
            <v>Un</v>
          </cell>
          <cell r="C449">
            <v>1</v>
          </cell>
          <cell r="D449">
            <v>152600</v>
          </cell>
          <cell r="E449">
            <v>0.02</v>
          </cell>
          <cell r="F449">
            <v>155652</v>
          </cell>
          <cell r="G449">
            <v>0</v>
          </cell>
        </row>
        <row r="450">
          <cell r="A450" t="str">
            <v>Tablero de 18 circuitos con puerta</v>
          </cell>
          <cell r="B450" t="str">
            <v>Un</v>
          </cell>
          <cell r="C450">
            <v>1</v>
          </cell>
          <cell r="D450">
            <v>198600</v>
          </cell>
          <cell r="E450">
            <v>0.02</v>
          </cell>
          <cell r="F450">
            <v>202572</v>
          </cell>
          <cell r="G450">
            <v>0</v>
          </cell>
        </row>
        <row r="451">
          <cell r="A451" t="str">
            <v>Tablero de 24 circuitos con puerta</v>
          </cell>
          <cell r="B451" t="str">
            <v>Un</v>
          </cell>
          <cell r="C451">
            <v>1</v>
          </cell>
          <cell r="D451">
            <v>221000</v>
          </cell>
          <cell r="E451">
            <v>0.02</v>
          </cell>
          <cell r="F451">
            <v>225420</v>
          </cell>
          <cell r="G451">
            <v>0</v>
          </cell>
        </row>
        <row r="452">
          <cell r="A452" t="str">
            <v>Tablero de 36 circuitos con puerta</v>
          </cell>
          <cell r="B452" t="str">
            <v>Un</v>
          </cell>
          <cell r="C452">
            <v>1</v>
          </cell>
          <cell r="D452">
            <v>286000</v>
          </cell>
          <cell r="E452">
            <v>0.02</v>
          </cell>
          <cell r="F452">
            <v>291720</v>
          </cell>
          <cell r="G452">
            <v>0</v>
          </cell>
        </row>
        <row r="453">
          <cell r="A453" t="str">
            <v>Tablero de 42 circuitos con puerta</v>
          </cell>
          <cell r="B453" t="str">
            <v>Un</v>
          </cell>
          <cell r="C453">
            <v>1</v>
          </cell>
          <cell r="D453">
            <v>321000</v>
          </cell>
          <cell r="E453">
            <v>0.02</v>
          </cell>
          <cell r="F453">
            <v>327420</v>
          </cell>
          <cell r="G453">
            <v>0</v>
          </cell>
        </row>
        <row r="454">
          <cell r="A454" t="str">
            <v>Tablero en madera entamborada</v>
          </cell>
          <cell r="B454" t="str">
            <v>M2</v>
          </cell>
          <cell r="C454">
            <v>1</v>
          </cell>
          <cell r="D454">
            <v>65000</v>
          </cell>
          <cell r="E454">
            <v>0.02</v>
          </cell>
          <cell r="F454">
            <v>66300</v>
          </cell>
          <cell r="G454">
            <v>0</v>
          </cell>
        </row>
        <row r="455">
          <cell r="A455" t="str">
            <v>Tablero TBP 16B con puerta y chapas plástico de 16 circuitos</v>
          </cell>
          <cell r="B455" t="str">
            <v>UN</v>
          </cell>
          <cell r="C455">
            <v>1</v>
          </cell>
          <cell r="D455">
            <v>152500</v>
          </cell>
          <cell r="E455">
            <v>0.02</v>
          </cell>
          <cell r="F455">
            <v>155550</v>
          </cell>
          <cell r="G455">
            <v>0</v>
          </cell>
        </row>
        <row r="456">
          <cell r="A456" t="str">
            <v>Tablón  cuarto 26</v>
          </cell>
          <cell r="B456" t="str">
            <v>ML</v>
          </cell>
          <cell r="C456">
            <v>1</v>
          </cell>
          <cell r="D456">
            <v>4500</v>
          </cell>
          <cell r="E456">
            <v>0.02</v>
          </cell>
          <cell r="F456">
            <v>4590</v>
          </cell>
          <cell r="G456">
            <v>0</v>
          </cell>
        </row>
        <row r="457">
          <cell r="A457" t="str">
            <v>Tablón Gres de 0,30 x 0,30</v>
          </cell>
          <cell r="B457" t="str">
            <v>M2</v>
          </cell>
          <cell r="C457">
            <v>1</v>
          </cell>
          <cell r="D457">
            <v>23659</v>
          </cell>
          <cell r="E457">
            <v>0.02</v>
          </cell>
          <cell r="F457">
            <v>24132.18</v>
          </cell>
          <cell r="G457">
            <v>0</v>
          </cell>
        </row>
        <row r="458">
          <cell r="A458" t="str">
            <v>Taco terminal UNIP,HQP 30A</v>
          </cell>
          <cell r="B458" t="str">
            <v>UN</v>
          </cell>
          <cell r="C458">
            <v>1</v>
          </cell>
          <cell r="D458">
            <v>4800</v>
          </cell>
          <cell r="E458">
            <v>0.02</v>
          </cell>
          <cell r="F458">
            <v>4896</v>
          </cell>
          <cell r="G458">
            <v>0</v>
          </cell>
        </row>
        <row r="459">
          <cell r="A459" t="str">
            <v>Tanque plástico 2000 lts</v>
          </cell>
          <cell r="B459" t="str">
            <v>UN</v>
          </cell>
          <cell r="C459">
            <v>1</v>
          </cell>
          <cell r="D459">
            <v>559000</v>
          </cell>
          <cell r="E459">
            <v>0.02</v>
          </cell>
          <cell r="F459">
            <v>570180</v>
          </cell>
          <cell r="G459">
            <v>0</v>
          </cell>
        </row>
        <row r="460">
          <cell r="A460" t="str">
            <v>Tapa ciega metálica para toma</v>
          </cell>
          <cell r="B460" t="str">
            <v>Un</v>
          </cell>
          <cell r="C460">
            <v>1</v>
          </cell>
          <cell r="D460">
            <v>680</v>
          </cell>
          <cell r="E460">
            <v>0.02</v>
          </cell>
          <cell r="F460">
            <v>693.6</v>
          </cell>
          <cell r="G460">
            <v>0</v>
          </cell>
        </row>
        <row r="461">
          <cell r="A461" t="str">
            <v>Tapa Int Derecha Canal Amazonas</v>
          </cell>
          <cell r="B461" t="str">
            <v>UN</v>
          </cell>
          <cell r="C461">
            <v>1</v>
          </cell>
          <cell r="D461">
            <v>3836</v>
          </cell>
          <cell r="E461">
            <v>0.02</v>
          </cell>
          <cell r="F461">
            <v>3912.72</v>
          </cell>
          <cell r="G461">
            <v>0</v>
          </cell>
        </row>
        <row r="462">
          <cell r="A462" t="str">
            <v>Tapa Int Izquierda Canal Amazonas</v>
          </cell>
          <cell r="B462" t="str">
            <v>UN</v>
          </cell>
          <cell r="C462">
            <v>1</v>
          </cell>
          <cell r="D462">
            <v>3801</v>
          </cell>
          <cell r="E462">
            <v>0.02</v>
          </cell>
          <cell r="F462">
            <v>3877.02</v>
          </cell>
          <cell r="G462">
            <v>0</v>
          </cell>
        </row>
        <row r="463">
          <cell r="A463" t="str">
            <v>Tapa para caja A.P.</v>
          </cell>
          <cell r="B463" t="str">
            <v>UN</v>
          </cell>
          <cell r="C463">
            <v>1</v>
          </cell>
          <cell r="D463">
            <v>82000</v>
          </cell>
          <cell r="E463">
            <v>0.02</v>
          </cell>
          <cell r="F463">
            <v>83640</v>
          </cell>
          <cell r="G463">
            <v>0</v>
          </cell>
        </row>
        <row r="464">
          <cell r="A464" t="str">
            <v>Tapa para caja de 30x30x5</v>
          </cell>
          <cell r="B464" t="str">
            <v>Un</v>
          </cell>
          <cell r="C464">
            <v>1</v>
          </cell>
          <cell r="D464">
            <v>25875</v>
          </cell>
          <cell r="E464">
            <v>0.02</v>
          </cell>
          <cell r="F464">
            <v>26392.5</v>
          </cell>
          <cell r="G464">
            <v>0</v>
          </cell>
        </row>
        <row r="465">
          <cell r="A465" t="str">
            <v>Tapa para caja eléctrica</v>
          </cell>
          <cell r="B465" t="str">
            <v>Un</v>
          </cell>
          <cell r="C465">
            <v>1</v>
          </cell>
          <cell r="D465">
            <v>169000</v>
          </cell>
          <cell r="E465">
            <v>0.02</v>
          </cell>
          <cell r="F465">
            <v>172380</v>
          </cell>
          <cell r="G465">
            <v>0</v>
          </cell>
        </row>
        <row r="466">
          <cell r="A466" t="str">
            <v>Tapa salida cordón caja octagonal</v>
          </cell>
          <cell r="B466" t="str">
            <v>Un</v>
          </cell>
          <cell r="C466">
            <v>1</v>
          </cell>
          <cell r="D466">
            <v>980</v>
          </cell>
          <cell r="E466">
            <v>0.02</v>
          </cell>
          <cell r="F466">
            <v>999.6</v>
          </cell>
          <cell r="G466">
            <v>0</v>
          </cell>
        </row>
        <row r="467">
          <cell r="A467" t="str">
            <v>Tapaporos Nogal</v>
          </cell>
          <cell r="B467" t="str">
            <v>GL</v>
          </cell>
          <cell r="C467">
            <v>1</v>
          </cell>
          <cell r="D467">
            <v>35600</v>
          </cell>
          <cell r="E467">
            <v>0.02</v>
          </cell>
          <cell r="F467">
            <v>36312</v>
          </cell>
          <cell r="G467">
            <v>0</v>
          </cell>
        </row>
        <row r="468">
          <cell r="A468" t="str">
            <v>Tapas 3x1"</v>
          </cell>
          <cell r="B468" t="str">
            <v>UN</v>
          </cell>
          <cell r="C468">
            <v>1</v>
          </cell>
          <cell r="D468">
            <v>980</v>
          </cell>
          <cell r="E468">
            <v>0.02</v>
          </cell>
          <cell r="F468">
            <v>999.6</v>
          </cell>
          <cell r="G468" t="str">
            <v>Tapa en aluminio para ventaneria</v>
          </cell>
        </row>
        <row r="469">
          <cell r="A469" t="str">
            <v>TAPóN H.G. 1"</v>
          </cell>
          <cell r="B469" t="str">
            <v>UN</v>
          </cell>
          <cell r="C469">
            <v>1</v>
          </cell>
          <cell r="D469">
            <v>2300</v>
          </cell>
          <cell r="E469">
            <v>0.02</v>
          </cell>
          <cell r="F469">
            <v>2346</v>
          </cell>
          <cell r="G469">
            <v>0</v>
          </cell>
        </row>
        <row r="470">
          <cell r="A470" t="str">
            <v>TAPóN H.G. 1/2"</v>
          </cell>
          <cell r="B470" t="str">
            <v>UN</v>
          </cell>
          <cell r="C470">
            <v>1</v>
          </cell>
          <cell r="D470">
            <v>1300</v>
          </cell>
          <cell r="E470">
            <v>0.02</v>
          </cell>
          <cell r="F470">
            <v>1326</v>
          </cell>
          <cell r="G470">
            <v>0</v>
          </cell>
        </row>
        <row r="471">
          <cell r="A471" t="str">
            <v>TAPóN H.G. 3/4"</v>
          </cell>
          <cell r="B471" t="str">
            <v>UN</v>
          </cell>
          <cell r="C471">
            <v>1</v>
          </cell>
          <cell r="D471">
            <v>1500</v>
          </cell>
          <cell r="E471">
            <v>0.02</v>
          </cell>
          <cell r="F471">
            <v>1530</v>
          </cell>
          <cell r="G471">
            <v>0</v>
          </cell>
        </row>
        <row r="472">
          <cell r="A472" t="str">
            <v>Tapon PVC 2" - Prueba</v>
          </cell>
          <cell r="B472" t="str">
            <v>UN</v>
          </cell>
          <cell r="C472">
            <v>1</v>
          </cell>
          <cell r="D472">
            <v>500</v>
          </cell>
          <cell r="E472">
            <v>0.02</v>
          </cell>
          <cell r="F472">
            <v>510</v>
          </cell>
          <cell r="G472">
            <v>0</v>
          </cell>
        </row>
        <row r="473">
          <cell r="A473" t="str">
            <v>Tapon PVC 3" de prueba</v>
          </cell>
          <cell r="B473" t="str">
            <v>UN</v>
          </cell>
          <cell r="C473">
            <v>1</v>
          </cell>
          <cell r="D473">
            <v>600</v>
          </cell>
          <cell r="E473">
            <v>0.02</v>
          </cell>
          <cell r="F473">
            <v>612</v>
          </cell>
          <cell r="G473">
            <v>0</v>
          </cell>
        </row>
        <row r="474">
          <cell r="A474" t="str">
            <v>Tapon PVC 4" - Prueba</v>
          </cell>
          <cell r="B474" t="str">
            <v>UN</v>
          </cell>
          <cell r="C474">
            <v>1</v>
          </cell>
          <cell r="D474">
            <v>1200</v>
          </cell>
          <cell r="E474">
            <v>0.02</v>
          </cell>
          <cell r="F474">
            <v>1224</v>
          </cell>
          <cell r="G474">
            <v>0</v>
          </cell>
        </row>
        <row r="475">
          <cell r="A475" t="str">
            <v>Tapon PVC-P 1/2"</v>
          </cell>
          <cell r="B475" t="str">
            <v>UN</v>
          </cell>
          <cell r="C475">
            <v>1</v>
          </cell>
          <cell r="D475">
            <v>200</v>
          </cell>
          <cell r="E475">
            <v>0.02</v>
          </cell>
          <cell r="F475">
            <v>204</v>
          </cell>
          <cell r="G475">
            <v>0</v>
          </cell>
        </row>
        <row r="476">
          <cell r="A476" t="str">
            <v>Tee 1 1/2" PVC - Presión</v>
          </cell>
          <cell r="B476" t="str">
            <v>UN</v>
          </cell>
          <cell r="C476">
            <v>1</v>
          </cell>
          <cell r="D476">
            <v>4100</v>
          </cell>
          <cell r="E476">
            <v>0.02</v>
          </cell>
          <cell r="F476">
            <v>4182</v>
          </cell>
          <cell r="G476">
            <v>0</v>
          </cell>
        </row>
        <row r="477">
          <cell r="A477" t="str">
            <v>Tee 1 1/4 PVC - Presión</v>
          </cell>
          <cell r="B477" t="str">
            <v>UN</v>
          </cell>
          <cell r="C477">
            <v>1</v>
          </cell>
          <cell r="D477">
            <v>3700</v>
          </cell>
          <cell r="E477">
            <v>0.02</v>
          </cell>
          <cell r="F477">
            <v>3774</v>
          </cell>
          <cell r="G477">
            <v>0</v>
          </cell>
        </row>
        <row r="478">
          <cell r="A478" t="str">
            <v>Tee 1" PVC - Presión</v>
          </cell>
          <cell r="B478" t="str">
            <v>UN</v>
          </cell>
          <cell r="C478">
            <v>1</v>
          </cell>
          <cell r="D478">
            <v>1425</v>
          </cell>
          <cell r="E478">
            <v>0.02</v>
          </cell>
          <cell r="F478">
            <v>1453.5</v>
          </cell>
          <cell r="G478">
            <v>0</v>
          </cell>
        </row>
        <row r="479">
          <cell r="A479" t="str">
            <v>Tee 1/2" PVC - Presión</v>
          </cell>
          <cell r="B479" t="str">
            <v>UN</v>
          </cell>
          <cell r="C479">
            <v>1</v>
          </cell>
          <cell r="D479">
            <v>300</v>
          </cell>
          <cell r="E479">
            <v>0.02</v>
          </cell>
          <cell r="F479">
            <v>306</v>
          </cell>
          <cell r="G479">
            <v>0</v>
          </cell>
        </row>
        <row r="480">
          <cell r="A480" t="str">
            <v>Tee 3/4"    PVC - Presión</v>
          </cell>
          <cell r="B480" t="str">
            <v>UN</v>
          </cell>
          <cell r="C480">
            <v>1</v>
          </cell>
          <cell r="D480">
            <v>800</v>
          </cell>
          <cell r="E480">
            <v>0.02</v>
          </cell>
          <cell r="F480">
            <v>816</v>
          </cell>
          <cell r="G480">
            <v>0</v>
          </cell>
        </row>
        <row r="481">
          <cell r="A481" t="str">
            <v>Tee PVC-P 3/4" x 1/2"</v>
          </cell>
          <cell r="B481" t="str">
            <v>UN</v>
          </cell>
          <cell r="C481">
            <v>1</v>
          </cell>
          <cell r="D481">
            <v>1000</v>
          </cell>
          <cell r="E481">
            <v>0.02</v>
          </cell>
          <cell r="F481">
            <v>1020</v>
          </cell>
          <cell r="G481">
            <v>0</v>
          </cell>
        </row>
        <row r="482">
          <cell r="A482" t="str">
            <v>Tee Sencilla 2" Sanitaria</v>
          </cell>
          <cell r="B482" t="str">
            <v>UN</v>
          </cell>
          <cell r="C482">
            <v>1</v>
          </cell>
          <cell r="D482">
            <v>3627</v>
          </cell>
          <cell r="E482">
            <v>0.02</v>
          </cell>
          <cell r="F482">
            <v>3699.54</v>
          </cell>
          <cell r="G482">
            <v>0</v>
          </cell>
        </row>
        <row r="483">
          <cell r="A483" t="str">
            <v>Tee Sencilla 4" Sanitaria</v>
          </cell>
          <cell r="B483" t="str">
            <v>UN</v>
          </cell>
          <cell r="C483">
            <v>1</v>
          </cell>
          <cell r="D483">
            <v>9404</v>
          </cell>
          <cell r="E483">
            <v>0.02</v>
          </cell>
          <cell r="F483">
            <v>9592.08</v>
          </cell>
          <cell r="G483">
            <v>0</v>
          </cell>
        </row>
        <row r="484">
          <cell r="A484" t="str">
            <v xml:space="preserve">Teflon </v>
          </cell>
          <cell r="B484" t="str">
            <v>UN</v>
          </cell>
          <cell r="C484">
            <v>1</v>
          </cell>
          <cell r="D484">
            <v>2000</v>
          </cell>
          <cell r="E484">
            <v>0.02</v>
          </cell>
          <cell r="F484">
            <v>2040</v>
          </cell>
          <cell r="G484">
            <v>0</v>
          </cell>
        </row>
        <row r="485">
          <cell r="A485" t="str">
            <v xml:space="preserve">Teja Bioclimatica trapezoidal de e = 1,8 mm, con foil y lámina de acero, incluye traslapo </v>
          </cell>
          <cell r="B485" t="str">
            <v>M2</v>
          </cell>
          <cell r="C485">
            <v>1</v>
          </cell>
          <cell r="D485">
            <v>33414.634146341465</v>
          </cell>
          <cell r="E485">
            <v>0.02</v>
          </cell>
          <cell r="F485">
            <v>34082.93</v>
          </cell>
          <cell r="G485">
            <v>0</v>
          </cell>
        </row>
        <row r="486">
          <cell r="A486" t="str">
            <v xml:space="preserve">Teja Bioclimatica trapezoidal de e = 1,8 mm, Marina con foil y lámina de acero, incluye traslapo </v>
          </cell>
          <cell r="B486" t="str">
            <v>M2</v>
          </cell>
          <cell r="C486">
            <v>1</v>
          </cell>
          <cell r="D486">
            <v>49146.341463414639</v>
          </cell>
          <cell r="E486">
            <v>0.02</v>
          </cell>
          <cell r="F486">
            <v>50129.27</v>
          </cell>
          <cell r="G486">
            <v>0</v>
          </cell>
        </row>
        <row r="487">
          <cell r="A487" t="str">
            <v xml:space="preserve">Teja Bioclimatica trapezoidal de e = 1,9 mm, con foil y lámina de acero, incluye traslapo </v>
          </cell>
          <cell r="B487" t="str">
            <v>M2</v>
          </cell>
          <cell r="C487">
            <v>1</v>
          </cell>
          <cell r="D487">
            <v>80100</v>
          </cell>
          <cell r="E487">
            <v>0.02</v>
          </cell>
          <cell r="F487">
            <v>81702</v>
          </cell>
          <cell r="G487">
            <v>0</v>
          </cell>
        </row>
        <row r="488">
          <cell r="A488" t="str">
            <v xml:space="preserve">Teja Bioclimatica trapezoidal de e = 1,9 mm, Marina con foil y lámina de acero, incluye traslapo </v>
          </cell>
          <cell r="B488" t="str">
            <v>M2</v>
          </cell>
          <cell r="C488">
            <v>1</v>
          </cell>
          <cell r="D488">
            <v>80100</v>
          </cell>
          <cell r="E488">
            <v>0.02</v>
          </cell>
          <cell r="F488">
            <v>81702</v>
          </cell>
          <cell r="G488">
            <v>0</v>
          </cell>
        </row>
        <row r="489">
          <cell r="A489" t="str">
            <v xml:space="preserve">Teja Bioclimatica trapezoidal de e = 2,0 mm, con foil y lámina de acero, incluye traslapo </v>
          </cell>
          <cell r="B489" t="str">
            <v>M2</v>
          </cell>
          <cell r="C489">
            <v>1</v>
          </cell>
          <cell r="D489">
            <v>49268.292682926833</v>
          </cell>
          <cell r="E489">
            <v>0.02</v>
          </cell>
          <cell r="F489">
            <v>50253.66</v>
          </cell>
          <cell r="G489">
            <v>0</v>
          </cell>
        </row>
        <row r="490">
          <cell r="A490" t="str">
            <v xml:space="preserve">Teja Bioclimatica trapezoidal de e = 2,0 mm, Marina con foil y lámina de acero, incluye traslapo </v>
          </cell>
          <cell r="B490" t="str">
            <v>M2</v>
          </cell>
          <cell r="C490">
            <v>1</v>
          </cell>
          <cell r="D490">
            <v>66341.463414634156</v>
          </cell>
          <cell r="E490">
            <v>0.02</v>
          </cell>
          <cell r="F490">
            <v>67668.289999999994</v>
          </cell>
          <cell r="G490">
            <v>0</v>
          </cell>
        </row>
        <row r="491">
          <cell r="A491" t="str">
            <v>Teja de asbesto cemento No.6</v>
          </cell>
          <cell r="B491" t="str">
            <v>UN</v>
          </cell>
          <cell r="C491">
            <v>1</v>
          </cell>
          <cell r="D491">
            <v>20600</v>
          </cell>
          <cell r="E491">
            <v>0.02</v>
          </cell>
          <cell r="F491">
            <v>21012</v>
          </cell>
          <cell r="G491">
            <v>0</v>
          </cell>
        </row>
        <row r="492">
          <cell r="A492" t="str">
            <v>Teja de asbesto cemento No.8</v>
          </cell>
          <cell r="B492" t="str">
            <v>UN</v>
          </cell>
          <cell r="C492">
            <v>1</v>
          </cell>
          <cell r="D492">
            <v>26750</v>
          </cell>
          <cell r="E492">
            <v>0.02</v>
          </cell>
          <cell r="F492">
            <v>27285</v>
          </cell>
          <cell r="G492">
            <v>0</v>
          </cell>
        </row>
        <row r="493">
          <cell r="A493" t="str">
            <v>Teja trapezoidal transparente en policarbonato tipo ajota de ajorver</v>
          </cell>
          <cell r="B493" t="str">
            <v>M2</v>
          </cell>
          <cell r="C493">
            <v>1</v>
          </cell>
          <cell r="D493">
            <v>62253.33</v>
          </cell>
          <cell r="E493">
            <v>0.02</v>
          </cell>
          <cell r="F493">
            <v>63498.400000000001</v>
          </cell>
          <cell r="G493">
            <v>0</v>
          </cell>
        </row>
        <row r="494">
          <cell r="A494" t="str">
            <v>Templete</v>
          </cell>
          <cell r="B494" t="str">
            <v>Un</v>
          </cell>
          <cell r="C494">
            <v>1</v>
          </cell>
          <cell r="D494">
            <v>236500</v>
          </cell>
          <cell r="E494">
            <v>0.02</v>
          </cell>
          <cell r="F494">
            <v>241230</v>
          </cell>
          <cell r="G494">
            <v>0</v>
          </cell>
        </row>
        <row r="495">
          <cell r="A495" t="str">
            <v xml:space="preserve">Tensor para cable antifraude </v>
          </cell>
          <cell r="B495" t="str">
            <v>UN</v>
          </cell>
          <cell r="C495">
            <v>1</v>
          </cell>
          <cell r="D495">
            <v>4200</v>
          </cell>
          <cell r="E495">
            <v>0.02</v>
          </cell>
          <cell r="F495">
            <v>4284</v>
          </cell>
          <cell r="G495">
            <v>0</v>
          </cell>
        </row>
        <row r="496">
          <cell r="A496" t="str">
            <v>Tierra negra fertilizada</v>
          </cell>
          <cell r="B496" t="str">
            <v>M3</v>
          </cell>
          <cell r="C496">
            <v>1</v>
          </cell>
          <cell r="D496">
            <v>50000</v>
          </cell>
          <cell r="E496">
            <v>0.02</v>
          </cell>
          <cell r="F496">
            <v>51000</v>
          </cell>
          <cell r="G496">
            <v>0</v>
          </cell>
        </row>
        <row r="497">
          <cell r="A497" t="str">
            <v>Tintilla</v>
          </cell>
          <cell r="B497" t="str">
            <v>GL</v>
          </cell>
          <cell r="C497">
            <v>1</v>
          </cell>
          <cell r="D497">
            <v>18620</v>
          </cell>
          <cell r="E497">
            <v>0.02</v>
          </cell>
          <cell r="F497">
            <v>18992.400000000001</v>
          </cell>
          <cell r="G497">
            <v>0</v>
          </cell>
        </row>
        <row r="498">
          <cell r="A498" t="str">
            <v>Toma de caucho 3 polos aérea</v>
          </cell>
          <cell r="B498" t="str">
            <v>Un</v>
          </cell>
          <cell r="C498">
            <v>1</v>
          </cell>
          <cell r="D498">
            <v>3290</v>
          </cell>
          <cell r="E498">
            <v>0.02</v>
          </cell>
          <cell r="F498">
            <v>3355.8</v>
          </cell>
          <cell r="G498">
            <v>0</v>
          </cell>
        </row>
        <row r="499">
          <cell r="A499" t="str">
            <v>Toma de T.V. para cable coaxial</v>
          </cell>
          <cell r="B499" t="str">
            <v>UN</v>
          </cell>
          <cell r="C499">
            <v>1</v>
          </cell>
          <cell r="D499">
            <v>6200</v>
          </cell>
          <cell r="E499">
            <v>0.02</v>
          </cell>
          <cell r="F499">
            <v>6324</v>
          </cell>
          <cell r="G499">
            <v>0</v>
          </cell>
        </row>
        <row r="500">
          <cell r="A500" t="str">
            <v>Toma Doble GFCI</v>
          </cell>
          <cell r="B500" t="str">
            <v>UN</v>
          </cell>
          <cell r="C500">
            <v>1</v>
          </cell>
          <cell r="D500">
            <v>28000</v>
          </cell>
          <cell r="E500">
            <v>0.02</v>
          </cell>
          <cell r="F500">
            <v>28560</v>
          </cell>
          <cell r="G500">
            <v>0</v>
          </cell>
        </row>
        <row r="501">
          <cell r="A501" t="str">
            <v>Toma doble tipo hospitalaria P.T.</v>
          </cell>
          <cell r="B501" t="str">
            <v>UN</v>
          </cell>
          <cell r="C501">
            <v>1</v>
          </cell>
          <cell r="D501">
            <v>14500</v>
          </cell>
          <cell r="E501">
            <v>0.02</v>
          </cell>
          <cell r="F501">
            <v>14790</v>
          </cell>
          <cell r="G501">
            <v>0</v>
          </cell>
        </row>
        <row r="502">
          <cell r="A502" t="str">
            <v>Toma eléctrica doble 20A pata trabada</v>
          </cell>
          <cell r="B502" t="str">
            <v>UN</v>
          </cell>
          <cell r="C502">
            <v>1</v>
          </cell>
          <cell r="D502">
            <v>14500</v>
          </cell>
          <cell r="E502">
            <v>0.02</v>
          </cell>
          <cell r="F502">
            <v>14790</v>
          </cell>
          <cell r="G502">
            <v>0</v>
          </cell>
        </row>
        <row r="503">
          <cell r="A503" t="str">
            <v xml:space="preserve">Toma eléctrica doble P.T. </v>
          </cell>
          <cell r="B503" t="str">
            <v>UN</v>
          </cell>
          <cell r="C503">
            <v>1</v>
          </cell>
          <cell r="D503">
            <v>4450</v>
          </cell>
          <cell r="E503">
            <v>0.02</v>
          </cell>
          <cell r="F503">
            <v>4539</v>
          </cell>
          <cell r="G503">
            <v>0</v>
          </cell>
        </row>
        <row r="504">
          <cell r="A504" t="str">
            <v>Toma monofásica doble con polo</v>
          </cell>
          <cell r="B504" t="str">
            <v>Un</v>
          </cell>
          <cell r="C504">
            <v>1</v>
          </cell>
          <cell r="D504">
            <v>6250</v>
          </cell>
          <cell r="E504">
            <v>0.02</v>
          </cell>
          <cell r="F504">
            <v>6375</v>
          </cell>
          <cell r="G504">
            <v>0</v>
          </cell>
        </row>
        <row r="505">
          <cell r="A505" t="str">
            <v>Toma monofásica GFCI</v>
          </cell>
          <cell r="B505" t="str">
            <v>Un</v>
          </cell>
          <cell r="C505">
            <v>1</v>
          </cell>
          <cell r="D505">
            <v>15360</v>
          </cell>
          <cell r="E505">
            <v>0.02</v>
          </cell>
          <cell r="F505">
            <v>15667.2</v>
          </cell>
          <cell r="G505">
            <v>0</v>
          </cell>
        </row>
        <row r="506">
          <cell r="A506" t="str">
            <v>Toma telefónica</v>
          </cell>
          <cell r="B506" t="str">
            <v>UN</v>
          </cell>
          <cell r="C506">
            <v>1</v>
          </cell>
          <cell r="D506">
            <v>2418</v>
          </cell>
          <cell r="E506">
            <v>0.02</v>
          </cell>
          <cell r="F506">
            <v>2466.36</v>
          </cell>
          <cell r="G506">
            <v>0</v>
          </cell>
        </row>
        <row r="507">
          <cell r="A507" t="str">
            <v xml:space="preserve">Toma Trifásica </v>
          </cell>
          <cell r="B507" t="str">
            <v>Un</v>
          </cell>
          <cell r="C507">
            <v>1</v>
          </cell>
          <cell r="D507">
            <v>19530</v>
          </cell>
          <cell r="E507">
            <v>0.02</v>
          </cell>
          <cell r="F507">
            <v>19920.599999999999</v>
          </cell>
          <cell r="G507">
            <v>0</v>
          </cell>
        </row>
        <row r="508">
          <cell r="A508" t="str">
            <v>Tornillo autoperforante fijador de correa para metal de12-14 x 3/4" - Acero</v>
          </cell>
          <cell r="B508" t="str">
            <v>UN</v>
          </cell>
          <cell r="C508">
            <v>1</v>
          </cell>
          <cell r="D508">
            <v>560</v>
          </cell>
          <cell r="E508">
            <v>0.02</v>
          </cell>
          <cell r="F508">
            <v>571.20000000000005</v>
          </cell>
          <cell r="G508">
            <v>0</v>
          </cell>
        </row>
        <row r="509">
          <cell r="A509" t="str">
            <v>Tornillo expansivo AH - 1614 5/16 x 3 "</v>
          </cell>
          <cell r="B509" t="str">
            <v>UN</v>
          </cell>
          <cell r="C509">
            <v>1</v>
          </cell>
          <cell r="D509">
            <v>900</v>
          </cell>
          <cell r="E509">
            <v>0.02</v>
          </cell>
          <cell r="F509">
            <v>918</v>
          </cell>
          <cell r="G509">
            <v>0</v>
          </cell>
        </row>
        <row r="510">
          <cell r="A510" t="str">
            <v>Tornillo expansivo HLC 10x80/48</v>
          </cell>
          <cell r="B510" t="str">
            <v>UN</v>
          </cell>
          <cell r="C510">
            <v>1</v>
          </cell>
          <cell r="D510">
            <v>4500</v>
          </cell>
          <cell r="E510">
            <v>0.02</v>
          </cell>
          <cell r="F510">
            <v>4590</v>
          </cell>
          <cell r="G510">
            <v>0</v>
          </cell>
        </row>
        <row r="511">
          <cell r="A511" t="str">
            <v>Tornillo goloso</v>
          </cell>
          <cell r="B511" t="str">
            <v>Un</v>
          </cell>
          <cell r="C511">
            <v>1</v>
          </cell>
          <cell r="D511">
            <v>60</v>
          </cell>
          <cell r="E511">
            <v>0.02</v>
          </cell>
          <cell r="F511">
            <v>61.2</v>
          </cell>
          <cell r="G511">
            <v>0</v>
          </cell>
        </row>
        <row r="512">
          <cell r="A512" t="str">
            <v>Tornillo goloso 1/8 x 1 1/4</v>
          </cell>
          <cell r="B512" t="str">
            <v>UN</v>
          </cell>
          <cell r="C512">
            <v>1</v>
          </cell>
          <cell r="D512">
            <v>60</v>
          </cell>
          <cell r="E512">
            <v>0.02</v>
          </cell>
          <cell r="F512">
            <v>61.2</v>
          </cell>
          <cell r="G512">
            <v>0</v>
          </cell>
        </row>
        <row r="513">
          <cell r="A513" t="str">
            <v>Tornillo Inoxidable Canal y Bajante Amazonas</v>
          </cell>
          <cell r="B513" t="str">
            <v>un</v>
          </cell>
          <cell r="C513">
            <v>1</v>
          </cell>
          <cell r="D513">
            <v>119</v>
          </cell>
          <cell r="E513">
            <v>0.02</v>
          </cell>
          <cell r="F513">
            <v>121.38</v>
          </cell>
          <cell r="G513">
            <v>0</v>
          </cell>
        </row>
        <row r="514">
          <cell r="A514" t="str">
            <v>Tornillo Inoxidable Canal y Bajante PVC</v>
          </cell>
          <cell r="B514" t="str">
            <v>UN</v>
          </cell>
          <cell r="C514">
            <v>1</v>
          </cell>
          <cell r="D514">
            <v>119</v>
          </cell>
          <cell r="E514">
            <v>0.02</v>
          </cell>
          <cell r="F514">
            <v>121.38</v>
          </cell>
          <cell r="G514">
            <v>0</v>
          </cell>
        </row>
        <row r="515">
          <cell r="A515" t="str">
            <v>Tornillo lámina D=3/8"</v>
          </cell>
          <cell r="B515" t="str">
            <v>UN</v>
          </cell>
          <cell r="C515">
            <v>1</v>
          </cell>
          <cell r="D515">
            <v>15</v>
          </cell>
          <cell r="E515">
            <v>0.02</v>
          </cell>
          <cell r="F515">
            <v>15.3</v>
          </cell>
          <cell r="G515">
            <v>0</v>
          </cell>
        </row>
        <row r="516">
          <cell r="A516" t="str">
            <v>Tornillo teja en lámina de acero y foil</v>
          </cell>
          <cell r="B516" t="str">
            <v>UN</v>
          </cell>
          <cell r="C516">
            <v>1</v>
          </cell>
          <cell r="D516">
            <v>452.88</v>
          </cell>
          <cell r="E516">
            <v>0.02</v>
          </cell>
          <cell r="F516">
            <v>461.94</v>
          </cell>
          <cell r="G516">
            <v>0</v>
          </cell>
        </row>
        <row r="517">
          <cell r="A517" t="str">
            <v>Tornillos 2"</v>
          </cell>
          <cell r="B517" t="str">
            <v>UN</v>
          </cell>
          <cell r="C517">
            <v>1</v>
          </cell>
          <cell r="D517">
            <v>578</v>
          </cell>
          <cell r="E517">
            <v>0.02</v>
          </cell>
          <cell r="F517">
            <v>589.55999999999995</v>
          </cell>
          <cell r="G517">
            <v>0</v>
          </cell>
        </row>
        <row r="518">
          <cell r="A518" t="str">
            <v>Transformador de corriente 200/5 amp</v>
          </cell>
          <cell r="B518" t="str">
            <v>Un</v>
          </cell>
          <cell r="C518">
            <v>1</v>
          </cell>
          <cell r="D518">
            <v>151000</v>
          </cell>
          <cell r="E518">
            <v>0.02</v>
          </cell>
          <cell r="F518">
            <v>154020</v>
          </cell>
          <cell r="G518">
            <v>0</v>
          </cell>
        </row>
        <row r="519">
          <cell r="A519" t="str">
            <v>Transformador en poste bifásico de 15 Kva</v>
          </cell>
          <cell r="B519" t="str">
            <v>Un</v>
          </cell>
          <cell r="C519">
            <v>1</v>
          </cell>
          <cell r="D519">
            <v>2650000</v>
          </cell>
          <cell r="E519">
            <v>0.02</v>
          </cell>
          <cell r="F519">
            <v>2703000</v>
          </cell>
          <cell r="G519">
            <v>0</v>
          </cell>
        </row>
        <row r="520">
          <cell r="A520" t="str">
            <v>Transformador en poste bifásico de 30 Kva</v>
          </cell>
          <cell r="B520" t="str">
            <v>Un</v>
          </cell>
          <cell r="C520">
            <v>1</v>
          </cell>
          <cell r="D520">
            <v>3784200</v>
          </cell>
          <cell r="E520">
            <v>0.02</v>
          </cell>
          <cell r="F520">
            <v>3859884</v>
          </cell>
          <cell r="G520">
            <v>0</v>
          </cell>
        </row>
        <row r="521">
          <cell r="A521" t="str">
            <v>Transformador en poste bifásico de 45 Kva</v>
          </cell>
          <cell r="B521" t="str">
            <v>Un</v>
          </cell>
          <cell r="C521">
            <v>1</v>
          </cell>
          <cell r="D521">
            <v>4160000</v>
          </cell>
          <cell r="E521">
            <v>0.02</v>
          </cell>
          <cell r="F521">
            <v>4243200</v>
          </cell>
          <cell r="G521">
            <v>0</v>
          </cell>
        </row>
        <row r="522">
          <cell r="A522" t="str">
            <v>Transformador en poste trifásico de 15 Kva</v>
          </cell>
          <cell r="B522" t="str">
            <v>Un</v>
          </cell>
          <cell r="C522">
            <v>1</v>
          </cell>
          <cell r="D522">
            <v>4082400</v>
          </cell>
          <cell r="E522">
            <v>0.02</v>
          </cell>
          <cell r="F522">
            <v>4164048</v>
          </cell>
          <cell r="G522">
            <v>0</v>
          </cell>
        </row>
        <row r="523">
          <cell r="A523" t="str">
            <v>Transformador en poste trifásico de 30 Kva</v>
          </cell>
          <cell r="B523" t="str">
            <v>Un</v>
          </cell>
          <cell r="C523">
            <v>1</v>
          </cell>
          <cell r="D523">
            <v>4641000</v>
          </cell>
          <cell r="E523">
            <v>0.02</v>
          </cell>
          <cell r="F523">
            <v>4733820</v>
          </cell>
          <cell r="G523">
            <v>0</v>
          </cell>
        </row>
        <row r="524">
          <cell r="A524" t="str">
            <v>Triturado de máquina</v>
          </cell>
          <cell r="B524" t="str">
            <v>M3</v>
          </cell>
          <cell r="C524">
            <v>1</v>
          </cell>
          <cell r="D524">
            <v>42000</v>
          </cell>
          <cell r="E524">
            <v>0.02</v>
          </cell>
          <cell r="F524">
            <v>42840</v>
          </cell>
          <cell r="G524">
            <v>0</v>
          </cell>
        </row>
        <row r="525">
          <cell r="A525" t="str">
            <v xml:space="preserve">Tuberia A.N. 2 plg </v>
          </cell>
          <cell r="B525" t="str">
            <v>ML</v>
          </cell>
          <cell r="C525">
            <v>1</v>
          </cell>
          <cell r="D525">
            <v>14476</v>
          </cell>
          <cell r="E525">
            <v>0.02</v>
          </cell>
          <cell r="F525">
            <v>14765.52</v>
          </cell>
          <cell r="G525">
            <v>0</v>
          </cell>
        </row>
        <row r="526">
          <cell r="A526" t="str">
            <v>Tuberia A.N. 3 plg 2,3 mm</v>
          </cell>
          <cell r="B526" t="str">
            <v>ML</v>
          </cell>
          <cell r="C526">
            <v>1</v>
          </cell>
          <cell r="D526">
            <v>23818</v>
          </cell>
          <cell r="E526">
            <v>0.02</v>
          </cell>
          <cell r="F526">
            <v>24294.36</v>
          </cell>
          <cell r="G526">
            <v>0</v>
          </cell>
        </row>
        <row r="527">
          <cell r="A527" t="str">
            <v>Tuberia A.N. Ø1 1/2"</v>
          </cell>
          <cell r="B527" t="str">
            <v>ML</v>
          </cell>
          <cell r="C527">
            <v>1</v>
          </cell>
          <cell r="D527">
            <v>12580</v>
          </cell>
          <cell r="E527">
            <v>0.02</v>
          </cell>
          <cell r="F527">
            <v>12831.6</v>
          </cell>
          <cell r="G527">
            <v>0</v>
          </cell>
        </row>
        <row r="528">
          <cell r="A528" t="str">
            <v>Tuberia Galvanizada 1 1/2" 2,5 mm Cal 12</v>
          </cell>
          <cell r="B528" t="str">
            <v>ML</v>
          </cell>
          <cell r="C528">
            <v>1</v>
          </cell>
          <cell r="D528">
            <v>15000</v>
          </cell>
          <cell r="E528">
            <v>0.02</v>
          </cell>
          <cell r="F528">
            <v>15300</v>
          </cell>
          <cell r="G528">
            <v>0</v>
          </cell>
        </row>
        <row r="529">
          <cell r="A529" t="str">
            <v>Tuberia novafort 10" 255 mm</v>
          </cell>
          <cell r="B529" t="str">
            <v>ML</v>
          </cell>
          <cell r="C529">
            <v>1</v>
          </cell>
          <cell r="D529">
            <v>50154</v>
          </cell>
          <cell r="E529">
            <v>0.02</v>
          </cell>
          <cell r="F529">
            <v>51157.08</v>
          </cell>
          <cell r="G529">
            <v>0</v>
          </cell>
        </row>
        <row r="530">
          <cell r="A530" t="str">
            <v>Tuberia novafort 12" 315 mm</v>
          </cell>
          <cell r="B530" t="str">
            <v>ML</v>
          </cell>
          <cell r="C530">
            <v>1</v>
          </cell>
          <cell r="D530">
            <v>72430</v>
          </cell>
          <cell r="E530">
            <v>0.02</v>
          </cell>
          <cell r="F530">
            <v>73878.600000000006</v>
          </cell>
          <cell r="G530">
            <v>0</v>
          </cell>
        </row>
        <row r="531">
          <cell r="A531" t="str">
            <v>Tuberia novafort 4" 110 mm</v>
          </cell>
          <cell r="B531" t="str">
            <v>ML</v>
          </cell>
          <cell r="C531">
            <v>1</v>
          </cell>
          <cell r="D531">
            <v>12840</v>
          </cell>
          <cell r="E531">
            <v>0.02</v>
          </cell>
          <cell r="F531">
            <v>13096.8</v>
          </cell>
          <cell r="G531">
            <v>0</v>
          </cell>
        </row>
        <row r="532">
          <cell r="A532" t="str">
            <v>Tuberia novafort 6" 160 mm</v>
          </cell>
          <cell r="B532" t="str">
            <v>ML</v>
          </cell>
          <cell r="C532">
            <v>1</v>
          </cell>
          <cell r="D532">
            <v>23322</v>
          </cell>
          <cell r="E532">
            <v>0.02</v>
          </cell>
          <cell r="F532">
            <v>23788.44</v>
          </cell>
          <cell r="G532">
            <v>0</v>
          </cell>
        </row>
        <row r="533">
          <cell r="A533" t="str">
            <v>Tuberia novafort 8" 200 mm</v>
          </cell>
          <cell r="B533" t="str">
            <v>ML</v>
          </cell>
          <cell r="C533">
            <v>1</v>
          </cell>
          <cell r="D533">
            <v>34094</v>
          </cell>
          <cell r="E533">
            <v>0.02</v>
          </cell>
          <cell r="F533">
            <v>34775.879999999997</v>
          </cell>
          <cell r="G533">
            <v>0</v>
          </cell>
        </row>
        <row r="534">
          <cell r="A534" t="str">
            <v xml:space="preserve">Tuberia PE AL PE amarilla gas 1216 1/2" </v>
          </cell>
          <cell r="B534" t="str">
            <v>Ml</v>
          </cell>
          <cell r="C534">
            <v>1</v>
          </cell>
          <cell r="D534">
            <v>2633</v>
          </cell>
          <cell r="E534">
            <v>0.02</v>
          </cell>
          <cell r="F534">
            <v>2633</v>
          </cell>
          <cell r="G534">
            <v>0</v>
          </cell>
        </row>
        <row r="535">
          <cell r="A535" t="str">
            <v>Tubo A.N. 1 1/2 plg, 2 mm</v>
          </cell>
          <cell r="B535" t="str">
            <v>ML</v>
          </cell>
          <cell r="C535">
            <v>1</v>
          </cell>
          <cell r="D535">
            <v>10100</v>
          </cell>
          <cell r="E535">
            <v>0.02</v>
          </cell>
          <cell r="F535">
            <v>10302</v>
          </cell>
          <cell r="G535">
            <v>0</v>
          </cell>
        </row>
        <row r="536">
          <cell r="A536" t="str">
            <v>Tubo A.N. 1 plg, 2 mm</v>
          </cell>
          <cell r="B536" t="str">
            <v>ML</v>
          </cell>
          <cell r="C536">
            <v>1</v>
          </cell>
          <cell r="D536">
            <v>6700</v>
          </cell>
          <cell r="E536">
            <v>0.02</v>
          </cell>
          <cell r="F536">
            <v>6834</v>
          </cell>
          <cell r="G536">
            <v>0</v>
          </cell>
        </row>
        <row r="537">
          <cell r="A537" t="str">
            <v>Tubo conduit EMT 1"</v>
          </cell>
          <cell r="B537" t="str">
            <v>Ml</v>
          </cell>
          <cell r="C537">
            <v>1</v>
          </cell>
          <cell r="D537">
            <v>5840</v>
          </cell>
          <cell r="E537">
            <v>0.02</v>
          </cell>
          <cell r="F537">
            <v>5956.8</v>
          </cell>
          <cell r="G537">
            <v>0</v>
          </cell>
        </row>
        <row r="538">
          <cell r="A538" t="str">
            <v>Tubo conduit EMT 1-1/2"</v>
          </cell>
          <cell r="B538" t="str">
            <v>Ml</v>
          </cell>
          <cell r="C538">
            <v>1</v>
          </cell>
          <cell r="D538">
            <v>7890</v>
          </cell>
          <cell r="E538">
            <v>0.02</v>
          </cell>
          <cell r="F538">
            <v>8047.8</v>
          </cell>
          <cell r="G538">
            <v>0</v>
          </cell>
        </row>
        <row r="539">
          <cell r="A539" t="str">
            <v>Tubo conduit EMT 3/4"</v>
          </cell>
          <cell r="B539" t="str">
            <v>Ml</v>
          </cell>
          <cell r="C539">
            <v>1</v>
          </cell>
          <cell r="D539">
            <v>4110</v>
          </cell>
          <cell r="E539">
            <v>0.02</v>
          </cell>
          <cell r="F539">
            <v>4192.2</v>
          </cell>
          <cell r="G539">
            <v>0</v>
          </cell>
        </row>
        <row r="540">
          <cell r="A540" t="str">
            <v>Tubo conduit PVC 1"</v>
          </cell>
          <cell r="B540" t="str">
            <v>Ml</v>
          </cell>
          <cell r="C540">
            <v>1</v>
          </cell>
          <cell r="D540">
            <v>2613.6</v>
          </cell>
          <cell r="E540">
            <v>0.02</v>
          </cell>
          <cell r="F540">
            <v>2665.87</v>
          </cell>
          <cell r="G540">
            <v>0</v>
          </cell>
        </row>
        <row r="541">
          <cell r="A541" t="str">
            <v>Tubo conduit PVC 1/2"</v>
          </cell>
          <cell r="B541" t="str">
            <v>Ml</v>
          </cell>
          <cell r="C541">
            <v>1</v>
          </cell>
          <cell r="D541">
            <v>1504.8</v>
          </cell>
          <cell r="E541">
            <v>0.02</v>
          </cell>
          <cell r="F541">
            <v>1534.9</v>
          </cell>
          <cell r="G541">
            <v>0</v>
          </cell>
        </row>
        <row r="542">
          <cell r="A542" t="str">
            <v>Tubo conduit PVC 1-1/2"</v>
          </cell>
          <cell r="B542" t="str">
            <v>Ml</v>
          </cell>
          <cell r="C542">
            <v>1</v>
          </cell>
          <cell r="D542">
            <v>3890</v>
          </cell>
          <cell r="E542">
            <v>0.02</v>
          </cell>
          <cell r="F542">
            <v>3967.8</v>
          </cell>
          <cell r="G542">
            <v>0</v>
          </cell>
        </row>
        <row r="543">
          <cell r="A543" t="str">
            <v>Tubo conduit PVC 3/4"</v>
          </cell>
          <cell r="B543" t="str">
            <v>Ml</v>
          </cell>
          <cell r="C543">
            <v>1</v>
          </cell>
          <cell r="D543">
            <v>1663.2</v>
          </cell>
          <cell r="E543">
            <v>0.02</v>
          </cell>
          <cell r="F543">
            <v>1696.46</v>
          </cell>
          <cell r="G543">
            <v>0</v>
          </cell>
        </row>
        <row r="544">
          <cell r="A544" t="str">
            <v>Tubo cuadrado de 1/2 x 1/2 x 0,9</v>
          </cell>
          <cell r="B544" t="str">
            <v>Ml</v>
          </cell>
          <cell r="C544">
            <v>1</v>
          </cell>
          <cell r="D544">
            <v>1577</v>
          </cell>
          <cell r="E544">
            <v>0.02</v>
          </cell>
          <cell r="F544">
            <v>1608.54</v>
          </cell>
          <cell r="G544">
            <v>0</v>
          </cell>
        </row>
        <row r="545">
          <cell r="A545" t="str">
            <v>Tubo cuadrado de 1-1/2" x 1-1/2" cal. 20</v>
          </cell>
          <cell r="B545" t="str">
            <v>Ml</v>
          </cell>
          <cell r="C545">
            <v>1</v>
          </cell>
          <cell r="D545">
            <v>4510</v>
          </cell>
          <cell r="E545">
            <v>0.02</v>
          </cell>
          <cell r="F545">
            <v>4600.2</v>
          </cell>
          <cell r="G545">
            <v>0</v>
          </cell>
        </row>
        <row r="546">
          <cell r="A546" t="str">
            <v>Tubo Cuadrado de 3/4" x 3/4" cal. 20</v>
          </cell>
          <cell r="B546" t="str">
            <v>Ml</v>
          </cell>
          <cell r="C546">
            <v>1</v>
          </cell>
          <cell r="D546">
            <v>2181.67</v>
          </cell>
          <cell r="E546">
            <v>0.02</v>
          </cell>
          <cell r="F546">
            <v>2225.3000000000002</v>
          </cell>
          <cell r="G546">
            <v>0</v>
          </cell>
        </row>
        <row r="547">
          <cell r="A547" t="str">
            <v>Tubo Galvanizado de 1/2"</v>
          </cell>
          <cell r="B547" t="str">
            <v>ML</v>
          </cell>
          <cell r="C547">
            <v>1</v>
          </cell>
          <cell r="D547">
            <v>6344</v>
          </cell>
          <cell r="E547">
            <v>0.02</v>
          </cell>
          <cell r="F547">
            <v>6470.88</v>
          </cell>
          <cell r="G547">
            <v>0</v>
          </cell>
        </row>
        <row r="548">
          <cell r="A548" t="str">
            <v>Tubo Galvanizado de 3/4</v>
          </cell>
          <cell r="B548" t="str">
            <v>ML</v>
          </cell>
          <cell r="C548">
            <v>1</v>
          </cell>
          <cell r="D548">
            <v>8484</v>
          </cell>
          <cell r="E548">
            <v>0.02</v>
          </cell>
          <cell r="F548">
            <v>8653.68</v>
          </cell>
          <cell r="G548">
            <v>0</v>
          </cell>
        </row>
        <row r="549">
          <cell r="A549" t="str">
            <v>Tubo Galvanizado de 1"</v>
          </cell>
          <cell r="B549" t="str">
            <v>ML</v>
          </cell>
          <cell r="C549">
            <v>1</v>
          </cell>
          <cell r="D549">
            <v>12725</v>
          </cell>
          <cell r="E549">
            <v>0.02</v>
          </cell>
          <cell r="F549">
            <v>12979.5</v>
          </cell>
          <cell r="G549">
            <v>0</v>
          </cell>
        </row>
        <row r="550">
          <cell r="A550" t="str">
            <v>Tubo pres/11 PVC 3/4"</v>
          </cell>
          <cell r="B550" t="str">
            <v>ML</v>
          </cell>
          <cell r="C550">
            <v>1</v>
          </cell>
          <cell r="D550">
            <v>2677</v>
          </cell>
          <cell r="E550">
            <v>0.02</v>
          </cell>
          <cell r="F550">
            <v>2730.54</v>
          </cell>
          <cell r="G550">
            <v>0</v>
          </cell>
        </row>
        <row r="551">
          <cell r="A551" t="str">
            <v>Tubo pres/13,5 PVC 1"</v>
          </cell>
          <cell r="B551" t="str">
            <v>ML</v>
          </cell>
          <cell r="C551">
            <v>1</v>
          </cell>
          <cell r="D551">
            <v>3612</v>
          </cell>
          <cell r="E551">
            <v>0.02</v>
          </cell>
          <cell r="F551">
            <v>3684.24</v>
          </cell>
          <cell r="G551">
            <v>0</v>
          </cell>
        </row>
        <row r="552">
          <cell r="A552" t="str">
            <v>Tubo pres/21 PVC 1 1/2"</v>
          </cell>
          <cell r="B552" t="str">
            <v>ML</v>
          </cell>
          <cell r="C552">
            <v>1</v>
          </cell>
          <cell r="D552">
            <v>5920</v>
          </cell>
          <cell r="E552">
            <v>0.02</v>
          </cell>
          <cell r="F552">
            <v>6038.4</v>
          </cell>
          <cell r="G552">
            <v>0</v>
          </cell>
        </row>
        <row r="553">
          <cell r="A553" t="str">
            <v>Tubo pres/21 PVC 1 1/4</v>
          </cell>
          <cell r="B553" t="str">
            <v>ML</v>
          </cell>
          <cell r="C553">
            <v>1</v>
          </cell>
          <cell r="D553">
            <v>4650</v>
          </cell>
          <cell r="E553">
            <v>0.02</v>
          </cell>
          <cell r="F553">
            <v>4743</v>
          </cell>
          <cell r="G553">
            <v>0</v>
          </cell>
        </row>
        <row r="554">
          <cell r="A554" t="str">
            <v>Tubo pres/21 PVC 2"</v>
          </cell>
          <cell r="B554" t="str">
            <v>ML</v>
          </cell>
          <cell r="C554">
            <v>1</v>
          </cell>
          <cell r="D554">
            <v>9078</v>
          </cell>
          <cell r="E554">
            <v>0.02</v>
          </cell>
          <cell r="F554">
            <v>9259.56</v>
          </cell>
          <cell r="G554">
            <v>0</v>
          </cell>
        </row>
        <row r="555">
          <cell r="A555" t="str">
            <v>Tubo pres/9 PVC 1/2"</v>
          </cell>
          <cell r="B555" t="str">
            <v>ML</v>
          </cell>
          <cell r="C555">
            <v>1</v>
          </cell>
          <cell r="D555">
            <v>1918</v>
          </cell>
          <cell r="E555">
            <v>0.02</v>
          </cell>
          <cell r="F555">
            <v>1956.36</v>
          </cell>
          <cell r="G555">
            <v>0</v>
          </cell>
        </row>
        <row r="556">
          <cell r="A556" t="str">
            <v>Tubo PVC de 2"       Lluvias</v>
          </cell>
          <cell r="B556" t="str">
            <v>ML</v>
          </cell>
          <cell r="C556">
            <v>1</v>
          </cell>
          <cell r="D556">
            <v>4757</v>
          </cell>
          <cell r="E556">
            <v>0.02</v>
          </cell>
          <cell r="F556">
            <v>4852.1400000000003</v>
          </cell>
          <cell r="G556">
            <v>0</v>
          </cell>
        </row>
        <row r="557">
          <cell r="A557" t="str">
            <v>Tubo PVC de 3"       Lluvias</v>
          </cell>
          <cell r="B557" t="str">
            <v>ML</v>
          </cell>
          <cell r="C557">
            <v>1</v>
          </cell>
          <cell r="D557">
            <v>7146</v>
          </cell>
          <cell r="E557">
            <v>0.02</v>
          </cell>
          <cell r="F557">
            <v>7288.92</v>
          </cell>
          <cell r="G557">
            <v>0</v>
          </cell>
        </row>
        <row r="558">
          <cell r="A558" t="str">
            <v>Tubo PVC de 4"       lluvias</v>
          </cell>
          <cell r="B558" t="str">
            <v>ML</v>
          </cell>
          <cell r="C558">
            <v>1</v>
          </cell>
          <cell r="D558">
            <v>10853</v>
          </cell>
          <cell r="E558">
            <v>0.02</v>
          </cell>
          <cell r="F558">
            <v>11070.06</v>
          </cell>
          <cell r="G558">
            <v>0</v>
          </cell>
        </row>
        <row r="559">
          <cell r="A559" t="str">
            <v>Tubo PVCP- RDE 21 2 1/2" UZ</v>
          </cell>
          <cell r="B559" t="str">
            <v>ML</v>
          </cell>
          <cell r="C559">
            <v>1</v>
          </cell>
          <cell r="D559">
            <v>10571</v>
          </cell>
          <cell r="E559">
            <v>0.02</v>
          </cell>
          <cell r="F559">
            <v>10782.42</v>
          </cell>
          <cell r="G559">
            <v>0</v>
          </cell>
        </row>
        <row r="560">
          <cell r="A560" t="str">
            <v>Tubo PVCP- RDE 21 2" UZ</v>
          </cell>
          <cell r="B560" t="str">
            <v>ML</v>
          </cell>
          <cell r="C560">
            <v>1</v>
          </cell>
          <cell r="D560">
            <v>6997</v>
          </cell>
          <cell r="E560">
            <v>0.02</v>
          </cell>
          <cell r="F560">
            <v>7136.94</v>
          </cell>
          <cell r="G560">
            <v>0</v>
          </cell>
        </row>
        <row r="561">
          <cell r="A561" t="str">
            <v>Tubo PVCP- RDE 21 3" UZ</v>
          </cell>
          <cell r="B561" t="str">
            <v>ML</v>
          </cell>
          <cell r="C561">
            <v>1</v>
          </cell>
          <cell r="D561">
            <v>15022</v>
          </cell>
          <cell r="E561">
            <v>0.02</v>
          </cell>
          <cell r="F561">
            <v>15322.44</v>
          </cell>
          <cell r="G561">
            <v>0</v>
          </cell>
        </row>
        <row r="562">
          <cell r="A562" t="str">
            <v>Tubo PVC-S     2"    Sanitaria</v>
          </cell>
          <cell r="B562" t="str">
            <v>ML</v>
          </cell>
          <cell r="C562">
            <v>1</v>
          </cell>
          <cell r="D562">
            <v>6609</v>
          </cell>
          <cell r="E562">
            <v>0.02</v>
          </cell>
          <cell r="F562">
            <v>6741.18</v>
          </cell>
          <cell r="G562">
            <v>0</v>
          </cell>
        </row>
        <row r="563">
          <cell r="A563" t="str">
            <v>Tubo PVC-S     3"    Sanitaria</v>
          </cell>
          <cell r="B563" t="str">
            <v>ML</v>
          </cell>
          <cell r="C563">
            <v>1</v>
          </cell>
          <cell r="D563">
            <v>9872</v>
          </cell>
          <cell r="E563">
            <v>0.02</v>
          </cell>
          <cell r="F563">
            <v>10069.44</v>
          </cell>
          <cell r="G563">
            <v>0</v>
          </cell>
        </row>
        <row r="564">
          <cell r="A564" t="str">
            <v>Tubo PVC-S     4"    Sanitaria</v>
          </cell>
          <cell r="B564" t="str">
            <v>ML</v>
          </cell>
          <cell r="C564">
            <v>1</v>
          </cell>
          <cell r="D564">
            <v>13758</v>
          </cell>
          <cell r="E564">
            <v>0.02</v>
          </cell>
          <cell r="F564">
            <v>14033.16</v>
          </cell>
          <cell r="G564">
            <v>0</v>
          </cell>
        </row>
        <row r="565">
          <cell r="A565" t="str">
            <v>Tubo PVC-S;     6"</v>
          </cell>
          <cell r="B565" t="str">
            <v>ML</v>
          </cell>
          <cell r="C565">
            <v>1</v>
          </cell>
          <cell r="D565">
            <v>29136</v>
          </cell>
          <cell r="E565">
            <v>0.02</v>
          </cell>
          <cell r="F565">
            <v>29718.720000000001</v>
          </cell>
          <cell r="G565">
            <v>0</v>
          </cell>
        </row>
        <row r="566">
          <cell r="A566" t="str">
            <v>Tubo PVC-V      1 1/2"</v>
          </cell>
          <cell r="B566" t="str">
            <v>ML</v>
          </cell>
          <cell r="C566">
            <v>1</v>
          </cell>
          <cell r="D566">
            <v>2939</v>
          </cell>
          <cell r="E566">
            <v>0.02</v>
          </cell>
          <cell r="F566">
            <v>2997.78</v>
          </cell>
          <cell r="G566">
            <v>0</v>
          </cell>
        </row>
        <row r="567">
          <cell r="A567" t="str">
            <v>Tubo PVC-V      2"</v>
          </cell>
          <cell r="B567" t="str">
            <v>ML</v>
          </cell>
          <cell r="C567">
            <v>1</v>
          </cell>
          <cell r="D567">
            <v>4249</v>
          </cell>
          <cell r="E567">
            <v>0.02</v>
          </cell>
          <cell r="F567">
            <v>4333.9799999999996</v>
          </cell>
          <cell r="G567">
            <v>0</v>
          </cell>
        </row>
        <row r="568">
          <cell r="A568" t="str">
            <v>Tubo PVC-V     3"</v>
          </cell>
          <cell r="B568" t="str">
            <v>ML</v>
          </cell>
          <cell r="C568">
            <v>1</v>
          </cell>
          <cell r="D568">
            <v>5620</v>
          </cell>
          <cell r="E568">
            <v>0.02</v>
          </cell>
          <cell r="F568">
            <v>5732.4</v>
          </cell>
          <cell r="G568">
            <v>0</v>
          </cell>
        </row>
        <row r="569">
          <cell r="A569" t="str">
            <v>Tubo PVC-V     4"</v>
          </cell>
          <cell r="B569" t="str">
            <v>ML</v>
          </cell>
          <cell r="C569">
            <v>1</v>
          </cell>
          <cell r="D569">
            <v>9691</v>
          </cell>
          <cell r="E569">
            <v>0.02</v>
          </cell>
          <cell r="F569">
            <v>9884.82</v>
          </cell>
          <cell r="G569">
            <v>0</v>
          </cell>
        </row>
        <row r="570">
          <cell r="A570" t="str">
            <v>Tuercas de fijación</v>
          </cell>
          <cell r="B570" t="str">
            <v>Un</v>
          </cell>
          <cell r="C570">
            <v>1</v>
          </cell>
          <cell r="D570">
            <v>159.5</v>
          </cell>
          <cell r="E570">
            <v>0.02</v>
          </cell>
          <cell r="F570">
            <v>162.69</v>
          </cell>
          <cell r="G570">
            <v>0</v>
          </cell>
        </row>
        <row r="571">
          <cell r="A571" t="str">
            <v>Unión bajante rectangular PVC</v>
          </cell>
          <cell r="B571" t="str">
            <v>UN</v>
          </cell>
          <cell r="C571">
            <v>1</v>
          </cell>
          <cell r="D571">
            <v>3205</v>
          </cell>
          <cell r="E571">
            <v>0.02</v>
          </cell>
          <cell r="F571">
            <v>3269.1</v>
          </cell>
          <cell r="G571">
            <v>0</v>
          </cell>
        </row>
        <row r="572">
          <cell r="A572" t="str">
            <v>Unión canal a bajante Amazonas</v>
          </cell>
          <cell r="B572" t="str">
            <v>un</v>
          </cell>
          <cell r="C572">
            <v>1</v>
          </cell>
          <cell r="D572">
            <v>1662</v>
          </cell>
          <cell r="E572">
            <v>0.02</v>
          </cell>
          <cell r="F572">
            <v>1695.24</v>
          </cell>
          <cell r="G572">
            <v>0</v>
          </cell>
        </row>
        <row r="573">
          <cell r="A573" t="str">
            <v>Unión Canal amazonas</v>
          </cell>
          <cell r="B573" t="str">
            <v>un</v>
          </cell>
          <cell r="C573">
            <v>1</v>
          </cell>
          <cell r="D573">
            <v>12323</v>
          </cell>
          <cell r="E573">
            <v>0.02</v>
          </cell>
          <cell r="F573">
            <v>12569.46</v>
          </cell>
          <cell r="G573">
            <v>0</v>
          </cell>
        </row>
        <row r="574">
          <cell r="A574" t="str">
            <v>Unión EMT 1"</v>
          </cell>
          <cell r="B574" t="str">
            <v>Un</v>
          </cell>
          <cell r="C574">
            <v>1</v>
          </cell>
          <cell r="D574">
            <v>1890</v>
          </cell>
          <cell r="E574">
            <v>0.02</v>
          </cell>
          <cell r="F574">
            <v>1927.8</v>
          </cell>
          <cell r="G574">
            <v>0</v>
          </cell>
        </row>
        <row r="575">
          <cell r="A575" t="str">
            <v>Unión EMT 1-1/2"</v>
          </cell>
          <cell r="B575" t="str">
            <v>Un</v>
          </cell>
          <cell r="C575">
            <v>1</v>
          </cell>
          <cell r="D575">
            <v>4750</v>
          </cell>
          <cell r="E575">
            <v>0.02</v>
          </cell>
          <cell r="F575">
            <v>4845</v>
          </cell>
          <cell r="G575">
            <v>0</v>
          </cell>
        </row>
        <row r="576">
          <cell r="A576" t="str">
            <v>Unión EMT 3/4"</v>
          </cell>
          <cell r="B576" t="str">
            <v>Un</v>
          </cell>
          <cell r="C576">
            <v>1</v>
          </cell>
          <cell r="D576">
            <v>1145</v>
          </cell>
          <cell r="E576">
            <v>0.02</v>
          </cell>
          <cell r="F576">
            <v>1167.9000000000001</v>
          </cell>
          <cell r="G576">
            <v>0</v>
          </cell>
        </row>
        <row r="577">
          <cell r="A577" t="str">
            <v>Unión PVC - P 3/4"</v>
          </cell>
          <cell r="B577" t="str">
            <v>UN</v>
          </cell>
          <cell r="C577">
            <v>1</v>
          </cell>
          <cell r="D577">
            <v>440</v>
          </cell>
          <cell r="E577">
            <v>0.02</v>
          </cell>
          <cell r="F577">
            <v>448.8</v>
          </cell>
          <cell r="G577">
            <v>0</v>
          </cell>
        </row>
        <row r="578">
          <cell r="A578" t="str">
            <v>Unión PVC-P 1 1/2"</v>
          </cell>
          <cell r="B578" t="str">
            <v>UN</v>
          </cell>
          <cell r="C578">
            <v>1</v>
          </cell>
          <cell r="D578">
            <v>1430</v>
          </cell>
          <cell r="E578">
            <v>0.02</v>
          </cell>
          <cell r="F578">
            <v>1458.6</v>
          </cell>
          <cell r="G578">
            <v>0</v>
          </cell>
        </row>
        <row r="579">
          <cell r="A579" t="str">
            <v>Unión PVC-P 1 1/4"</v>
          </cell>
          <cell r="B579" t="str">
            <v>UN</v>
          </cell>
          <cell r="C579">
            <v>1</v>
          </cell>
          <cell r="D579">
            <v>1100</v>
          </cell>
          <cell r="E579">
            <v>0.02</v>
          </cell>
          <cell r="F579">
            <v>1122</v>
          </cell>
          <cell r="G579">
            <v>0</v>
          </cell>
        </row>
        <row r="580">
          <cell r="A580" t="str">
            <v>Unión PVC-P 1 plg</v>
          </cell>
          <cell r="B580" t="str">
            <v>UN</v>
          </cell>
          <cell r="C580">
            <v>1</v>
          </cell>
          <cell r="D580">
            <v>660</v>
          </cell>
          <cell r="E580">
            <v>0.02</v>
          </cell>
          <cell r="F580">
            <v>673.2</v>
          </cell>
          <cell r="G580">
            <v>0</v>
          </cell>
        </row>
        <row r="581">
          <cell r="A581" t="str">
            <v>Unión PVC-P 1/2 plg</v>
          </cell>
          <cell r="B581" t="str">
            <v>ML</v>
          </cell>
          <cell r="C581">
            <v>1</v>
          </cell>
          <cell r="D581">
            <v>200</v>
          </cell>
          <cell r="E581">
            <v>0.02</v>
          </cell>
          <cell r="F581">
            <v>204</v>
          </cell>
          <cell r="G581">
            <v>0</v>
          </cell>
        </row>
        <row r="582">
          <cell r="A582" t="str">
            <v>Unión PVC-P 2 plg</v>
          </cell>
          <cell r="B582" t="str">
            <v>UN</v>
          </cell>
          <cell r="C582">
            <v>1</v>
          </cell>
          <cell r="D582">
            <v>2530</v>
          </cell>
          <cell r="E582">
            <v>0.02</v>
          </cell>
          <cell r="F582">
            <v>2580.6</v>
          </cell>
          <cell r="G582">
            <v>0</v>
          </cell>
        </row>
        <row r="583">
          <cell r="A583" t="str">
            <v>Unión PVC-S 2 plg</v>
          </cell>
          <cell r="B583" t="str">
            <v>UN</v>
          </cell>
          <cell r="C583">
            <v>1</v>
          </cell>
          <cell r="D583">
            <v>1434</v>
          </cell>
          <cell r="E583">
            <v>0.02</v>
          </cell>
          <cell r="F583">
            <v>1462.68</v>
          </cell>
          <cell r="G583">
            <v>0</v>
          </cell>
        </row>
        <row r="584">
          <cell r="A584" t="str">
            <v>Unión PVC-S 3 plg</v>
          </cell>
          <cell r="B584" t="str">
            <v>UN</v>
          </cell>
          <cell r="C584">
            <v>1</v>
          </cell>
          <cell r="D584">
            <v>2068</v>
          </cell>
          <cell r="E584">
            <v>0.02</v>
          </cell>
          <cell r="F584">
            <v>2109.36</v>
          </cell>
          <cell r="G584">
            <v>0</v>
          </cell>
        </row>
        <row r="585">
          <cell r="A585" t="str">
            <v>Unión PVC-S 4 plg</v>
          </cell>
          <cell r="B585" t="str">
            <v>UN</v>
          </cell>
          <cell r="C585">
            <v>1</v>
          </cell>
          <cell r="D585">
            <v>3450</v>
          </cell>
          <cell r="E585">
            <v>0.02</v>
          </cell>
          <cell r="F585">
            <v>3519</v>
          </cell>
          <cell r="G585">
            <v>0</v>
          </cell>
        </row>
        <row r="586">
          <cell r="A586" t="str">
            <v>Unión PVC-S;    6"</v>
          </cell>
          <cell r="B586" t="str">
            <v>UN</v>
          </cell>
          <cell r="C586">
            <v>1</v>
          </cell>
          <cell r="D586">
            <v>18135</v>
          </cell>
          <cell r="E586">
            <v>0.02</v>
          </cell>
          <cell r="F586">
            <v>18497.7</v>
          </cell>
          <cell r="G586">
            <v>0</v>
          </cell>
        </row>
        <row r="587">
          <cell r="A587" t="str">
            <v>Unión PVC-V     1 1/2"</v>
          </cell>
          <cell r="B587" t="str">
            <v>UN</v>
          </cell>
          <cell r="C587">
            <v>1</v>
          </cell>
          <cell r="D587">
            <v>1242</v>
          </cell>
          <cell r="E587">
            <v>0.02</v>
          </cell>
          <cell r="F587">
            <v>1266.8399999999999</v>
          </cell>
          <cell r="G587">
            <v>0</v>
          </cell>
        </row>
        <row r="588">
          <cell r="A588" t="str">
            <v>Unión PVC-V     2"</v>
          </cell>
          <cell r="B588" t="str">
            <v>UN</v>
          </cell>
          <cell r="C588">
            <v>1</v>
          </cell>
          <cell r="D588">
            <v>1434</v>
          </cell>
          <cell r="E588">
            <v>0.02</v>
          </cell>
          <cell r="F588">
            <v>1462.68</v>
          </cell>
          <cell r="G588">
            <v>0</v>
          </cell>
        </row>
        <row r="589">
          <cell r="A589" t="str">
            <v>Unión PVC-V    3"</v>
          </cell>
          <cell r="B589" t="str">
            <v>UN</v>
          </cell>
          <cell r="C589">
            <v>1</v>
          </cell>
          <cell r="D589">
            <v>2068</v>
          </cell>
          <cell r="E589">
            <v>0.02</v>
          </cell>
          <cell r="F589">
            <v>2109.36</v>
          </cell>
          <cell r="G589">
            <v>0</v>
          </cell>
        </row>
        <row r="590">
          <cell r="A590" t="str">
            <v>Universal en PVC 1 1/2"</v>
          </cell>
          <cell r="B590" t="str">
            <v>UN</v>
          </cell>
          <cell r="C590">
            <v>1</v>
          </cell>
          <cell r="D590">
            <v>17631</v>
          </cell>
          <cell r="E590">
            <v>0.02</v>
          </cell>
          <cell r="F590">
            <v>17983.62</v>
          </cell>
          <cell r="G590">
            <v>0</v>
          </cell>
        </row>
        <row r="591">
          <cell r="A591" t="str">
            <v>Universal en PVC 1"</v>
          </cell>
          <cell r="B591" t="str">
            <v>UN</v>
          </cell>
          <cell r="C591">
            <v>1</v>
          </cell>
          <cell r="D591">
            <v>5604</v>
          </cell>
          <cell r="E591">
            <v>0.02</v>
          </cell>
          <cell r="F591">
            <v>5716.08</v>
          </cell>
          <cell r="G591">
            <v>0</v>
          </cell>
        </row>
        <row r="592">
          <cell r="A592" t="str">
            <v>Universal en PVC 1/2"</v>
          </cell>
          <cell r="B592" t="str">
            <v>UN</v>
          </cell>
          <cell r="C592">
            <v>1</v>
          </cell>
          <cell r="D592">
            <v>2090</v>
          </cell>
          <cell r="E592">
            <v>0.02</v>
          </cell>
          <cell r="F592">
            <v>2131.8000000000002</v>
          </cell>
          <cell r="G592">
            <v>0</v>
          </cell>
        </row>
        <row r="593">
          <cell r="A593" t="str">
            <v>Universal en PVC 3/4"</v>
          </cell>
          <cell r="B593" t="str">
            <v>UN</v>
          </cell>
          <cell r="C593">
            <v>1</v>
          </cell>
          <cell r="D593">
            <v>3706</v>
          </cell>
          <cell r="E593">
            <v>0.02</v>
          </cell>
          <cell r="F593">
            <v>3780.12</v>
          </cell>
          <cell r="G593">
            <v>0</v>
          </cell>
        </row>
        <row r="594">
          <cell r="A594" t="str">
            <v>Valvula - Cheque cortina HICC Helbert   3" ; incluye accesorios</v>
          </cell>
          <cell r="B594" t="str">
            <v>UN</v>
          </cell>
          <cell r="C594">
            <v>1</v>
          </cell>
          <cell r="D594">
            <v>633360</v>
          </cell>
          <cell r="E594">
            <v>0.02</v>
          </cell>
          <cell r="F594">
            <v>646027.19999999995</v>
          </cell>
          <cell r="G594">
            <v>0</v>
          </cell>
        </row>
        <row r="595">
          <cell r="A595" t="str">
            <v>Valvula - Cheque cortina HICC Helbert  1 1/2" ; incluye accesorios</v>
          </cell>
          <cell r="B595" t="str">
            <v>UN</v>
          </cell>
          <cell r="C595">
            <v>1</v>
          </cell>
          <cell r="D595">
            <v>174000</v>
          </cell>
          <cell r="E595">
            <v>0.02</v>
          </cell>
          <cell r="F595">
            <v>177480</v>
          </cell>
          <cell r="G595">
            <v>0</v>
          </cell>
        </row>
        <row r="596">
          <cell r="A596" t="str">
            <v>Valvula - Cheque cortina HICC Helbert  1 1/4" ; incluye accesorios</v>
          </cell>
          <cell r="B596" t="str">
            <v>UN</v>
          </cell>
          <cell r="C596">
            <v>1</v>
          </cell>
          <cell r="D596">
            <v>135430</v>
          </cell>
          <cell r="E596">
            <v>0.02</v>
          </cell>
          <cell r="F596">
            <v>138138.6</v>
          </cell>
          <cell r="G596">
            <v>0</v>
          </cell>
        </row>
        <row r="597">
          <cell r="A597" t="str">
            <v>Valvula de bola de 1/2" con bola de bronce y asiento en teflon</v>
          </cell>
          <cell r="B597" t="str">
            <v>UN</v>
          </cell>
          <cell r="C597">
            <v>1</v>
          </cell>
          <cell r="D597">
            <v>10900</v>
          </cell>
          <cell r="E597">
            <v>0.02</v>
          </cell>
          <cell r="F597">
            <v>11118</v>
          </cell>
          <cell r="G597">
            <v>0</v>
          </cell>
        </row>
        <row r="598">
          <cell r="A598" t="str">
            <v>Valvula pozuelo 1-1/2"  cobre</v>
          </cell>
          <cell r="B598" t="str">
            <v>UN</v>
          </cell>
          <cell r="C598">
            <v>1</v>
          </cell>
          <cell r="D598">
            <v>1900</v>
          </cell>
          <cell r="E598">
            <v>0.02</v>
          </cell>
          <cell r="F598">
            <v>1938</v>
          </cell>
          <cell r="G598">
            <v>0</v>
          </cell>
        </row>
        <row r="599">
          <cell r="A599" t="str">
            <v>Vara de clavo</v>
          </cell>
          <cell r="B599" t="str">
            <v>ML</v>
          </cell>
          <cell r="C599">
            <v>1</v>
          </cell>
          <cell r="D599">
            <v>4000</v>
          </cell>
          <cell r="E599">
            <v>0.02</v>
          </cell>
          <cell r="F599">
            <v>4080</v>
          </cell>
          <cell r="G599">
            <v>0</v>
          </cell>
        </row>
        <row r="600">
          <cell r="A600" t="str">
            <v>Varilla coopertweld de 2.40 mts x 5/8"</v>
          </cell>
          <cell r="B600" t="str">
            <v>Un</v>
          </cell>
          <cell r="C600">
            <v>1</v>
          </cell>
          <cell r="D600">
            <v>98850</v>
          </cell>
          <cell r="E600">
            <v>0.02</v>
          </cell>
          <cell r="F600">
            <v>100827</v>
          </cell>
          <cell r="G600">
            <v>0</v>
          </cell>
        </row>
        <row r="601">
          <cell r="A601" t="str">
            <v>Varilla Coper Well 5/8" x 8'</v>
          </cell>
          <cell r="B601" t="str">
            <v>UN</v>
          </cell>
          <cell r="C601">
            <v>1</v>
          </cell>
          <cell r="D601">
            <v>98850</v>
          </cell>
          <cell r="E601">
            <v>0.02</v>
          </cell>
          <cell r="F601">
            <v>100827</v>
          </cell>
          <cell r="G601">
            <v>0</v>
          </cell>
        </row>
        <row r="602">
          <cell r="A602" t="str">
            <v>Varilla cuadrada de 1/2"</v>
          </cell>
          <cell r="B602" t="str">
            <v>KG</v>
          </cell>
          <cell r="C602">
            <v>1</v>
          </cell>
          <cell r="D602">
            <v>2878</v>
          </cell>
          <cell r="E602">
            <v>0.02</v>
          </cell>
          <cell r="F602">
            <v>2935.56</v>
          </cell>
          <cell r="G602">
            <v>0</v>
          </cell>
        </row>
        <row r="603">
          <cell r="A603" t="str">
            <v>Varilla de 5/8"</v>
          </cell>
          <cell r="B603" t="str">
            <v>KG</v>
          </cell>
          <cell r="C603">
            <v>1</v>
          </cell>
          <cell r="D603">
            <v>2878</v>
          </cell>
          <cell r="E603">
            <v>0.02</v>
          </cell>
          <cell r="F603">
            <v>2935.56</v>
          </cell>
          <cell r="G603">
            <v>0</v>
          </cell>
        </row>
        <row r="604">
          <cell r="A604" t="str">
            <v>Varilla de 9 mm. Cuadrada</v>
          </cell>
          <cell r="B604" t="str">
            <v>Kg</v>
          </cell>
          <cell r="C604">
            <v>1</v>
          </cell>
          <cell r="D604">
            <v>2878</v>
          </cell>
          <cell r="E604">
            <v>0.02</v>
          </cell>
          <cell r="F604">
            <v>2935.56</v>
          </cell>
          <cell r="G604">
            <v>0</v>
          </cell>
        </row>
        <row r="605">
          <cell r="A605">
            <v>0</v>
          </cell>
          <cell r="B605">
            <v>0</v>
          </cell>
          <cell r="C605">
            <v>0</v>
          </cell>
          <cell r="D605">
            <v>0</v>
          </cell>
          <cell r="E605">
            <v>0.02</v>
          </cell>
          <cell r="F605">
            <v>0</v>
          </cell>
          <cell r="G605">
            <v>0</v>
          </cell>
        </row>
        <row r="606">
          <cell r="A606" t="str">
            <v>Varilla lisa de 1/2"</v>
          </cell>
          <cell r="B606" t="str">
            <v>KG</v>
          </cell>
          <cell r="C606">
            <v>1</v>
          </cell>
          <cell r="D606">
            <v>2365</v>
          </cell>
          <cell r="E606">
            <v>0.02</v>
          </cell>
          <cell r="F606">
            <v>2412.3000000000002</v>
          </cell>
          <cell r="G606">
            <v>0</v>
          </cell>
        </row>
        <row r="607">
          <cell r="A607" t="str">
            <v>Vidrio incoloro de 5mm pulido</v>
          </cell>
          <cell r="B607" t="str">
            <v>M2</v>
          </cell>
          <cell r="C607">
            <v>1</v>
          </cell>
          <cell r="D607">
            <v>24000</v>
          </cell>
          <cell r="E607">
            <v>0.02</v>
          </cell>
          <cell r="F607">
            <v>24480</v>
          </cell>
          <cell r="G607">
            <v>0</v>
          </cell>
        </row>
        <row r="608">
          <cell r="A608" t="str">
            <v>Vinilo Color Tipo I</v>
          </cell>
          <cell r="B608" t="str">
            <v>gl</v>
          </cell>
          <cell r="C608">
            <v>1</v>
          </cell>
          <cell r="D608">
            <v>62000</v>
          </cell>
          <cell r="E608">
            <v>0.02</v>
          </cell>
          <cell r="F608">
            <v>63240</v>
          </cell>
          <cell r="G608">
            <v>0</v>
          </cell>
        </row>
        <row r="609">
          <cell r="A609" t="str">
            <v>Visagra para elemento en aluminio</v>
          </cell>
          <cell r="B609" t="str">
            <v>UN</v>
          </cell>
          <cell r="C609">
            <v>1</v>
          </cell>
          <cell r="D609">
            <v>1400</v>
          </cell>
          <cell r="E609">
            <v>0.02</v>
          </cell>
          <cell r="F609">
            <v>1428</v>
          </cell>
          <cell r="G609">
            <v>0</v>
          </cell>
        </row>
        <row r="610">
          <cell r="A610" t="str">
            <v>Wing Aluminio</v>
          </cell>
          <cell r="B610" t="str">
            <v>Ml</v>
          </cell>
          <cell r="C610">
            <v>1</v>
          </cell>
          <cell r="D610">
            <v>2000</v>
          </cell>
          <cell r="E610">
            <v>0.02</v>
          </cell>
          <cell r="F610">
            <v>2040</v>
          </cell>
          <cell r="G610">
            <v>0</v>
          </cell>
        </row>
        <row r="611">
          <cell r="A611" t="str">
            <v>Xipex Admix C-2000</v>
          </cell>
          <cell r="B611" t="str">
            <v>Kg</v>
          </cell>
          <cell r="C611">
            <v>1</v>
          </cell>
          <cell r="D611">
            <v>11200</v>
          </cell>
          <cell r="E611">
            <v>0.02</v>
          </cell>
          <cell r="F611">
            <v>11424</v>
          </cell>
          <cell r="G611">
            <v>0</v>
          </cell>
        </row>
        <row r="612">
          <cell r="A612" t="str">
            <v>Xipex concentrado -Gris</v>
          </cell>
          <cell r="B612" t="str">
            <v>Kg</v>
          </cell>
          <cell r="C612">
            <v>1</v>
          </cell>
          <cell r="D612">
            <v>10000</v>
          </cell>
          <cell r="E612">
            <v>0.02</v>
          </cell>
          <cell r="F612">
            <v>10200</v>
          </cell>
          <cell r="G612">
            <v>0</v>
          </cell>
        </row>
        <row r="613">
          <cell r="A613" t="str">
            <v>Yee sencilla PVC-S 2"</v>
          </cell>
          <cell r="B613" t="str">
            <v>UN</v>
          </cell>
          <cell r="C613">
            <v>0</v>
          </cell>
          <cell r="D613">
            <v>3885</v>
          </cell>
          <cell r="E613">
            <v>0.02</v>
          </cell>
          <cell r="F613">
            <v>3962.7</v>
          </cell>
          <cell r="G613">
            <v>0</v>
          </cell>
        </row>
        <row r="614">
          <cell r="A614" t="str">
            <v>Yee sencilla PVC-S 3"</v>
          </cell>
          <cell r="B614" t="str">
            <v>UN</v>
          </cell>
          <cell r="C614">
            <v>0</v>
          </cell>
          <cell r="D614">
            <v>7983</v>
          </cell>
          <cell r="E614">
            <v>0.02</v>
          </cell>
          <cell r="F614">
            <v>8142.66</v>
          </cell>
          <cell r="G614">
            <v>0</v>
          </cell>
        </row>
        <row r="615">
          <cell r="A615" t="str">
            <v>Yee sencilla PVC-S 4"</v>
          </cell>
          <cell r="B615" t="str">
            <v>UN</v>
          </cell>
          <cell r="C615">
            <v>1</v>
          </cell>
          <cell r="D615">
            <v>13667</v>
          </cell>
          <cell r="E615">
            <v>0.02</v>
          </cell>
          <cell r="F615">
            <v>13940.34</v>
          </cell>
          <cell r="G615">
            <v>0</v>
          </cell>
        </row>
        <row r="616">
          <cell r="A616" t="str">
            <v>Zuncho metálico 3/8"</v>
          </cell>
          <cell r="B616" t="str">
            <v>ml</v>
          </cell>
          <cell r="C616">
            <v>1</v>
          </cell>
          <cell r="D616">
            <v>4180</v>
          </cell>
          <cell r="E616">
            <v>0.02</v>
          </cell>
          <cell r="F616">
            <v>4263.6000000000004</v>
          </cell>
          <cell r="G616">
            <v>0</v>
          </cell>
        </row>
        <row r="617">
          <cell r="A617" t="str">
            <v>Medidor de agua 1/2"</v>
          </cell>
          <cell r="B617" t="str">
            <v>UN</v>
          </cell>
          <cell r="C617">
            <v>1</v>
          </cell>
          <cell r="D617">
            <v>85000</v>
          </cell>
          <cell r="E617">
            <v>0.02</v>
          </cell>
          <cell r="F617">
            <v>86700</v>
          </cell>
          <cell r="G617">
            <v>0</v>
          </cell>
        </row>
        <row r="618">
          <cell r="A618" t="str">
            <v xml:space="preserve">rellenos en recebo compactado al 90% </v>
          </cell>
          <cell r="B618" t="str">
            <v>M3</v>
          </cell>
          <cell r="C618">
            <v>1</v>
          </cell>
          <cell r="D618">
            <v>64074.74</v>
          </cell>
          <cell r="E618">
            <v>0.02</v>
          </cell>
          <cell r="F618">
            <v>65356.23</v>
          </cell>
          <cell r="G618">
            <v>0</v>
          </cell>
        </row>
        <row r="619">
          <cell r="A619" t="str">
            <v>Listón M.H. Pino Ciprés</v>
          </cell>
          <cell r="B619" t="str">
            <v>m</v>
          </cell>
          <cell r="C619">
            <v>1</v>
          </cell>
          <cell r="D619">
            <v>12000</v>
          </cell>
          <cell r="E619">
            <v>0.02</v>
          </cell>
          <cell r="F619">
            <v>12240</v>
          </cell>
          <cell r="G619" t="str">
            <v>de 5x2cm</v>
          </cell>
        </row>
        <row r="620">
          <cell r="A620" t="str">
            <v>Listón M.H. Pino Romerón</v>
          </cell>
          <cell r="B620" t="str">
            <v>m2</v>
          </cell>
          <cell r="C620">
            <v>1</v>
          </cell>
          <cell r="D620">
            <v>39000</v>
          </cell>
          <cell r="E620">
            <v>0.02</v>
          </cell>
          <cell r="F620">
            <v>39780</v>
          </cell>
          <cell r="G620">
            <v>0</v>
          </cell>
        </row>
        <row r="621">
          <cell r="A621" t="str">
            <v>Puerta Ventana en Madera Segun detalle Arquitectónico</v>
          </cell>
          <cell r="B621" t="str">
            <v>m2</v>
          </cell>
          <cell r="C621">
            <v>1</v>
          </cell>
          <cell r="D621">
            <v>160000</v>
          </cell>
          <cell r="E621">
            <v>0.02</v>
          </cell>
          <cell r="F621">
            <v>163200</v>
          </cell>
          <cell r="G621">
            <v>0</v>
          </cell>
        </row>
        <row r="622">
          <cell r="A622" t="str">
            <v>Ventana en Madera Según detalle Arquitectónico</v>
          </cell>
          <cell r="B622" t="str">
            <v>m2</v>
          </cell>
          <cell r="C622">
            <v>1</v>
          </cell>
          <cell r="D622">
            <v>120000</v>
          </cell>
          <cell r="E622">
            <v>0.02</v>
          </cell>
          <cell r="F622">
            <v>122400</v>
          </cell>
          <cell r="G622">
            <v>0</v>
          </cell>
        </row>
        <row r="623">
          <cell r="A623" t="str">
            <v>Puerta en madera Según detalle Arquitectónico</v>
          </cell>
          <cell r="B623" t="str">
            <v>m2</v>
          </cell>
          <cell r="C623">
            <v>1</v>
          </cell>
          <cell r="D623">
            <v>140000</v>
          </cell>
          <cell r="E623">
            <v>0.02</v>
          </cell>
          <cell r="F623">
            <v>142800</v>
          </cell>
          <cell r="G623">
            <v>0</v>
          </cell>
        </row>
        <row r="624">
          <cell r="A624" t="str">
            <v>Suministro e insatalación de Banca exterior tipo IDU</v>
          </cell>
          <cell r="B624" t="str">
            <v>UN</v>
          </cell>
          <cell r="C624">
            <v>1</v>
          </cell>
          <cell r="D624">
            <v>445000</v>
          </cell>
          <cell r="E624">
            <v>0.02</v>
          </cell>
          <cell r="F624">
            <v>453900</v>
          </cell>
          <cell r="G624">
            <v>0</v>
          </cell>
        </row>
        <row r="625">
          <cell r="A625" t="str">
            <v>Adoquin concreto 10x8x20</v>
          </cell>
          <cell r="B625" t="str">
            <v>UN</v>
          </cell>
          <cell r="C625">
            <v>1</v>
          </cell>
          <cell r="D625">
            <v>500</v>
          </cell>
          <cell r="E625">
            <v>0.02</v>
          </cell>
          <cell r="F625">
            <v>510</v>
          </cell>
          <cell r="G625">
            <v>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Cuadrillas"/>
      <sheetName val="Equ"/>
      <sheetName val="Trans"/>
      <sheetName val="Mat"/>
      <sheetName val="Salarios"/>
      <sheetName val="PRESUPUESTO"/>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row r="2">
          <cell r="T2">
            <v>9</v>
          </cell>
        </row>
        <row r="7">
          <cell r="T7">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 val="GRUPOI"/>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QUIPO"/>
      <sheetName val="MATERIAL"/>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Compo C"/>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Análisis de preci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PARAMETROS"/>
      <sheetName val="PROGRAMACIÓN"/>
      <sheetName val="MATERIALES"/>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sheetData sheetId="5" refreshError="1"/>
      <sheetData sheetId="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8,1"/>
      <sheetName val="APU 8,2"/>
      <sheetName val="APU 8,3"/>
      <sheetName val="APU 8,4"/>
      <sheetName val="ITEM NO PREVISTOS"/>
    </sheetNames>
    <definedNames>
      <definedName name="End_Bal" refersTo="#¡REF!" sheetId="0"/>
      <definedName name="Interest_Rate" refersTo="#¡REF!" sheetId="0"/>
      <definedName name="Loan_Amount" refersTo="#¡REF!" sheetId="0"/>
      <definedName name="Loan_Start" refersTo="#¡REF!" sheetId="0"/>
      <definedName name="Loan_Years" refersTo="#¡REF!" sheetId="0"/>
    </definedNames>
    <sheetDataSet>
      <sheetData sheetId="0">
        <row r="54">
          <cell r="H54">
            <v>538063</v>
          </cell>
        </row>
      </sheetData>
      <sheetData sheetId="1">
        <row r="54">
          <cell r="H54">
            <v>16903</v>
          </cell>
        </row>
      </sheetData>
      <sheetData sheetId="2">
        <row r="54">
          <cell r="H54">
            <v>398701</v>
          </cell>
        </row>
      </sheetData>
      <sheetData sheetId="3">
        <row r="54">
          <cell r="H54">
            <v>71157</v>
          </cell>
        </row>
      </sheetData>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UnitPrices"/>
      <sheetName val="DATOS GRAFIC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SUPUESTO"/>
      <sheetName val="Equ"/>
      <sheetName val="Trans"/>
      <sheetName val="Mat"/>
      <sheetName val="Salar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 val="MATERIAL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refreshError="1"/>
      <sheetData sheetId="35"/>
      <sheetData sheetId="36" refreshError="1"/>
      <sheetData sheetId="37" refreshError="1"/>
      <sheetData sheetId="38" refreshError="1"/>
      <sheetData sheetId="39"/>
      <sheetData sheetId="40"/>
      <sheetData sheetId="41"/>
      <sheetData sheetId="42"/>
      <sheetData sheetId="4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cell r="B1" t="str">
            <v>UNIDAD</v>
          </cell>
          <cell r="C1" t="str">
            <v>COSTO FEB 2010</v>
          </cell>
        </row>
        <row r="2">
          <cell r="A2" t="str">
            <v>Acero A-36 para estructura metalica</v>
          </cell>
          <cell r="B2" t="str">
            <v>kg</v>
          </cell>
          <cell r="C2">
            <v>6700</v>
          </cell>
          <cell r="D2">
            <v>12516</v>
          </cell>
          <cell r="E2">
            <v>12500</v>
          </cell>
        </row>
        <row r="3">
          <cell r="A3" t="str">
            <v>Acero A-37</v>
          </cell>
          <cell r="B3" t="str">
            <v>kg</v>
          </cell>
          <cell r="C3">
            <v>3063</v>
          </cell>
        </row>
        <row r="4">
          <cell r="A4" t="str">
            <v>Acero A-40</v>
          </cell>
          <cell r="B4" t="str">
            <v>kg</v>
          </cell>
          <cell r="C4">
            <v>3800</v>
          </cell>
        </row>
        <row r="5">
          <cell r="A5" t="str">
            <v>Acero PDR-60</v>
          </cell>
          <cell r="B5" t="str">
            <v>kg</v>
          </cell>
          <cell r="C5">
            <v>2854</v>
          </cell>
        </row>
        <row r="6">
          <cell r="A6" t="str">
            <v>Acero Estructural SAI 1045</v>
          </cell>
          <cell r="C6">
            <v>7500</v>
          </cell>
          <cell r="D6">
            <v>17515</v>
          </cell>
          <cell r="E6">
            <v>17500</v>
          </cell>
        </row>
        <row r="7">
          <cell r="A7" t="str">
            <v>Adoquin Gris e=10cm</v>
          </cell>
          <cell r="B7" t="str">
            <v>m²</v>
          </cell>
          <cell r="C7">
            <v>40000</v>
          </cell>
        </row>
        <row r="8">
          <cell r="A8" t="str">
            <v>Adoquin grama 10X20X6</v>
          </cell>
          <cell r="B8" t="str">
            <v>u</v>
          </cell>
          <cell r="C8">
            <v>690</v>
          </cell>
        </row>
        <row r="9">
          <cell r="A9" t="str">
            <v>Adoquin color 10X20X6</v>
          </cell>
          <cell r="B9" t="str">
            <v>u</v>
          </cell>
          <cell r="C9">
            <v>720</v>
          </cell>
        </row>
        <row r="10">
          <cell r="A10" t="str">
            <v>Agregado para concreto hidraulico</v>
          </cell>
          <cell r="B10" t="str">
            <v>m³</v>
          </cell>
          <cell r="C10">
            <v>40000</v>
          </cell>
        </row>
        <row r="11">
          <cell r="A11" t="str">
            <v>Agregado para tratamiento superf. Doble</v>
          </cell>
          <cell r="B11" t="str">
            <v>m³</v>
          </cell>
          <cell r="C11">
            <v>38000</v>
          </cell>
        </row>
        <row r="12">
          <cell r="A12" t="str">
            <v>Agregado para tratamiento superf. Simple</v>
          </cell>
          <cell r="B12" t="str">
            <v>m³</v>
          </cell>
          <cell r="C12">
            <v>38000</v>
          </cell>
        </row>
        <row r="13">
          <cell r="A13" t="str">
            <v>Agregado petreo para mezclas asfálticas</v>
          </cell>
          <cell r="B13" t="str">
            <v>m³</v>
          </cell>
          <cell r="C13">
            <v>38000</v>
          </cell>
        </row>
        <row r="14">
          <cell r="A14" t="str">
            <v>Agregado petreo para triturar (crudo)</v>
          </cell>
          <cell r="B14" t="str">
            <v>m³</v>
          </cell>
          <cell r="C14">
            <v>19800</v>
          </cell>
        </row>
        <row r="15">
          <cell r="A15" t="str">
            <v>Agregados seleccionados (tamaño máximo 1") (bandas sonoras reduce velocidad)</v>
          </cell>
          <cell r="B15" t="str">
            <v>m³</v>
          </cell>
          <cell r="C15">
            <v>110500</v>
          </cell>
        </row>
        <row r="16">
          <cell r="A16" t="str">
            <v>Agregado tipo LA1 (lechadas)</v>
          </cell>
          <cell r="B16" t="str">
            <v>m³</v>
          </cell>
          <cell r="C16">
            <v>30300</v>
          </cell>
        </row>
        <row r="17">
          <cell r="A17" t="str">
            <v>Agregado tipo LA2 (lechadas)</v>
          </cell>
          <cell r="B17" t="str">
            <v>m³</v>
          </cell>
          <cell r="C17">
            <v>33900</v>
          </cell>
        </row>
        <row r="18">
          <cell r="A18" t="str">
            <v>Agregado tipo LA3 (lechadas)</v>
          </cell>
          <cell r="B18" t="str">
            <v>m³</v>
          </cell>
          <cell r="C18">
            <v>35200</v>
          </cell>
        </row>
        <row r="19">
          <cell r="A19" t="str">
            <v>Agregado tipo LA4 (lechadas)</v>
          </cell>
          <cell r="B19" t="str">
            <v>m³</v>
          </cell>
          <cell r="C19">
            <v>37500</v>
          </cell>
        </row>
        <row r="20">
          <cell r="A20" t="str">
            <v>Agua</v>
          </cell>
          <cell r="B20" t="str">
            <v>l</v>
          </cell>
          <cell r="C20">
            <v>50</v>
          </cell>
        </row>
        <row r="21">
          <cell r="A21" t="str">
            <v>Alambre de pua calibre 12 (340 m)</v>
          </cell>
          <cell r="B21" t="str">
            <v>m</v>
          </cell>
          <cell r="C21">
            <v>547</v>
          </cell>
        </row>
        <row r="22">
          <cell r="A22" t="str">
            <v>Alambre galvanizado No. 12</v>
          </cell>
          <cell r="B22" t="str">
            <v>kg</v>
          </cell>
          <cell r="C22">
            <v>4768</v>
          </cell>
        </row>
        <row r="23">
          <cell r="A23" t="str">
            <v>Alambre negro para amarre</v>
          </cell>
          <cell r="B23" t="str">
            <v>kg</v>
          </cell>
          <cell r="C23">
            <v>3094</v>
          </cell>
        </row>
        <row r="24">
          <cell r="A24" t="str">
            <v>Almohadillas de neopreno dureza 60 (35cm*45cm*5cm con 2 láminas de 3mm)</v>
          </cell>
          <cell r="B24" t="str">
            <v>u</v>
          </cell>
          <cell r="C24">
            <v>323500</v>
          </cell>
        </row>
        <row r="25">
          <cell r="A25" t="str">
            <v>Amortiguadores (para defensas metálicas)</v>
          </cell>
          <cell r="B25" t="str">
            <v>u</v>
          </cell>
          <cell r="C25">
            <v>24360</v>
          </cell>
        </row>
        <row r="26">
          <cell r="A26" t="str">
            <v>Aditivo (Retardante plastificante redutor de fraguado) (sikament 320)</v>
          </cell>
          <cell r="B26" t="str">
            <v>kg</v>
          </cell>
          <cell r="C26">
            <v>8900</v>
          </cell>
        </row>
        <row r="27">
          <cell r="A27" t="str">
            <v>Aditivo (Acelerante plastificante para concretos (plastocrete 169 HE)</v>
          </cell>
          <cell r="B27" t="str">
            <v>kg</v>
          </cell>
          <cell r="C27">
            <v>2900</v>
          </cell>
        </row>
        <row r="28">
          <cell r="A28" t="str">
            <v>Anfo</v>
          </cell>
          <cell r="B28" t="str">
            <v>kg</v>
          </cell>
          <cell r="C28">
            <v>3650</v>
          </cell>
        </row>
        <row r="29">
          <cell r="A29" t="str">
            <v>Angulo de 1-1/2" x 1/4" (cerramiento en malla)</v>
          </cell>
          <cell r="B29" t="str">
            <v>m</v>
          </cell>
          <cell r="C29">
            <v>13062</v>
          </cell>
        </row>
        <row r="30">
          <cell r="A30" t="str">
            <v>Antisol blanco (presentación 20 kilos)</v>
          </cell>
          <cell r="B30" t="str">
            <v>kg</v>
          </cell>
          <cell r="C30">
            <v>6100</v>
          </cell>
        </row>
        <row r="31">
          <cell r="A31" t="str">
            <v>Arbol de 1.2 m</v>
          </cell>
          <cell r="B31" t="str">
            <v>u</v>
          </cell>
          <cell r="C31">
            <v>6700</v>
          </cell>
        </row>
        <row r="32">
          <cell r="A32" t="str">
            <v>Arbol de 0,6 m</v>
          </cell>
          <cell r="B32" t="str">
            <v>u</v>
          </cell>
          <cell r="C32">
            <v>4100</v>
          </cell>
        </row>
        <row r="33">
          <cell r="A33" t="str">
            <v>Arena de sello (fina) (para adoquines)</v>
          </cell>
          <cell r="B33" t="str">
            <v>m³</v>
          </cell>
          <cell r="C33">
            <v>24300</v>
          </cell>
        </row>
        <row r="34">
          <cell r="A34" t="str">
            <v>Arena de soporte (media) (para adoquines)</v>
          </cell>
          <cell r="B34" t="str">
            <v>m³</v>
          </cell>
          <cell r="C34">
            <v>35000</v>
          </cell>
        </row>
        <row r="35">
          <cell r="A35" t="str">
            <v>Arena de trituración</v>
          </cell>
          <cell r="B35" t="str">
            <v>m³</v>
          </cell>
          <cell r="C35">
            <v>23200</v>
          </cell>
        </row>
        <row r="36">
          <cell r="A36" t="str">
            <v>Arena lavada</v>
          </cell>
          <cell r="B36" t="str">
            <v>m³</v>
          </cell>
          <cell r="C36">
            <v>35000</v>
          </cell>
        </row>
        <row r="37">
          <cell r="A37" t="str">
            <v>Asfalto AP 190 (BREA)</v>
          </cell>
          <cell r="B37" t="str">
            <v>kg</v>
          </cell>
          <cell r="C37">
            <v>2150</v>
          </cell>
        </row>
        <row r="38">
          <cell r="A38" t="str">
            <v>Asfalto liquido RC 250</v>
          </cell>
          <cell r="B38" t="str">
            <v>gal</v>
          </cell>
          <cell r="C38">
            <v>6210</v>
          </cell>
        </row>
        <row r="39">
          <cell r="A39" t="str">
            <v>Barras de transferencia de carga 1"</v>
          </cell>
          <cell r="B39" t="str">
            <v>kg</v>
          </cell>
          <cell r="C39">
            <v>3500</v>
          </cell>
        </row>
        <row r="40">
          <cell r="A40" t="str">
            <v>Barras de unión 1/2"</v>
          </cell>
          <cell r="B40" t="str">
            <v>kg</v>
          </cell>
          <cell r="C40">
            <v>3600</v>
          </cell>
        </row>
        <row r="41">
          <cell r="A41" t="str">
            <v>Bentonita</v>
          </cell>
          <cell r="B41" t="str">
            <v>kg</v>
          </cell>
          <cell r="C41">
            <v>6700</v>
          </cell>
        </row>
        <row r="42">
          <cell r="A42" t="str">
            <v>Biomanto</v>
          </cell>
          <cell r="B42" t="str">
            <v>m²</v>
          </cell>
          <cell r="C42">
            <v>78800</v>
          </cell>
        </row>
        <row r="43">
          <cell r="A43" t="str">
            <v>Bolsacreto de 1m3</v>
          </cell>
          <cell r="B43" t="str">
            <v>u</v>
          </cell>
          <cell r="C43">
            <v>16450</v>
          </cell>
        </row>
        <row r="44">
          <cell r="A44" t="str">
            <v>Cable de 1/2" (para anclajes)</v>
          </cell>
          <cell r="B44" t="str">
            <v>m</v>
          </cell>
          <cell r="C44">
            <v>3880</v>
          </cell>
        </row>
        <row r="45">
          <cell r="A45" t="str">
            <v>Cal</v>
          </cell>
          <cell r="B45" t="str">
            <v>kg</v>
          </cell>
          <cell r="C45">
            <v>683</v>
          </cell>
        </row>
        <row r="46">
          <cell r="A46" t="str">
            <v>Camisa metálica en acero A-37 (camisa de pilotes)</v>
          </cell>
          <cell r="B46" t="str">
            <v>m</v>
          </cell>
          <cell r="C46">
            <v>7950</v>
          </cell>
        </row>
        <row r="47">
          <cell r="A47" t="str">
            <v>Camisas y Formaletas en Concreto</v>
          </cell>
          <cell r="B47" t="str">
            <v>m</v>
          </cell>
          <cell r="C47">
            <v>28500</v>
          </cell>
        </row>
        <row r="48">
          <cell r="A48" t="str">
            <v>Captafaro</v>
          </cell>
          <cell r="B48" t="str">
            <v>u</v>
          </cell>
          <cell r="C48">
            <v>8000</v>
          </cell>
        </row>
        <row r="49">
          <cell r="A49" t="str">
            <v>Cemento Asfaltico 60-70</v>
          </cell>
          <cell r="B49" t="str">
            <v>kg</v>
          </cell>
          <cell r="C49">
            <v>1320</v>
          </cell>
        </row>
        <row r="50">
          <cell r="A50" t="str">
            <v>Cemento Asfaltico 80-100</v>
          </cell>
          <cell r="B50" t="str">
            <v>kg</v>
          </cell>
          <cell r="C50">
            <v>1500</v>
          </cell>
        </row>
        <row r="51">
          <cell r="A51" t="str">
            <v>Cemento asfaltico modificado con polimeros tipo I</v>
          </cell>
          <cell r="B51" t="str">
            <v>kg</v>
          </cell>
          <cell r="C51">
            <v>2003</v>
          </cell>
        </row>
        <row r="52">
          <cell r="A52" t="str">
            <v>Cemento asfaltico modificado con polimeros tipo II</v>
          </cell>
          <cell r="B52" t="str">
            <v>kg</v>
          </cell>
          <cell r="C52">
            <v>2003</v>
          </cell>
        </row>
        <row r="53">
          <cell r="A53" t="str">
            <v>Cemento asfaltico modificado con polimeros tipo III</v>
          </cell>
          <cell r="B53" t="str">
            <v>kg</v>
          </cell>
          <cell r="C53">
            <v>2054</v>
          </cell>
        </row>
        <row r="54">
          <cell r="A54" t="str">
            <v>Cemento asfaltico modificado con polimeros tipo IV</v>
          </cell>
          <cell r="B54" t="str">
            <v>kg</v>
          </cell>
          <cell r="C54">
            <v>2258</v>
          </cell>
        </row>
        <row r="55">
          <cell r="A55" t="str">
            <v>Cemento gris</v>
          </cell>
          <cell r="B55" t="str">
            <v>kg</v>
          </cell>
          <cell r="C55">
            <v>440</v>
          </cell>
        </row>
        <row r="56">
          <cell r="A56" t="str">
            <v>Cespedones</v>
          </cell>
          <cell r="B56" t="str">
            <v>m²</v>
          </cell>
          <cell r="C56">
            <v>4560</v>
          </cell>
        </row>
        <row r="57">
          <cell r="A57" t="str">
            <v>Cicatrizante (para remoción de especies vegetales) (item 201.9)</v>
          </cell>
          <cell r="B57" t="str">
            <v>kg</v>
          </cell>
          <cell r="C57">
            <v>7890</v>
          </cell>
        </row>
        <row r="58">
          <cell r="A58" t="str">
            <v>Cintilla de poliuretano (Sikarod) (pavimentos de concreto hidráulico) (item 500)</v>
          </cell>
          <cell r="B58" t="str">
            <v>m</v>
          </cell>
          <cell r="C58">
            <v>560</v>
          </cell>
        </row>
        <row r="59">
          <cell r="A59" t="str">
            <v>Cinta Sika PVC 0,22 (sello para junta de puentes) (item 642.2)</v>
          </cell>
          <cell r="B59" t="str">
            <v>m</v>
          </cell>
          <cell r="C59">
            <v>30300</v>
          </cell>
        </row>
        <row r="60">
          <cell r="A60" t="str">
            <v>Concreto clase A</v>
          </cell>
          <cell r="B60" t="str">
            <v>m³</v>
          </cell>
          <cell r="C60">
            <v>568605</v>
          </cell>
        </row>
        <row r="61">
          <cell r="A61" t="str">
            <v>Concreto clase B</v>
          </cell>
          <cell r="B61" t="str">
            <v>m³</v>
          </cell>
          <cell r="C61">
            <v>542998</v>
          </cell>
        </row>
        <row r="62">
          <cell r="A62" t="str">
            <v>Concreto clase C</v>
          </cell>
          <cell r="B62" t="str">
            <v>m³</v>
          </cell>
          <cell r="C62">
            <v>509626</v>
          </cell>
        </row>
        <row r="63">
          <cell r="A63" t="str">
            <v>Concreto clase D</v>
          </cell>
          <cell r="B63" t="str">
            <v>m³</v>
          </cell>
          <cell r="C63">
            <v>476613</v>
          </cell>
        </row>
        <row r="64">
          <cell r="A64" t="str">
            <v>Concreto clase E</v>
          </cell>
          <cell r="B64" t="str">
            <v>m³</v>
          </cell>
          <cell r="C64">
            <v>449953</v>
          </cell>
        </row>
        <row r="65">
          <cell r="A65" t="str">
            <v>Concreto clase F</v>
          </cell>
          <cell r="B65" t="str">
            <v>m³</v>
          </cell>
          <cell r="C65">
            <v>285474</v>
          </cell>
        </row>
        <row r="66">
          <cell r="A66" t="str">
            <v>Concreto clase G</v>
          </cell>
          <cell r="B66" t="str">
            <v>m³</v>
          </cell>
          <cell r="C66">
            <v>226372</v>
          </cell>
        </row>
        <row r="67">
          <cell r="A67" t="str">
            <v>Concreto hidraulico para pavimento MR-43</v>
          </cell>
          <cell r="B67" t="str">
            <v>m³</v>
          </cell>
          <cell r="C67">
            <v>279660</v>
          </cell>
        </row>
        <row r="68">
          <cell r="A68" t="str">
            <v>Cordón detonante</v>
          </cell>
          <cell r="B68" t="str">
            <v>m</v>
          </cell>
          <cell r="C68">
            <v>1700</v>
          </cell>
        </row>
        <row r="69">
          <cell r="A69" t="str">
            <v>Costal de fibra o fique</v>
          </cell>
          <cell r="B69" t="str">
            <v>m²</v>
          </cell>
          <cell r="C69">
            <v>245</v>
          </cell>
        </row>
        <row r="70">
          <cell r="A70" t="str">
            <v>Cuñas para el tensionamiento (acero de preesfuerzo) (item 641)</v>
          </cell>
          <cell r="B70" t="str">
            <v>u</v>
          </cell>
          <cell r="C70">
            <v>12200</v>
          </cell>
        </row>
        <row r="71">
          <cell r="A71" t="str">
            <v>Disolvente para pintura (especificar el tipo de disolvente que está utilizando)</v>
          </cell>
          <cell r="B71" t="str">
            <v>gal</v>
          </cell>
          <cell r="C71">
            <v>13900</v>
          </cell>
        </row>
        <row r="72">
          <cell r="A72" t="str">
            <v>Disolvente para pintura (especificar el tipo de disolvente que está utilizando)</v>
          </cell>
          <cell r="B72" t="str">
            <v>gal</v>
          </cell>
          <cell r="C72">
            <v>20500</v>
          </cell>
        </row>
        <row r="73">
          <cell r="A73" t="str">
            <v>Ductos para tensionimiento (acero de preesfuerzo) (item 641)</v>
          </cell>
          <cell r="B73" t="str">
            <v>m</v>
          </cell>
          <cell r="C73">
            <v>8400</v>
          </cell>
        </row>
        <row r="74">
          <cell r="A74" t="str">
            <v>Emulsión CRM</v>
          </cell>
          <cell r="B74" t="str">
            <v>l</v>
          </cell>
          <cell r="C74">
            <v>960</v>
          </cell>
        </row>
        <row r="75">
          <cell r="A75" t="str">
            <v>Emulsión Modificada con polímeros CRM-m</v>
          </cell>
          <cell r="B75" t="str">
            <v>l</v>
          </cell>
          <cell r="C75">
            <v>1344</v>
          </cell>
        </row>
        <row r="76">
          <cell r="A76" t="str">
            <v>Emulsión CRL-0</v>
          </cell>
          <cell r="B76" t="str">
            <v>l</v>
          </cell>
          <cell r="C76">
            <v>1150</v>
          </cell>
        </row>
        <row r="77">
          <cell r="A77" t="str">
            <v>Emulsión CRL-1</v>
          </cell>
          <cell r="B77" t="str">
            <v>l</v>
          </cell>
          <cell r="C77">
            <v>949</v>
          </cell>
        </row>
        <row r="78">
          <cell r="A78" t="str">
            <v>Emulsión CRL-1h</v>
          </cell>
          <cell r="B78" t="str">
            <v>l</v>
          </cell>
          <cell r="C78">
            <v>1077</v>
          </cell>
        </row>
        <row r="79">
          <cell r="A79" t="str">
            <v>Emulsión CRL-1hm</v>
          </cell>
          <cell r="B79" t="str">
            <v>l</v>
          </cell>
          <cell r="C79">
            <v>1344</v>
          </cell>
        </row>
        <row r="80">
          <cell r="A80" t="str">
            <v>Emulsión CRR-1</v>
          </cell>
          <cell r="B80" t="str">
            <v>l</v>
          </cell>
          <cell r="C80">
            <v>1280</v>
          </cell>
        </row>
        <row r="81">
          <cell r="A81" t="str">
            <v>Emulsión CRR-2</v>
          </cell>
          <cell r="B81" t="str">
            <v>l</v>
          </cell>
          <cell r="C81">
            <v>974</v>
          </cell>
        </row>
        <row r="82">
          <cell r="A82" t="str">
            <v>Emulsión CRR-1m</v>
          </cell>
          <cell r="B82" t="str">
            <v>l</v>
          </cell>
          <cell r="C82">
            <v>1145</v>
          </cell>
        </row>
        <row r="83">
          <cell r="A83" t="str">
            <v>Emulsión CRR-2m</v>
          </cell>
          <cell r="B83" t="str">
            <v>l</v>
          </cell>
          <cell r="C83">
            <v>1187</v>
          </cell>
        </row>
        <row r="84">
          <cell r="A84" t="str">
            <v>Esferas reflectivas</v>
          </cell>
          <cell r="B84" t="str">
            <v>kg</v>
          </cell>
          <cell r="C84">
            <v>4000</v>
          </cell>
        </row>
        <row r="85">
          <cell r="A85" t="str">
            <v>Estacas, Pintura, Tachuela, Hilo</v>
          </cell>
          <cell r="B85" t="str">
            <v>glb</v>
          </cell>
          <cell r="C85">
            <v>200</v>
          </cell>
        </row>
        <row r="86">
          <cell r="A86" t="str">
            <v>Explosivos  75% (INDUGEL)</v>
          </cell>
          <cell r="B86" t="str">
            <v>lb</v>
          </cell>
          <cell r="C86">
            <v>6750</v>
          </cell>
        </row>
        <row r="87">
          <cell r="A87" t="str">
            <v>Formaleta (gaviones, juntas de bordillos, juntas de cunetas, muros, concreto clase D,E y G)</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row>
        <row r="95">
          <cell r="A95" t="str">
            <v>Geoterxtil T-2400 o similar (provedores Lafayet, Tensar, Omnes u otros)</v>
          </cell>
          <cell r="B95" t="str">
            <v>m²</v>
          </cell>
          <cell r="C95">
            <v>5299</v>
          </cell>
        </row>
        <row r="96">
          <cell r="A96" t="str">
            <v>Geotextil NT-2500 o similar (provedores, Tensar, Omnes u otros)</v>
          </cell>
          <cell r="B96" t="str">
            <v>m²</v>
          </cell>
          <cell r="C96">
            <v>4756</v>
          </cell>
        </row>
        <row r="97">
          <cell r="A97" t="str">
            <v>Geotextil NT REPAV 450 o similar (provedores Lafayet, Tensar, Omnes u otros)</v>
          </cell>
          <cell r="B97" t="str">
            <v>m²</v>
          </cell>
          <cell r="C97">
            <v>3711</v>
          </cell>
        </row>
        <row r="98">
          <cell r="A98" t="str">
            <v>Geotextil T-2100 o similar (provedores Lafayet, Tensar, Omnes u otros)</v>
          </cell>
          <cell r="B98" t="str">
            <v>m²</v>
          </cell>
          <cell r="C98">
            <v>4403</v>
          </cell>
        </row>
        <row r="99">
          <cell r="A99" t="str">
            <v>Grapas</v>
          </cell>
          <cell r="B99" t="str">
            <v>kg</v>
          </cell>
          <cell r="C99">
            <v>5000</v>
          </cell>
        </row>
        <row r="100">
          <cell r="A100" t="str">
            <v>Grava de trituración (Gravilla)</v>
          </cell>
          <cell r="B100" t="str">
            <v>m³</v>
          </cell>
          <cell r="C100">
            <v>45000</v>
          </cell>
        </row>
        <row r="101">
          <cell r="A101" t="str">
            <v>Lechada para ductos (acero de preesfuerzo)</v>
          </cell>
          <cell r="B101" t="str">
            <v>l</v>
          </cell>
          <cell r="C101">
            <v>790</v>
          </cell>
        </row>
        <row r="102">
          <cell r="A102" t="str">
            <v>Limpiador 1/4 de galón (anclajes)</v>
          </cell>
          <cell r="B102" t="str">
            <v>u</v>
          </cell>
          <cell r="C102">
            <v>18900</v>
          </cell>
        </row>
        <row r="103">
          <cell r="A103" t="str">
            <v>Listón en guadua para empradizar</v>
          </cell>
          <cell r="B103" t="str">
            <v>m</v>
          </cell>
          <cell r="C103">
            <v>1240</v>
          </cell>
        </row>
        <row r="104">
          <cell r="A104" t="str">
            <v>Manguera de polietileno de 3"</v>
          </cell>
          <cell r="B104" t="str">
            <v>m</v>
          </cell>
          <cell r="C104">
            <v>5650</v>
          </cell>
        </row>
        <row r="105">
          <cell r="A105" t="str">
            <v>Malla para gaviones (2M3)</v>
          </cell>
          <cell r="B105" t="str">
            <v>u</v>
          </cell>
          <cell r="C105">
            <v>51500</v>
          </cell>
        </row>
        <row r="106">
          <cell r="A106" t="str">
            <v>Malla eslabonada, calibre 10, 6 ojos</v>
          </cell>
          <cell r="B106" t="str">
            <v>m²</v>
          </cell>
          <cell r="C106">
            <v>11200</v>
          </cell>
        </row>
        <row r="107">
          <cell r="A107" t="str">
            <v>Material de afirmado</v>
          </cell>
          <cell r="B107" t="str">
            <v>m³</v>
          </cell>
          <cell r="C107">
            <v>18000</v>
          </cell>
        </row>
        <row r="108">
          <cell r="A108" t="str">
            <v>Material de afirmado de la zona</v>
          </cell>
          <cell r="B108" t="str">
            <v>m³</v>
          </cell>
          <cell r="C108">
            <v>6000</v>
          </cell>
        </row>
        <row r="109">
          <cell r="A109" t="str">
            <v>Material de Base</v>
          </cell>
          <cell r="B109" t="str">
            <v>m³</v>
          </cell>
          <cell r="C109">
            <v>25520</v>
          </cell>
        </row>
        <row r="110">
          <cell r="A110" t="str">
            <v>Material de la zona (para estabilizar bases)</v>
          </cell>
          <cell r="B110" t="str">
            <v>m³</v>
          </cell>
          <cell r="C110">
            <v>22400</v>
          </cell>
        </row>
        <row r="111">
          <cell r="A111" t="str">
            <v>Material de base (gradación 1)</v>
          </cell>
          <cell r="B111" t="str">
            <v>m³</v>
          </cell>
          <cell r="C111">
            <v>27839.999999999996</v>
          </cell>
        </row>
        <row r="112">
          <cell r="A112" t="str">
            <v>Material de base (gradación 2)</v>
          </cell>
          <cell r="B112" t="str">
            <v>m³</v>
          </cell>
          <cell r="C112">
            <v>27839.999999999996</v>
          </cell>
        </row>
        <row r="113">
          <cell r="A113" t="str">
            <v>Material de base (gradación 3)</v>
          </cell>
          <cell r="B113" t="str">
            <v>m³</v>
          </cell>
          <cell r="C113">
            <v>27839.999999999996</v>
          </cell>
        </row>
        <row r="114">
          <cell r="A114" t="str">
            <v>Material para pedraplén</v>
          </cell>
          <cell r="B114" t="str">
            <v>m³</v>
          </cell>
          <cell r="C114">
            <v>19720</v>
          </cell>
        </row>
        <row r="115">
          <cell r="A115" t="str">
            <v>Material de Sub- Base para Bacheo</v>
          </cell>
          <cell r="B115" t="str">
            <v>m³</v>
          </cell>
          <cell r="C115">
            <v>25520</v>
          </cell>
        </row>
        <row r="116">
          <cell r="A116" t="str">
            <v>Material de Sub- Base SBG-1</v>
          </cell>
          <cell r="B116" t="str">
            <v>m³</v>
          </cell>
          <cell r="C116">
            <v>25520</v>
          </cell>
        </row>
        <row r="117">
          <cell r="A117" t="str">
            <v>Material de Sub- Base SBG-2</v>
          </cell>
          <cell r="B117" t="str">
            <v>m³</v>
          </cell>
          <cell r="C117">
            <v>25520</v>
          </cell>
        </row>
        <row r="118">
          <cell r="A118" t="str">
            <v xml:space="preserve">Material seleccionado para relleno </v>
          </cell>
          <cell r="B118" t="str">
            <v>m³</v>
          </cell>
          <cell r="C118">
            <v>18000</v>
          </cell>
        </row>
        <row r="119">
          <cell r="A119" t="str">
            <v>Material drenante (tamaño máximo 3") (item 673.2)</v>
          </cell>
          <cell r="B119" t="str">
            <v>m³</v>
          </cell>
          <cell r="C119">
            <v>23200</v>
          </cell>
        </row>
        <row r="120">
          <cell r="A120" t="str">
            <v>Material filtrante (tamaño máximo 6") (item 610.2)</v>
          </cell>
          <cell r="B120" t="str">
            <v>m³</v>
          </cell>
          <cell r="C120">
            <v>19720</v>
          </cell>
        </row>
        <row r="121">
          <cell r="A121" t="str">
            <v>Mecha Lenta</v>
          </cell>
          <cell r="B121" t="str">
            <v>m</v>
          </cell>
          <cell r="C121">
            <v>825</v>
          </cell>
        </row>
        <row r="122">
          <cell r="A122" t="str">
            <v>Mezcla abierta en caliente MAC-1</v>
          </cell>
          <cell r="B122" t="str">
            <v>m³</v>
          </cell>
          <cell r="C122">
            <v>243600</v>
          </cell>
        </row>
        <row r="123">
          <cell r="A123" t="str">
            <v>Mezcla abierta en caliente MAC-2</v>
          </cell>
          <cell r="B123" t="str">
            <v>m³</v>
          </cell>
          <cell r="C123">
            <v>248472</v>
          </cell>
        </row>
        <row r="124">
          <cell r="A124" t="str">
            <v>Mezcla abierta en caliente MAC-3</v>
          </cell>
          <cell r="B124" t="str">
            <v>m³</v>
          </cell>
          <cell r="C124">
            <v>253441</v>
          </cell>
        </row>
        <row r="125">
          <cell r="A125" t="str">
            <v>mezcla abierta en frio MAF-1</v>
          </cell>
          <cell r="B125" t="str">
            <v>m³</v>
          </cell>
          <cell r="C125">
            <v>259434</v>
          </cell>
        </row>
        <row r="126">
          <cell r="A126" t="str">
            <v>mezcla abierta en frio MAF-2</v>
          </cell>
          <cell r="B126" t="str">
            <v>m³</v>
          </cell>
          <cell r="C126">
            <v>245650</v>
          </cell>
        </row>
        <row r="127">
          <cell r="A127" t="str">
            <v>mezcla abierta en frio MAF-3</v>
          </cell>
          <cell r="B127" t="str">
            <v>m³</v>
          </cell>
          <cell r="C127">
            <v>238720</v>
          </cell>
        </row>
        <row r="128">
          <cell r="A128" t="str">
            <v>Mezcla densa en caliente MDC-0</v>
          </cell>
          <cell r="B128" t="str">
            <v>m³</v>
          </cell>
          <cell r="C128">
            <v>243600</v>
          </cell>
        </row>
        <row r="129">
          <cell r="A129" t="str">
            <v>Mezcla densa en caliente MDC-1</v>
          </cell>
          <cell r="B129" t="str">
            <v>m³</v>
          </cell>
          <cell r="C129">
            <v>292436</v>
          </cell>
        </row>
        <row r="130">
          <cell r="A130" t="str">
            <v>Mezcla densa en caliente MDC-2</v>
          </cell>
          <cell r="B130" t="str">
            <v>m³</v>
          </cell>
          <cell r="C130">
            <v>292436</v>
          </cell>
        </row>
        <row r="131">
          <cell r="A131" t="str">
            <v>Mezcla densa en caliente MDC-3</v>
          </cell>
          <cell r="B131" t="str">
            <v>m³</v>
          </cell>
          <cell r="C131">
            <v>276080</v>
          </cell>
        </row>
        <row r="132">
          <cell r="A132" t="str">
            <v>Mezcla densa en frio MDF-1</v>
          </cell>
          <cell r="B132" t="str">
            <v>m³</v>
          </cell>
          <cell r="C132">
            <v>277704</v>
          </cell>
        </row>
        <row r="133">
          <cell r="A133" t="str">
            <v>Mezcla densa en frio MDF-2</v>
          </cell>
          <cell r="B133" t="str">
            <v>m³</v>
          </cell>
          <cell r="C133">
            <v>277704</v>
          </cell>
        </row>
        <row r="134">
          <cell r="A134" t="str">
            <v>Mezcla densa en frio MDF-3</v>
          </cell>
          <cell r="B134" t="str">
            <v>m³</v>
          </cell>
          <cell r="C134">
            <v>277704</v>
          </cell>
        </row>
        <row r="135">
          <cell r="A135" t="str">
            <v>Mezcla discontinua en caliente M-1</v>
          </cell>
          <cell r="B135" t="str">
            <v>m³</v>
          </cell>
          <cell r="C135">
            <v>135800</v>
          </cell>
        </row>
        <row r="136">
          <cell r="A136" t="str">
            <v>Mezcla discontinua en caliente M-2</v>
          </cell>
          <cell r="B136" t="str">
            <v>m³</v>
          </cell>
          <cell r="C136">
            <v>135800</v>
          </cell>
        </row>
        <row r="137">
          <cell r="A137" t="str">
            <v>Mezcla discontinua en caliente F-1</v>
          </cell>
          <cell r="B137" t="str">
            <v>m³</v>
          </cell>
          <cell r="C137">
            <v>135800</v>
          </cell>
        </row>
        <row r="138">
          <cell r="A138" t="str">
            <v>Mezcla discontinua en caliente F-2</v>
          </cell>
          <cell r="B138" t="str">
            <v>m³</v>
          </cell>
          <cell r="C138">
            <v>135800</v>
          </cell>
        </row>
        <row r="139">
          <cell r="A139" t="str">
            <v>Mortero 1:4</v>
          </cell>
          <cell r="B139" t="str">
            <v>m³</v>
          </cell>
          <cell r="C139">
            <v>269611.90000000002</v>
          </cell>
        </row>
        <row r="140">
          <cell r="A140" t="str">
            <v xml:space="preserve">Nutrientes (para remoción de especies vegetales) (dap, triple 15, urea o similar) (item 201.9) </v>
          </cell>
          <cell r="B140" t="str">
            <v>kg</v>
          </cell>
          <cell r="C140">
            <v>1230</v>
          </cell>
        </row>
        <row r="141">
          <cell r="A141" t="str">
            <v>Obra falsa concreto clase A y B (puntal de 3m metálico)</v>
          </cell>
          <cell r="B141" t="str">
            <v>m²</v>
          </cell>
          <cell r="C141">
            <v>5000</v>
          </cell>
        </row>
        <row r="142">
          <cell r="A142" t="str">
            <v>Oxigeno industrial</v>
          </cell>
          <cell r="B142" t="str">
            <v>kg</v>
          </cell>
          <cell r="C142">
            <v>8700</v>
          </cell>
        </row>
        <row r="143">
          <cell r="A143" t="str">
            <v>Paral en madera rolliza de 3" (tablestacados)</v>
          </cell>
          <cell r="B143" t="str">
            <v>m</v>
          </cell>
          <cell r="C143">
            <v>3350</v>
          </cell>
        </row>
        <row r="144">
          <cell r="A144" t="str">
            <v>Paral en madera rolliza de 6" y 5m de longitud (tablestacados)</v>
          </cell>
          <cell r="B144" t="str">
            <v>u</v>
          </cell>
          <cell r="C144">
            <v>83500</v>
          </cell>
        </row>
        <row r="145">
          <cell r="A145" t="str">
            <v>Paral en madera rolliza de 5" y 4,5 m de longitud (tablestacados)</v>
          </cell>
          <cell r="B145" t="str">
            <v>u</v>
          </cell>
          <cell r="C145">
            <v>98900</v>
          </cell>
        </row>
        <row r="146">
          <cell r="A146" t="str">
            <v>Paral en madera rolliza de 6" y 8m de longitud (tablestacados)</v>
          </cell>
          <cell r="B146" t="str">
            <v>u</v>
          </cell>
        </row>
        <row r="147">
          <cell r="A147" t="str">
            <v>Pegante epóxico</v>
          </cell>
          <cell r="B147" t="str">
            <v>kg</v>
          </cell>
          <cell r="C147">
            <v>25520</v>
          </cell>
        </row>
        <row r="148">
          <cell r="A148" t="str">
            <v>Piedra para concreto ciclópeo (rajón o canto rodado)</v>
          </cell>
          <cell r="B148" t="str">
            <v>m³</v>
          </cell>
          <cell r="C148">
            <v>18500</v>
          </cell>
        </row>
        <row r="149">
          <cell r="A149" t="str">
            <v>Piedra para gavión</v>
          </cell>
          <cell r="B149" t="str">
            <v>m³</v>
          </cell>
          <cell r="C149">
            <v>18500</v>
          </cell>
        </row>
        <row r="150">
          <cell r="A150" t="str">
            <v>Pintura acrilica pura para tráfico</v>
          </cell>
          <cell r="B150" t="str">
            <v>gal</v>
          </cell>
          <cell r="C150">
            <v>67000</v>
          </cell>
        </row>
        <row r="151">
          <cell r="A151" t="str">
            <v>Pintura Termoplastica para tráfico</v>
          </cell>
          <cell r="B151" t="str">
            <v>gal</v>
          </cell>
          <cell r="C151">
            <v>76500</v>
          </cell>
        </row>
        <row r="152">
          <cell r="A152" t="str">
            <v>Pintura anticorrosiva</v>
          </cell>
          <cell r="B152" t="str">
            <v>gal</v>
          </cell>
          <cell r="C152">
            <v>49863</v>
          </cell>
        </row>
        <row r="153">
          <cell r="A153" t="str">
            <v>Pintura acrilica, esmalte o similar (pintura de estructuras metálicas) (item 650.4)</v>
          </cell>
          <cell r="B153" t="str">
            <v>gal</v>
          </cell>
          <cell r="C153">
            <v>60366</v>
          </cell>
        </row>
        <row r="154">
          <cell r="A154" t="str">
            <v>Pilote en madera barbosco de 15*15</v>
          </cell>
          <cell r="B154" t="str">
            <v>m</v>
          </cell>
          <cell r="C154">
            <v>36700</v>
          </cell>
        </row>
        <row r="155">
          <cell r="A155" t="str">
            <v>Platina de 1" x 1/4" (cerramiento en malla)</v>
          </cell>
          <cell r="B155" t="str">
            <v>m</v>
          </cell>
          <cell r="C155">
            <v>5219</v>
          </cell>
        </row>
        <row r="156">
          <cell r="A156" t="str">
            <v>PLATINA 3/4", ACERO A-36</v>
          </cell>
          <cell r="B156" t="str">
            <v>m²</v>
          </cell>
          <cell r="C156">
            <v>520000</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6063</v>
          </cell>
          <cell r="C174">
            <v>25000</v>
          </cell>
        </row>
        <row r="175">
          <cell r="A175" t="str">
            <v>Soldadura L-70</v>
          </cell>
          <cell r="B175" t="str">
            <v>kg</v>
          </cell>
          <cell r="C175">
            <v>14300</v>
          </cell>
        </row>
        <row r="176">
          <cell r="A176" t="str">
            <v>Superplastificante Sikament</v>
          </cell>
          <cell r="B176" t="str">
            <v>gal</v>
          </cell>
          <cell r="C176">
            <v>39300</v>
          </cell>
        </row>
        <row r="177">
          <cell r="A177" t="str">
            <v>Tablestaca en madera aserrada (0,25*0,03*3)</v>
          </cell>
          <cell r="B177" t="str">
            <v>u</v>
          </cell>
          <cell r="C177">
            <v>16900</v>
          </cell>
        </row>
        <row r="178">
          <cell r="A178" t="str">
            <v>Tablestaca en madera aserrada (0,3*0,03*3)</v>
          </cell>
          <cell r="B178" t="str">
            <v>u</v>
          </cell>
          <cell r="C178">
            <v>14550</v>
          </cell>
        </row>
        <row r="179">
          <cell r="A179" t="str">
            <v>Tablestaca metálica (riel de 70 lb/yarda)</v>
          </cell>
          <cell r="B179" t="str">
            <v>u</v>
          </cell>
        </row>
        <row r="180">
          <cell r="A180" t="str">
            <v>Tacha reflectiva</v>
          </cell>
          <cell r="B180" t="str">
            <v>u</v>
          </cell>
          <cell r="C180">
            <v>3480</v>
          </cell>
        </row>
        <row r="181">
          <cell r="A181" t="str">
            <v>Tapón en PVC RD21 de 1" (para anclajes)</v>
          </cell>
          <cell r="B181" t="str">
            <v>u</v>
          </cell>
          <cell r="C181">
            <v>580</v>
          </cell>
        </row>
        <row r="182">
          <cell r="A182" t="str">
            <v xml:space="preserve">Tierra abonada </v>
          </cell>
          <cell r="B182" t="str">
            <v>m³</v>
          </cell>
          <cell r="C182">
            <v>16223</v>
          </cell>
        </row>
        <row r="183">
          <cell r="A183" t="str">
            <v>Tornillos para defensa metálica</v>
          </cell>
          <cell r="B183" t="str">
            <v>u</v>
          </cell>
          <cell r="C183">
            <v>1290</v>
          </cell>
        </row>
        <row r="184">
          <cell r="A184" t="str">
            <v>Tornillos para señalizaión</v>
          </cell>
          <cell r="B184" t="str">
            <v>u</v>
          </cell>
          <cell r="C184">
            <v>100</v>
          </cell>
        </row>
        <row r="185">
          <cell r="A185" t="str">
            <v>Torón de tensionmiento 1/2" o 5/8" (acero de preesfuerzo) (item 641)</v>
          </cell>
          <cell r="B185" t="str">
            <v>kg</v>
          </cell>
          <cell r="C185">
            <v>3900</v>
          </cell>
        </row>
        <row r="186">
          <cell r="A186" t="str">
            <v>Tramo recto para defensas métalicas (Tramo de 3.81 m)</v>
          </cell>
          <cell r="B186" t="str">
            <v>m</v>
          </cell>
          <cell r="C186">
            <v>65200</v>
          </cell>
        </row>
        <row r="187">
          <cell r="A187" t="str">
            <v>Trompetas de 12 torones (acero de preesfuerzo) (item 641)</v>
          </cell>
          <cell r="B187" t="str">
            <v>kg</v>
          </cell>
          <cell r="C187">
            <v>48900</v>
          </cell>
        </row>
        <row r="188">
          <cell r="A188" t="str">
            <v>Tubería D=4" tipo pesado, E=2mm (baranda metálica)</v>
          </cell>
          <cell r="B188" t="str">
            <v>m</v>
          </cell>
          <cell r="C188">
            <v>26700</v>
          </cell>
        </row>
        <row r="189">
          <cell r="A189" t="str">
            <v>Tubería en H de D=1/4", H=1.40m, A=0.20m (baranda metálica)</v>
          </cell>
          <cell r="B189" t="str">
            <v>m</v>
          </cell>
          <cell r="C189">
            <v>49800</v>
          </cell>
        </row>
        <row r="190">
          <cell r="A190" t="str">
            <v>Tuberia Perforada en PVC de 2" (drenes horizontales de 2")</v>
          </cell>
          <cell r="B190" t="str">
            <v>m</v>
          </cell>
          <cell r="C190">
            <v>10300</v>
          </cell>
        </row>
        <row r="191">
          <cell r="A191" t="str">
            <v>Tuberia PVC RD21 de 1" (para anclajes)</v>
          </cell>
          <cell r="B191" t="str">
            <v>m</v>
          </cell>
          <cell r="C191">
            <v>6667</v>
          </cell>
        </row>
        <row r="192">
          <cell r="A192" t="str">
            <v>Tuberia PVC de 1" (para escamas en concreto)</v>
          </cell>
          <cell r="B192" t="str">
            <v>u</v>
          </cell>
          <cell r="C192">
            <v>4560</v>
          </cell>
        </row>
        <row r="193">
          <cell r="A193" t="str">
            <v>Tuberia de 10" PAA vaciado tremi de 4 mts</v>
          </cell>
          <cell r="B193" t="str">
            <v>u</v>
          </cell>
          <cell r="C193">
            <v>53100</v>
          </cell>
        </row>
        <row r="194">
          <cell r="A194" t="str">
            <v>Tubo concreto reforzado 900mm TIPO I</v>
          </cell>
          <cell r="B194" t="str">
            <v>m</v>
          </cell>
          <cell r="C194">
            <v>220000</v>
          </cell>
        </row>
        <row r="195">
          <cell r="A195" t="str">
            <v>Tubo concreto reforzado 900mm TIPO II</v>
          </cell>
          <cell r="B195" t="str">
            <v>m</v>
          </cell>
          <cell r="C195">
            <v>309800</v>
          </cell>
        </row>
        <row r="196">
          <cell r="A196" t="str">
            <v>Tubo concreto simple 450mm</v>
          </cell>
          <cell r="B196" t="str">
            <v>m</v>
          </cell>
          <cell r="C196">
            <v>70100</v>
          </cell>
        </row>
        <row r="197">
          <cell r="A197" t="str">
            <v>Tubo concreto simple 500 mm</v>
          </cell>
          <cell r="B197" t="str">
            <v>m</v>
          </cell>
          <cell r="C197">
            <v>73100</v>
          </cell>
        </row>
        <row r="198">
          <cell r="A198" t="str">
            <v>Tubo concreto simple 600 mm</v>
          </cell>
          <cell r="B198" t="str">
            <v>m</v>
          </cell>
          <cell r="C198">
            <v>93000</v>
          </cell>
        </row>
        <row r="199">
          <cell r="A199" t="str">
            <v>Tubo corrugado de acero galvanizado MP-68</v>
          </cell>
          <cell r="B199" t="str">
            <v>m</v>
          </cell>
          <cell r="C199">
            <v>123500</v>
          </cell>
        </row>
        <row r="200">
          <cell r="A200" t="str">
            <v>Tubo para cerramiento, calibre 16 de 2,7m (cerramientos en malla)</v>
          </cell>
          <cell r="B200" t="str">
            <v>u</v>
          </cell>
          <cell r="C200">
            <v>32324</v>
          </cell>
        </row>
        <row r="201">
          <cell r="A201" t="str">
            <v>Unión en PVC RD21 de 1" (para anclajes)</v>
          </cell>
          <cell r="B201" t="str">
            <v>u</v>
          </cell>
          <cell r="C201">
            <v>560</v>
          </cell>
        </row>
        <row r="202">
          <cell r="A202" t="str">
            <v>Unión en PVC D=2" (accesorio para drenes horizontales de 2")</v>
          </cell>
          <cell r="B202" t="str">
            <v>u</v>
          </cell>
          <cell r="C202">
            <v>800</v>
          </cell>
        </row>
        <row r="203">
          <cell r="A203" t="str">
            <v>Remaches</v>
          </cell>
          <cell r="B203" t="str">
            <v>u</v>
          </cell>
          <cell r="C203">
            <v>25</v>
          </cell>
        </row>
        <row r="204">
          <cell r="A204" t="str">
            <v>Tarifa transporte emulsión asfáltica</v>
          </cell>
          <cell r="B204" t="str">
            <v>l</v>
          </cell>
          <cell r="C204">
            <v>1.0999999999999999E-2</v>
          </cell>
        </row>
        <row r="205">
          <cell r="A205" t="str">
            <v>Geotextil NT 2100</v>
          </cell>
          <cell r="B205" t="str">
            <v>m²</v>
          </cell>
          <cell r="C205">
            <v>3800</v>
          </cell>
        </row>
        <row r="206">
          <cell r="A206" t="str">
            <v>Malla de alambre electrosoldada</v>
          </cell>
          <cell r="B206" t="str">
            <v>m²</v>
          </cell>
          <cell r="C206">
            <v>10560</v>
          </cell>
        </row>
        <row r="207">
          <cell r="A207" t="str">
            <v>Tierra orgánica</v>
          </cell>
          <cell r="B207" t="str">
            <v>m³</v>
          </cell>
          <cell r="C207">
            <v>25400</v>
          </cell>
        </row>
        <row r="208">
          <cell r="A208" t="str">
            <v>Cloruro de calcio sólido en hojuelas</v>
          </cell>
          <cell r="B208" t="str">
            <v>kg</v>
          </cell>
          <cell r="C208">
            <v>4410</v>
          </cell>
        </row>
        <row r="209">
          <cell r="A209" t="str">
            <v>Cloruro de calcio sólido en esferas</v>
          </cell>
          <cell r="B209" t="str">
            <v>kg</v>
          </cell>
          <cell r="C209">
            <v>4450</v>
          </cell>
        </row>
        <row r="210">
          <cell r="A210" t="str">
            <v>Cloruro de calcio líquido</v>
          </cell>
          <cell r="B210" t="str">
            <v>kg</v>
          </cell>
          <cell r="C210">
            <v>3950</v>
          </cell>
        </row>
        <row r="211">
          <cell r="A211" t="str">
            <v>Riego de liga CRR-1</v>
          </cell>
          <cell r="B211" t="str">
            <v>m²</v>
          </cell>
          <cell r="C211">
            <v>855</v>
          </cell>
        </row>
        <row r="213">
          <cell r="A213" t="str">
            <v>Tuberia 6" de segunda (Tipo petrolera)</v>
          </cell>
          <cell r="B213" t="str">
            <v>ml</v>
          </cell>
          <cell r="C213">
            <v>200000</v>
          </cell>
        </row>
        <row r="214">
          <cell r="A214" t="str">
            <v>Tuberia 8" de segunda (Tipo petrolera)</v>
          </cell>
          <cell r="B214" t="str">
            <v>ml</v>
          </cell>
          <cell r="C214">
            <v>250000</v>
          </cell>
        </row>
        <row r="215">
          <cell r="A215" t="str">
            <v>Tuberia 10" de segunda (Tipo petrolera)</v>
          </cell>
          <cell r="B215" t="str">
            <v>ml</v>
          </cell>
          <cell r="C215">
            <v>300000</v>
          </cell>
        </row>
        <row r="216">
          <cell r="A216" t="str">
            <v>Tuberia 12" de segunda (Tipo petrolera)</v>
          </cell>
          <cell r="B216" t="str">
            <v>ml</v>
          </cell>
          <cell r="C216">
            <v>350000</v>
          </cell>
        </row>
        <row r="217">
          <cell r="A217" t="str">
            <v>Pulidora</v>
          </cell>
          <cell r="C217">
            <v>4000</v>
          </cell>
        </row>
        <row r="220">
          <cell r="A220" t="str">
            <v>kg: KILOGRAMO</v>
          </cell>
        </row>
        <row r="221">
          <cell r="A221" t="str">
            <v>lb: LIBRA</v>
          </cell>
        </row>
        <row r="222">
          <cell r="A222" t="str">
            <v>m²: METRO CUADRADO</v>
          </cell>
        </row>
        <row r="223">
          <cell r="A223" t="str">
            <v>m³: METRO CUBICO</v>
          </cell>
        </row>
        <row r="224">
          <cell r="A224" t="str">
            <v>m: METRO LINEAL</v>
          </cell>
        </row>
        <row r="225">
          <cell r="A225" t="str">
            <v>l: LITRO</v>
          </cell>
        </row>
        <row r="226">
          <cell r="A226" t="str">
            <v>u: UNIDAD</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MUNICACIONES"/>
      <sheetName val="MAPA COMUNICACIONES"/>
      <sheetName val="MAPA COM INTERNAS"/>
      <sheetName val="Plan auditoría"/>
      <sheetName val="PARAMETROS"/>
      <sheetName val="Insum"/>
      <sheetName val="Datos"/>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efreshError="1">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refreshError="1"/>
      <sheetData sheetId="3" refreshError="1"/>
      <sheetData sheetId="4" refreshError="1"/>
      <sheetData sheetId="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 sheetId="1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7">
          <cell r="B17">
            <v>9000</v>
          </cell>
        </row>
        <row r="40">
          <cell r="B40">
            <v>5700</v>
          </cell>
        </row>
        <row r="41">
          <cell r="B41">
            <v>6700</v>
          </cell>
        </row>
        <row r="43">
          <cell r="B43">
            <v>67180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Estado Resumen"/>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Resumen"/>
      <sheetName val="PRES_RES (2)"/>
      <sheetName val="PRES_RES"/>
      <sheetName val="PRESUPUESTO"/>
      <sheetName val="PRES_GEN  %"/>
      <sheetName val="COSTO PAGA - AMBIENTAL"/>
      <sheetName val="COSTO PLAN DE MANEJO TRAFICO"/>
      <sheetName val="PRES_INTERVENTORIA"/>
      <sheetName val="JUSTIFICACION AIU"/>
      <sheetName val="Factor Multiplicador"/>
      <sheetName val="Mano de Obra Dia"/>
      <sheetName val="BASICO CONCRETO 2500 PSI "/>
      <sheetName val="BASICO CONCRETO 3000 PSI"/>
      <sheetName val="BASICO CONCRETO 4000 PSI"/>
      <sheetName val="1.01"/>
      <sheetName val="PRES_GEN"/>
      <sheetName val="ANALISIS DE CANTIDADES"/>
      <sheetName val="1.02"/>
      <sheetName val="2.01"/>
      <sheetName val="2.02"/>
      <sheetName val="2.03"/>
      <sheetName val="2.04"/>
      <sheetName val="3.01"/>
      <sheetName val="3.02"/>
      <sheetName val="3.03"/>
      <sheetName val="3.04"/>
      <sheetName val="3.05"/>
      <sheetName val="3.06"/>
      <sheetName val="3.07"/>
      <sheetName val="3.08"/>
      <sheetName val="3.09"/>
      <sheetName val="3.10"/>
      <sheetName val="3.11"/>
      <sheetName val="3.12"/>
      <sheetName val="FLUJO DE INVERSIÓN"/>
      <sheetName val="CRONOGRAMA DE TRABAJO"/>
      <sheetName val="CRONOGRAMA DE OBRA"/>
      <sheetName val="FLUJO DE FONDOS"/>
      <sheetName val="COMPONENTES"/>
      <sheetName val="INSUMOS"/>
      <sheetName val="XComponentes"/>
      <sheetName val="XActividades"/>
      <sheetName val="Datos entrada"/>
      <sheetName val="Salarios"/>
      <sheetName val="Cuadrillas"/>
      <sheetName val="Trans"/>
      <sheetName val="Equ"/>
      <sheetName val="Mat"/>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s>
    <sheetDataSet>
      <sheetData sheetId="0" refreshError="1"/>
      <sheetData sheetId="1" refreshError="1"/>
      <sheetData sheetId="2" refreshError="1"/>
      <sheetData sheetId="3">
        <row r="12">
          <cell r="A12">
            <v>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C4" t="str">
            <v>FORTALECIMIENTO DE LA POBLACIÓN URBANA POR MEDIO DE LA CONSTRUCCIÓN DE PAVIMENTO RIGIDO EN LA VIA A PUERTO MADERO DEL MUNICIPIO DE CARTAGENA DEL CHAIRA - CAQUETÁ</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8">
          <cell r="D8" t="str">
            <v>P. ALBAÑILERIA</v>
          </cell>
        </row>
      </sheetData>
      <sheetData sheetId="44">
        <row r="11">
          <cell r="A11" t="str">
            <v xml:space="preserve"> CUADRILLAS</v>
          </cell>
        </row>
      </sheetData>
      <sheetData sheetId="45">
        <row r="12">
          <cell r="A12" t="str">
            <v>COSTOS DE TRANSPORTE</v>
          </cell>
        </row>
      </sheetData>
      <sheetData sheetId="46">
        <row r="11">
          <cell r="A11" t="str">
            <v>COSTOS DE MAQUINARIA Y EQUIPOS</v>
          </cell>
        </row>
      </sheetData>
      <sheetData sheetId="47">
        <row r="10">
          <cell r="A10" t="str">
            <v>Descripción</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PUNITARIOS_PARA_241201_2S10"/>
      <sheetName val="PR_110"/>
      <sheetName val="ESTADO_RED_TEC10"/>
      <sheetName val="PREACTA_1010"/>
      <sheetName val="PREACTA_910"/>
      <sheetName val="otros"/>
      <sheetName val="skj452"/>
      <sheetName val="ita878"/>
      <sheetName val="aea-944"/>
      <sheetName val="dub-823"/>
      <sheetName val="gpi 526"/>
      <sheetName val="xxj617"/>
      <sheetName val="sng_855"/>
      <sheetName val="vea 374"/>
      <sheetName val="hfb024"/>
      <sheetName val="paj825"/>
      <sheetName val="Lp"/>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5. ELECTRICO"/>
      <sheetName val="REC-COD,"/>
      <sheetName val="glvc"/>
      <sheetName val="2,2,6,1 Pilotes 0,30"/>
      <sheetName val="062"/>
      <sheetName val="LISTA DE PRECIOS"/>
      <sheetName val="Listado"/>
      <sheetName val="Bajadas"/>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_Cancha"/>
    </sheetNames>
    <sheetDataSet>
      <sheetData sheetId="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OGRAMACION F F"/>
      <sheetName val="LISTADO DE PRECIOS"/>
      <sheetName val="MemoriaDeCant"/>
      <sheetName val="MRO 14 "/>
      <sheetName val="CTO D "/>
      <sheetName val="1,1"/>
      <sheetName val="1,2"/>
      <sheetName val="1,3"/>
      <sheetName val="2,1"/>
      <sheetName val="2,2"/>
      <sheetName val="3,1"/>
      <sheetName val="3,2"/>
      <sheetName val="4,1"/>
      <sheetName val="5,1"/>
    </sheetNames>
    <sheetDataSet>
      <sheetData sheetId="0" refreshError="1">
        <row r="4">
          <cell r="A4" t="str">
            <v>PRESUPUESTO GENERAL</v>
          </cell>
        </row>
        <row r="12">
          <cell r="A12">
            <v>1.1000000000000001</v>
          </cell>
          <cell r="B12" t="str">
            <v>localizacion y replanteo</v>
          </cell>
          <cell r="C12" t="str">
            <v>M2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
      <sheetName val="MATERIALES"/>
      <sheetName val="CTO D"/>
      <sheetName val="MRO 14"/>
      <sheetName val="1,1"/>
      <sheetName val="1,2"/>
      <sheetName val="1,3"/>
      <sheetName val="1,4"/>
      <sheetName val="1,5"/>
      <sheetName val="2,1"/>
      <sheetName val="2,2"/>
      <sheetName val="2,3"/>
      <sheetName val="2,4"/>
      <sheetName val="2,5"/>
      <sheetName val="2,6"/>
      <sheetName val="2,7"/>
      <sheetName val="2,8"/>
      <sheetName val="2,9"/>
      <sheetName val="3,1"/>
      <sheetName val="3,2"/>
      <sheetName val="3,3"/>
      <sheetName val="4,1"/>
      <sheetName val="4,2"/>
      <sheetName val="4,3"/>
      <sheetName val="5,1"/>
      <sheetName val="5,3"/>
      <sheetName val="5,2"/>
      <sheetName val="5,4"/>
      <sheetName val="5,5"/>
      <sheetName val="6,1"/>
    </sheetNames>
    <sheetDataSet>
      <sheetData sheetId="0"/>
      <sheetData sheetId="1"/>
      <sheetData sheetId="2">
        <row r="10">
          <cell r="B10" t="str">
            <v>Arena de Río</v>
          </cell>
        </row>
        <row r="11">
          <cell r="B11" t="str">
            <v>Agua</v>
          </cell>
        </row>
        <row r="12">
          <cell r="B12" t="str">
            <v>Cemento gris</v>
          </cell>
        </row>
        <row r="145">
          <cell r="B145" t="str">
            <v>Mezcladora de concreto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INTERVENTORIA"/>
      <sheetName val="AIU"/>
      <sheetName val="PRESTACIONES"/>
      <sheetName val="Presupuesto"/>
      <sheetName val="CRONOGRAMA OBRA"/>
      <sheetName val="CANT."/>
      <sheetName val="CTO D"/>
      <sheetName val="MRO 14"/>
      <sheetName val="1,1"/>
      <sheetName val="1,2"/>
      <sheetName val="1,3"/>
      <sheetName val="1,4"/>
      <sheetName val="1,5"/>
      <sheetName val="1,6"/>
      <sheetName val="1,7"/>
      <sheetName val="1,8"/>
      <sheetName val="1,9"/>
      <sheetName val="1,10"/>
      <sheetName val="2,1"/>
      <sheetName val="2,2"/>
      <sheetName val="2,3"/>
      <sheetName val="2,4"/>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4,6"/>
      <sheetName val="4,7"/>
      <sheetName val="5,1"/>
      <sheetName val="5,2"/>
      <sheetName val="5,3"/>
      <sheetName val="5,4"/>
      <sheetName val="5,5"/>
      <sheetName val="5,6"/>
      <sheetName val="5,7"/>
      <sheetName val="5,8"/>
      <sheetName val="5,9"/>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7,1"/>
      <sheetName val="7,2"/>
      <sheetName val="7,3"/>
      <sheetName val="7,4"/>
      <sheetName val="8,1"/>
      <sheetName val="8,2"/>
      <sheetName val="9,1"/>
      <sheetName val="9,2"/>
      <sheetName val="9,3"/>
      <sheetName val="9,4"/>
      <sheetName val="9,5"/>
      <sheetName val="9,6"/>
      <sheetName val="9,7"/>
      <sheetName val="9,8"/>
      <sheetName val="9,9"/>
    </sheetNames>
    <sheetDataSet>
      <sheetData sheetId="0"/>
      <sheetData sheetId="1"/>
      <sheetData sheetId="2"/>
      <sheetData sheetId="3">
        <row r="16">
          <cell r="C16" t="str">
            <v>M2</v>
          </cell>
        </row>
        <row r="200">
          <cell r="C200" t="str">
            <v>M2</v>
          </cell>
        </row>
      </sheetData>
      <sheetData sheetId="4"/>
      <sheetData sheetId="5"/>
      <sheetData sheetId="6">
        <row r="9">
          <cell r="B9" t="str">
            <v>CONCRETO BASICO CLASE D</v>
          </cell>
        </row>
      </sheetData>
      <sheetData sheetId="7">
        <row r="9">
          <cell r="B9" t="str">
            <v>MORTERO BASICO 1:4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OGRAMACION F F"/>
      <sheetName val="CRONOGRAMA "/>
      <sheetName val="LISTADO DE PRECIOS"/>
      <sheetName val="CANT."/>
      <sheetName val="MRO 14 "/>
      <sheetName val="CTO D "/>
      <sheetName val="1,1"/>
      <sheetName val="1,2"/>
      <sheetName val="1,3"/>
      <sheetName val="1,4"/>
      <sheetName val="2,1"/>
      <sheetName val="2,2"/>
      <sheetName val="3,1"/>
      <sheetName val="3,2"/>
      <sheetName val="3,3"/>
      <sheetName val="3,4"/>
      <sheetName val="3,5"/>
      <sheetName val="4,1"/>
      <sheetName val="4,2"/>
      <sheetName val="4,3"/>
      <sheetName val="5,1"/>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OGRAMACION F F"/>
      <sheetName val="LISTADO DE PRECIOS"/>
      <sheetName val="MemoriaDeCant"/>
      <sheetName val="MRO 14 "/>
      <sheetName val="CTO D "/>
      <sheetName val="1,1"/>
      <sheetName val="1,2"/>
      <sheetName val="1,3"/>
      <sheetName val="2,1"/>
      <sheetName val="2,2"/>
      <sheetName val="3,1"/>
      <sheetName val="3,2"/>
      <sheetName val="4,1"/>
      <sheetName val="5,1"/>
    </sheetNames>
    <sheetDataSet>
      <sheetData sheetId="0">
        <row r="13">
          <cell r="A13">
            <v>1.2</v>
          </cell>
          <cell r="B13" t="str">
            <v>Cerramiento en tela verde H= 2,00 m</v>
          </cell>
          <cell r="C13" t="str">
            <v>M2</v>
          </cell>
        </row>
      </sheetData>
      <sheetData sheetId="1"/>
      <sheetData sheetId="2"/>
      <sheetData sheetId="3"/>
      <sheetData sheetId="4"/>
      <sheetData sheetId="5"/>
      <sheetData sheetId="6">
        <row r="6">
          <cell r="B6" t="str">
            <v xml:space="preserve">CONSTRUCCION TRAMO DE CERRAMIENTO PERIMETRAL DE LA INSTITUCION EDUCATIVA RURAL SANTANDER DEL MUNICIPIO DE FLORENCIA CAQUETA </v>
          </cell>
        </row>
      </sheetData>
      <sheetData sheetId="7"/>
      <sheetData sheetId="8"/>
      <sheetData sheetId="9"/>
      <sheetData sheetId="10"/>
      <sheetData sheetId="11"/>
      <sheetData sheetId="12"/>
      <sheetData sheetId="13"/>
      <sheetData sheetId="14"/>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 INTERVENTORIA"/>
      <sheetName val="PRESTACIONES"/>
      <sheetName val="Presupuesto"/>
      <sheetName val="CRONOGRAMA OBRA"/>
      <sheetName val="MATERIALES"/>
      <sheetName val="CANT."/>
      <sheetName val="CTO D"/>
      <sheetName val="MORTERO 13"/>
      <sheetName val="MORTERO 14"/>
      <sheetName val="FORMALETA"/>
      <sheetName val="ACERO"/>
      <sheetName val="1,1"/>
      <sheetName val="1,2"/>
      <sheetName val="1,3"/>
      <sheetName val="2,1"/>
      <sheetName val="2,2"/>
      <sheetName val="3,1"/>
      <sheetName val="3,2"/>
      <sheetName val="3,4"/>
      <sheetName val="3,5"/>
      <sheetName val="3,6"/>
      <sheetName val="3,7"/>
      <sheetName val="4,1"/>
      <sheetName val="4,2"/>
      <sheetName val="4,3"/>
      <sheetName val="4,4"/>
      <sheetName val="4,5"/>
      <sheetName val="4,6"/>
      <sheetName val="4,7"/>
      <sheetName val="4,8"/>
      <sheetName val="4,9"/>
      <sheetName val="4,10"/>
      <sheetName val="5,1"/>
      <sheetName val="5,2"/>
      <sheetName val="5,3"/>
      <sheetName val="5,4"/>
      <sheetName val="5,5"/>
      <sheetName val="5,6"/>
      <sheetName val="5,7"/>
      <sheetName val="5,8"/>
      <sheetName val="6,1"/>
      <sheetName val="6,2"/>
      <sheetName val="6,3"/>
      <sheetName val="6,4"/>
      <sheetName val="6,5"/>
      <sheetName val="6,6"/>
      <sheetName val="6,7"/>
      <sheetName val="7,1"/>
      <sheetName val="7,2"/>
      <sheetName val="7,3"/>
      <sheetName val="7,4"/>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s>
    <sheetDataSet>
      <sheetData sheetId="0"/>
      <sheetData sheetId="1"/>
      <sheetData sheetId="2"/>
      <sheetData sheetId="3"/>
      <sheetData sheetId="4"/>
      <sheetData sheetId="5">
        <row r="17">
          <cell r="B17" t="str">
            <v>Tela polisombra verde H = 2,00 m</v>
          </cell>
        </row>
        <row r="21">
          <cell r="B21" t="str">
            <v>Varillon 5x5</v>
          </cell>
        </row>
        <row r="22">
          <cell r="B22" t="str">
            <v>Puntilla puma 2 1/2"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
      <sheetName val="MATERIALES"/>
      <sheetName val="CTO D"/>
      <sheetName val="MRO 14"/>
      <sheetName val="1,1"/>
      <sheetName val="1,2"/>
      <sheetName val="1,3"/>
      <sheetName val="1,4"/>
      <sheetName val="1,5"/>
      <sheetName val="1,6"/>
      <sheetName val="1,7"/>
      <sheetName val="1,8"/>
      <sheetName val="1,9"/>
      <sheetName val="1,10"/>
      <sheetName val="2,1"/>
      <sheetName val="2,2"/>
      <sheetName val="2,3"/>
      <sheetName val="2,4"/>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4,6"/>
      <sheetName val="4,7"/>
      <sheetName val="5,1"/>
      <sheetName val="5,2"/>
      <sheetName val="5,3"/>
      <sheetName val="5,4"/>
      <sheetName val="5,5"/>
      <sheetName val="5,6"/>
      <sheetName val="5,7"/>
      <sheetName val="5,8"/>
      <sheetName val="5,9"/>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7,1"/>
      <sheetName val="7,2"/>
      <sheetName val="7,3"/>
      <sheetName val="7,4"/>
      <sheetName val="8,1"/>
      <sheetName val="8,2"/>
      <sheetName val="9,1"/>
      <sheetName val="9,2"/>
      <sheetName val="9,3"/>
      <sheetName val="9,4"/>
      <sheetName val="9,5"/>
      <sheetName val="9,6"/>
      <sheetName val="9,7"/>
      <sheetName val="9,8"/>
      <sheetName val="9,9"/>
    </sheetNames>
    <sheetDataSet>
      <sheetData sheetId="0">
        <row r="18">
          <cell r="A18">
            <v>1.3</v>
          </cell>
        </row>
        <row r="51">
          <cell r="C51" t="str">
            <v>M2</v>
          </cell>
        </row>
      </sheetData>
      <sheetData sheetId="1"/>
      <sheetData sheetId="2">
        <row r="24">
          <cell r="B24" t="str">
            <v>Malla electrosoldada de 15x15</v>
          </cell>
        </row>
        <row r="96">
          <cell r="C96" t="str">
            <v>GAL</v>
          </cell>
        </row>
      </sheetData>
      <sheetData sheetId="3">
        <row r="9">
          <cell r="B9" t="str">
            <v>CONCRETO BASICO CLASE D</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
          <cell r="A1" t="str">
            <v xml:space="preserve">REPÚBLICA DE COLOMBIA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8.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10.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9.bin"/><Relationship Id="rId4" Type="http://schemas.openxmlformats.org/officeDocument/2006/relationships/comments" Target="../comments11.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0.xml"/><Relationship Id="rId1" Type="http://schemas.openxmlformats.org/officeDocument/2006/relationships/printerSettings" Target="../printerSettings/printerSettings21.bin"/><Relationship Id="rId4" Type="http://schemas.openxmlformats.org/officeDocument/2006/relationships/comments" Target="../comments1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1.xml"/><Relationship Id="rId1" Type="http://schemas.openxmlformats.org/officeDocument/2006/relationships/printerSettings" Target="../printerSettings/printerSettings22.bin"/><Relationship Id="rId4" Type="http://schemas.openxmlformats.org/officeDocument/2006/relationships/comments" Target="../comments13.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15.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8.xml"/><Relationship Id="rId1" Type="http://schemas.openxmlformats.org/officeDocument/2006/relationships/printerSettings" Target="../printerSettings/printerSettings29.bin"/><Relationship Id="rId4" Type="http://schemas.openxmlformats.org/officeDocument/2006/relationships/comments" Target="../comments16.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9.xml"/><Relationship Id="rId1" Type="http://schemas.openxmlformats.org/officeDocument/2006/relationships/printerSettings" Target="../printerSettings/printerSettings30.bin"/><Relationship Id="rId4" Type="http://schemas.openxmlformats.org/officeDocument/2006/relationships/comments" Target="../comments1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0.xml"/><Relationship Id="rId1" Type="http://schemas.openxmlformats.org/officeDocument/2006/relationships/printerSettings" Target="../printerSettings/printerSettings31.bin"/><Relationship Id="rId4" Type="http://schemas.openxmlformats.org/officeDocument/2006/relationships/comments" Target="../comments18.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33.xml"/><Relationship Id="rId1" Type="http://schemas.openxmlformats.org/officeDocument/2006/relationships/printerSettings" Target="../printerSettings/printerSettings34.bin"/><Relationship Id="rId4" Type="http://schemas.openxmlformats.org/officeDocument/2006/relationships/comments" Target="../comments19.xm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35.xml"/><Relationship Id="rId1" Type="http://schemas.openxmlformats.org/officeDocument/2006/relationships/printerSettings" Target="../printerSettings/printerSettings36.bin"/><Relationship Id="rId4" Type="http://schemas.openxmlformats.org/officeDocument/2006/relationships/comments" Target="../comments20.xm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37.xml"/><Relationship Id="rId1" Type="http://schemas.openxmlformats.org/officeDocument/2006/relationships/printerSettings" Target="../printerSettings/printerSettings38.bin"/><Relationship Id="rId4" Type="http://schemas.openxmlformats.org/officeDocument/2006/relationships/comments" Target="../comments21.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38.xml"/><Relationship Id="rId1" Type="http://schemas.openxmlformats.org/officeDocument/2006/relationships/printerSettings" Target="../printerSettings/printerSettings39.bin"/><Relationship Id="rId4" Type="http://schemas.openxmlformats.org/officeDocument/2006/relationships/comments" Target="../comments22.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9.xml"/><Relationship Id="rId1" Type="http://schemas.openxmlformats.org/officeDocument/2006/relationships/printerSettings" Target="../printerSettings/printerSettings40.bin"/><Relationship Id="rId4" Type="http://schemas.openxmlformats.org/officeDocument/2006/relationships/comments" Target="../comments2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40.xml"/><Relationship Id="rId1" Type="http://schemas.openxmlformats.org/officeDocument/2006/relationships/printerSettings" Target="../printerSettings/printerSettings41.bin"/><Relationship Id="rId4" Type="http://schemas.openxmlformats.org/officeDocument/2006/relationships/comments" Target="../comments24.xml"/></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42.xml"/><Relationship Id="rId1" Type="http://schemas.openxmlformats.org/officeDocument/2006/relationships/printerSettings" Target="../printerSettings/printerSettings43.bin"/><Relationship Id="rId4" Type="http://schemas.openxmlformats.org/officeDocument/2006/relationships/comments" Target="../comments25.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43.xml"/><Relationship Id="rId1" Type="http://schemas.openxmlformats.org/officeDocument/2006/relationships/printerSettings" Target="../printerSettings/printerSettings44.bin"/><Relationship Id="rId4" Type="http://schemas.openxmlformats.org/officeDocument/2006/relationships/comments" Target="../comments26.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44.xml"/><Relationship Id="rId1" Type="http://schemas.openxmlformats.org/officeDocument/2006/relationships/printerSettings" Target="../printerSettings/printerSettings45.bin"/><Relationship Id="rId4" Type="http://schemas.openxmlformats.org/officeDocument/2006/relationships/comments" Target="../comments27.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45.xml"/><Relationship Id="rId1" Type="http://schemas.openxmlformats.org/officeDocument/2006/relationships/printerSettings" Target="../printerSettings/printerSettings46.bin"/><Relationship Id="rId4" Type="http://schemas.openxmlformats.org/officeDocument/2006/relationships/comments" Target="../comments28.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46.xml"/><Relationship Id="rId1" Type="http://schemas.openxmlformats.org/officeDocument/2006/relationships/printerSettings" Target="../printerSettings/printerSettings47.bin"/><Relationship Id="rId4" Type="http://schemas.openxmlformats.org/officeDocument/2006/relationships/comments" Target="../comments29.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47.xml"/><Relationship Id="rId1" Type="http://schemas.openxmlformats.org/officeDocument/2006/relationships/printerSettings" Target="../printerSettings/printerSettings48.bin"/><Relationship Id="rId4" Type="http://schemas.openxmlformats.org/officeDocument/2006/relationships/comments" Target="../comments30.xml"/></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49.xml"/><Relationship Id="rId1" Type="http://schemas.openxmlformats.org/officeDocument/2006/relationships/printerSettings" Target="../printerSettings/printerSettings50.bin"/><Relationship Id="rId4" Type="http://schemas.openxmlformats.org/officeDocument/2006/relationships/comments" Target="../comments31.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omments" Target="../comments32.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01"/>
  <sheetViews>
    <sheetView showGridLines="0" tabSelected="1" view="pageBreakPreview" zoomScale="91" zoomScaleNormal="77" zoomScaleSheetLayoutView="91" workbookViewId="0">
      <selection activeCell="A8" sqref="A8:F90"/>
    </sheetView>
  </sheetViews>
  <sheetFormatPr baseColWidth="10" defaultColWidth="11.5546875" defaultRowHeight="13.8"/>
  <cols>
    <col min="1" max="1" width="8.6640625" style="1" customWidth="1"/>
    <col min="2" max="2" width="51.5546875" style="90" customWidth="1"/>
    <col min="3" max="3" width="9.5546875" style="90" customWidth="1"/>
    <col min="4" max="4" width="10.88671875" style="1" customWidth="1"/>
    <col min="5" max="5" width="12.44140625" style="12" customWidth="1"/>
    <col min="6" max="6" width="27.5546875" style="12" customWidth="1"/>
    <col min="7" max="7" width="17" style="90" bestFit="1" customWidth="1"/>
    <col min="8" max="8" width="17.5546875" style="90" customWidth="1"/>
    <col min="9" max="16384" width="11.5546875" style="90"/>
  </cols>
  <sheetData>
    <row r="1" spans="1:8">
      <c r="A1" s="576" t="s">
        <v>62</v>
      </c>
      <c r="B1" s="577"/>
      <c r="C1" s="577"/>
      <c r="D1" s="577"/>
      <c r="E1" s="577"/>
      <c r="F1" s="578"/>
    </row>
    <row r="2" spans="1:8">
      <c r="A2" s="579" t="s">
        <v>63</v>
      </c>
      <c r="B2" s="580"/>
      <c r="C2" s="580"/>
      <c r="D2" s="580"/>
      <c r="E2" s="580"/>
      <c r="F2" s="581"/>
    </row>
    <row r="3" spans="1:8" ht="17.399999999999999">
      <c r="A3" s="582" t="s">
        <v>69</v>
      </c>
      <c r="B3" s="583"/>
      <c r="C3" s="583"/>
      <c r="D3" s="583"/>
      <c r="E3" s="583"/>
      <c r="F3" s="584"/>
      <c r="H3"/>
    </row>
    <row r="4" spans="1:8" ht="32.25" customHeight="1" thickBot="1">
      <c r="A4" s="573" t="s">
        <v>85</v>
      </c>
      <c r="B4" s="574"/>
      <c r="C4" s="574"/>
      <c r="D4" s="574"/>
      <c r="E4" s="574"/>
      <c r="F4" s="575"/>
    </row>
    <row r="5" spans="1:8">
      <c r="A5" s="585" t="s">
        <v>203</v>
      </c>
      <c r="B5" s="586"/>
      <c r="C5" s="586"/>
      <c r="D5" s="586"/>
      <c r="E5" s="586"/>
      <c r="F5" s="587"/>
    </row>
    <row r="6" spans="1:8" ht="30.75" customHeight="1" thickBot="1">
      <c r="A6" s="588"/>
      <c r="B6" s="589"/>
      <c r="C6" s="589"/>
      <c r="D6" s="589"/>
      <c r="E6" s="589"/>
      <c r="F6" s="590"/>
    </row>
    <row r="7" spans="1:8" ht="15" thickBot="1">
      <c r="G7"/>
    </row>
    <row r="8" spans="1:8" ht="33.75" customHeight="1" thickBot="1">
      <c r="A8" s="134" t="s">
        <v>444</v>
      </c>
      <c r="B8" s="135" t="s">
        <v>1</v>
      </c>
      <c r="C8" s="136" t="s">
        <v>2</v>
      </c>
      <c r="D8" s="136" t="s">
        <v>3</v>
      </c>
      <c r="E8" s="137" t="s">
        <v>61</v>
      </c>
      <c r="F8" s="138" t="s">
        <v>60</v>
      </c>
    </row>
    <row r="9" spans="1:8" ht="6.6" customHeight="1">
      <c r="A9" s="82"/>
      <c r="B9" s="83"/>
      <c r="C9" s="83"/>
      <c r="D9" s="82"/>
      <c r="E9" s="84"/>
      <c r="F9" s="84"/>
    </row>
    <row r="10" spans="1:8" ht="6.6" customHeight="1" thickBot="1">
      <c r="A10" s="85"/>
      <c r="B10" s="86"/>
      <c r="C10" s="86"/>
      <c r="D10" s="85"/>
      <c r="E10" s="87"/>
      <c r="F10" s="87"/>
    </row>
    <row r="11" spans="1:8" s="4" customFormat="1">
      <c r="A11" s="139">
        <v>1</v>
      </c>
      <c r="B11" s="140" t="s">
        <v>6</v>
      </c>
      <c r="C11" s="141"/>
      <c r="D11" s="142"/>
      <c r="E11" s="143"/>
      <c r="F11" s="144">
        <f>SUM(F12:F14)</f>
        <v>1700280</v>
      </c>
    </row>
    <row r="12" spans="1:8" ht="18" customHeight="1">
      <c r="A12" s="9">
        <v>1.1000000000000001</v>
      </c>
      <c r="B12" s="7" t="s">
        <v>100</v>
      </c>
      <c r="C12" s="5" t="s">
        <v>5</v>
      </c>
      <c r="D12" s="11">
        <f>+MemoriaDeCant!J24</f>
        <v>99.2</v>
      </c>
      <c r="E12" s="13">
        <f>+'1,1'!I48</f>
        <v>4158</v>
      </c>
      <c r="F12" s="14">
        <f>ROUND(D12*E12,0)</f>
        <v>412474</v>
      </c>
    </row>
    <row r="13" spans="1:8" ht="18" customHeight="1">
      <c r="A13" s="9">
        <v>1.2</v>
      </c>
      <c r="B13" s="7" t="s">
        <v>204</v>
      </c>
      <c r="C13" s="5" t="s">
        <v>5</v>
      </c>
      <c r="D13" s="11">
        <f>+MemoriaDeCant!J53</f>
        <v>86.8</v>
      </c>
      <c r="E13" s="13">
        <f>+'1,2 '!I47</f>
        <v>9698</v>
      </c>
      <c r="F13" s="14">
        <f>ROUND(D13*E13,0)</f>
        <v>841786</v>
      </c>
    </row>
    <row r="14" spans="1:8">
      <c r="A14" s="9">
        <v>1.3</v>
      </c>
      <c r="B14" s="7" t="s">
        <v>205</v>
      </c>
      <c r="C14" s="5" t="s">
        <v>49</v>
      </c>
      <c r="D14" s="11">
        <f>+MemoriaDeCant!J85</f>
        <v>3.34</v>
      </c>
      <c r="E14" s="13">
        <f>+'1,3'!I47</f>
        <v>133539</v>
      </c>
      <c r="F14" s="14">
        <f>ROUND(D14*E14,0)</f>
        <v>446020</v>
      </c>
      <c r="H14" s="129">
        <f>+F11+F16+F20+F29</f>
        <v>43997306</v>
      </c>
    </row>
    <row r="15" spans="1:8">
      <c r="A15" s="9"/>
      <c r="B15" s="6"/>
      <c r="C15" s="6"/>
      <c r="D15" s="10"/>
      <c r="E15" s="13"/>
      <c r="F15" s="14"/>
      <c r="H15" s="90">
        <f>H14*0.17</f>
        <v>7479542.0200000005</v>
      </c>
    </row>
    <row r="16" spans="1:8" s="4" customFormat="1">
      <c r="A16" s="145">
        <v>2</v>
      </c>
      <c r="B16" s="146" t="s">
        <v>101</v>
      </c>
      <c r="C16" s="147"/>
      <c r="D16" s="148"/>
      <c r="E16" s="149"/>
      <c r="F16" s="144">
        <f>SUM(F17:F18)</f>
        <v>1943549</v>
      </c>
      <c r="H16" s="570">
        <f>+H14+H15</f>
        <v>51476848.020000003</v>
      </c>
    </row>
    <row r="17" spans="1:8">
      <c r="A17" s="8">
        <v>2.1</v>
      </c>
      <c r="B17" s="2" t="s">
        <v>102</v>
      </c>
      <c r="C17" s="3" t="s">
        <v>49</v>
      </c>
      <c r="D17" s="11">
        <f>+MemoriaDeCant!J126</f>
        <v>37.06</v>
      </c>
      <c r="E17" s="13">
        <f>+'2,1'!I47</f>
        <v>45105</v>
      </c>
      <c r="F17" s="14">
        <f>ROUND(D17*E17,0)</f>
        <v>1671591</v>
      </c>
      <c r="H17" s="90">
        <f>(H16/F90)*100</f>
        <v>35.972640125786164</v>
      </c>
    </row>
    <row r="18" spans="1:8" ht="26.4">
      <c r="A18" s="8">
        <v>2.2000000000000002</v>
      </c>
      <c r="B18" s="2" t="s">
        <v>103</v>
      </c>
      <c r="C18" s="3" t="s">
        <v>49</v>
      </c>
      <c r="D18" s="11">
        <f>+MemoriaDeCant!J158</f>
        <v>11.4</v>
      </c>
      <c r="E18" s="13">
        <f>+'2,2'!I47</f>
        <v>23856</v>
      </c>
      <c r="F18" s="14">
        <f>ROUND(D18*E18,0)</f>
        <v>271958</v>
      </c>
      <c r="H18" s="90">
        <f>F90*0.4</f>
        <v>57240000</v>
      </c>
    </row>
    <row r="19" spans="1:8">
      <c r="A19" s="8"/>
      <c r="B19" s="2"/>
      <c r="C19" s="3"/>
      <c r="D19" s="11"/>
      <c r="E19" s="13"/>
      <c r="F19" s="14"/>
    </row>
    <row r="20" spans="1:8" s="4" customFormat="1">
      <c r="A20" s="145">
        <v>3</v>
      </c>
      <c r="B20" s="146" t="s">
        <v>130</v>
      </c>
      <c r="C20" s="147"/>
      <c r="D20" s="148"/>
      <c r="E20" s="149"/>
      <c r="F20" s="144">
        <f>SUM(F21:F27)</f>
        <v>23864326</v>
      </c>
    </row>
    <row r="21" spans="1:8" ht="32.25" customHeight="1">
      <c r="A21" s="9">
        <v>3.1</v>
      </c>
      <c r="B21" s="2" t="s">
        <v>243</v>
      </c>
      <c r="C21" s="3" t="s">
        <v>2</v>
      </c>
      <c r="D21" s="11">
        <f>+MemoriaDeCant!J188</f>
        <v>11</v>
      </c>
      <c r="E21" s="13">
        <f>+'3,1 '!I47</f>
        <v>376062.7</v>
      </c>
      <c r="F21" s="14">
        <f t="shared" ref="F21:F27" si="0">ROUND(D21*E21,0)</f>
        <v>4136690</v>
      </c>
      <c r="G21" s="129"/>
    </row>
    <row r="22" spans="1:8" ht="27" customHeight="1">
      <c r="A22" s="9">
        <v>3.2</v>
      </c>
      <c r="B22" s="2" t="s">
        <v>284</v>
      </c>
      <c r="C22" s="3" t="s">
        <v>7</v>
      </c>
      <c r="D22" s="11">
        <f>+MemoriaDeCant!J226</f>
        <v>43.2</v>
      </c>
      <c r="E22" s="13">
        <f>+'3,2'!I47</f>
        <v>117988</v>
      </c>
      <c r="F22" s="14">
        <f t="shared" si="0"/>
        <v>5097082</v>
      </c>
      <c r="G22" s="129"/>
    </row>
    <row r="23" spans="1:8" ht="27.75" customHeight="1">
      <c r="A23" s="9">
        <v>3.3</v>
      </c>
      <c r="B23" s="2" t="s">
        <v>285</v>
      </c>
      <c r="C23" s="3" t="s">
        <v>7</v>
      </c>
      <c r="D23" s="11">
        <f>+MemoriaDeCant!J260</f>
        <v>36</v>
      </c>
      <c r="E23" s="13">
        <f>+'3,3 '!I47</f>
        <v>146903.5</v>
      </c>
      <c r="F23" s="14">
        <f t="shared" si="0"/>
        <v>5288526</v>
      </c>
      <c r="G23" s="129"/>
    </row>
    <row r="24" spans="1:8" ht="27" customHeight="1">
      <c r="A24" s="9">
        <v>3.4</v>
      </c>
      <c r="B24" s="2" t="s">
        <v>286</v>
      </c>
      <c r="C24" s="3" t="s">
        <v>7</v>
      </c>
      <c r="D24" s="11">
        <f>+MemoriaDeCant!J290</f>
        <v>34.200000000000003</v>
      </c>
      <c r="E24" s="13">
        <f>+'3,4 '!I47</f>
        <v>154208</v>
      </c>
      <c r="F24" s="14">
        <f t="shared" si="0"/>
        <v>5273914</v>
      </c>
      <c r="G24" s="129"/>
    </row>
    <row r="25" spans="1:8" ht="21" customHeight="1">
      <c r="A25" s="9">
        <v>3.5</v>
      </c>
      <c r="B25" s="2" t="s">
        <v>206</v>
      </c>
      <c r="C25" s="3" t="s">
        <v>7</v>
      </c>
      <c r="D25" s="11">
        <f>+MemoriaDeCant!J319</f>
        <v>27.85</v>
      </c>
      <c r="E25" s="13">
        <f>+' 3,5'!I38</f>
        <v>101361.5</v>
      </c>
      <c r="F25" s="14">
        <f t="shared" si="0"/>
        <v>2822918</v>
      </c>
      <c r="G25" s="129"/>
    </row>
    <row r="26" spans="1:8" ht="32.25" customHeight="1">
      <c r="A26" s="9">
        <v>3.6</v>
      </c>
      <c r="B26" s="2" t="s">
        <v>154</v>
      </c>
      <c r="C26" s="3" t="s">
        <v>7</v>
      </c>
      <c r="D26" s="11">
        <f>+MemoriaDeCant!J348</f>
        <v>5</v>
      </c>
      <c r="E26" s="13">
        <f>+'3,6'!I45</f>
        <v>37432.300000000003</v>
      </c>
      <c r="F26" s="14">
        <f t="shared" si="0"/>
        <v>187162</v>
      </c>
      <c r="G26" s="129"/>
    </row>
    <row r="27" spans="1:8" ht="32.25" customHeight="1">
      <c r="A27" s="9">
        <v>3.7</v>
      </c>
      <c r="B27" s="2" t="s">
        <v>207</v>
      </c>
      <c r="C27" s="3" t="s">
        <v>5</v>
      </c>
      <c r="D27" s="11">
        <f>+MemoriaDeCant!J375</f>
        <v>6.6</v>
      </c>
      <c r="E27" s="13">
        <f>+'3,7'!I47</f>
        <v>160308.20000000001</v>
      </c>
      <c r="F27" s="14">
        <f t="shared" si="0"/>
        <v>1058034</v>
      </c>
      <c r="G27" s="129"/>
    </row>
    <row r="28" spans="1:8">
      <c r="A28" s="8"/>
      <c r="B28" s="2"/>
      <c r="C28" s="3"/>
      <c r="D28" s="11"/>
      <c r="E28" s="13"/>
      <c r="F28" s="14"/>
      <c r="G28" s="129"/>
    </row>
    <row r="29" spans="1:8" s="4" customFormat="1">
      <c r="A29" s="145">
        <v>4</v>
      </c>
      <c r="B29" s="146" t="s">
        <v>208</v>
      </c>
      <c r="C29" s="147"/>
      <c r="D29" s="148"/>
      <c r="E29" s="149"/>
      <c r="F29" s="144">
        <f>SUM(F30:F31)</f>
        <v>16489151</v>
      </c>
      <c r="G29" s="129"/>
    </row>
    <row r="30" spans="1:8" ht="19.5" customHeight="1">
      <c r="A30" s="9">
        <v>4.0999999999999996</v>
      </c>
      <c r="B30" s="2" t="s">
        <v>209</v>
      </c>
      <c r="C30" s="3" t="s">
        <v>5</v>
      </c>
      <c r="D30" s="11">
        <f>+MemoriaDeCant!J445</f>
        <v>137.13</v>
      </c>
      <c r="E30" s="13">
        <f>+'4,1'!I47</f>
        <v>71971</v>
      </c>
      <c r="F30" s="14">
        <f>ROUND(D30*E30,0)</f>
        <v>9869383</v>
      </c>
      <c r="G30" s="129"/>
    </row>
    <row r="31" spans="1:8" ht="18" customHeight="1">
      <c r="A31" s="9">
        <v>4.2</v>
      </c>
      <c r="B31" s="2" t="s">
        <v>210</v>
      </c>
      <c r="C31" s="3" t="s">
        <v>5</v>
      </c>
      <c r="D31" s="11">
        <f>+MemoriaDeCant!J506</f>
        <v>281.13</v>
      </c>
      <c r="E31" s="13">
        <f>+'4,2'!I47</f>
        <v>23547</v>
      </c>
      <c r="F31" s="14">
        <f>ROUND(D31*E31,0)</f>
        <v>6619768</v>
      </c>
      <c r="G31" s="129"/>
    </row>
    <row r="32" spans="1:8">
      <c r="A32" s="9"/>
      <c r="B32" s="2"/>
      <c r="C32" s="3"/>
      <c r="D32" s="11"/>
      <c r="E32" s="13"/>
      <c r="F32" s="14"/>
      <c r="G32" s="129"/>
    </row>
    <row r="33" spans="1:7" s="4" customFormat="1">
      <c r="A33" s="145">
        <v>5</v>
      </c>
      <c r="B33" s="146" t="s">
        <v>211</v>
      </c>
      <c r="C33" s="147"/>
      <c r="D33" s="148"/>
      <c r="E33" s="149"/>
      <c r="F33" s="144">
        <f>SUM(F34:F35)</f>
        <v>4026226</v>
      </c>
      <c r="G33" s="129"/>
    </row>
    <row r="34" spans="1:7" ht="20.25" customHeight="1">
      <c r="A34" s="9">
        <v>5.0999999999999996</v>
      </c>
      <c r="B34" s="2" t="s">
        <v>213</v>
      </c>
      <c r="C34" s="3" t="s">
        <v>5</v>
      </c>
      <c r="D34" s="11">
        <f>+MemoriaDeCant!J551</f>
        <v>133.16</v>
      </c>
      <c r="E34" s="13">
        <f>+'5,1'!I47</f>
        <v>13166</v>
      </c>
      <c r="F34" s="14">
        <f>ROUND(D34*E34,0)</f>
        <v>1753185</v>
      </c>
      <c r="G34" s="129"/>
    </row>
    <row r="35" spans="1:7" ht="18" customHeight="1">
      <c r="A35" s="9">
        <v>5.2</v>
      </c>
      <c r="B35" s="2" t="s">
        <v>212</v>
      </c>
      <c r="C35" s="3" t="s">
        <v>5</v>
      </c>
      <c r="D35" s="11">
        <f>+MemoriaDeCant!J594</f>
        <v>133.16</v>
      </c>
      <c r="E35" s="13">
        <f>+'5,2 '!I47</f>
        <v>17070</v>
      </c>
      <c r="F35" s="14">
        <f>ROUND(D35*E35,0)</f>
        <v>2273041</v>
      </c>
      <c r="G35" s="129"/>
    </row>
    <row r="36" spans="1:7">
      <c r="A36" s="9"/>
      <c r="B36" s="2"/>
      <c r="C36" s="3"/>
      <c r="D36" s="11"/>
      <c r="E36" s="13"/>
      <c r="F36" s="14"/>
      <c r="G36" s="129"/>
    </row>
    <row r="37" spans="1:7" s="4" customFormat="1">
      <c r="A37" s="145">
        <v>6</v>
      </c>
      <c r="B37" s="146" t="s">
        <v>131</v>
      </c>
      <c r="C37" s="147"/>
      <c r="D37" s="148"/>
      <c r="E37" s="149"/>
      <c r="F37" s="144">
        <f>SUM(F38:F44)</f>
        <v>27468006</v>
      </c>
      <c r="G37" s="129"/>
    </row>
    <row r="38" spans="1:7" ht="25.5" customHeight="1">
      <c r="A38" s="9">
        <v>6.1</v>
      </c>
      <c r="B38" s="2" t="s">
        <v>321</v>
      </c>
      <c r="C38" s="3" t="s">
        <v>5</v>
      </c>
      <c r="D38" s="11">
        <f>+MemoriaDeCant!J629</f>
        <v>47</v>
      </c>
      <c r="E38" s="13">
        <f>+'6,1 '!I48</f>
        <v>87335</v>
      </c>
      <c r="F38" s="14">
        <f t="shared" ref="F38:F42" si="1">ROUND(D38*E38,0)</f>
        <v>4104745</v>
      </c>
      <c r="G38" s="129"/>
    </row>
    <row r="39" spans="1:7" ht="19.5" customHeight="1">
      <c r="A39" s="9">
        <v>6.2</v>
      </c>
      <c r="B39" s="2" t="s">
        <v>132</v>
      </c>
      <c r="C39" s="3" t="s">
        <v>5</v>
      </c>
      <c r="D39" s="11">
        <f>+MemoriaDeCant!J667</f>
        <v>47</v>
      </c>
      <c r="E39" s="13">
        <f>+'6,2 '!I48</f>
        <v>40859</v>
      </c>
      <c r="F39" s="14">
        <f t="shared" si="1"/>
        <v>1920373</v>
      </c>
      <c r="G39" s="129"/>
    </row>
    <row r="40" spans="1:7" ht="20.25" customHeight="1">
      <c r="A40" s="9">
        <v>6.3</v>
      </c>
      <c r="B40" s="2" t="s">
        <v>133</v>
      </c>
      <c r="C40" s="3" t="s">
        <v>5</v>
      </c>
      <c r="D40" s="11">
        <f>+MemoriaDeCant!J708</f>
        <v>47</v>
      </c>
      <c r="E40" s="13">
        <f>+'6,3 '!I48</f>
        <v>107728</v>
      </c>
      <c r="F40" s="14">
        <f t="shared" si="1"/>
        <v>5063216</v>
      </c>
      <c r="G40" s="129"/>
    </row>
    <row r="41" spans="1:7" ht="28.5" customHeight="1">
      <c r="A41" s="9">
        <v>6.4</v>
      </c>
      <c r="B41" s="559" t="s">
        <v>435</v>
      </c>
      <c r="C41" s="560" t="s">
        <v>5</v>
      </c>
      <c r="D41" s="564">
        <f>+MemoriaDeCant!J737</f>
        <v>148</v>
      </c>
      <c r="E41" s="565">
        <f>+'6,4 '!I48</f>
        <v>93069</v>
      </c>
      <c r="F41" s="566">
        <f t="shared" si="1"/>
        <v>13774212</v>
      </c>
      <c r="G41" s="129"/>
    </row>
    <row r="42" spans="1:7" ht="30" customHeight="1">
      <c r="A42" s="9">
        <v>6.5</v>
      </c>
      <c r="B42" s="2" t="s">
        <v>419</v>
      </c>
      <c r="C42" s="3" t="s">
        <v>5</v>
      </c>
      <c r="D42" s="11">
        <f>+MemoriaDeCant!J766</f>
        <v>7.91</v>
      </c>
      <c r="E42" s="13">
        <f>+'6,5 '!I48</f>
        <v>95672</v>
      </c>
      <c r="F42" s="14">
        <f t="shared" si="1"/>
        <v>756766</v>
      </c>
      <c r="G42" s="129"/>
    </row>
    <row r="43" spans="1:7" ht="19.5" customHeight="1">
      <c r="A43" s="9">
        <v>6.6</v>
      </c>
      <c r="B43" s="2" t="s">
        <v>134</v>
      </c>
      <c r="C43" s="3" t="s">
        <v>5</v>
      </c>
      <c r="D43" s="11">
        <f>+MemoriaDeCant!J795</f>
        <v>9.76</v>
      </c>
      <c r="E43" s="13">
        <f>+'6,6 '!I47</f>
        <v>54233</v>
      </c>
      <c r="F43" s="14">
        <f>ROUND(D43*E43,0)</f>
        <v>529314</v>
      </c>
      <c r="G43" s="129"/>
    </row>
    <row r="44" spans="1:7" ht="24" customHeight="1">
      <c r="A44" s="9">
        <v>6.7</v>
      </c>
      <c r="B44" s="2" t="s">
        <v>214</v>
      </c>
      <c r="C44" s="3" t="s">
        <v>5</v>
      </c>
      <c r="D44" s="11">
        <f>+MemoriaDeCant!J824</f>
        <v>16.28</v>
      </c>
      <c r="E44" s="13">
        <f>+'6,7 '!I47</f>
        <v>81043</v>
      </c>
      <c r="F44" s="14">
        <f>ROUND(D44*E44,0)</f>
        <v>1319380</v>
      </c>
      <c r="G44" s="129"/>
    </row>
    <row r="45" spans="1:7" ht="12.75" customHeight="1">
      <c r="A45" s="9"/>
      <c r="B45" s="2"/>
      <c r="C45" s="3"/>
      <c r="D45" s="11"/>
      <c r="E45" s="13"/>
      <c r="F45" s="14"/>
      <c r="G45" s="129"/>
    </row>
    <row r="46" spans="1:7" s="4" customFormat="1">
      <c r="A46" s="145">
        <v>7</v>
      </c>
      <c r="B46" s="146" t="s">
        <v>135</v>
      </c>
      <c r="C46" s="147"/>
      <c r="D46" s="148"/>
      <c r="E46" s="149"/>
      <c r="F46" s="144">
        <f>SUM(F47:F50)</f>
        <v>9971458</v>
      </c>
      <c r="G46" s="129"/>
    </row>
    <row r="47" spans="1:7" ht="21.75" customHeight="1">
      <c r="A47" s="9">
        <v>7.1</v>
      </c>
      <c r="B47" s="559" t="s">
        <v>215</v>
      </c>
      <c r="C47" s="560" t="s">
        <v>5</v>
      </c>
      <c r="D47" s="561">
        <f>+MemoriaDeCant!J853</f>
        <v>68.25</v>
      </c>
      <c r="E47" s="562">
        <f>+'7,1 '!I50</f>
        <v>65046</v>
      </c>
      <c r="F47" s="563">
        <f>ROUND(D47*E47,0)</f>
        <v>4439390</v>
      </c>
      <c r="G47" s="129"/>
    </row>
    <row r="48" spans="1:7" ht="21" customHeight="1">
      <c r="A48" s="9">
        <v>7.2</v>
      </c>
      <c r="B48" s="2" t="s">
        <v>216</v>
      </c>
      <c r="C48" s="3" t="s">
        <v>7</v>
      </c>
      <c r="D48" s="11">
        <f>+MemoriaDeCant!J882</f>
        <v>61.8</v>
      </c>
      <c r="E48" s="13">
        <f>+'7,2 '!I50</f>
        <v>72644</v>
      </c>
      <c r="F48" s="14">
        <f t="shared" ref="F48:F50" si="2">ROUND(D48*E48,0)</f>
        <v>4489399</v>
      </c>
      <c r="G48" s="129"/>
    </row>
    <row r="49" spans="1:7" ht="17.25" customHeight="1">
      <c r="A49" s="9">
        <v>7.3</v>
      </c>
      <c r="B49" s="2" t="s">
        <v>217</v>
      </c>
      <c r="C49" s="3" t="s">
        <v>7</v>
      </c>
      <c r="D49" s="11">
        <f>+MemoriaDeCant!J911</f>
        <v>10.5</v>
      </c>
      <c r="E49" s="13">
        <f>+'7,3 '!I50</f>
        <v>67024</v>
      </c>
      <c r="F49" s="14">
        <f t="shared" si="2"/>
        <v>703752</v>
      </c>
      <c r="G49" s="129"/>
    </row>
    <row r="50" spans="1:7" ht="18" customHeight="1">
      <c r="A50" s="9">
        <v>7.4</v>
      </c>
      <c r="B50" s="2" t="s">
        <v>136</v>
      </c>
      <c r="C50" s="3" t="s">
        <v>7</v>
      </c>
      <c r="D50" s="11">
        <f>+MemoriaDeCant!J940</f>
        <v>9.4</v>
      </c>
      <c r="E50" s="13">
        <f>+'7,4 '!I50</f>
        <v>36055</v>
      </c>
      <c r="F50" s="14">
        <f t="shared" si="2"/>
        <v>338917</v>
      </c>
      <c r="G50" s="129"/>
    </row>
    <row r="51" spans="1:7">
      <c r="A51" s="9"/>
      <c r="B51" s="2"/>
      <c r="C51" s="3"/>
      <c r="D51" s="11"/>
      <c r="E51" s="13"/>
      <c r="F51" s="14"/>
      <c r="G51" s="129"/>
    </row>
    <row r="52" spans="1:7" s="4" customFormat="1">
      <c r="A52" s="145">
        <v>8</v>
      </c>
      <c r="B52" s="146" t="s">
        <v>137</v>
      </c>
      <c r="C52" s="147"/>
      <c r="D52" s="148"/>
      <c r="E52" s="149"/>
      <c r="F52" s="144">
        <f>SUM(F53:F57)</f>
        <v>15180017</v>
      </c>
      <c r="G52" s="129"/>
    </row>
    <row r="53" spans="1:7" ht="27.75" customHeight="1">
      <c r="A53" s="9">
        <v>8.1</v>
      </c>
      <c r="B53" s="2" t="s">
        <v>138</v>
      </c>
      <c r="C53" s="3" t="s">
        <v>5</v>
      </c>
      <c r="D53" s="11">
        <f>+MemoriaDeCant!J969</f>
        <v>15.78</v>
      </c>
      <c r="E53" s="13">
        <f>+'8,1 '!I50</f>
        <v>386667</v>
      </c>
      <c r="F53" s="14">
        <f>ROUND(D53*E53,0)</f>
        <v>6101605</v>
      </c>
      <c r="G53" s="129"/>
    </row>
    <row r="54" spans="1:7" ht="25.5" customHeight="1">
      <c r="A54" s="9">
        <v>8.1999999999999993</v>
      </c>
      <c r="B54" s="2" t="s">
        <v>139</v>
      </c>
      <c r="C54" s="3" t="s">
        <v>5</v>
      </c>
      <c r="D54" s="11">
        <f>+MemoriaDeCant!J998</f>
        <v>3.08</v>
      </c>
      <c r="E54" s="13">
        <f>+'8,2 '!I48</f>
        <v>418138</v>
      </c>
      <c r="F54" s="14">
        <f>ROUND(D54*E54,0)</f>
        <v>1287865</v>
      </c>
      <c r="G54" s="129"/>
    </row>
    <row r="55" spans="1:7" ht="24" customHeight="1">
      <c r="A55" s="9">
        <v>8.3000000000000007</v>
      </c>
      <c r="B55" s="2" t="s">
        <v>304</v>
      </c>
      <c r="C55" s="3" t="s">
        <v>5</v>
      </c>
      <c r="D55" s="11">
        <f>+MemoriaDeCant!J1027</f>
        <v>1.32</v>
      </c>
      <c r="E55" s="13">
        <f>+'8,3 '!I48</f>
        <v>486851</v>
      </c>
      <c r="F55" s="14">
        <f>ROUND(D55*E55,0)</f>
        <v>642643</v>
      </c>
      <c r="G55" s="129"/>
    </row>
    <row r="56" spans="1:7" ht="27.75" customHeight="1">
      <c r="A56" s="567">
        <v>8.4</v>
      </c>
      <c r="B56" s="559" t="s">
        <v>218</v>
      </c>
      <c r="C56" s="560" t="s">
        <v>2</v>
      </c>
      <c r="D56" s="561">
        <f>+MemoriaDeCant!J1056</f>
        <v>2</v>
      </c>
      <c r="E56" s="562">
        <f>+'8,4 '!I48</f>
        <v>576000</v>
      </c>
      <c r="F56" s="563">
        <f>ROUND(D56*E56,0)</f>
        <v>1152000</v>
      </c>
      <c r="G56" s="129"/>
    </row>
    <row r="57" spans="1:7" ht="17.25" customHeight="1">
      <c r="A57" s="567">
        <v>8.5</v>
      </c>
      <c r="B57" s="559" t="s">
        <v>323</v>
      </c>
      <c r="C57" s="560" t="s">
        <v>7</v>
      </c>
      <c r="D57" s="561">
        <f>+MemoriaDeCant!J1085</f>
        <v>32</v>
      </c>
      <c r="E57" s="562">
        <f>+'8,5 '!I47</f>
        <v>187372</v>
      </c>
      <c r="F57" s="563">
        <f>ROUND(D57*E57,0)</f>
        <v>5995904</v>
      </c>
      <c r="G57" s="129"/>
    </row>
    <row r="58" spans="1:7" ht="16.5" customHeight="1">
      <c r="A58" s="9"/>
      <c r="B58" s="2"/>
      <c r="C58" s="3"/>
      <c r="D58" s="11"/>
      <c r="E58" s="13"/>
      <c r="F58" s="14"/>
      <c r="G58" s="129"/>
    </row>
    <row r="59" spans="1:7" s="4" customFormat="1">
      <c r="A59" s="145">
        <v>9</v>
      </c>
      <c r="B59" s="146" t="s">
        <v>219</v>
      </c>
      <c r="C59" s="147"/>
      <c r="D59" s="148"/>
      <c r="E59" s="149"/>
      <c r="F59" s="144">
        <f>SUM(F60:F63)</f>
        <v>1535534</v>
      </c>
      <c r="G59" s="129"/>
    </row>
    <row r="60" spans="1:7" ht="20.25" customHeight="1">
      <c r="A60" s="9">
        <v>9.1</v>
      </c>
      <c r="B60" s="2" t="s">
        <v>220</v>
      </c>
      <c r="C60" s="3" t="s">
        <v>7</v>
      </c>
      <c r="D60" s="11">
        <f>+MemoriaDeCant!J1114</f>
        <v>58</v>
      </c>
      <c r="E60" s="13">
        <f>+'9,1'!I47</f>
        <v>10465</v>
      </c>
      <c r="F60" s="14">
        <f>ROUND(D60*E60,0)</f>
        <v>606970</v>
      </c>
      <c r="G60" s="129"/>
    </row>
    <row r="61" spans="1:7" ht="19.5" customHeight="1">
      <c r="A61" s="9">
        <v>9.1999999999999993</v>
      </c>
      <c r="B61" s="2" t="s">
        <v>221</v>
      </c>
      <c r="C61" s="3" t="s">
        <v>2</v>
      </c>
      <c r="D61" s="11">
        <f>+MemoriaDeCant!J1143</f>
        <v>25</v>
      </c>
      <c r="E61" s="13">
        <f>+'9,2 '!I47</f>
        <v>30545</v>
      </c>
      <c r="F61" s="14">
        <f t="shared" ref="F61:F63" si="3">ROUND(D61*E61,0)</f>
        <v>763625</v>
      </c>
      <c r="G61" s="129"/>
    </row>
    <row r="62" spans="1:7" ht="17.25" customHeight="1">
      <c r="A62" s="9">
        <v>9.3000000000000007</v>
      </c>
      <c r="B62" s="2" t="s">
        <v>222</v>
      </c>
      <c r="C62" s="3" t="s">
        <v>2</v>
      </c>
      <c r="D62" s="11">
        <f>+MemoriaDeCant!J1171</f>
        <v>2</v>
      </c>
      <c r="E62" s="13">
        <f>+'9,3'!I47</f>
        <v>63533</v>
      </c>
      <c r="F62" s="14">
        <f t="shared" si="3"/>
        <v>127066</v>
      </c>
      <c r="G62" s="129"/>
    </row>
    <row r="63" spans="1:7" ht="16.5" customHeight="1">
      <c r="A63" s="9">
        <v>9.4</v>
      </c>
      <c r="B63" s="2" t="s">
        <v>223</v>
      </c>
      <c r="C63" s="3" t="s">
        <v>2</v>
      </c>
      <c r="D63" s="11">
        <f>+MemoriaDeCant!J1200</f>
        <v>1</v>
      </c>
      <c r="E63" s="13">
        <f>+'9,4'!I47</f>
        <v>37873</v>
      </c>
      <c r="F63" s="14">
        <f t="shared" si="3"/>
        <v>37873</v>
      </c>
      <c r="G63" s="129"/>
    </row>
    <row r="64" spans="1:7" ht="16.5" customHeight="1">
      <c r="A64" s="9"/>
      <c r="B64" s="2"/>
      <c r="C64" s="3"/>
      <c r="D64" s="11"/>
      <c r="E64" s="13"/>
      <c r="F64" s="14"/>
      <c r="G64" s="129"/>
    </row>
    <row r="65" spans="1:7" s="4" customFormat="1">
      <c r="A65" s="145">
        <v>10</v>
      </c>
      <c r="B65" s="146" t="s">
        <v>224</v>
      </c>
      <c r="C65" s="147"/>
      <c r="D65" s="148"/>
      <c r="E65" s="149"/>
      <c r="F65" s="144">
        <f>SUM(F66:F74)</f>
        <v>15998203</v>
      </c>
      <c r="G65" s="129"/>
    </row>
    <row r="66" spans="1:7" ht="20.25" customHeight="1">
      <c r="A66" s="9">
        <v>10.1</v>
      </c>
      <c r="B66" s="2" t="s">
        <v>225</v>
      </c>
      <c r="C66" s="3" t="s">
        <v>7</v>
      </c>
      <c r="D66" s="11">
        <v>49.342456584879045</v>
      </c>
      <c r="E66" s="13">
        <f>+'10,1'!I47</f>
        <v>46291</v>
      </c>
      <c r="F66" s="14">
        <f t="shared" ref="F66:F74" si="4">ROUND(D66*E66,0)</f>
        <v>2284112</v>
      </c>
      <c r="G66" s="129"/>
    </row>
    <row r="67" spans="1:7" ht="18.75" customHeight="1">
      <c r="A67" s="9">
        <v>10.199999999999999</v>
      </c>
      <c r="B67" s="2" t="s">
        <v>226</v>
      </c>
      <c r="C67" s="3" t="s">
        <v>7</v>
      </c>
      <c r="D67" s="11">
        <f>+MemoriaDeCant!J1256</f>
        <v>15</v>
      </c>
      <c r="E67" s="13">
        <f>+'10,2'!I47</f>
        <v>25865</v>
      </c>
      <c r="F67" s="14">
        <f t="shared" si="4"/>
        <v>387975</v>
      </c>
      <c r="G67" s="129"/>
    </row>
    <row r="68" spans="1:7" ht="18.75" customHeight="1">
      <c r="A68" s="9">
        <v>10.3</v>
      </c>
      <c r="B68" s="2" t="s">
        <v>227</v>
      </c>
      <c r="C68" s="3" t="s">
        <v>2</v>
      </c>
      <c r="D68" s="11">
        <f>+MemoriaDeCant!J1281</f>
        <v>11</v>
      </c>
      <c r="E68" s="13">
        <f>+'10,3'!I47</f>
        <v>37280</v>
      </c>
      <c r="F68" s="14">
        <f t="shared" si="4"/>
        <v>410080</v>
      </c>
      <c r="G68" s="129"/>
    </row>
    <row r="69" spans="1:7" ht="19.5" customHeight="1">
      <c r="A69" s="9">
        <v>10.4</v>
      </c>
      <c r="B69" s="2" t="s">
        <v>228</v>
      </c>
      <c r="C69" s="3" t="s">
        <v>2</v>
      </c>
      <c r="D69" s="11">
        <f>+MemoriaDeCant!J1308</f>
        <v>12</v>
      </c>
      <c r="E69" s="13">
        <f>+'10,4'!I47</f>
        <v>82452</v>
      </c>
      <c r="F69" s="14">
        <f t="shared" si="4"/>
        <v>989424</v>
      </c>
      <c r="G69" s="129"/>
    </row>
    <row r="70" spans="1:7" ht="20.25" customHeight="1">
      <c r="A70" s="9">
        <v>10.5</v>
      </c>
      <c r="B70" s="2" t="s">
        <v>229</v>
      </c>
      <c r="C70" s="3" t="s">
        <v>2</v>
      </c>
      <c r="D70" s="11">
        <f>+MemoriaDeCant!J1335</f>
        <v>4</v>
      </c>
      <c r="E70" s="13">
        <f>+'10,5'!I47</f>
        <v>608127</v>
      </c>
      <c r="F70" s="14">
        <f t="shared" si="4"/>
        <v>2432508</v>
      </c>
      <c r="G70" s="129"/>
    </row>
    <row r="71" spans="1:7" ht="27.75" customHeight="1">
      <c r="A71" s="9">
        <v>10.6</v>
      </c>
      <c r="B71" s="2" t="s">
        <v>437</v>
      </c>
      <c r="C71" s="3" t="s">
        <v>2</v>
      </c>
      <c r="D71" s="11">
        <f>+MemoriaDeCant!J1362</f>
        <v>12</v>
      </c>
      <c r="E71" s="13">
        <f>+'10,6'!I47</f>
        <v>397528</v>
      </c>
      <c r="F71" s="14">
        <f t="shared" si="4"/>
        <v>4770336</v>
      </c>
      <c r="G71" s="129"/>
    </row>
    <row r="72" spans="1:7" ht="19.5" customHeight="1">
      <c r="A72" s="9">
        <v>10.7</v>
      </c>
      <c r="B72" s="2" t="s">
        <v>230</v>
      </c>
      <c r="C72" s="3" t="s">
        <v>2</v>
      </c>
      <c r="D72" s="11">
        <f>+MemoriaDeCant!J1389</f>
        <v>1</v>
      </c>
      <c r="E72" s="13">
        <f>+'10,7'!I47</f>
        <v>597463</v>
      </c>
      <c r="F72" s="14">
        <f t="shared" si="4"/>
        <v>597463</v>
      </c>
      <c r="G72" s="129"/>
    </row>
    <row r="73" spans="1:7" ht="20.25" customHeight="1">
      <c r="A73" s="9">
        <v>10.8</v>
      </c>
      <c r="B73" s="2" t="s">
        <v>361</v>
      </c>
      <c r="C73" s="3" t="s">
        <v>2</v>
      </c>
      <c r="D73" s="11">
        <f>+MemoriaDeCant!J1416</f>
        <v>11</v>
      </c>
      <c r="E73" s="13">
        <f>+'10,8'!I47</f>
        <v>269999</v>
      </c>
      <c r="F73" s="14">
        <f t="shared" si="4"/>
        <v>2969989</v>
      </c>
      <c r="G73" s="129"/>
    </row>
    <row r="74" spans="1:7" ht="20.25" customHeight="1">
      <c r="A74" s="9">
        <v>10.9</v>
      </c>
      <c r="B74" s="2" t="s">
        <v>365</v>
      </c>
      <c r="C74" s="3" t="s">
        <v>2</v>
      </c>
      <c r="D74" s="11">
        <f>+MemoriaDeCant!J1443</f>
        <v>2</v>
      </c>
      <c r="E74" s="13">
        <f>+'10,9'!I47</f>
        <v>578158</v>
      </c>
      <c r="F74" s="14">
        <f t="shared" si="4"/>
        <v>1156316</v>
      </c>
      <c r="G74" s="129"/>
    </row>
    <row r="75" spans="1:7" ht="15.75" customHeight="1">
      <c r="A75" s="9"/>
      <c r="B75" s="2"/>
      <c r="C75" s="3"/>
      <c r="D75" s="11"/>
      <c r="E75" s="13"/>
      <c r="F75" s="14"/>
      <c r="G75" s="129"/>
    </row>
    <row r="76" spans="1:7" s="4" customFormat="1">
      <c r="A76" s="145">
        <v>11</v>
      </c>
      <c r="B76" s="146" t="s">
        <v>140</v>
      </c>
      <c r="C76" s="147"/>
      <c r="D76" s="148"/>
      <c r="E76" s="149"/>
      <c r="F76" s="144">
        <f>SUM(F77:F82)</f>
        <v>3145844</v>
      </c>
      <c r="G76" s="129"/>
    </row>
    <row r="77" spans="1:7" ht="32.25" customHeight="1">
      <c r="A77" s="9">
        <v>11.1</v>
      </c>
      <c r="B77" s="2" t="s">
        <v>231</v>
      </c>
      <c r="C77" s="3" t="s">
        <v>2</v>
      </c>
      <c r="D77" s="11">
        <v>3</v>
      </c>
      <c r="E77" s="13">
        <f>+'11,1'!I48</f>
        <v>135777</v>
      </c>
      <c r="F77" s="14">
        <f>ROUND(D77*E77,0)</f>
        <v>407331</v>
      </c>
      <c r="G77" s="129"/>
    </row>
    <row r="78" spans="1:7" ht="27.75" customHeight="1">
      <c r="A78" s="9">
        <v>11.2</v>
      </c>
      <c r="B78" s="2" t="s">
        <v>232</v>
      </c>
      <c r="C78" s="3" t="s">
        <v>2</v>
      </c>
      <c r="D78" s="11">
        <v>7</v>
      </c>
      <c r="E78" s="13">
        <f>+'11,2'!I52</f>
        <v>167619</v>
      </c>
      <c r="F78" s="14">
        <f t="shared" ref="F78:F82" si="5">ROUND(D78*E78,0)</f>
        <v>1173333</v>
      </c>
      <c r="G78" s="129"/>
    </row>
    <row r="79" spans="1:7">
      <c r="A79" s="9">
        <v>11.3</v>
      </c>
      <c r="B79" s="2" t="s">
        <v>141</v>
      </c>
      <c r="C79" s="3" t="s">
        <v>2</v>
      </c>
      <c r="D79" s="11">
        <v>7</v>
      </c>
      <c r="E79" s="13">
        <f>+'11,3'!I44</f>
        <v>83664</v>
      </c>
      <c r="F79" s="14">
        <f t="shared" si="5"/>
        <v>585648</v>
      </c>
      <c r="G79" s="129"/>
    </row>
    <row r="80" spans="1:7" ht="21.75" customHeight="1">
      <c r="A80" s="9">
        <v>11.4</v>
      </c>
      <c r="B80" s="2" t="s">
        <v>142</v>
      </c>
      <c r="C80" s="3" t="s">
        <v>2</v>
      </c>
      <c r="D80" s="11">
        <f>+MemoriaDeCant!J1559</f>
        <v>1</v>
      </c>
      <c r="E80" s="13">
        <f>+'11,4'!I52</f>
        <v>350741</v>
      </c>
      <c r="F80" s="14">
        <f t="shared" si="5"/>
        <v>350741</v>
      </c>
      <c r="G80" s="129"/>
    </row>
    <row r="81" spans="1:8">
      <c r="A81" s="9">
        <v>11.5</v>
      </c>
      <c r="B81" s="2" t="s">
        <v>143</v>
      </c>
      <c r="C81" s="3" t="s">
        <v>2</v>
      </c>
      <c r="D81" s="11">
        <f>+MemoriaDeCant!J1588</f>
        <v>1</v>
      </c>
      <c r="E81" s="13">
        <f>+'11,5'!I52</f>
        <v>597795</v>
      </c>
      <c r="F81" s="14">
        <f t="shared" si="5"/>
        <v>597795</v>
      </c>
      <c r="G81" s="129"/>
    </row>
    <row r="82" spans="1:8">
      <c r="A82" s="9">
        <v>11.6</v>
      </c>
      <c r="B82" s="2" t="s">
        <v>144</v>
      </c>
      <c r="C82" s="3" t="s">
        <v>2</v>
      </c>
      <c r="D82" s="11">
        <f>+MemoriaDeCant!J1617</f>
        <v>1</v>
      </c>
      <c r="E82" s="13">
        <f>+'11,6'!I52</f>
        <v>30996</v>
      </c>
      <c r="F82" s="14">
        <f t="shared" si="5"/>
        <v>30996</v>
      </c>
      <c r="G82" s="129"/>
    </row>
    <row r="83" spans="1:8">
      <c r="A83" s="9"/>
      <c r="B83" s="6"/>
      <c r="C83" s="6"/>
      <c r="D83" s="10"/>
      <c r="E83" s="13"/>
      <c r="F83" s="14"/>
      <c r="G83" s="129"/>
    </row>
    <row r="84" spans="1:8" ht="14.4" thickBot="1">
      <c r="G84" s="129"/>
    </row>
    <row r="85" spans="1:8" s="133" customFormat="1">
      <c r="A85" s="591" t="s">
        <v>58</v>
      </c>
      <c r="B85" s="592"/>
      <c r="C85" s="150"/>
      <c r="D85" s="151"/>
      <c r="E85" s="152"/>
      <c r="F85" s="153">
        <f>+F76+F65+F59+F52+F46+F37+F33+F29+F20+F16+F11</f>
        <v>121322594</v>
      </c>
      <c r="G85" s="132"/>
    </row>
    <row r="86" spans="1:8">
      <c r="A86" s="9"/>
      <c r="B86" s="6" t="s">
        <v>31</v>
      </c>
      <c r="C86" s="55">
        <v>0.11</v>
      </c>
      <c r="D86" s="10"/>
      <c r="E86" s="13"/>
      <c r="F86" s="14">
        <f>ROUND(F85*C86,0)</f>
        <v>13345485</v>
      </c>
      <c r="G86" s="129"/>
    </row>
    <row r="87" spans="1:8">
      <c r="A87" s="9"/>
      <c r="B87" s="6" t="s">
        <v>32</v>
      </c>
      <c r="C87" s="55">
        <v>0.01</v>
      </c>
      <c r="D87" s="10"/>
      <c r="E87" s="13"/>
      <c r="F87" s="14">
        <f>ROUND(F85*C87,0)</f>
        <v>1213226</v>
      </c>
      <c r="G87" s="129"/>
    </row>
    <row r="88" spans="1:8">
      <c r="A88" s="9"/>
      <c r="B88" s="6" t="s">
        <v>33</v>
      </c>
      <c r="C88" s="55">
        <v>0.05</v>
      </c>
      <c r="D88" s="10"/>
      <c r="E88" s="13"/>
      <c r="F88" s="14">
        <f>ROUND(F85*C88,0)</f>
        <v>6066130</v>
      </c>
      <c r="G88" s="129"/>
    </row>
    <row r="89" spans="1:8">
      <c r="A89" s="9"/>
      <c r="B89" s="6" t="s">
        <v>434</v>
      </c>
      <c r="C89" s="55">
        <v>0.19</v>
      </c>
      <c r="D89" s="10"/>
      <c r="E89" s="13"/>
      <c r="F89" s="14">
        <f>ROUND(F88*C89,0)</f>
        <v>1152565</v>
      </c>
      <c r="G89" s="129"/>
    </row>
    <row r="90" spans="1:8" s="133" customFormat="1">
      <c r="A90" s="593" t="s">
        <v>67</v>
      </c>
      <c r="B90" s="594"/>
      <c r="C90" s="147"/>
      <c r="D90" s="148"/>
      <c r="E90" s="149"/>
      <c r="F90" s="144">
        <f>SUM(F85:F89)</f>
        <v>143100000</v>
      </c>
      <c r="G90" s="132"/>
      <c r="H90" s="132"/>
    </row>
    <row r="92" spans="1:8" ht="25.5" customHeight="1">
      <c r="A92" s="571" t="s">
        <v>59</v>
      </c>
      <c r="B92" s="571"/>
      <c r="C92" s="4"/>
      <c r="D92" s="4" t="s">
        <v>75</v>
      </c>
      <c r="E92" s="4"/>
      <c r="F92" s="4"/>
    </row>
    <row r="93" spans="1:8">
      <c r="B93" s="56"/>
    </row>
    <row r="94" spans="1:8">
      <c r="B94" s="56"/>
    </row>
    <row r="95" spans="1:8">
      <c r="B95" s="56"/>
    </row>
    <row r="96" spans="1:8">
      <c r="B96" s="56"/>
    </row>
    <row r="97" spans="1:7" ht="14.4" thickBot="1">
      <c r="A97" s="85"/>
      <c r="B97" s="85"/>
      <c r="D97" s="86"/>
      <c r="E97" s="86"/>
      <c r="F97" s="86"/>
    </row>
    <row r="98" spans="1:7" ht="15" customHeight="1">
      <c r="A98" s="595" t="s">
        <v>238</v>
      </c>
      <c r="B98" s="595"/>
      <c r="D98" s="569" t="s">
        <v>439</v>
      </c>
      <c r="E98" s="569"/>
      <c r="F98" s="569"/>
      <c r="G98" s="569"/>
    </row>
    <row r="99" spans="1:7" ht="15" customHeight="1">
      <c r="A99" s="596" t="s">
        <v>440</v>
      </c>
      <c r="B99" s="596"/>
      <c r="D99" s="78" t="s">
        <v>99</v>
      </c>
      <c r="E99" s="78"/>
      <c r="F99" s="568"/>
    </row>
    <row r="100" spans="1:7">
      <c r="B100" s="78"/>
      <c r="D100" s="572"/>
      <c r="E100" s="572"/>
      <c r="F100" s="572"/>
    </row>
    <row r="101" spans="1:7">
      <c r="B101" s="57"/>
    </row>
  </sheetData>
  <mergeCells count="11">
    <mergeCell ref="A92:B92"/>
    <mergeCell ref="D100:F100"/>
    <mergeCell ref="A4:F4"/>
    <mergeCell ref="A1:F1"/>
    <mergeCell ref="A2:F2"/>
    <mergeCell ref="A3:F3"/>
    <mergeCell ref="A5:F6"/>
    <mergeCell ref="A85:B85"/>
    <mergeCell ref="A90:B90"/>
    <mergeCell ref="A98:B98"/>
    <mergeCell ref="A99:B99"/>
  </mergeCells>
  <printOptions horizontalCentered="1"/>
  <pageMargins left="0.39370078740157483" right="0.39370078740157483" top="0.39370078740157483" bottom="0.39370078740157483" header="0" footer="0"/>
  <pageSetup scale="63" orientation="portrait" r:id="rId1"/>
  <rowBreaks count="2" manualBreakCount="2">
    <brk id="45" max="5" man="1"/>
    <brk id="64" max="5"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27D30-91CC-46FC-8C79-E45C26C68C3A}">
  <dimension ref="A1:AX1629"/>
  <sheetViews>
    <sheetView showGridLines="0" view="pageBreakPreview" zoomScale="50" zoomScaleNormal="78" zoomScaleSheetLayoutView="50" workbookViewId="0">
      <selection activeCell="E1221" sqref="E1221:E1222"/>
    </sheetView>
  </sheetViews>
  <sheetFormatPr baseColWidth="10" defaultColWidth="11.33203125" defaultRowHeight="14.4"/>
  <cols>
    <col min="1" max="1" width="14.6640625" customWidth="1"/>
    <col min="2" max="2" width="36.109375" customWidth="1"/>
    <col min="3" max="3" width="19.88671875" customWidth="1"/>
    <col min="4" max="4" width="12.33203125" customWidth="1"/>
    <col min="5" max="5" width="11.44140625" customWidth="1"/>
    <col min="6" max="6" width="12.33203125" customWidth="1"/>
    <col min="7" max="7" width="16.44140625" bestFit="1" customWidth="1"/>
    <col min="8" max="8" width="12.33203125" customWidth="1"/>
    <col min="9" max="9" width="21.33203125" customWidth="1"/>
    <col min="10" max="10" width="20.44140625" customWidth="1"/>
    <col min="11" max="14" width="2.6640625" customWidth="1"/>
    <col min="15" max="15" width="16.109375" customWidth="1"/>
    <col min="16" max="46" width="2.6640625" customWidth="1"/>
    <col min="47" max="47" width="1.6640625" customWidth="1"/>
  </cols>
  <sheetData>
    <row r="1" spans="1:49" ht="18">
      <c r="A1" s="664" t="s">
        <v>104</v>
      </c>
      <c r="B1" s="665"/>
      <c r="C1" s="665"/>
      <c r="D1" s="665"/>
      <c r="E1" s="665"/>
      <c r="F1" s="665"/>
      <c r="G1" s="665"/>
      <c r="H1" s="665"/>
      <c r="I1" s="665"/>
      <c r="J1" s="665"/>
      <c r="K1" s="665"/>
      <c r="L1" s="665"/>
      <c r="M1" s="665"/>
      <c r="N1" s="665"/>
      <c r="O1" s="665"/>
      <c r="P1" s="665"/>
      <c r="Q1" s="665"/>
      <c r="R1" s="665"/>
      <c r="S1" s="665"/>
      <c r="T1" s="665"/>
      <c r="U1" s="665"/>
      <c r="V1" s="665"/>
      <c r="W1" s="665"/>
      <c r="X1" s="665"/>
      <c r="Y1" s="665"/>
      <c r="Z1" s="665"/>
      <c r="AA1" s="665"/>
      <c r="AB1" s="665"/>
      <c r="AC1" s="665"/>
      <c r="AD1" s="665"/>
      <c r="AE1" s="665"/>
      <c r="AF1" s="665"/>
      <c r="AG1" s="665"/>
      <c r="AH1" s="665"/>
      <c r="AI1" s="665"/>
      <c r="AJ1" s="665"/>
      <c r="AK1" s="665"/>
      <c r="AL1" s="665"/>
      <c r="AM1" s="665"/>
      <c r="AN1" s="665"/>
      <c r="AO1" s="665"/>
      <c r="AP1" s="665"/>
      <c r="AQ1" s="665"/>
      <c r="AR1" s="665"/>
      <c r="AS1" s="665"/>
      <c r="AT1" s="665"/>
      <c r="AU1" s="196"/>
    </row>
    <row r="2" spans="1:49" ht="17.399999999999999">
      <c r="A2" s="666" t="s">
        <v>63</v>
      </c>
      <c r="B2" s="667"/>
      <c r="C2" s="667"/>
      <c r="D2" s="667"/>
      <c r="E2" s="667"/>
      <c r="F2" s="667"/>
      <c r="G2" s="667"/>
      <c r="H2" s="667"/>
      <c r="I2" s="667"/>
      <c r="J2" s="667"/>
      <c r="K2" s="667"/>
      <c r="L2" s="667"/>
      <c r="M2" s="667"/>
      <c r="N2" s="667"/>
      <c r="O2" s="667"/>
      <c r="P2" s="667"/>
      <c r="Q2" s="667"/>
      <c r="R2" s="667"/>
      <c r="S2" s="667"/>
      <c r="T2" s="667"/>
      <c r="U2" s="667"/>
      <c r="V2" s="667"/>
      <c r="W2" s="667"/>
      <c r="X2" s="667"/>
      <c r="Y2" s="667"/>
      <c r="Z2" s="667"/>
      <c r="AA2" s="667"/>
      <c r="AB2" s="667"/>
      <c r="AC2" s="667"/>
      <c r="AD2" s="667"/>
      <c r="AE2" s="667"/>
      <c r="AF2" s="667"/>
      <c r="AG2" s="667"/>
      <c r="AH2" s="667"/>
      <c r="AI2" s="667"/>
      <c r="AJ2" s="667"/>
      <c r="AK2" s="667"/>
      <c r="AL2" s="667"/>
      <c r="AM2" s="667"/>
      <c r="AN2" s="667"/>
      <c r="AO2" s="667"/>
      <c r="AP2" s="667"/>
      <c r="AQ2" s="667"/>
      <c r="AR2" s="667"/>
      <c r="AS2" s="667"/>
      <c r="AT2" s="667"/>
      <c r="AU2" s="668"/>
    </row>
    <row r="3" spans="1:49" ht="17.399999999999999">
      <c r="A3" s="666" t="s">
        <v>69</v>
      </c>
      <c r="B3" s="667"/>
      <c r="C3" s="667"/>
      <c r="D3" s="667"/>
      <c r="E3" s="667"/>
      <c r="F3" s="667"/>
      <c r="G3" s="667"/>
      <c r="H3" s="667"/>
      <c r="I3" s="667"/>
      <c r="J3" s="667"/>
      <c r="K3" s="667"/>
      <c r="L3" s="667"/>
      <c r="M3" s="667"/>
      <c r="N3" s="667"/>
      <c r="O3" s="667"/>
      <c r="P3" s="667"/>
      <c r="Q3" s="667"/>
      <c r="R3" s="667"/>
      <c r="S3" s="667"/>
      <c r="T3" s="667"/>
      <c r="U3" s="667"/>
      <c r="V3" s="667"/>
      <c r="W3" s="667"/>
      <c r="X3" s="667"/>
      <c r="Y3" s="667"/>
      <c r="Z3" s="667"/>
      <c r="AA3" s="667"/>
      <c r="AB3" s="667"/>
      <c r="AC3" s="667"/>
      <c r="AD3" s="667"/>
      <c r="AE3" s="667"/>
      <c r="AF3" s="667"/>
      <c r="AG3" s="667"/>
      <c r="AH3" s="667"/>
      <c r="AI3" s="667"/>
      <c r="AJ3" s="667"/>
      <c r="AK3" s="667"/>
      <c r="AL3" s="667"/>
      <c r="AM3" s="667"/>
      <c r="AN3" s="667"/>
      <c r="AO3" s="667"/>
      <c r="AP3" s="667"/>
      <c r="AQ3" s="667"/>
      <c r="AR3" s="667"/>
      <c r="AS3" s="667"/>
      <c r="AT3" s="667"/>
      <c r="AU3" s="668"/>
    </row>
    <row r="4" spans="1:49" ht="17.399999999999999">
      <c r="A4" s="666" t="s">
        <v>105</v>
      </c>
      <c r="B4" s="667"/>
      <c r="C4" s="667"/>
      <c r="D4" s="667"/>
      <c r="E4" s="667"/>
      <c r="F4" s="667"/>
      <c r="G4" s="667"/>
      <c r="H4" s="667"/>
      <c r="I4" s="667"/>
      <c r="J4" s="667"/>
      <c r="K4" s="667"/>
      <c r="L4" s="667"/>
      <c r="M4" s="667"/>
      <c r="N4" s="667"/>
      <c r="O4" s="667"/>
      <c r="P4" s="667"/>
      <c r="Q4" s="667"/>
      <c r="R4" s="667"/>
      <c r="S4" s="667"/>
      <c r="T4" s="667"/>
      <c r="U4" s="667"/>
      <c r="V4" s="667"/>
      <c r="W4" s="667"/>
      <c r="X4" s="667"/>
      <c r="Y4" s="667"/>
      <c r="Z4" s="667"/>
      <c r="AA4" s="667"/>
      <c r="AB4" s="667"/>
      <c r="AC4" s="667"/>
      <c r="AD4" s="667"/>
      <c r="AE4" s="667"/>
      <c r="AF4" s="667"/>
      <c r="AG4" s="667"/>
      <c r="AH4" s="667"/>
      <c r="AI4" s="667"/>
      <c r="AJ4" s="667"/>
      <c r="AK4" s="667"/>
      <c r="AL4" s="667"/>
      <c r="AM4" s="667"/>
      <c r="AN4" s="667"/>
      <c r="AO4" s="667"/>
      <c r="AP4" s="667"/>
      <c r="AQ4" s="667"/>
      <c r="AR4" s="667"/>
      <c r="AS4" s="667"/>
      <c r="AT4" s="667"/>
      <c r="AU4" s="668"/>
    </row>
    <row r="5" spans="1:49" ht="17.399999999999999">
      <c r="A5" s="666" t="s">
        <v>106</v>
      </c>
      <c r="B5" s="667"/>
      <c r="C5" s="667"/>
      <c r="D5" s="667"/>
      <c r="E5" s="667"/>
      <c r="F5" s="667"/>
      <c r="G5" s="667"/>
      <c r="H5" s="667"/>
      <c r="I5" s="667"/>
      <c r="J5" s="667"/>
      <c r="K5" s="667"/>
      <c r="L5" s="667"/>
      <c r="M5" s="667"/>
      <c r="N5" s="667"/>
      <c r="O5" s="667"/>
      <c r="P5" s="667"/>
      <c r="Q5" s="667"/>
      <c r="R5" s="667"/>
      <c r="S5" s="667"/>
      <c r="T5" s="667"/>
      <c r="U5" s="667"/>
      <c r="V5" s="667"/>
      <c r="W5" s="667"/>
      <c r="X5" s="667"/>
      <c r="Y5" s="667"/>
      <c r="Z5" s="667"/>
      <c r="AA5" s="667"/>
      <c r="AB5" s="667"/>
      <c r="AC5" s="667"/>
      <c r="AD5" s="667"/>
      <c r="AE5" s="667"/>
      <c r="AF5" s="667"/>
      <c r="AG5" s="667"/>
      <c r="AH5" s="667"/>
      <c r="AI5" s="667"/>
      <c r="AJ5" s="667"/>
      <c r="AK5" s="667"/>
      <c r="AL5" s="667"/>
      <c r="AM5" s="667"/>
      <c r="AN5" s="667"/>
      <c r="AO5" s="667"/>
      <c r="AP5" s="667"/>
      <c r="AQ5" s="667"/>
      <c r="AR5" s="667"/>
      <c r="AS5" s="667"/>
      <c r="AT5" s="667"/>
      <c r="AU5" s="668"/>
    </row>
    <row r="6" spans="1:49">
      <c r="A6" s="669"/>
      <c r="B6" s="670"/>
      <c r="C6" s="670"/>
      <c r="D6" s="670"/>
      <c r="E6" s="670"/>
      <c r="F6" s="670"/>
      <c r="G6" s="670"/>
      <c r="H6" s="670"/>
      <c r="I6" s="670"/>
      <c r="J6" s="670"/>
      <c r="K6" s="670"/>
      <c r="L6" s="670"/>
      <c r="M6" s="670"/>
      <c r="N6" s="670"/>
      <c r="O6" s="670"/>
      <c r="P6" s="670"/>
      <c r="Q6" s="670"/>
      <c r="R6" s="670"/>
      <c r="S6" s="670"/>
      <c r="T6" s="670"/>
      <c r="U6" s="670"/>
      <c r="V6" s="670"/>
      <c r="W6" s="670"/>
      <c r="X6" s="670"/>
      <c r="Y6" s="670"/>
      <c r="Z6" s="670"/>
      <c r="AA6" s="670"/>
      <c r="AB6" s="670"/>
      <c r="AC6" s="670"/>
      <c r="AD6" s="670"/>
      <c r="AE6" s="670"/>
      <c r="AF6" s="670"/>
      <c r="AG6" s="670"/>
      <c r="AH6" s="670"/>
      <c r="AI6" s="670"/>
      <c r="AJ6" s="670"/>
      <c r="AK6" s="670"/>
      <c r="AL6" s="670"/>
      <c r="AM6" s="670"/>
      <c r="AN6" s="670"/>
      <c r="AO6" s="670"/>
      <c r="AP6" s="670"/>
      <c r="AQ6" s="670"/>
      <c r="AR6" s="670"/>
      <c r="AS6" s="670"/>
      <c r="AT6" s="670"/>
      <c r="AU6" s="197"/>
    </row>
    <row r="7" spans="1:49" ht="37.5" customHeight="1" thickBot="1">
      <c r="A7" s="671" t="str">
        <f>+'PRESUPUESTO GENERAL'!A5</f>
        <v>CONSTRUCCIÓN DE BATERIA SANITARIA PARA LA INSTITUCIÓN EDUCATIVA  JORGE ELIECER GAITAN SEDE SIMON BOLIVAR DEL MUNICIPIO DE FLORENCIA, DEPARTAMENTO DEL CAQUETA.</v>
      </c>
      <c r="B7" s="672"/>
      <c r="C7" s="672"/>
      <c r="D7" s="672"/>
      <c r="E7" s="672"/>
      <c r="F7" s="672"/>
      <c r="G7" s="672"/>
      <c r="H7" s="672"/>
      <c r="I7" s="672"/>
      <c r="J7" s="672"/>
      <c r="K7" s="672"/>
      <c r="L7" s="672"/>
      <c r="M7" s="672"/>
      <c r="N7" s="672"/>
      <c r="O7" s="672"/>
      <c r="P7" s="672"/>
      <c r="Q7" s="672"/>
      <c r="R7" s="672"/>
      <c r="S7" s="672"/>
      <c r="T7" s="672"/>
      <c r="U7" s="672"/>
      <c r="V7" s="672"/>
      <c r="W7" s="672"/>
      <c r="X7" s="672"/>
      <c r="Y7" s="672"/>
      <c r="Z7" s="672"/>
      <c r="AA7" s="672"/>
      <c r="AB7" s="672"/>
      <c r="AC7" s="672"/>
      <c r="AD7" s="672"/>
      <c r="AE7" s="672"/>
      <c r="AF7" s="672"/>
      <c r="AG7" s="672"/>
      <c r="AH7" s="672"/>
      <c r="AI7" s="672"/>
      <c r="AJ7" s="672"/>
      <c r="AK7" s="672"/>
      <c r="AL7" s="672"/>
      <c r="AM7" s="672"/>
      <c r="AN7" s="672"/>
      <c r="AO7" s="672"/>
      <c r="AP7" s="672"/>
      <c r="AQ7" s="672"/>
      <c r="AR7" s="672"/>
      <c r="AS7" s="672"/>
      <c r="AT7" s="672"/>
      <c r="AU7" s="673"/>
    </row>
    <row r="8" spans="1:49" s="198" customFormat="1" ht="13.8" thickBot="1"/>
    <row r="9" spans="1:49" s="208" customFormat="1" ht="21">
      <c r="A9" s="199" t="s">
        <v>107</v>
      </c>
      <c r="B9" s="200"/>
      <c r="C9" s="201"/>
      <c r="D9" s="202"/>
      <c r="E9" s="203"/>
      <c r="F9" s="203"/>
      <c r="G9" s="204"/>
      <c r="H9" s="205"/>
      <c r="I9" s="204"/>
      <c r="J9" s="206"/>
      <c r="K9" s="206"/>
      <c r="L9" s="206"/>
      <c r="M9" s="206"/>
      <c r="N9" s="206"/>
      <c r="O9" s="206"/>
      <c r="P9" s="206"/>
      <c r="Q9" s="206"/>
      <c r="R9" s="206"/>
      <c r="S9" s="206"/>
      <c r="T9" s="206"/>
      <c r="U9" s="206"/>
      <c r="V9" s="206"/>
      <c r="W9" s="206"/>
      <c r="X9" s="206"/>
      <c r="Y9" s="206"/>
      <c r="Z9" s="204"/>
      <c r="AA9" s="204"/>
      <c r="AB9" s="204"/>
      <c r="AC9" s="204"/>
      <c r="AD9" s="204"/>
      <c r="AE9" s="204"/>
      <c r="AF9" s="204"/>
      <c r="AG9" s="204"/>
      <c r="AH9" s="204"/>
      <c r="AI9" s="204"/>
      <c r="AJ9" s="204"/>
      <c r="AK9" s="204"/>
      <c r="AL9" s="204"/>
      <c r="AM9" s="204"/>
      <c r="AN9" s="204"/>
      <c r="AO9" s="204"/>
      <c r="AP9" s="204"/>
      <c r="AQ9" s="204"/>
      <c r="AR9" s="204"/>
      <c r="AS9" s="204"/>
      <c r="AT9" s="204"/>
      <c r="AU9" s="207"/>
      <c r="AW9" s="209" t="s">
        <v>108</v>
      </c>
    </row>
    <row r="10" spans="1:49" s="208" customFormat="1" ht="21">
      <c r="A10" s="674" t="s">
        <v>109</v>
      </c>
      <c r="B10" s="640"/>
      <c r="C10" s="675" t="str">
        <f>+'PRESUPUESTO GENERAL'!B11</f>
        <v>PRELIMINARES</v>
      </c>
      <c r="D10" s="642"/>
      <c r="E10" s="643"/>
      <c r="F10" s="643"/>
      <c r="G10" s="643"/>
      <c r="H10" s="643"/>
      <c r="I10" s="643"/>
      <c r="J10" s="643"/>
      <c r="K10" s="643"/>
      <c r="L10" s="643"/>
      <c r="M10" s="643"/>
      <c r="N10" s="643"/>
      <c r="O10" s="643"/>
      <c r="P10" s="643"/>
      <c r="Q10" s="643"/>
      <c r="R10" s="643"/>
      <c r="S10" s="643"/>
      <c r="T10" s="643"/>
      <c r="U10" s="643"/>
      <c r="V10" s="643"/>
      <c r="W10" s="643"/>
      <c r="X10" s="643"/>
      <c r="Y10" s="643"/>
      <c r="Z10" s="643"/>
      <c r="AA10" s="643"/>
      <c r="AB10" s="643"/>
      <c r="AC10" s="643"/>
      <c r="AD10" s="643"/>
      <c r="AE10" s="643"/>
      <c r="AF10" s="644"/>
      <c r="AG10" s="645" t="s">
        <v>8</v>
      </c>
      <c r="AH10" s="646"/>
      <c r="AI10" s="646"/>
      <c r="AJ10" s="646"/>
      <c r="AK10" s="646"/>
      <c r="AL10" s="646"/>
      <c r="AM10" s="647"/>
      <c r="AN10" s="648" t="str">
        <f>+'[224]PRESUPUESTO GENERAL'!C12</f>
        <v>M2</v>
      </c>
      <c r="AO10" s="649"/>
      <c r="AP10" s="649"/>
      <c r="AQ10" s="649"/>
      <c r="AR10" s="649"/>
      <c r="AS10" s="649"/>
      <c r="AT10" s="650"/>
      <c r="AU10" s="210"/>
      <c r="AW10" s="209"/>
    </row>
    <row r="11" spans="1:49" s="208" customFormat="1" ht="21">
      <c r="A11" s="685" t="s">
        <v>110</v>
      </c>
      <c r="B11" s="651"/>
      <c r="C11" s="211">
        <f>+'PRESUPUESTO GENERAL'!A12</f>
        <v>1.1000000000000001</v>
      </c>
      <c r="D11" s="652" t="str">
        <f>+'PRESUPUESTO GENERAL'!B12</f>
        <v>Localizacion y replanteo ( Sin equipo de topografia )</v>
      </c>
      <c r="E11" s="653"/>
      <c r="F11" s="653"/>
      <c r="G11" s="653"/>
      <c r="H11" s="653"/>
      <c r="I11" s="653"/>
      <c r="J11" s="653"/>
      <c r="K11" s="653"/>
      <c r="L11" s="653"/>
      <c r="M11" s="653"/>
      <c r="N11" s="653"/>
      <c r="O11" s="653"/>
      <c r="P11" s="653"/>
      <c r="Q11" s="653"/>
      <c r="R11" s="653"/>
      <c r="S11" s="653"/>
      <c r="T11" s="653"/>
      <c r="U11" s="653"/>
      <c r="V11" s="653"/>
      <c r="W11" s="653"/>
      <c r="X11" s="653"/>
      <c r="Y11" s="653"/>
      <c r="Z11" s="653"/>
      <c r="AA11" s="653"/>
      <c r="AB11" s="653"/>
      <c r="AC11" s="653"/>
      <c r="AD11" s="653"/>
      <c r="AE11" s="653"/>
      <c r="AF11" s="654"/>
      <c r="AG11" s="645" t="s">
        <v>111</v>
      </c>
      <c r="AH11" s="646"/>
      <c r="AI11" s="646"/>
      <c r="AJ11" s="646"/>
      <c r="AK11" s="646"/>
      <c r="AL11" s="646"/>
      <c r="AM11" s="647"/>
      <c r="AN11" s="655">
        <f>+J24</f>
        <v>99.2</v>
      </c>
      <c r="AO11" s="649"/>
      <c r="AP11" s="649"/>
      <c r="AQ11" s="649"/>
      <c r="AR11" s="649"/>
      <c r="AS11" s="649"/>
      <c r="AT11" s="650"/>
      <c r="AU11" s="210"/>
      <c r="AW11" s="209"/>
    </row>
    <row r="12" spans="1:49" s="208" customFormat="1" ht="14.4" customHeight="1">
      <c r="A12" s="212"/>
      <c r="B12" s="213"/>
      <c r="C12" s="213"/>
      <c r="D12" s="213"/>
      <c r="E12" s="213"/>
      <c r="F12" s="213"/>
      <c r="G12" s="213"/>
      <c r="H12" s="214"/>
      <c r="I12" s="213"/>
      <c r="J12" s="213"/>
      <c r="K12" s="627"/>
      <c r="L12" s="627"/>
      <c r="M12" s="627"/>
      <c r="N12" s="627"/>
      <c r="O12" s="627"/>
      <c r="P12" s="627"/>
      <c r="Q12" s="627"/>
      <c r="R12" s="627"/>
      <c r="S12" s="627"/>
      <c r="T12" s="627"/>
      <c r="U12" s="627"/>
      <c r="V12" s="627"/>
      <c r="W12" s="627"/>
      <c r="X12" s="627"/>
      <c r="Y12" s="627"/>
      <c r="Z12" s="627"/>
      <c r="AA12" s="628"/>
      <c r="AB12" s="627"/>
      <c r="AC12" s="627"/>
      <c r="AD12" s="627"/>
      <c r="AE12" s="627"/>
      <c r="AF12" s="627"/>
      <c r="AG12" s="627"/>
      <c r="AH12" s="627"/>
      <c r="AI12" s="627"/>
      <c r="AJ12" s="627"/>
      <c r="AK12" s="627"/>
      <c r="AL12" s="627"/>
      <c r="AM12" s="627"/>
      <c r="AN12" s="627"/>
      <c r="AO12" s="627"/>
      <c r="AP12" s="627"/>
      <c r="AQ12" s="627"/>
      <c r="AR12" s="627"/>
      <c r="AS12" s="627"/>
      <c r="AT12" s="627"/>
      <c r="AU12" s="210"/>
      <c r="AW12" s="209"/>
    </row>
    <row r="13" spans="1:49" s="208" customFormat="1" ht="21">
      <c r="A13" s="688" t="s">
        <v>112</v>
      </c>
      <c r="B13" s="610"/>
      <c r="C13" s="630" t="s">
        <v>113</v>
      </c>
      <c r="D13" s="630"/>
      <c r="E13" s="630"/>
      <c r="F13" s="630"/>
      <c r="G13" s="630" t="s">
        <v>114</v>
      </c>
      <c r="H13" s="631" t="s">
        <v>115</v>
      </c>
      <c r="I13" s="630" t="s">
        <v>116</v>
      </c>
      <c r="J13" s="630" t="s">
        <v>64</v>
      </c>
      <c r="K13" s="633"/>
      <c r="L13" s="633"/>
      <c r="M13" s="633"/>
      <c r="N13" s="633"/>
      <c r="O13" s="633"/>
      <c r="P13" s="633"/>
      <c r="Q13" s="633"/>
      <c r="R13" s="633"/>
      <c r="S13" s="633"/>
      <c r="T13" s="633"/>
      <c r="U13" s="633"/>
      <c r="V13" s="633"/>
      <c r="W13" s="633"/>
      <c r="X13" s="633"/>
      <c r="Y13" s="633"/>
      <c r="Z13" s="633"/>
      <c r="AA13" s="633"/>
      <c r="AB13" s="633"/>
      <c r="AC13" s="633"/>
      <c r="AD13" s="633"/>
      <c r="AE13" s="633"/>
      <c r="AF13" s="633"/>
      <c r="AG13" s="633"/>
      <c r="AH13" s="633"/>
      <c r="AI13" s="633"/>
      <c r="AJ13" s="633"/>
      <c r="AK13" s="633"/>
      <c r="AL13" s="633"/>
      <c r="AM13" s="633"/>
      <c r="AN13" s="633"/>
      <c r="AO13" s="633"/>
      <c r="AP13" s="633"/>
      <c r="AQ13" s="633"/>
      <c r="AR13" s="633"/>
      <c r="AS13" s="633"/>
      <c r="AT13" s="633"/>
      <c r="AU13" s="210"/>
      <c r="AW13" s="209"/>
    </row>
    <row r="14" spans="1:49" s="208" customFormat="1" ht="21">
      <c r="A14" s="689"/>
      <c r="B14" s="604"/>
      <c r="C14" s="215" t="s">
        <v>117</v>
      </c>
      <c r="D14" s="215" t="s">
        <v>118</v>
      </c>
      <c r="E14" s="215" t="s">
        <v>119</v>
      </c>
      <c r="F14" s="215" t="s">
        <v>120</v>
      </c>
      <c r="G14" s="630"/>
      <c r="H14" s="632"/>
      <c r="I14" s="630"/>
      <c r="J14" s="630"/>
      <c r="K14" s="633"/>
      <c r="L14" s="633"/>
      <c r="M14" s="633"/>
      <c r="N14" s="633"/>
      <c r="O14" s="633"/>
      <c r="P14" s="633"/>
      <c r="Q14" s="633"/>
      <c r="R14" s="633"/>
      <c r="S14" s="633"/>
      <c r="T14" s="633"/>
      <c r="U14" s="633"/>
      <c r="V14" s="633"/>
      <c r="W14" s="633"/>
      <c r="X14" s="633"/>
      <c r="Y14" s="633"/>
      <c r="Z14" s="633"/>
      <c r="AA14" s="633"/>
      <c r="AB14" s="633"/>
      <c r="AC14" s="633"/>
      <c r="AD14" s="633"/>
      <c r="AE14" s="633"/>
      <c r="AF14" s="633"/>
      <c r="AG14" s="633"/>
      <c r="AH14" s="633"/>
      <c r="AI14" s="633"/>
      <c r="AJ14" s="633"/>
      <c r="AK14" s="633"/>
      <c r="AL14" s="633"/>
      <c r="AM14" s="633"/>
      <c r="AN14" s="633"/>
      <c r="AO14" s="633"/>
      <c r="AP14" s="633"/>
      <c r="AQ14" s="633"/>
      <c r="AR14" s="633"/>
      <c r="AS14" s="633"/>
      <c r="AT14" s="633"/>
      <c r="AU14" s="210"/>
      <c r="AW14" s="209"/>
    </row>
    <row r="15" spans="1:49" s="208" customFormat="1" ht="21">
      <c r="A15" s="686"/>
      <c r="B15" s="635"/>
      <c r="C15" s="638"/>
      <c r="D15" s="638"/>
      <c r="E15" s="638"/>
      <c r="F15" s="638"/>
      <c r="G15" s="638"/>
      <c r="H15" s="638"/>
      <c r="I15" s="638"/>
      <c r="J15" s="638"/>
      <c r="K15" s="695"/>
      <c r="L15" s="696"/>
      <c r="M15" s="696"/>
      <c r="N15" s="696"/>
      <c r="O15" s="696"/>
      <c r="P15" s="696"/>
      <c r="Q15" s="696"/>
      <c r="R15" s="696"/>
      <c r="S15" s="696"/>
      <c r="T15" s="696"/>
      <c r="U15" s="696"/>
      <c r="V15" s="696"/>
      <c r="W15" s="696"/>
      <c r="X15" s="696"/>
      <c r="Y15" s="696"/>
      <c r="Z15" s="696"/>
      <c r="AA15" s="696"/>
      <c r="AB15" s="696"/>
      <c r="AC15" s="696"/>
      <c r="AD15" s="696"/>
      <c r="AE15" s="696"/>
      <c r="AF15" s="696"/>
      <c r="AG15" s="696"/>
      <c r="AH15" s="696"/>
      <c r="AI15" s="696"/>
      <c r="AJ15" s="696"/>
      <c r="AK15" s="696"/>
      <c r="AL15" s="696"/>
      <c r="AM15" s="696"/>
      <c r="AN15" s="696"/>
      <c r="AO15" s="696"/>
      <c r="AP15" s="696"/>
      <c r="AQ15" s="696"/>
      <c r="AR15" s="696"/>
      <c r="AS15" s="696"/>
      <c r="AT15" s="697"/>
      <c r="AU15" s="210"/>
      <c r="AW15" s="209"/>
    </row>
    <row r="16" spans="1:49" s="208" customFormat="1" ht="21">
      <c r="A16" s="687"/>
      <c r="B16" s="637"/>
      <c r="C16" s="639"/>
      <c r="D16" s="639"/>
      <c r="E16" s="639"/>
      <c r="F16" s="639"/>
      <c r="G16" s="639"/>
      <c r="H16" s="639"/>
      <c r="I16" s="639"/>
      <c r="J16" s="639"/>
      <c r="K16" s="698"/>
      <c r="L16" s="699"/>
      <c r="M16" s="699"/>
      <c r="N16" s="699"/>
      <c r="O16" s="699"/>
      <c r="P16" s="699"/>
      <c r="Q16" s="699"/>
      <c r="R16" s="699"/>
      <c r="S16" s="699"/>
      <c r="T16" s="699"/>
      <c r="U16" s="699"/>
      <c r="V16" s="699"/>
      <c r="W16" s="699"/>
      <c r="X16" s="699"/>
      <c r="Y16" s="699"/>
      <c r="Z16" s="699"/>
      <c r="AA16" s="699"/>
      <c r="AB16" s="699"/>
      <c r="AC16" s="699"/>
      <c r="AD16" s="699"/>
      <c r="AE16" s="699"/>
      <c r="AF16" s="699"/>
      <c r="AG16" s="699"/>
      <c r="AH16" s="699"/>
      <c r="AI16" s="699"/>
      <c r="AJ16" s="699"/>
      <c r="AK16" s="699"/>
      <c r="AL16" s="699"/>
      <c r="AM16" s="699"/>
      <c r="AN16" s="699"/>
      <c r="AO16" s="699"/>
      <c r="AP16" s="699"/>
      <c r="AQ16" s="699"/>
      <c r="AR16" s="699"/>
      <c r="AS16" s="699"/>
      <c r="AT16" s="700"/>
      <c r="AU16" s="210"/>
      <c r="AW16" s="209"/>
    </row>
    <row r="17" spans="1:49" s="217" customFormat="1" ht="13.95" customHeight="1">
      <c r="A17" s="681" t="s">
        <v>233</v>
      </c>
      <c r="B17" s="682"/>
      <c r="C17" s="678">
        <v>9.6999999999999993</v>
      </c>
      <c r="D17" s="678">
        <v>6.2</v>
      </c>
      <c r="E17" s="684"/>
      <c r="F17" s="621"/>
      <c r="G17" s="680">
        <f>C17*D17</f>
        <v>60.14</v>
      </c>
      <c r="H17" s="621">
        <v>1</v>
      </c>
      <c r="I17" s="620" t="s">
        <v>5</v>
      </c>
      <c r="J17" s="680">
        <f>G17*H17</f>
        <v>60.14</v>
      </c>
      <c r="K17" s="698"/>
      <c r="L17" s="699"/>
      <c r="M17" s="699"/>
      <c r="N17" s="699"/>
      <c r="O17" s="699"/>
      <c r="P17" s="699"/>
      <c r="Q17" s="699"/>
      <c r="R17" s="699"/>
      <c r="S17" s="699"/>
      <c r="T17" s="699"/>
      <c r="U17" s="699"/>
      <c r="V17" s="699"/>
      <c r="W17" s="699"/>
      <c r="X17" s="699"/>
      <c r="Y17" s="699"/>
      <c r="Z17" s="699"/>
      <c r="AA17" s="699"/>
      <c r="AB17" s="699"/>
      <c r="AC17" s="699"/>
      <c r="AD17" s="699"/>
      <c r="AE17" s="699"/>
      <c r="AF17" s="699"/>
      <c r="AG17" s="699"/>
      <c r="AH17" s="699"/>
      <c r="AI17" s="699"/>
      <c r="AJ17" s="699"/>
      <c r="AK17" s="699"/>
      <c r="AL17" s="699"/>
      <c r="AM17" s="699"/>
      <c r="AN17" s="699"/>
      <c r="AO17" s="699"/>
      <c r="AP17" s="699"/>
      <c r="AQ17" s="699"/>
      <c r="AR17" s="699"/>
      <c r="AS17" s="699"/>
      <c r="AT17" s="700"/>
      <c r="AU17" s="216"/>
    </row>
    <row r="18" spans="1:49" s="217" customFormat="1" ht="30.75" customHeight="1">
      <c r="A18" s="683"/>
      <c r="B18" s="618"/>
      <c r="C18" s="678"/>
      <c r="D18" s="678"/>
      <c r="E18" s="623"/>
      <c r="F18" s="621"/>
      <c r="G18" s="620"/>
      <c r="H18" s="621"/>
      <c r="I18" s="621"/>
      <c r="J18" s="620"/>
      <c r="K18" s="698"/>
      <c r="L18" s="699"/>
      <c r="M18" s="699"/>
      <c r="N18" s="699"/>
      <c r="O18" s="699"/>
      <c r="P18" s="699"/>
      <c r="Q18" s="699"/>
      <c r="R18" s="699"/>
      <c r="S18" s="699"/>
      <c r="T18" s="699"/>
      <c r="U18" s="699"/>
      <c r="V18" s="699"/>
      <c r="W18" s="699"/>
      <c r="X18" s="699"/>
      <c r="Y18" s="699"/>
      <c r="Z18" s="699"/>
      <c r="AA18" s="699"/>
      <c r="AB18" s="699"/>
      <c r="AC18" s="699"/>
      <c r="AD18" s="699"/>
      <c r="AE18" s="699"/>
      <c r="AF18" s="699"/>
      <c r="AG18" s="699"/>
      <c r="AH18" s="699"/>
      <c r="AI18" s="699"/>
      <c r="AJ18" s="699"/>
      <c r="AK18" s="699"/>
      <c r="AL18" s="699"/>
      <c r="AM18" s="699"/>
      <c r="AN18" s="699"/>
      <c r="AO18" s="699"/>
      <c r="AP18" s="699"/>
      <c r="AQ18" s="699"/>
      <c r="AR18" s="699"/>
      <c r="AS18" s="699"/>
      <c r="AT18" s="700"/>
      <c r="AU18" s="216"/>
      <c r="AW18" s="397">
        <f>9.7*6.2</f>
        <v>60.14</v>
      </c>
    </row>
    <row r="19" spans="1:49" s="217" customFormat="1" ht="13.95" customHeight="1">
      <c r="A19" s="704" t="s">
        <v>234</v>
      </c>
      <c r="B19" s="657"/>
      <c r="C19" s="676">
        <v>5.42</v>
      </c>
      <c r="D19" s="677">
        <v>1.8</v>
      </c>
      <c r="E19" s="679"/>
      <c r="F19" s="620"/>
      <c r="G19" s="680">
        <f>C19*D19</f>
        <v>9.7560000000000002</v>
      </c>
      <c r="H19" s="621">
        <v>1</v>
      </c>
      <c r="I19" s="620" t="s">
        <v>5</v>
      </c>
      <c r="J19" s="679">
        <f>ROUND(G19*H19,2)</f>
        <v>9.76</v>
      </c>
      <c r="K19" s="698"/>
      <c r="L19" s="699"/>
      <c r="M19" s="699"/>
      <c r="N19" s="699"/>
      <c r="O19" s="699"/>
      <c r="P19" s="699"/>
      <c r="Q19" s="699"/>
      <c r="R19" s="699"/>
      <c r="S19" s="699"/>
      <c r="T19" s="699"/>
      <c r="U19" s="699"/>
      <c r="V19" s="699"/>
      <c r="W19" s="699"/>
      <c r="X19" s="699"/>
      <c r="Y19" s="699"/>
      <c r="Z19" s="699"/>
      <c r="AA19" s="699"/>
      <c r="AB19" s="699"/>
      <c r="AC19" s="699"/>
      <c r="AD19" s="699"/>
      <c r="AE19" s="699"/>
      <c r="AF19" s="699"/>
      <c r="AG19" s="699"/>
      <c r="AH19" s="699"/>
      <c r="AI19" s="699"/>
      <c r="AJ19" s="699"/>
      <c r="AK19" s="699"/>
      <c r="AL19" s="699"/>
      <c r="AM19" s="699"/>
      <c r="AN19" s="699"/>
      <c r="AO19" s="699"/>
      <c r="AP19" s="699"/>
      <c r="AQ19" s="699"/>
      <c r="AR19" s="699"/>
      <c r="AS19" s="699"/>
      <c r="AT19" s="700"/>
      <c r="AU19" s="216"/>
      <c r="AW19" s="397"/>
    </row>
    <row r="20" spans="1:49" s="217" customFormat="1" ht="13.95" customHeight="1">
      <c r="A20" s="683"/>
      <c r="B20" s="618"/>
      <c r="C20" s="677"/>
      <c r="D20" s="678"/>
      <c r="E20" s="620"/>
      <c r="F20" s="621"/>
      <c r="G20" s="620"/>
      <c r="H20" s="621"/>
      <c r="I20" s="621"/>
      <c r="J20" s="620"/>
      <c r="K20" s="698"/>
      <c r="L20" s="699"/>
      <c r="M20" s="699"/>
      <c r="N20" s="699"/>
      <c r="O20" s="699"/>
      <c r="P20" s="699"/>
      <c r="Q20" s="699"/>
      <c r="R20" s="699"/>
      <c r="S20" s="699"/>
      <c r="T20" s="699"/>
      <c r="U20" s="699"/>
      <c r="V20" s="699"/>
      <c r="W20" s="699"/>
      <c r="X20" s="699"/>
      <c r="Y20" s="699"/>
      <c r="Z20" s="699"/>
      <c r="AA20" s="699"/>
      <c r="AB20" s="699"/>
      <c r="AC20" s="699"/>
      <c r="AD20" s="699"/>
      <c r="AE20" s="699"/>
      <c r="AF20" s="699"/>
      <c r="AG20" s="699"/>
      <c r="AH20" s="699"/>
      <c r="AI20" s="699"/>
      <c r="AJ20" s="699"/>
      <c r="AK20" s="699"/>
      <c r="AL20" s="699"/>
      <c r="AM20" s="699"/>
      <c r="AN20" s="699"/>
      <c r="AO20" s="699"/>
      <c r="AP20" s="699"/>
      <c r="AQ20" s="699"/>
      <c r="AR20" s="699"/>
      <c r="AS20" s="699"/>
      <c r="AT20" s="700"/>
      <c r="AU20" s="216"/>
      <c r="AW20" s="397">
        <f>5.42*1.8</f>
        <v>9.7560000000000002</v>
      </c>
    </row>
    <row r="21" spans="1:49" s="217" customFormat="1" ht="28.5" customHeight="1">
      <c r="A21" s="683" t="s">
        <v>235</v>
      </c>
      <c r="B21" s="618"/>
      <c r="C21" s="516">
        <v>16.28</v>
      </c>
      <c r="D21" s="516">
        <v>1.8</v>
      </c>
      <c r="E21" s="222"/>
      <c r="F21" s="221"/>
      <c r="G21" s="221">
        <f>C21*D21</f>
        <v>29.304000000000002</v>
      </c>
      <c r="H21" s="221">
        <v>1</v>
      </c>
      <c r="I21" s="221" t="s">
        <v>5</v>
      </c>
      <c r="J21" s="223">
        <f>ROUND(C21*D21,2)</f>
        <v>29.3</v>
      </c>
      <c r="K21" s="698"/>
      <c r="L21" s="699"/>
      <c r="M21" s="699"/>
      <c r="N21" s="699"/>
      <c r="O21" s="699"/>
      <c r="P21" s="699"/>
      <c r="Q21" s="699"/>
      <c r="R21" s="699"/>
      <c r="S21" s="699"/>
      <c r="T21" s="699"/>
      <c r="U21" s="699"/>
      <c r="V21" s="699"/>
      <c r="W21" s="699"/>
      <c r="X21" s="699"/>
      <c r="Y21" s="699"/>
      <c r="Z21" s="699"/>
      <c r="AA21" s="699"/>
      <c r="AB21" s="699"/>
      <c r="AC21" s="699"/>
      <c r="AD21" s="699"/>
      <c r="AE21" s="699"/>
      <c r="AF21" s="699"/>
      <c r="AG21" s="699"/>
      <c r="AH21" s="699"/>
      <c r="AI21" s="699"/>
      <c r="AJ21" s="699"/>
      <c r="AK21" s="699"/>
      <c r="AL21" s="699"/>
      <c r="AM21" s="699"/>
      <c r="AN21" s="699"/>
      <c r="AO21" s="699"/>
      <c r="AP21" s="699"/>
      <c r="AQ21" s="699"/>
      <c r="AR21" s="699"/>
      <c r="AS21" s="699"/>
      <c r="AT21" s="700"/>
      <c r="AU21" s="216"/>
      <c r="AW21" s="397">
        <f>16.28*1.8</f>
        <v>29.304000000000002</v>
      </c>
    </row>
    <row r="22" spans="1:49" s="217" customFormat="1" ht="27.75" customHeight="1">
      <c r="A22" s="692"/>
      <c r="B22" s="693"/>
      <c r="C22" s="621"/>
      <c r="D22" s="621"/>
      <c r="E22" s="694"/>
      <c r="F22" s="621"/>
      <c r="G22" s="620"/>
      <c r="H22" s="621"/>
      <c r="I22" s="620"/>
      <c r="J22" s="624"/>
      <c r="K22" s="698"/>
      <c r="L22" s="699"/>
      <c r="M22" s="699"/>
      <c r="N22" s="699"/>
      <c r="O22" s="699"/>
      <c r="P22" s="699"/>
      <c r="Q22" s="699"/>
      <c r="R22" s="699"/>
      <c r="S22" s="699"/>
      <c r="T22" s="699"/>
      <c r="U22" s="699"/>
      <c r="V22" s="699"/>
      <c r="W22" s="699"/>
      <c r="X22" s="699"/>
      <c r="Y22" s="699"/>
      <c r="Z22" s="699"/>
      <c r="AA22" s="699"/>
      <c r="AB22" s="699"/>
      <c r="AC22" s="699"/>
      <c r="AD22" s="699"/>
      <c r="AE22" s="699"/>
      <c r="AF22" s="699"/>
      <c r="AG22" s="699"/>
      <c r="AH22" s="699"/>
      <c r="AI22" s="699"/>
      <c r="AJ22" s="699"/>
      <c r="AK22" s="699"/>
      <c r="AL22" s="699"/>
      <c r="AM22" s="699"/>
      <c r="AN22" s="699"/>
      <c r="AO22" s="699"/>
      <c r="AP22" s="699"/>
      <c r="AQ22" s="699"/>
      <c r="AR22" s="699"/>
      <c r="AS22" s="699"/>
      <c r="AT22" s="700"/>
      <c r="AU22" s="216"/>
      <c r="AW22" s="397"/>
    </row>
    <row r="23" spans="1:49" s="217" customFormat="1" ht="18.75" customHeight="1">
      <c r="A23" s="683"/>
      <c r="B23" s="618"/>
      <c r="C23" s="621"/>
      <c r="D23" s="621"/>
      <c r="E23" s="623"/>
      <c r="F23" s="621"/>
      <c r="G23" s="621"/>
      <c r="H23" s="621"/>
      <c r="I23" s="621"/>
      <c r="J23" s="625"/>
      <c r="K23" s="698"/>
      <c r="L23" s="699"/>
      <c r="M23" s="699"/>
      <c r="N23" s="699"/>
      <c r="O23" s="699"/>
      <c r="P23" s="699"/>
      <c r="Q23" s="699"/>
      <c r="R23" s="699"/>
      <c r="S23" s="699"/>
      <c r="T23" s="699"/>
      <c r="U23" s="699"/>
      <c r="V23" s="699"/>
      <c r="W23" s="699"/>
      <c r="X23" s="699"/>
      <c r="Y23" s="699"/>
      <c r="Z23" s="699"/>
      <c r="AA23" s="699"/>
      <c r="AB23" s="699"/>
      <c r="AC23" s="699"/>
      <c r="AD23" s="699"/>
      <c r="AE23" s="699"/>
      <c r="AF23" s="699"/>
      <c r="AG23" s="699"/>
      <c r="AH23" s="699"/>
      <c r="AI23" s="699"/>
      <c r="AJ23" s="699"/>
      <c r="AK23" s="699"/>
      <c r="AL23" s="699"/>
      <c r="AM23" s="699"/>
      <c r="AN23" s="699"/>
      <c r="AO23" s="699"/>
      <c r="AP23" s="699"/>
      <c r="AQ23" s="699"/>
      <c r="AR23" s="699"/>
      <c r="AS23" s="699"/>
      <c r="AT23" s="700"/>
      <c r="AU23" s="216"/>
      <c r="AW23" s="398">
        <f>SUM(AW18:AW22)</f>
        <v>99.2</v>
      </c>
    </row>
    <row r="24" spans="1:49" s="208" customFormat="1" ht="15" customHeight="1">
      <c r="A24" s="224"/>
      <c r="B24" s="225"/>
      <c r="C24" s="225"/>
      <c r="D24" s="225"/>
      <c r="E24" s="226" t="s">
        <v>121</v>
      </c>
      <c r="F24" s="227">
        <v>2</v>
      </c>
      <c r="G24" s="228" t="s">
        <v>122</v>
      </c>
      <c r="H24" s="229"/>
      <c r="I24" s="230" t="s">
        <v>64</v>
      </c>
      <c r="J24" s="231">
        <f>ROUND(SUM(J17:J21),F24)</f>
        <v>99.2</v>
      </c>
      <c r="K24" s="698"/>
      <c r="L24" s="699"/>
      <c r="M24" s="699"/>
      <c r="N24" s="699"/>
      <c r="O24" s="699"/>
      <c r="P24" s="699"/>
      <c r="Q24" s="699"/>
      <c r="R24" s="699"/>
      <c r="S24" s="699"/>
      <c r="T24" s="699"/>
      <c r="U24" s="699"/>
      <c r="V24" s="699"/>
      <c r="W24" s="699"/>
      <c r="X24" s="699"/>
      <c r="Y24" s="699"/>
      <c r="Z24" s="699"/>
      <c r="AA24" s="699"/>
      <c r="AB24" s="699"/>
      <c r="AC24" s="699"/>
      <c r="AD24" s="699"/>
      <c r="AE24" s="699"/>
      <c r="AF24" s="699"/>
      <c r="AG24" s="699"/>
      <c r="AH24" s="699"/>
      <c r="AI24" s="699"/>
      <c r="AJ24" s="699"/>
      <c r="AK24" s="699"/>
      <c r="AL24" s="699"/>
      <c r="AM24" s="699"/>
      <c r="AN24" s="699"/>
      <c r="AO24" s="699"/>
      <c r="AP24" s="699"/>
      <c r="AQ24" s="699"/>
      <c r="AR24" s="699"/>
      <c r="AS24" s="699"/>
      <c r="AT24" s="700"/>
      <c r="AU24" s="210"/>
      <c r="AW24" s="209"/>
    </row>
    <row r="25" spans="1:49" s="208" customFormat="1" ht="21">
      <c r="A25" s="232"/>
      <c r="B25" s="233"/>
      <c r="C25" s="233"/>
      <c r="D25" s="233"/>
      <c r="E25" s="233"/>
      <c r="F25" s="233"/>
      <c r="G25" s="233"/>
      <c r="H25" s="233"/>
      <c r="I25" s="234"/>
      <c r="J25" s="233"/>
      <c r="K25" s="698"/>
      <c r="L25" s="699"/>
      <c r="M25" s="699"/>
      <c r="N25" s="699"/>
      <c r="O25" s="699"/>
      <c r="P25" s="699"/>
      <c r="Q25" s="699"/>
      <c r="R25" s="699"/>
      <c r="S25" s="699"/>
      <c r="T25" s="699"/>
      <c r="U25" s="699"/>
      <c r="V25" s="699"/>
      <c r="W25" s="699"/>
      <c r="X25" s="699"/>
      <c r="Y25" s="699"/>
      <c r="Z25" s="699"/>
      <c r="AA25" s="699"/>
      <c r="AB25" s="699"/>
      <c r="AC25" s="699"/>
      <c r="AD25" s="699"/>
      <c r="AE25" s="699"/>
      <c r="AF25" s="699"/>
      <c r="AG25" s="699"/>
      <c r="AH25" s="699"/>
      <c r="AI25" s="699"/>
      <c r="AJ25" s="699"/>
      <c r="AK25" s="699"/>
      <c r="AL25" s="699"/>
      <c r="AM25" s="699"/>
      <c r="AN25" s="699"/>
      <c r="AO25" s="699"/>
      <c r="AP25" s="699"/>
      <c r="AQ25" s="699"/>
      <c r="AR25" s="699"/>
      <c r="AS25" s="699"/>
      <c r="AT25" s="700"/>
      <c r="AU25" s="210"/>
      <c r="AW25" s="209"/>
    </row>
    <row r="26" spans="1:49" s="208" customFormat="1" ht="21">
      <c r="A26" s="689"/>
      <c r="B26" s="604"/>
      <c r="C26" s="604"/>
      <c r="D26" s="604"/>
      <c r="E26" s="604"/>
      <c r="F26" s="604"/>
      <c r="G26" s="604"/>
      <c r="H26" s="604"/>
      <c r="I26" s="604"/>
      <c r="J26" s="235"/>
      <c r="K26" s="701"/>
      <c r="L26" s="702"/>
      <c r="M26" s="702"/>
      <c r="N26" s="702"/>
      <c r="O26" s="702"/>
      <c r="P26" s="702"/>
      <c r="Q26" s="702"/>
      <c r="R26" s="702"/>
      <c r="S26" s="702"/>
      <c r="T26" s="702"/>
      <c r="U26" s="702"/>
      <c r="V26" s="702"/>
      <c r="W26" s="702"/>
      <c r="X26" s="702"/>
      <c r="Y26" s="702"/>
      <c r="Z26" s="702"/>
      <c r="AA26" s="702"/>
      <c r="AB26" s="702"/>
      <c r="AC26" s="702"/>
      <c r="AD26" s="702"/>
      <c r="AE26" s="702"/>
      <c r="AF26" s="702"/>
      <c r="AG26" s="702"/>
      <c r="AH26" s="702"/>
      <c r="AI26" s="702"/>
      <c r="AJ26" s="702"/>
      <c r="AK26" s="702"/>
      <c r="AL26" s="702"/>
      <c r="AM26" s="702"/>
      <c r="AN26" s="702"/>
      <c r="AO26" s="702"/>
      <c r="AP26" s="702"/>
      <c r="AQ26" s="702"/>
      <c r="AR26" s="702"/>
      <c r="AS26" s="702"/>
      <c r="AT26" s="703"/>
      <c r="AU26" s="210"/>
      <c r="AW26" s="209"/>
    </row>
    <row r="27" spans="1:49" s="208" customFormat="1" ht="15" customHeight="1">
      <c r="A27" s="236" t="s">
        <v>123</v>
      </c>
      <c r="B27" s="605"/>
      <c r="C27" s="605"/>
      <c r="D27" s="605"/>
      <c r="E27" s="605"/>
      <c r="F27" s="605"/>
      <c r="G27" s="605"/>
      <c r="H27" s="605"/>
      <c r="I27" s="605"/>
      <c r="J27" s="605"/>
      <c r="K27" s="605"/>
      <c r="L27" s="605"/>
      <c r="M27" s="605"/>
      <c r="N27" s="605"/>
      <c r="O27" s="605"/>
      <c r="P27" s="605"/>
      <c r="Q27" s="605"/>
      <c r="R27" s="605"/>
      <c r="S27" s="605"/>
      <c r="T27" s="605"/>
      <c r="U27" s="605"/>
      <c r="V27" s="605"/>
      <c r="W27" s="605"/>
      <c r="X27" s="605"/>
      <c r="Y27" s="605"/>
      <c r="Z27" s="605"/>
      <c r="AA27" s="605"/>
      <c r="AB27" s="605"/>
      <c r="AC27" s="605"/>
      <c r="AD27" s="605"/>
      <c r="AE27" s="605"/>
      <c r="AF27" s="605"/>
      <c r="AG27" s="605"/>
      <c r="AH27" s="605"/>
      <c r="AI27" s="605"/>
      <c r="AJ27" s="605"/>
      <c r="AK27" s="605"/>
      <c r="AL27" s="605"/>
      <c r="AM27" s="605"/>
      <c r="AN27" s="605"/>
      <c r="AO27" s="605"/>
      <c r="AP27" s="605"/>
      <c r="AQ27" s="605"/>
      <c r="AR27" s="605"/>
      <c r="AS27" s="605"/>
      <c r="AT27" s="237"/>
      <c r="AU27" s="210"/>
      <c r="AW27" s="209"/>
    </row>
    <row r="28" spans="1:49" s="208" customFormat="1" ht="21">
      <c r="A28" s="238"/>
      <c r="B28" s="606"/>
      <c r="C28" s="606"/>
      <c r="D28" s="606"/>
      <c r="E28" s="606"/>
      <c r="F28" s="606"/>
      <c r="G28" s="606"/>
      <c r="H28" s="606"/>
      <c r="I28" s="606"/>
      <c r="J28" s="606"/>
      <c r="K28" s="606"/>
      <c r="L28" s="606"/>
      <c r="M28" s="606"/>
      <c r="N28" s="606"/>
      <c r="O28" s="606"/>
      <c r="P28" s="606"/>
      <c r="Q28" s="606"/>
      <c r="R28" s="606"/>
      <c r="S28" s="606"/>
      <c r="T28" s="606"/>
      <c r="U28" s="606"/>
      <c r="V28" s="606"/>
      <c r="W28" s="606"/>
      <c r="X28" s="606"/>
      <c r="Y28" s="606"/>
      <c r="Z28" s="606"/>
      <c r="AA28" s="606"/>
      <c r="AB28" s="606"/>
      <c r="AC28" s="606"/>
      <c r="AD28" s="606"/>
      <c r="AE28" s="606"/>
      <c r="AF28" s="606"/>
      <c r="AG28" s="606"/>
      <c r="AH28" s="606"/>
      <c r="AI28" s="606"/>
      <c r="AJ28" s="606"/>
      <c r="AK28" s="606"/>
      <c r="AL28" s="606"/>
      <c r="AM28" s="606"/>
      <c r="AN28" s="606"/>
      <c r="AO28" s="606"/>
      <c r="AP28" s="606"/>
      <c r="AQ28" s="606"/>
      <c r="AR28" s="606"/>
      <c r="AS28" s="606"/>
      <c r="AT28" s="239"/>
      <c r="AU28" s="210"/>
      <c r="AW28" s="209"/>
    </row>
    <row r="29" spans="1:49" s="208" customFormat="1" ht="15" customHeight="1">
      <c r="A29" s="240"/>
      <c r="B29" s="607"/>
      <c r="C29" s="607"/>
      <c r="D29" s="607"/>
      <c r="E29" s="607"/>
      <c r="F29" s="607"/>
      <c r="G29" s="607"/>
      <c r="H29" s="607"/>
      <c r="I29" s="607"/>
      <c r="J29" s="607"/>
      <c r="K29" s="607"/>
      <c r="L29" s="607"/>
      <c r="M29" s="607"/>
      <c r="N29" s="607"/>
      <c r="O29" s="607"/>
      <c r="P29" s="607"/>
      <c r="Q29" s="607"/>
      <c r="R29" s="607"/>
      <c r="S29" s="607"/>
      <c r="T29" s="607"/>
      <c r="U29" s="607"/>
      <c r="V29" s="607"/>
      <c r="W29" s="607"/>
      <c r="X29" s="607"/>
      <c r="Y29" s="607"/>
      <c r="Z29" s="607"/>
      <c r="AA29" s="607"/>
      <c r="AB29" s="607"/>
      <c r="AC29" s="607"/>
      <c r="AD29" s="607"/>
      <c r="AE29" s="241"/>
      <c r="AF29" s="608" t="str">
        <f>"Item    " &amp; C11 &amp; "    Página   1   de   1  "</f>
        <v xml:space="preserve">Item    1,1    Página   1   de   1  </v>
      </c>
      <c r="AG29" s="609"/>
      <c r="AH29" s="609"/>
      <c r="AI29" s="609"/>
      <c r="AJ29" s="609"/>
      <c r="AK29" s="609"/>
      <c r="AL29" s="609"/>
      <c r="AM29" s="609"/>
      <c r="AN29" s="609"/>
      <c r="AO29" s="609"/>
      <c r="AP29" s="609"/>
      <c r="AQ29" s="609"/>
      <c r="AR29" s="609"/>
      <c r="AS29" s="609"/>
      <c r="AT29" s="609"/>
      <c r="AU29" s="210"/>
      <c r="AW29" s="209"/>
    </row>
    <row r="30" spans="1:49" s="208" customFormat="1" ht="42" customHeight="1">
      <c r="A30" s="232"/>
      <c r="B30" s="233"/>
      <c r="C30" s="233"/>
      <c r="D30" s="233"/>
      <c r="E30" s="610" t="s">
        <v>75</v>
      </c>
      <c r="F30" s="610"/>
      <c r="G30" s="233"/>
      <c r="H30" s="242"/>
      <c r="I30" s="233"/>
      <c r="J30" s="233"/>
      <c r="K30" s="233"/>
      <c r="L30" s="233"/>
      <c r="M30" s="233"/>
      <c r="N30" s="233"/>
      <c r="O30" s="233"/>
      <c r="P30" s="233"/>
      <c r="Q30" s="233"/>
      <c r="R30" s="233"/>
      <c r="S30" s="233"/>
      <c r="T30" s="233"/>
      <c r="U30" s="233"/>
      <c r="V30" s="233"/>
      <c r="W30" s="233"/>
      <c r="X30" s="233"/>
      <c r="Y30" s="233"/>
      <c r="Z30" s="233"/>
      <c r="AA30" s="233"/>
      <c r="AB30" s="233"/>
      <c r="AC30" s="233"/>
      <c r="AD30" s="233"/>
      <c r="AE30" s="233"/>
      <c r="AF30" s="233"/>
      <c r="AG30" s="233"/>
      <c r="AH30" s="233"/>
      <c r="AI30" s="233"/>
      <c r="AJ30" s="233"/>
      <c r="AK30" s="242"/>
      <c r="AL30" s="242"/>
      <c r="AM30" s="242"/>
      <c r="AN30" s="242"/>
      <c r="AO30" s="242"/>
      <c r="AP30" s="242"/>
      <c r="AQ30" s="242"/>
      <c r="AR30" s="242"/>
      <c r="AS30" s="242"/>
      <c r="AT30" s="242"/>
      <c r="AU30" s="210"/>
      <c r="AW30" s="209"/>
    </row>
    <row r="31" spans="1:49" s="208" customFormat="1" ht="21">
      <c r="A31" s="232"/>
      <c r="B31" s="233"/>
      <c r="C31" s="233"/>
      <c r="D31" s="233"/>
      <c r="E31" s="233"/>
      <c r="F31" s="233"/>
      <c r="G31" s="233"/>
      <c r="H31" s="242"/>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42"/>
      <c r="AL31" s="242"/>
      <c r="AM31" s="242"/>
      <c r="AN31" s="242"/>
      <c r="AO31" s="242"/>
      <c r="AP31" s="242"/>
      <c r="AQ31" s="242"/>
      <c r="AR31" s="242"/>
      <c r="AS31" s="242"/>
      <c r="AT31" s="242"/>
      <c r="AU31" s="210"/>
      <c r="AW31" s="209"/>
    </row>
    <row r="32" spans="1:49" s="208" customFormat="1" ht="21">
      <c r="A32" s="232"/>
      <c r="B32" s="233"/>
      <c r="C32" s="233"/>
      <c r="D32" s="233"/>
      <c r="E32" s="233"/>
      <c r="F32" s="233"/>
      <c r="G32" s="233"/>
      <c r="H32" s="242"/>
      <c r="I32" s="233"/>
      <c r="J32" s="233"/>
      <c r="K32" s="233"/>
      <c r="L32" s="233"/>
      <c r="M32" s="233"/>
      <c r="N32" s="233"/>
      <c r="O32" s="233"/>
      <c r="P32" s="233"/>
      <c r="Q32" s="233"/>
      <c r="R32" s="233"/>
      <c r="S32" s="233"/>
      <c r="T32" s="233"/>
      <c r="U32" s="233"/>
      <c r="V32" s="233"/>
      <c r="W32" s="233"/>
      <c r="X32" s="233"/>
      <c r="Y32" s="233"/>
      <c r="Z32" s="233"/>
      <c r="AA32" s="233"/>
      <c r="AB32" s="233"/>
      <c r="AC32" s="233"/>
      <c r="AD32" s="233"/>
      <c r="AE32" s="233"/>
      <c r="AF32" s="233"/>
      <c r="AG32" s="233"/>
      <c r="AH32" s="233"/>
      <c r="AI32" s="233"/>
      <c r="AJ32" s="233"/>
      <c r="AK32" s="242"/>
      <c r="AL32" s="242"/>
      <c r="AM32" s="242"/>
      <c r="AN32" s="242"/>
      <c r="AO32" s="242"/>
      <c r="AP32" s="242"/>
      <c r="AQ32" s="242"/>
      <c r="AR32" s="242"/>
      <c r="AS32" s="242"/>
      <c r="AT32" s="242"/>
      <c r="AU32" s="210"/>
      <c r="AW32" s="209"/>
    </row>
    <row r="33" spans="1:49" s="208" customFormat="1" ht="21">
      <c r="A33" s="243"/>
      <c r="B33" s="244"/>
      <c r="C33" s="245"/>
      <c r="D33" s="246"/>
      <c r="E33" s="247"/>
      <c r="F33" s="248"/>
      <c r="G33" s="248"/>
      <c r="H33" s="249"/>
      <c r="I33" s="248"/>
      <c r="J33" s="244"/>
      <c r="K33" s="244"/>
      <c r="L33" s="244"/>
      <c r="M33" s="244"/>
      <c r="N33" s="244"/>
      <c r="O33" s="244"/>
      <c r="P33" s="244"/>
      <c r="Q33" s="244"/>
      <c r="R33" s="244"/>
      <c r="S33" s="244"/>
      <c r="T33" s="244"/>
      <c r="U33" s="244"/>
      <c r="V33" s="244"/>
      <c r="W33" s="244"/>
      <c r="X33" s="244"/>
      <c r="Y33" s="244"/>
      <c r="Z33" s="244"/>
      <c r="AA33" s="244"/>
      <c r="AB33" s="244"/>
      <c r="AC33" s="244"/>
      <c r="AD33" s="244"/>
      <c r="AE33" s="244"/>
      <c r="AF33" s="244"/>
      <c r="AG33" s="244"/>
      <c r="AH33" s="244"/>
      <c r="AI33" s="244"/>
      <c r="AJ33" s="244"/>
      <c r="AK33" s="250"/>
      <c r="AL33" s="250"/>
      <c r="AM33" s="250"/>
      <c r="AN33" s="250"/>
      <c r="AO33" s="250"/>
      <c r="AP33" s="250"/>
      <c r="AQ33" s="250"/>
      <c r="AR33" s="250"/>
      <c r="AS33" s="250"/>
      <c r="AT33" s="250"/>
      <c r="AU33" s="210"/>
      <c r="AW33" s="209"/>
    </row>
    <row r="34" spans="1:49" s="208" customFormat="1" ht="46.5" customHeight="1">
      <c r="A34" s="243"/>
      <c r="B34" s="611"/>
      <c r="C34" s="611"/>
      <c r="D34" s="611"/>
      <c r="E34" s="251"/>
      <c r="F34" s="690" t="s">
        <v>236</v>
      </c>
      <c r="G34" s="690"/>
      <c r="H34" s="690"/>
      <c r="I34" s="690"/>
      <c r="J34" s="252"/>
      <c r="K34" s="252"/>
      <c r="L34" s="252"/>
      <c r="M34" s="252"/>
      <c r="N34" s="252"/>
      <c r="O34" s="252"/>
      <c r="P34" s="252"/>
      <c r="Q34" s="252"/>
      <c r="R34" s="252"/>
      <c r="S34" s="252"/>
      <c r="T34" s="252"/>
      <c r="U34" s="252"/>
      <c r="V34" s="252"/>
      <c r="W34" s="252"/>
      <c r="X34" s="252"/>
      <c r="Y34" s="252"/>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10"/>
      <c r="AW34" s="209"/>
    </row>
    <row r="35" spans="1:49" s="208" customFormat="1" ht="21.75" customHeight="1" thickBot="1">
      <c r="A35" s="253"/>
      <c r="B35" s="691"/>
      <c r="C35" s="691"/>
      <c r="D35" s="691"/>
      <c r="E35" s="691"/>
      <c r="F35" s="614" t="s">
        <v>237</v>
      </c>
      <c r="G35" s="614"/>
      <c r="H35" s="614"/>
      <c r="I35" s="614"/>
      <c r="J35" s="254"/>
      <c r="K35" s="254"/>
      <c r="L35" s="254"/>
      <c r="M35" s="254"/>
      <c r="N35" s="254"/>
      <c r="O35" s="254"/>
      <c r="P35" s="254"/>
      <c r="Q35" s="254"/>
      <c r="R35" s="254"/>
      <c r="S35" s="254"/>
      <c r="T35" s="254"/>
      <c r="U35" s="254"/>
      <c r="V35" s="254"/>
      <c r="W35" s="254"/>
      <c r="X35" s="254"/>
      <c r="Y35" s="254"/>
      <c r="Z35" s="255"/>
      <c r="AA35" s="255"/>
      <c r="AB35" s="255"/>
      <c r="AC35" s="255"/>
      <c r="AD35" s="255"/>
      <c r="AE35" s="255"/>
      <c r="AF35" s="255"/>
      <c r="AG35" s="255"/>
      <c r="AH35" s="255"/>
      <c r="AI35" s="255"/>
      <c r="AJ35" s="255"/>
      <c r="AK35" s="255"/>
      <c r="AL35" s="255"/>
      <c r="AM35" s="255"/>
      <c r="AN35" s="255"/>
      <c r="AO35" s="255"/>
      <c r="AP35" s="255"/>
      <c r="AQ35" s="255"/>
      <c r="AR35" s="255"/>
      <c r="AS35" s="255"/>
      <c r="AT35" s="255"/>
      <c r="AU35" s="256"/>
      <c r="AW35" s="209"/>
    </row>
    <row r="36" spans="1:49" s="208" customFormat="1" ht="21.75" customHeight="1">
      <c r="A36" s="244"/>
      <c r="B36" s="250"/>
      <c r="C36" s="250"/>
      <c r="D36" s="250"/>
      <c r="E36" s="250"/>
      <c r="F36" s="257"/>
      <c r="G36" s="257"/>
      <c r="H36" s="257"/>
      <c r="I36" s="257"/>
      <c r="J36" s="252"/>
      <c r="K36" s="252"/>
      <c r="L36" s="252"/>
      <c r="M36" s="252"/>
      <c r="N36" s="252"/>
      <c r="O36" s="252"/>
      <c r="P36" s="252"/>
      <c r="Q36" s="252"/>
      <c r="R36" s="252"/>
      <c r="S36" s="252"/>
      <c r="T36" s="252"/>
      <c r="U36" s="252"/>
      <c r="V36" s="252"/>
      <c r="W36" s="252"/>
      <c r="X36" s="252"/>
      <c r="Y36" s="252"/>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58"/>
      <c r="AW36" s="209"/>
    </row>
    <row r="37" spans="1:49" ht="18" thickBot="1">
      <c r="A37" s="259"/>
      <c r="B37" s="259"/>
      <c r="C37" s="259"/>
      <c r="D37" s="259"/>
      <c r="E37" s="259"/>
      <c r="F37" s="259"/>
      <c r="G37" s="259"/>
      <c r="H37" s="259"/>
      <c r="I37" s="259"/>
      <c r="J37" s="259"/>
      <c r="K37" s="259"/>
      <c r="L37" s="259"/>
      <c r="M37" s="259"/>
      <c r="N37" s="259"/>
      <c r="O37" s="259"/>
      <c r="P37" s="259"/>
      <c r="Q37" s="259"/>
      <c r="R37" s="259"/>
      <c r="S37" s="259"/>
      <c r="T37" s="259"/>
      <c r="U37" s="259"/>
      <c r="V37" s="259"/>
      <c r="W37" s="259"/>
      <c r="X37" s="259"/>
      <c r="Y37" s="259"/>
      <c r="Z37" s="259"/>
      <c r="AA37" s="259"/>
      <c r="AB37" s="259"/>
      <c r="AC37" s="259"/>
      <c r="AD37" s="259"/>
      <c r="AE37" s="259"/>
      <c r="AF37" s="259"/>
      <c r="AG37" s="259"/>
      <c r="AH37" s="259"/>
      <c r="AI37" s="259"/>
      <c r="AJ37" s="259"/>
      <c r="AK37" s="259"/>
      <c r="AL37" s="259"/>
      <c r="AM37" s="259"/>
      <c r="AN37" s="259"/>
      <c r="AO37" s="259"/>
      <c r="AP37" s="259"/>
      <c r="AQ37" s="259"/>
      <c r="AR37" s="259"/>
      <c r="AS37" s="259"/>
      <c r="AT37" s="259"/>
      <c r="AU37" s="259"/>
    </row>
    <row r="38" spans="1:49" ht="21">
      <c r="A38" s="199" t="s">
        <v>107</v>
      </c>
      <c r="B38" s="200"/>
      <c r="C38" s="201"/>
      <c r="D38" s="202"/>
      <c r="E38" s="203"/>
      <c r="F38" s="203"/>
      <c r="G38" s="204"/>
      <c r="H38" s="205"/>
      <c r="I38" s="204"/>
      <c r="J38" s="206"/>
      <c r="K38" s="206"/>
      <c r="L38" s="206"/>
      <c r="M38" s="206"/>
      <c r="N38" s="206"/>
      <c r="O38" s="206"/>
      <c r="P38" s="206"/>
      <c r="Q38" s="206"/>
      <c r="R38" s="206"/>
      <c r="S38" s="206"/>
      <c r="T38" s="206"/>
      <c r="U38" s="206"/>
      <c r="V38" s="206"/>
      <c r="W38" s="206"/>
      <c r="X38" s="206"/>
      <c r="Y38" s="206"/>
      <c r="Z38" s="204"/>
      <c r="AA38" s="204"/>
      <c r="AB38" s="204"/>
      <c r="AC38" s="204"/>
      <c r="AD38" s="204"/>
      <c r="AE38" s="204"/>
      <c r="AF38" s="204"/>
      <c r="AG38" s="204"/>
      <c r="AH38" s="204"/>
      <c r="AI38" s="204"/>
      <c r="AJ38" s="204"/>
      <c r="AK38" s="204"/>
      <c r="AL38" s="204"/>
      <c r="AM38" s="204"/>
      <c r="AN38" s="204"/>
      <c r="AO38" s="204"/>
      <c r="AP38" s="204"/>
      <c r="AQ38" s="204"/>
      <c r="AR38" s="204"/>
      <c r="AS38" s="204"/>
      <c r="AT38" s="204"/>
      <c r="AU38" s="207"/>
    </row>
    <row r="39" spans="1:49" ht="21">
      <c r="A39" s="674" t="s">
        <v>109</v>
      </c>
      <c r="B39" s="640"/>
      <c r="C39" s="675" t="str">
        <f>+'PRESUPUESTO GENERAL'!B11</f>
        <v>PRELIMINARES</v>
      </c>
      <c r="D39" s="642"/>
      <c r="E39" s="643"/>
      <c r="F39" s="643"/>
      <c r="G39" s="643"/>
      <c r="H39" s="643"/>
      <c r="I39" s="643"/>
      <c r="J39" s="643"/>
      <c r="K39" s="643"/>
      <c r="L39" s="643"/>
      <c r="M39" s="643"/>
      <c r="N39" s="643"/>
      <c r="O39" s="643"/>
      <c r="P39" s="643"/>
      <c r="Q39" s="643"/>
      <c r="R39" s="643"/>
      <c r="S39" s="643"/>
      <c r="T39" s="643"/>
      <c r="U39" s="643"/>
      <c r="V39" s="643"/>
      <c r="W39" s="643"/>
      <c r="X39" s="643"/>
      <c r="Y39" s="643"/>
      <c r="Z39" s="643"/>
      <c r="AA39" s="643"/>
      <c r="AB39" s="643"/>
      <c r="AC39" s="643"/>
      <c r="AD39" s="643"/>
      <c r="AE39" s="643"/>
      <c r="AF39" s="644"/>
      <c r="AG39" s="645" t="s">
        <v>8</v>
      </c>
      <c r="AH39" s="646"/>
      <c r="AI39" s="646"/>
      <c r="AJ39" s="646"/>
      <c r="AK39" s="646"/>
      <c r="AL39" s="646"/>
      <c r="AM39" s="647"/>
      <c r="AN39" s="648" t="str">
        <f>+'PRESUPUESTO GENERAL'!C13</f>
        <v>M2</v>
      </c>
      <c r="AO39" s="649"/>
      <c r="AP39" s="649"/>
      <c r="AQ39" s="649"/>
      <c r="AR39" s="649"/>
      <c r="AS39" s="649"/>
      <c r="AT39" s="650"/>
      <c r="AU39" s="210"/>
    </row>
    <row r="40" spans="1:49" ht="21">
      <c r="A40" s="685" t="s">
        <v>110</v>
      </c>
      <c r="B40" s="651"/>
      <c r="C40" s="211">
        <f>+'PRESUPUESTO GENERAL'!A13</f>
        <v>1.2</v>
      </c>
      <c r="D40" s="652" t="str">
        <f>+'PRESUPUESTO GENERAL'!B13</f>
        <v>Cerramiento en tela propivida h=2,0m</v>
      </c>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4"/>
      <c r="AG40" s="645" t="s">
        <v>111</v>
      </c>
      <c r="AH40" s="646"/>
      <c r="AI40" s="646"/>
      <c r="AJ40" s="646"/>
      <c r="AK40" s="646"/>
      <c r="AL40" s="646"/>
      <c r="AM40" s="647"/>
      <c r="AN40" s="655">
        <f>+J53</f>
        <v>86.8</v>
      </c>
      <c r="AO40" s="649"/>
      <c r="AP40" s="649"/>
      <c r="AQ40" s="649"/>
      <c r="AR40" s="649"/>
      <c r="AS40" s="649"/>
      <c r="AT40" s="650"/>
      <c r="AU40" s="210"/>
    </row>
    <row r="41" spans="1:49" ht="21">
      <c r="A41" s="212"/>
      <c r="B41" s="213"/>
      <c r="C41" s="213"/>
      <c r="D41" s="213"/>
      <c r="E41" s="213"/>
      <c r="F41" s="213"/>
      <c r="G41" s="213"/>
      <c r="H41" s="214"/>
      <c r="I41" s="213"/>
      <c r="J41" s="213"/>
      <c r="K41" s="627"/>
      <c r="L41" s="627"/>
      <c r="M41" s="627"/>
      <c r="N41" s="627"/>
      <c r="O41" s="627"/>
      <c r="P41" s="627"/>
      <c r="Q41" s="627"/>
      <c r="R41" s="627"/>
      <c r="S41" s="627"/>
      <c r="T41" s="627"/>
      <c r="U41" s="627"/>
      <c r="V41" s="627"/>
      <c r="W41" s="627"/>
      <c r="X41" s="627"/>
      <c r="Y41" s="627"/>
      <c r="Z41" s="627"/>
      <c r="AA41" s="628"/>
      <c r="AB41" s="627"/>
      <c r="AC41" s="627"/>
      <c r="AD41" s="627"/>
      <c r="AE41" s="627"/>
      <c r="AF41" s="627"/>
      <c r="AG41" s="627"/>
      <c r="AH41" s="627"/>
      <c r="AI41" s="627"/>
      <c r="AJ41" s="627"/>
      <c r="AK41" s="627"/>
      <c r="AL41" s="627"/>
      <c r="AM41" s="627"/>
      <c r="AN41" s="627"/>
      <c r="AO41" s="627"/>
      <c r="AP41" s="627"/>
      <c r="AQ41" s="627"/>
      <c r="AR41" s="627"/>
      <c r="AS41" s="627"/>
      <c r="AT41" s="627"/>
      <c r="AU41" s="210"/>
    </row>
    <row r="42" spans="1:49" ht="21">
      <c r="A42" s="688" t="s">
        <v>112</v>
      </c>
      <c r="B42" s="610"/>
      <c r="C42" s="630" t="s">
        <v>113</v>
      </c>
      <c r="D42" s="630"/>
      <c r="E42" s="630"/>
      <c r="F42" s="630"/>
      <c r="G42" s="630" t="s">
        <v>114</v>
      </c>
      <c r="H42" s="631" t="s">
        <v>115</v>
      </c>
      <c r="I42" s="630" t="s">
        <v>116</v>
      </c>
      <c r="J42" s="630" t="s">
        <v>64</v>
      </c>
      <c r="K42" s="633"/>
      <c r="L42" s="633"/>
      <c r="M42" s="633"/>
      <c r="N42" s="633"/>
      <c r="O42" s="633"/>
      <c r="P42" s="633"/>
      <c r="Q42" s="633"/>
      <c r="R42" s="633"/>
      <c r="S42" s="633"/>
      <c r="T42" s="633"/>
      <c r="U42" s="633"/>
      <c r="V42" s="633"/>
      <c r="W42" s="633"/>
      <c r="X42" s="633"/>
      <c r="Y42" s="633"/>
      <c r="Z42" s="633"/>
      <c r="AA42" s="633"/>
      <c r="AB42" s="633"/>
      <c r="AC42" s="633"/>
      <c r="AD42" s="633"/>
      <c r="AE42" s="633"/>
      <c r="AF42" s="633"/>
      <c r="AG42" s="633"/>
      <c r="AH42" s="633"/>
      <c r="AI42" s="633"/>
      <c r="AJ42" s="633"/>
      <c r="AK42" s="633"/>
      <c r="AL42" s="633"/>
      <c r="AM42" s="633"/>
      <c r="AN42" s="633"/>
      <c r="AO42" s="633"/>
      <c r="AP42" s="633"/>
      <c r="AQ42" s="633"/>
      <c r="AR42" s="633"/>
      <c r="AS42" s="633"/>
      <c r="AT42" s="633"/>
      <c r="AU42" s="210"/>
    </row>
    <row r="43" spans="1:49" ht="21">
      <c r="A43" s="689"/>
      <c r="B43" s="604"/>
      <c r="C43" s="215" t="s">
        <v>117</v>
      </c>
      <c r="D43" s="215" t="s">
        <v>118</v>
      </c>
      <c r="E43" s="215" t="s">
        <v>119</v>
      </c>
      <c r="F43" s="215" t="s">
        <v>120</v>
      </c>
      <c r="G43" s="630"/>
      <c r="H43" s="632"/>
      <c r="I43" s="630"/>
      <c r="J43" s="630"/>
      <c r="K43" s="633"/>
      <c r="L43" s="633"/>
      <c r="M43" s="633"/>
      <c r="N43" s="633"/>
      <c r="O43" s="633"/>
      <c r="P43" s="633"/>
      <c r="Q43" s="633"/>
      <c r="R43" s="633"/>
      <c r="S43" s="633"/>
      <c r="T43" s="633"/>
      <c r="U43" s="633"/>
      <c r="V43" s="633"/>
      <c r="W43" s="633"/>
      <c r="X43" s="633"/>
      <c r="Y43" s="633"/>
      <c r="Z43" s="633"/>
      <c r="AA43" s="633"/>
      <c r="AB43" s="633"/>
      <c r="AC43" s="633"/>
      <c r="AD43" s="633"/>
      <c r="AE43" s="633"/>
      <c r="AF43" s="633"/>
      <c r="AG43" s="633"/>
      <c r="AH43" s="633"/>
      <c r="AI43" s="633"/>
      <c r="AJ43" s="633"/>
      <c r="AK43" s="633"/>
      <c r="AL43" s="633"/>
      <c r="AM43" s="633"/>
      <c r="AN43" s="633"/>
      <c r="AO43" s="633"/>
      <c r="AP43" s="633"/>
      <c r="AQ43" s="633"/>
      <c r="AR43" s="633"/>
      <c r="AS43" s="633"/>
      <c r="AT43" s="633"/>
      <c r="AU43" s="210"/>
    </row>
    <row r="44" spans="1:49" ht="21">
      <c r="A44" s="686"/>
      <c r="B44" s="635"/>
      <c r="C44" s="638"/>
      <c r="D44" s="638"/>
      <c r="E44" s="638"/>
      <c r="F44" s="638"/>
      <c r="G44" s="638"/>
      <c r="H44" s="638"/>
      <c r="I44" s="638"/>
      <c r="J44" s="638"/>
      <c r="K44" s="218"/>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20"/>
      <c r="AU44" s="210"/>
    </row>
    <row r="45" spans="1:49" ht="21">
      <c r="A45" s="687"/>
      <c r="B45" s="637"/>
      <c r="C45" s="639"/>
      <c r="D45" s="639"/>
      <c r="E45" s="639"/>
      <c r="F45" s="639"/>
      <c r="G45" s="639"/>
      <c r="H45" s="639"/>
      <c r="I45" s="639"/>
      <c r="J45" s="639"/>
      <c r="K45" s="218"/>
      <c r="L45" s="219"/>
      <c r="M45" s="219"/>
      <c r="N45" s="219"/>
      <c r="O45" s="219"/>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20"/>
      <c r="AU45" s="210"/>
    </row>
    <row r="46" spans="1:49" ht="21">
      <c r="A46" s="692" t="s">
        <v>239</v>
      </c>
      <c r="B46" s="693"/>
      <c r="C46" s="678">
        <f>11.7*2</f>
        <v>23.4</v>
      </c>
      <c r="D46" s="621"/>
      <c r="E46" s="684">
        <v>2</v>
      </c>
      <c r="F46" s="621"/>
      <c r="G46" s="680">
        <f>C46*E46</f>
        <v>46.8</v>
      </c>
      <c r="H46" s="621">
        <v>1</v>
      </c>
      <c r="I46" s="620" t="s">
        <v>5</v>
      </c>
      <c r="J46" s="680">
        <f>G46*H46</f>
        <v>46.8</v>
      </c>
      <c r="K46" s="260"/>
      <c r="L46" s="261"/>
      <c r="M46" s="261"/>
      <c r="N46" s="261"/>
      <c r="O46" s="261"/>
      <c r="P46" s="261"/>
      <c r="Q46" s="261"/>
      <c r="R46" s="261"/>
      <c r="S46" s="261"/>
      <c r="T46" s="261"/>
      <c r="U46" s="261"/>
      <c r="V46" s="261"/>
      <c r="W46" s="261"/>
      <c r="X46" s="261"/>
      <c r="Y46" s="261"/>
      <c r="Z46" s="261"/>
      <c r="AA46" s="261"/>
      <c r="AB46" s="261"/>
      <c r="AC46" s="261"/>
      <c r="AD46" s="261"/>
      <c r="AE46" s="261"/>
      <c r="AF46" s="261"/>
      <c r="AG46" s="261"/>
      <c r="AH46" s="261"/>
      <c r="AI46" s="261"/>
      <c r="AJ46" s="261"/>
      <c r="AK46" s="261"/>
      <c r="AL46" s="261"/>
      <c r="AM46" s="261"/>
      <c r="AN46" s="261"/>
      <c r="AO46" s="261"/>
      <c r="AP46" s="261"/>
      <c r="AQ46" s="261"/>
      <c r="AR46" s="261"/>
      <c r="AS46" s="261"/>
      <c r="AT46" s="262"/>
      <c r="AU46" s="216"/>
      <c r="AW46">
        <f>11.7*2*2</f>
        <v>46.8</v>
      </c>
    </row>
    <row r="47" spans="1:49" ht="21">
      <c r="A47" s="683"/>
      <c r="B47" s="618"/>
      <c r="C47" s="678"/>
      <c r="D47" s="621"/>
      <c r="E47" s="623"/>
      <c r="F47" s="621"/>
      <c r="G47" s="620"/>
      <c r="H47" s="621"/>
      <c r="I47" s="621"/>
      <c r="J47" s="620"/>
      <c r="K47" s="260"/>
      <c r="L47" s="261"/>
      <c r="M47" s="261"/>
      <c r="N47" s="261"/>
      <c r="O47" s="261"/>
      <c r="P47" s="261"/>
      <c r="Q47" s="261"/>
      <c r="R47" s="261"/>
      <c r="S47" s="261"/>
      <c r="T47" s="261"/>
      <c r="U47" s="261"/>
      <c r="V47" s="261"/>
      <c r="W47" s="261"/>
      <c r="X47" s="261"/>
      <c r="Y47" s="261"/>
      <c r="Z47" s="261"/>
      <c r="AA47" s="261"/>
      <c r="AB47" s="261"/>
      <c r="AC47" s="261"/>
      <c r="AD47" s="261"/>
      <c r="AE47" s="261"/>
      <c r="AF47" s="261"/>
      <c r="AG47" s="261"/>
      <c r="AH47" s="261"/>
      <c r="AI47" s="261"/>
      <c r="AJ47" s="261"/>
      <c r="AK47" s="261"/>
      <c r="AL47" s="261"/>
      <c r="AM47" s="261"/>
      <c r="AN47" s="261"/>
      <c r="AO47" s="261"/>
      <c r="AP47" s="261"/>
      <c r="AQ47" s="261"/>
      <c r="AR47" s="261"/>
      <c r="AS47" s="261"/>
      <c r="AT47" s="262"/>
      <c r="AU47" s="216"/>
    </row>
    <row r="48" spans="1:49" ht="21">
      <c r="A48" s="708"/>
      <c r="B48" s="709"/>
      <c r="C48" s="710">
        <v>20</v>
      </c>
      <c r="D48" s="620"/>
      <c r="E48" s="711">
        <v>2</v>
      </c>
      <c r="F48" s="620"/>
      <c r="G48" s="680">
        <f>C48*E48</f>
        <v>40</v>
      </c>
      <c r="H48" s="621">
        <v>1</v>
      </c>
      <c r="I48" s="620" t="s">
        <v>5</v>
      </c>
      <c r="J48" s="680">
        <f>G48*H48</f>
        <v>40</v>
      </c>
      <c r="K48" s="263"/>
      <c r="L48" s="264"/>
      <c r="M48" s="264"/>
      <c r="N48" s="264"/>
      <c r="O48" s="264"/>
      <c r="P48" s="264"/>
      <c r="Q48" s="264"/>
      <c r="R48" s="264"/>
      <c r="S48" s="264"/>
      <c r="T48" s="264"/>
      <c r="U48" s="264"/>
      <c r="V48" s="264"/>
      <c r="W48" s="264"/>
      <c r="X48" s="264"/>
      <c r="Y48" s="264"/>
      <c r="Z48" s="264"/>
      <c r="AA48" s="264"/>
      <c r="AB48" s="264"/>
      <c r="AC48" s="264"/>
      <c r="AD48" s="264"/>
      <c r="AE48" s="264"/>
      <c r="AF48" s="264"/>
      <c r="AG48" s="264"/>
      <c r="AH48" s="264"/>
      <c r="AI48" s="264"/>
      <c r="AJ48" s="264"/>
      <c r="AK48" s="264"/>
      <c r="AL48" s="264"/>
      <c r="AM48" s="264"/>
      <c r="AN48" s="264"/>
      <c r="AO48" s="264"/>
      <c r="AP48" s="264"/>
      <c r="AQ48" s="264"/>
      <c r="AR48" s="264"/>
      <c r="AS48" s="264"/>
      <c r="AT48" s="265"/>
      <c r="AU48" s="216"/>
      <c r="AW48">
        <f>10*2*2</f>
        <v>40</v>
      </c>
    </row>
    <row r="49" spans="1:49" ht="21">
      <c r="A49" s="683"/>
      <c r="B49" s="618"/>
      <c r="C49" s="677"/>
      <c r="D49" s="621"/>
      <c r="E49" s="620"/>
      <c r="F49" s="621"/>
      <c r="G49" s="620"/>
      <c r="H49" s="621"/>
      <c r="I49" s="621"/>
      <c r="J49" s="620"/>
      <c r="K49" s="263"/>
      <c r="L49" s="264"/>
      <c r="M49" s="264"/>
      <c r="N49" s="264"/>
      <c r="O49" s="264"/>
      <c r="P49" s="264"/>
      <c r="Q49" s="264"/>
      <c r="R49" s="264"/>
      <c r="S49" s="264"/>
      <c r="T49" s="264"/>
      <c r="U49" s="264"/>
      <c r="V49" s="264"/>
      <c r="W49" s="264"/>
      <c r="X49" s="264"/>
      <c r="Y49" s="264"/>
      <c r="Z49" s="264"/>
      <c r="AA49" s="264"/>
      <c r="AB49" s="264"/>
      <c r="AC49" s="264"/>
      <c r="AD49" s="264"/>
      <c r="AE49" s="264"/>
      <c r="AF49" s="264"/>
      <c r="AG49" s="264"/>
      <c r="AH49" s="264"/>
      <c r="AI49" s="264"/>
      <c r="AJ49" s="264"/>
      <c r="AK49" s="264"/>
      <c r="AL49" s="264"/>
      <c r="AM49" s="264"/>
      <c r="AN49" s="264"/>
      <c r="AO49" s="264"/>
      <c r="AP49" s="264"/>
      <c r="AQ49" s="264"/>
      <c r="AR49" s="264"/>
      <c r="AS49" s="264"/>
      <c r="AT49" s="265"/>
      <c r="AU49" s="216"/>
    </row>
    <row r="50" spans="1:49" ht="52.5" customHeight="1">
      <c r="A50" s="683"/>
      <c r="B50" s="618"/>
      <c r="C50" s="221"/>
      <c r="D50" s="221"/>
      <c r="E50" s="222"/>
      <c r="F50" s="221"/>
      <c r="G50" s="221"/>
      <c r="H50" s="221"/>
      <c r="I50" s="221"/>
      <c r="J50" s="223"/>
      <c r="K50" s="263"/>
      <c r="L50" s="264"/>
      <c r="M50" s="264"/>
      <c r="N50" s="264"/>
      <c r="O50" s="264"/>
      <c r="P50" s="264"/>
      <c r="Q50" s="264"/>
      <c r="R50" s="264"/>
      <c r="S50" s="264"/>
      <c r="T50" s="264"/>
      <c r="U50" s="264"/>
      <c r="V50" s="264"/>
      <c r="W50" s="264"/>
      <c r="X50" s="264"/>
      <c r="Y50" s="264"/>
      <c r="Z50" s="264"/>
      <c r="AA50" s="264"/>
      <c r="AB50" s="264"/>
      <c r="AC50" s="264"/>
      <c r="AD50" s="264"/>
      <c r="AE50" s="264"/>
      <c r="AF50" s="264"/>
      <c r="AG50" s="264"/>
      <c r="AH50" s="264"/>
      <c r="AI50" s="264"/>
      <c r="AJ50" s="264"/>
      <c r="AK50" s="264"/>
      <c r="AL50" s="264"/>
      <c r="AM50" s="264"/>
      <c r="AN50" s="264"/>
      <c r="AO50" s="264"/>
      <c r="AP50" s="264"/>
      <c r="AQ50" s="264"/>
      <c r="AR50" s="264"/>
      <c r="AS50" s="264"/>
      <c r="AT50" s="265"/>
      <c r="AU50" s="216"/>
    </row>
    <row r="51" spans="1:49" ht="21">
      <c r="A51" s="705"/>
      <c r="B51" s="706"/>
      <c r="C51" s="621"/>
      <c r="D51" s="621"/>
      <c r="E51" s="707"/>
      <c r="F51" s="621"/>
      <c r="G51" s="620"/>
      <c r="H51" s="621"/>
      <c r="I51" s="620"/>
      <c r="J51" s="713"/>
      <c r="K51" s="263"/>
      <c r="L51" s="264"/>
      <c r="M51" s="264"/>
      <c r="N51" s="264"/>
      <c r="O51" s="264"/>
      <c r="P51" s="264"/>
      <c r="Q51" s="264"/>
      <c r="R51" s="264"/>
      <c r="S51" s="264"/>
      <c r="T51" s="264"/>
      <c r="U51" s="264"/>
      <c r="V51" s="264"/>
      <c r="W51" s="264"/>
      <c r="X51" s="264"/>
      <c r="Y51" s="264"/>
      <c r="Z51" s="264"/>
      <c r="AA51" s="264"/>
      <c r="AB51" s="264"/>
      <c r="AC51" s="264"/>
      <c r="AD51" s="264"/>
      <c r="AE51" s="264"/>
      <c r="AF51" s="264"/>
      <c r="AG51" s="264"/>
      <c r="AH51" s="264"/>
      <c r="AI51" s="264"/>
      <c r="AJ51" s="264"/>
      <c r="AK51" s="264"/>
      <c r="AL51" s="264"/>
      <c r="AM51" s="264"/>
      <c r="AN51" s="264"/>
      <c r="AO51" s="264"/>
      <c r="AP51" s="264"/>
      <c r="AQ51" s="264"/>
      <c r="AR51" s="264"/>
      <c r="AS51" s="264"/>
      <c r="AT51" s="265"/>
      <c r="AU51" s="216"/>
    </row>
    <row r="52" spans="1:49" ht="21">
      <c r="A52" s="683"/>
      <c r="B52" s="618"/>
      <c r="C52" s="621"/>
      <c r="D52" s="621"/>
      <c r="E52" s="623"/>
      <c r="F52" s="621"/>
      <c r="G52" s="621"/>
      <c r="H52" s="621"/>
      <c r="I52" s="621"/>
      <c r="J52" s="714"/>
      <c r="K52" s="263"/>
      <c r="L52" s="264"/>
      <c r="M52" s="264"/>
      <c r="N52" s="264"/>
      <c r="O52" s="264"/>
      <c r="P52" s="264"/>
      <c r="Q52" s="264"/>
      <c r="R52" s="264"/>
      <c r="S52" s="264"/>
      <c r="T52" s="264"/>
      <c r="U52" s="264"/>
      <c r="V52" s="264"/>
      <c r="W52" s="264"/>
      <c r="X52" s="264"/>
      <c r="Y52" s="264"/>
      <c r="Z52" s="264"/>
      <c r="AA52" s="264"/>
      <c r="AB52" s="264"/>
      <c r="AC52" s="264"/>
      <c r="AD52" s="264"/>
      <c r="AE52" s="264"/>
      <c r="AF52" s="264"/>
      <c r="AG52" s="264"/>
      <c r="AH52" s="264"/>
      <c r="AI52" s="264"/>
      <c r="AJ52" s="264"/>
      <c r="AK52" s="264"/>
      <c r="AL52" s="264"/>
      <c r="AM52" s="264"/>
      <c r="AN52" s="264"/>
      <c r="AO52" s="264"/>
      <c r="AP52" s="264"/>
      <c r="AQ52" s="264"/>
      <c r="AR52" s="264"/>
      <c r="AS52" s="264"/>
      <c r="AT52" s="265"/>
      <c r="AU52" s="216"/>
    </row>
    <row r="53" spans="1:49" ht="21">
      <c r="A53" s="224"/>
      <c r="B53" s="225"/>
      <c r="C53" s="225"/>
      <c r="D53" s="225"/>
      <c r="E53" s="226" t="s">
        <v>121</v>
      </c>
      <c r="F53" s="227">
        <v>2</v>
      </c>
      <c r="G53" s="228" t="s">
        <v>122</v>
      </c>
      <c r="H53" s="229"/>
      <c r="I53" s="230" t="s">
        <v>64</v>
      </c>
      <c r="J53" s="231">
        <f>ROUND(SUM(J46:J52),F53)</f>
        <v>86.8</v>
      </c>
      <c r="K53" s="266"/>
      <c r="L53" s="267"/>
      <c r="M53" s="267"/>
      <c r="N53" s="267"/>
      <c r="O53" s="267"/>
      <c r="P53" s="267"/>
      <c r="Q53" s="264"/>
      <c r="R53" s="264"/>
      <c r="S53" s="264"/>
      <c r="T53" s="264"/>
      <c r="U53" s="264"/>
      <c r="V53" s="264"/>
      <c r="W53" s="264"/>
      <c r="X53" s="264"/>
      <c r="Y53" s="264"/>
      <c r="Z53" s="264"/>
      <c r="AA53" s="264"/>
      <c r="AB53" s="264"/>
      <c r="AC53" s="264"/>
      <c r="AD53" s="264"/>
      <c r="AE53" s="264"/>
      <c r="AF53" s="264"/>
      <c r="AG53" s="264"/>
      <c r="AH53" s="264"/>
      <c r="AI53" s="264"/>
      <c r="AJ53" s="264"/>
      <c r="AK53" s="264"/>
      <c r="AL53" s="264"/>
      <c r="AM53" s="264"/>
      <c r="AN53" s="264"/>
      <c r="AO53" s="264"/>
      <c r="AP53" s="264"/>
      <c r="AQ53" s="264"/>
      <c r="AR53" s="264"/>
      <c r="AS53" s="264"/>
      <c r="AT53" s="265"/>
      <c r="AU53" s="210"/>
      <c r="AW53">
        <f>SUM(AW46:AW52)</f>
        <v>86.8</v>
      </c>
    </row>
    <row r="54" spans="1:49" ht="21">
      <c r="A54" s="232"/>
      <c r="B54" s="233"/>
      <c r="C54" s="233"/>
      <c r="D54" s="233"/>
      <c r="E54" s="233"/>
      <c r="F54" s="233"/>
      <c r="G54" s="233"/>
      <c r="H54" s="233"/>
      <c r="I54" s="234"/>
      <c r="J54" s="233"/>
      <c r="K54" s="268"/>
      <c r="L54" s="269"/>
      <c r="M54" s="269"/>
      <c r="N54" s="269"/>
      <c r="O54" s="269"/>
      <c r="P54" s="269"/>
      <c r="Q54" s="270"/>
      <c r="R54" s="270"/>
      <c r="S54" s="270"/>
      <c r="T54" s="270"/>
      <c r="U54" s="270"/>
      <c r="V54" s="270"/>
      <c r="W54" s="270"/>
      <c r="X54" s="270"/>
      <c r="Y54" s="270"/>
      <c r="Z54" s="270"/>
      <c r="AA54" s="270"/>
      <c r="AB54" s="270"/>
      <c r="AC54" s="270"/>
      <c r="AD54" s="270"/>
      <c r="AE54" s="270"/>
      <c r="AF54" s="270"/>
      <c r="AG54" s="270"/>
      <c r="AH54" s="270"/>
      <c r="AI54" s="270"/>
      <c r="AJ54" s="270"/>
      <c r="AK54" s="270"/>
      <c r="AL54" s="270"/>
      <c r="AM54" s="270"/>
      <c r="AN54" s="270"/>
      <c r="AO54" s="270"/>
      <c r="AP54" s="270"/>
      <c r="AQ54" s="270"/>
      <c r="AR54" s="270"/>
      <c r="AS54" s="270"/>
      <c r="AT54" s="271"/>
      <c r="AU54" s="210"/>
    </row>
    <row r="55" spans="1:49" ht="21">
      <c r="A55" s="689"/>
      <c r="B55" s="604"/>
      <c r="C55" s="604"/>
      <c r="D55" s="604"/>
      <c r="E55" s="604"/>
      <c r="F55" s="604"/>
      <c r="G55" s="604"/>
      <c r="H55" s="604"/>
      <c r="I55" s="604"/>
      <c r="J55" s="235"/>
      <c r="K55" s="268"/>
      <c r="L55" s="269"/>
      <c r="M55" s="269"/>
      <c r="N55" s="269"/>
      <c r="O55" s="269"/>
      <c r="P55" s="269"/>
      <c r="Q55" s="270"/>
      <c r="R55" s="270"/>
      <c r="S55" s="270"/>
      <c r="T55" s="270"/>
      <c r="U55" s="270"/>
      <c r="V55" s="270"/>
      <c r="W55" s="270"/>
      <c r="X55" s="270"/>
      <c r="Y55" s="270"/>
      <c r="Z55" s="270"/>
      <c r="AA55" s="270"/>
      <c r="AB55" s="270"/>
      <c r="AC55" s="270"/>
      <c r="AD55" s="270"/>
      <c r="AE55" s="270"/>
      <c r="AF55" s="270"/>
      <c r="AG55" s="270"/>
      <c r="AH55" s="270"/>
      <c r="AI55" s="270"/>
      <c r="AJ55" s="270"/>
      <c r="AK55" s="270"/>
      <c r="AL55" s="270"/>
      <c r="AM55" s="270"/>
      <c r="AN55" s="270"/>
      <c r="AO55" s="270"/>
      <c r="AP55" s="270"/>
      <c r="AQ55" s="270"/>
      <c r="AR55" s="270"/>
      <c r="AS55" s="270"/>
      <c r="AT55" s="271"/>
      <c r="AU55" s="210"/>
    </row>
    <row r="56" spans="1:49" ht="42">
      <c r="A56" s="236" t="s">
        <v>123</v>
      </c>
      <c r="B56" s="605"/>
      <c r="C56" s="605"/>
      <c r="D56" s="605"/>
      <c r="E56" s="605"/>
      <c r="F56" s="605"/>
      <c r="G56" s="605"/>
      <c r="H56" s="605"/>
      <c r="I56" s="605"/>
      <c r="J56" s="605"/>
      <c r="K56" s="605"/>
      <c r="L56" s="605"/>
      <c r="M56" s="605"/>
      <c r="N56" s="605"/>
      <c r="O56" s="605"/>
      <c r="P56" s="605"/>
      <c r="Q56" s="605"/>
      <c r="R56" s="605"/>
      <c r="S56" s="605"/>
      <c r="T56" s="605"/>
      <c r="U56" s="605"/>
      <c r="V56" s="605"/>
      <c r="W56" s="605"/>
      <c r="X56" s="605"/>
      <c r="Y56" s="605"/>
      <c r="Z56" s="605"/>
      <c r="AA56" s="605"/>
      <c r="AB56" s="605"/>
      <c r="AC56" s="605"/>
      <c r="AD56" s="605"/>
      <c r="AE56" s="605"/>
      <c r="AF56" s="605"/>
      <c r="AG56" s="605"/>
      <c r="AH56" s="605"/>
      <c r="AI56" s="605"/>
      <c r="AJ56" s="605"/>
      <c r="AK56" s="605"/>
      <c r="AL56" s="605"/>
      <c r="AM56" s="605"/>
      <c r="AN56" s="605"/>
      <c r="AO56" s="605"/>
      <c r="AP56" s="605"/>
      <c r="AQ56" s="605"/>
      <c r="AR56" s="605"/>
      <c r="AS56" s="605"/>
      <c r="AT56" s="237"/>
      <c r="AU56" s="210"/>
    </row>
    <row r="57" spans="1:49" ht="21">
      <c r="A57" s="238"/>
      <c r="B57" s="606"/>
      <c r="C57" s="606"/>
      <c r="D57" s="606"/>
      <c r="E57" s="606"/>
      <c r="F57" s="606"/>
      <c r="G57" s="606"/>
      <c r="H57" s="606"/>
      <c r="I57" s="606"/>
      <c r="J57" s="606"/>
      <c r="K57" s="606"/>
      <c r="L57" s="606"/>
      <c r="M57" s="606"/>
      <c r="N57" s="606"/>
      <c r="O57" s="606"/>
      <c r="P57" s="606"/>
      <c r="Q57" s="606"/>
      <c r="R57" s="606"/>
      <c r="S57" s="606"/>
      <c r="T57" s="606"/>
      <c r="U57" s="606"/>
      <c r="V57" s="606"/>
      <c r="W57" s="606"/>
      <c r="X57" s="606"/>
      <c r="Y57" s="606"/>
      <c r="Z57" s="606"/>
      <c r="AA57" s="606"/>
      <c r="AB57" s="606"/>
      <c r="AC57" s="606"/>
      <c r="AD57" s="606"/>
      <c r="AE57" s="606"/>
      <c r="AF57" s="606"/>
      <c r="AG57" s="606"/>
      <c r="AH57" s="606"/>
      <c r="AI57" s="606"/>
      <c r="AJ57" s="606"/>
      <c r="AK57" s="606"/>
      <c r="AL57" s="606"/>
      <c r="AM57" s="606"/>
      <c r="AN57" s="606"/>
      <c r="AO57" s="606"/>
      <c r="AP57" s="606"/>
      <c r="AQ57" s="606"/>
      <c r="AR57" s="606"/>
      <c r="AS57" s="606"/>
      <c r="AT57" s="239"/>
      <c r="AU57" s="210"/>
    </row>
    <row r="58" spans="1:49" ht="21">
      <c r="A58" s="240"/>
      <c r="B58" s="607"/>
      <c r="C58" s="607"/>
      <c r="D58" s="607"/>
      <c r="E58" s="607"/>
      <c r="F58" s="607"/>
      <c r="G58" s="607"/>
      <c r="H58" s="607"/>
      <c r="I58" s="607"/>
      <c r="J58" s="607"/>
      <c r="K58" s="607"/>
      <c r="L58" s="607"/>
      <c r="M58" s="607"/>
      <c r="N58" s="607"/>
      <c r="O58" s="607"/>
      <c r="P58" s="607"/>
      <c r="Q58" s="607"/>
      <c r="R58" s="607"/>
      <c r="S58" s="607"/>
      <c r="T58" s="607"/>
      <c r="U58" s="607"/>
      <c r="V58" s="607"/>
      <c r="W58" s="607"/>
      <c r="X58" s="607"/>
      <c r="Y58" s="607"/>
      <c r="Z58" s="607"/>
      <c r="AA58" s="607"/>
      <c r="AB58" s="607"/>
      <c r="AC58" s="607"/>
      <c r="AD58" s="607"/>
      <c r="AE58" s="241"/>
      <c r="AF58" s="608" t="str">
        <f>"Item    " &amp; C40 &amp; "    Página   1   de   1  "</f>
        <v xml:space="preserve">Item    1,2    Página   1   de   1  </v>
      </c>
      <c r="AG58" s="609"/>
      <c r="AH58" s="609"/>
      <c r="AI58" s="609"/>
      <c r="AJ58" s="609"/>
      <c r="AK58" s="609"/>
      <c r="AL58" s="609"/>
      <c r="AM58" s="609"/>
      <c r="AN58" s="609"/>
      <c r="AO58" s="609"/>
      <c r="AP58" s="609"/>
      <c r="AQ58" s="609"/>
      <c r="AR58" s="609"/>
      <c r="AS58" s="609"/>
      <c r="AT58" s="609"/>
      <c r="AU58" s="210"/>
    </row>
    <row r="59" spans="1:49" ht="21">
      <c r="A59" s="232"/>
      <c r="B59" s="233"/>
      <c r="C59" s="233"/>
      <c r="D59" s="233"/>
      <c r="E59" s="610" t="s">
        <v>75</v>
      </c>
      <c r="F59" s="610"/>
      <c r="G59" s="233"/>
      <c r="H59" s="242"/>
      <c r="I59" s="233"/>
      <c r="J59" s="233"/>
      <c r="K59" s="233"/>
      <c r="L59" s="233"/>
      <c r="M59" s="233"/>
      <c r="N59" s="233"/>
      <c r="O59" s="233"/>
      <c r="P59" s="233"/>
      <c r="Q59" s="233"/>
      <c r="R59" s="233"/>
      <c r="S59" s="233"/>
      <c r="T59" s="233"/>
      <c r="U59" s="233"/>
      <c r="V59" s="233"/>
      <c r="W59" s="233"/>
      <c r="X59" s="233"/>
      <c r="Y59" s="233"/>
      <c r="Z59" s="233"/>
      <c r="AA59" s="233"/>
      <c r="AB59" s="233"/>
      <c r="AC59" s="233"/>
      <c r="AD59" s="233"/>
      <c r="AE59" s="233"/>
      <c r="AF59" s="233"/>
      <c r="AG59" s="233"/>
      <c r="AH59" s="233"/>
      <c r="AI59" s="233"/>
      <c r="AJ59" s="233"/>
      <c r="AK59" s="242"/>
      <c r="AL59" s="242"/>
      <c r="AM59" s="242"/>
      <c r="AN59" s="242"/>
      <c r="AO59" s="242"/>
      <c r="AP59" s="242"/>
      <c r="AQ59" s="242"/>
      <c r="AR59" s="242"/>
      <c r="AS59" s="242"/>
      <c r="AT59" s="242"/>
      <c r="AU59" s="210"/>
    </row>
    <row r="60" spans="1:49" ht="21">
      <c r="A60" s="232"/>
      <c r="B60" s="233"/>
      <c r="C60" s="233"/>
      <c r="D60" s="233"/>
      <c r="E60" s="233"/>
      <c r="F60" s="233"/>
      <c r="G60" s="233"/>
      <c r="H60" s="242"/>
      <c r="I60" s="233"/>
      <c r="J60" s="233"/>
      <c r="K60" s="233"/>
      <c r="L60" s="233"/>
      <c r="M60" s="233"/>
      <c r="N60" s="233"/>
      <c r="O60" s="233"/>
      <c r="P60" s="233"/>
      <c r="Q60" s="233"/>
      <c r="R60" s="233"/>
      <c r="S60" s="233"/>
      <c r="T60" s="233"/>
      <c r="U60" s="233"/>
      <c r="V60" s="233"/>
      <c r="W60" s="233"/>
      <c r="X60" s="233"/>
      <c r="Y60" s="233"/>
      <c r="Z60" s="233"/>
      <c r="AA60" s="233"/>
      <c r="AB60" s="233"/>
      <c r="AC60" s="233"/>
      <c r="AD60" s="233"/>
      <c r="AE60" s="233"/>
      <c r="AF60" s="233"/>
      <c r="AG60" s="233"/>
      <c r="AH60" s="233"/>
      <c r="AI60" s="233"/>
      <c r="AJ60" s="233"/>
      <c r="AK60" s="242"/>
      <c r="AL60" s="242"/>
      <c r="AM60" s="242"/>
      <c r="AN60" s="242"/>
      <c r="AO60" s="242"/>
      <c r="AP60" s="242"/>
      <c r="AQ60" s="242"/>
      <c r="AR60" s="242"/>
      <c r="AS60" s="242"/>
      <c r="AT60" s="242"/>
      <c r="AU60" s="210"/>
    </row>
    <row r="61" spans="1:49" ht="21">
      <c r="A61" s="232"/>
      <c r="B61" s="233"/>
      <c r="C61" s="233"/>
      <c r="D61" s="233"/>
      <c r="E61" s="233"/>
      <c r="F61" s="233"/>
      <c r="G61" s="233"/>
      <c r="H61" s="242"/>
      <c r="I61" s="233"/>
      <c r="J61" s="233"/>
      <c r="K61" s="233"/>
      <c r="L61" s="233"/>
      <c r="M61" s="233"/>
      <c r="N61" s="233"/>
      <c r="O61" s="233"/>
      <c r="P61" s="233"/>
      <c r="Q61" s="233"/>
      <c r="R61" s="233"/>
      <c r="S61" s="233"/>
      <c r="T61" s="233"/>
      <c r="U61" s="233"/>
      <c r="V61" s="233"/>
      <c r="W61" s="233"/>
      <c r="X61" s="233"/>
      <c r="Y61" s="233"/>
      <c r="Z61" s="233"/>
      <c r="AA61" s="233"/>
      <c r="AB61" s="233"/>
      <c r="AC61" s="233"/>
      <c r="AD61" s="233"/>
      <c r="AE61" s="233"/>
      <c r="AF61" s="233"/>
      <c r="AG61" s="233"/>
      <c r="AH61" s="233"/>
      <c r="AI61" s="233"/>
      <c r="AJ61" s="233"/>
      <c r="AK61" s="242"/>
      <c r="AL61" s="242"/>
      <c r="AM61" s="242"/>
      <c r="AN61" s="242"/>
      <c r="AO61" s="242"/>
      <c r="AP61" s="242"/>
      <c r="AQ61" s="242"/>
      <c r="AR61" s="242"/>
      <c r="AS61" s="242"/>
      <c r="AT61" s="242"/>
      <c r="AU61" s="210"/>
    </row>
    <row r="62" spans="1:49" ht="21">
      <c r="A62" s="243"/>
      <c r="B62" s="244"/>
      <c r="C62" s="245"/>
      <c r="D62" s="246"/>
      <c r="E62" s="247"/>
      <c r="F62" s="248"/>
      <c r="G62" s="248"/>
      <c r="H62" s="249"/>
      <c r="I62" s="248"/>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c r="AG62" s="244"/>
      <c r="AH62" s="244"/>
      <c r="AI62" s="244"/>
      <c r="AJ62" s="244"/>
      <c r="AK62" s="250"/>
      <c r="AL62" s="250"/>
      <c r="AM62" s="250"/>
      <c r="AN62" s="250"/>
      <c r="AO62" s="250"/>
      <c r="AP62" s="250"/>
      <c r="AQ62" s="250"/>
      <c r="AR62" s="250"/>
      <c r="AS62" s="250"/>
      <c r="AT62" s="250"/>
      <c r="AU62" s="210"/>
    </row>
    <row r="63" spans="1:49" ht="49.5" customHeight="1">
      <c r="A63" s="243"/>
      <c r="B63" s="611"/>
      <c r="C63" s="611"/>
      <c r="D63" s="611"/>
      <c r="E63" s="251"/>
      <c r="F63" s="712" t="str">
        <f>+F34</f>
        <v>ARQ. ANTONIO RUIZ TOVAR</v>
      </c>
      <c r="G63" s="712"/>
      <c r="H63" s="712"/>
      <c r="I63" s="712"/>
      <c r="J63" s="252"/>
      <c r="K63" s="252"/>
      <c r="L63" s="252"/>
      <c r="M63" s="252"/>
      <c r="N63" s="252"/>
      <c r="O63" s="252"/>
      <c r="P63" s="252"/>
      <c r="Q63" s="252"/>
      <c r="R63" s="252"/>
      <c r="S63" s="252"/>
      <c r="T63" s="252"/>
      <c r="U63" s="252"/>
      <c r="V63" s="252"/>
      <c r="W63" s="252"/>
      <c r="X63" s="252"/>
      <c r="Y63" s="252"/>
      <c r="Z63" s="244"/>
      <c r="AA63" s="244"/>
      <c r="AB63" s="244"/>
      <c r="AC63" s="244"/>
      <c r="AD63" s="244"/>
      <c r="AE63" s="244"/>
      <c r="AF63" s="244"/>
      <c r="AG63" s="244"/>
      <c r="AH63" s="244"/>
      <c r="AI63" s="244"/>
      <c r="AJ63" s="244"/>
      <c r="AK63" s="244"/>
      <c r="AL63" s="244"/>
      <c r="AM63" s="244"/>
      <c r="AN63" s="244"/>
      <c r="AO63" s="244"/>
      <c r="AP63" s="244"/>
      <c r="AQ63" s="244"/>
      <c r="AR63" s="244"/>
      <c r="AS63" s="244"/>
      <c r="AT63" s="244"/>
      <c r="AU63" s="210"/>
    </row>
    <row r="64" spans="1:49" ht="21.6" thickBot="1">
      <c r="A64" s="253"/>
      <c r="B64" s="691"/>
      <c r="C64" s="691"/>
      <c r="D64" s="691"/>
      <c r="E64" s="691"/>
      <c r="F64" s="614" t="str">
        <f>+F35</f>
        <v>PROFESIONAL UNIVERSITARIO</v>
      </c>
      <c r="G64" s="614"/>
      <c r="H64" s="614"/>
      <c r="I64" s="614"/>
      <c r="J64" s="254"/>
      <c r="K64" s="254"/>
      <c r="L64" s="254"/>
      <c r="M64" s="254"/>
      <c r="N64" s="254"/>
      <c r="O64" s="254"/>
      <c r="P64" s="254"/>
      <c r="Q64" s="254"/>
      <c r="R64" s="254"/>
      <c r="S64" s="254"/>
      <c r="T64" s="254"/>
      <c r="U64" s="254"/>
      <c r="V64" s="254"/>
      <c r="W64" s="254"/>
      <c r="X64" s="254"/>
      <c r="Y64" s="254"/>
      <c r="Z64" s="255"/>
      <c r="AA64" s="255"/>
      <c r="AB64" s="255"/>
      <c r="AC64" s="255"/>
      <c r="AD64" s="255"/>
      <c r="AE64" s="255"/>
      <c r="AF64" s="255"/>
      <c r="AG64" s="255"/>
      <c r="AH64" s="255"/>
      <c r="AI64" s="255"/>
      <c r="AJ64" s="255"/>
      <c r="AK64" s="255"/>
      <c r="AL64" s="255"/>
      <c r="AM64" s="255"/>
      <c r="AN64" s="255"/>
      <c r="AO64" s="255"/>
      <c r="AP64" s="255"/>
      <c r="AQ64" s="255"/>
      <c r="AR64" s="255"/>
      <c r="AS64" s="255"/>
      <c r="AT64" s="255"/>
      <c r="AU64" s="256"/>
    </row>
    <row r="65" spans="1:49" ht="17.399999999999999">
      <c r="A65" s="259"/>
      <c r="B65" s="259"/>
      <c r="C65" s="259"/>
      <c r="D65" s="259"/>
      <c r="E65" s="259"/>
      <c r="F65" s="259"/>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row>
    <row r="66" spans="1:49" ht="18" thickBot="1">
      <c r="A66" s="259"/>
      <c r="B66" s="259"/>
      <c r="C66" s="259"/>
      <c r="D66" s="259"/>
      <c r="E66" s="259"/>
      <c r="F66" s="259"/>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59"/>
      <c r="AE66" s="259"/>
      <c r="AF66" s="259"/>
      <c r="AG66" s="259"/>
      <c r="AH66" s="259"/>
      <c r="AI66" s="259"/>
      <c r="AJ66" s="259"/>
      <c r="AK66" s="259"/>
      <c r="AL66" s="259"/>
      <c r="AM66" s="259"/>
      <c r="AN66" s="259"/>
      <c r="AO66" s="259"/>
      <c r="AP66" s="259"/>
      <c r="AQ66" s="259"/>
      <c r="AR66" s="259"/>
      <c r="AS66" s="259"/>
      <c r="AT66" s="259"/>
      <c r="AU66" s="259"/>
    </row>
    <row r="67" spans="1:49" s="208" customFormat="1" ht="21.6" thickTop="1">
      <c r="A67" s="272" t="s">
        <v>107</v>
      </c>
      <c r="B67" s="273"/>
      <c r="C67" s="274"/>
      <c r="D67" s="275"/>
      <c r="E67" s="276"/>
      <c r="F67" s="276"/>
      <c r="G67" s="277"/>
      <c r="H67" s="278"/>
      <c r="I67" s="277"/>
      <c r="J67" s="279"/>
      <c r="K67" s="279"/>
      <c r="L67" s="279"/>
      <c r="M67" s="279"/>
      <c r="N67" s="279"/>
      <c r="O67" s="279"/>
      <c r="P67" s="279"/>
      <c r="Q67" s="279"/>
      <c r="R67" s="279"/>
      <c r="S67" s="279"/>
      <c r="T67" s="279"/>
      <c r="U67" s="279"/>
      <c r="V67" s="279"/>
      <c r="W67" s="279"/>
      <c r="X67" s="279"/>
      <c r="Y67" s="279"/>
      <c r="Z67" s="277"/>
      <c r="AA67" s="277"/>
      <c r="AB67" s="277"/>
      <c r="AC67" s="277"/>
      <c r="AD67" s="277"/>
      <c r="AE67" s="277"/>
      <c r="AF67" s="277"/>
      <c r="AG67" s="277"/>
      <c r="AH67" s="277"/>
      <c r="AI67" s="277"/>
      <c r="AJ67" s="277"/>
      <c r="AK67" s="277"/>
      <c r="AL67" s="277"/>
      <c r="AM67" s="277"/>
      <c r="AN67" s="277"/>
      <c r="AO67" s="277"/>
      <c r="AP67" s="277"/>
      <c r="AQ67" s="277"/>
      <c r="AR67" s="277"/>
      <c r="AS67" s="277"/>
      <c r="AT67" s="277"/>
      <c r="AU67" s="280"/>
      <c r="AW67" s="209" t="s">
        <v>108</v>
      </c>
    </row>
    <row r="68" spans="1:49" s="208" customFormat="1" ht="21">
      <c r="A68" s="640" t="s">
        <v>109</v>
      </c>
      <c r="B68" s="640"/>
      <c r="C68" s="641" t="str">
        <f>+'PRESUPUESTO GENERAL'!B11</f>
        <v>PRELIMINARES</v>
      </c>
      <c r="D68" s="642"/>
      <c r="E68" s="643"/>
      <c r="F68" s="643"/>
      <c r="G68" s="643"/>
      <c r="H68" s="643"/>
      <c r="I68" s="643"/>
      <c r="J68" s="643"/>
      <c r="K68" s="643"/>
      <c r="L68" s="643"/>
      <c r="M68" s="643"/>
      <c r="N68" s="643"/>
      <c r="O68" s="643"/>
      <c r="P68" s="643"/>
      <c r="Q68" s="643"/>
      <c r="R68" s="643"/>
      <c r="S68" s="643"/>
      <c r="T68" s="643"/>
      <c r="U68" s="643"/>
      <c r="V68" s="643"/>
      <c r="W68" s="643"/>
      <c r="X68" s="643"/>
      <c r="Y68" s="643"/>
      <c r="Z68" s="643"/>
      <c r="AA68" s="643"/>
      <c r="AB68" s="643"/>
      <c r="AC68" s="643"/>
      <c r="AD68" s="643"/>
      <c r="AE68" s="643"/>
      <c r="AF68" s="644"/>
      <c r="AG68" s="645" t="s">
        <v>8</v>
      </c>
      <c r="AH68" s="646"/>
      <c r="AI68" s="646"/>
      <c r="AJ68" s="646"/>
      <c r="AK68" s="646"/>
      <c r="AL68" s="646"/>
      <c r="AM68" s="647"/>
      <c r="AN68" s="648" t="str">
        <f>+'PRESUPUESTO GENERAL'!C14</f>
        <v>M3</v>
      </c>
      <c r="AO68" s="649"/>
      <c r="AP68" s="649"/>
      <c r="AQ68" s="649"/>
      <c r="AR68" s="649"/>
      <c r="AS68" s="649"/>
      <c r="AT68" s="650"/>
      <c r="AU68" s="281"/>
      <c r="AW68" s="209"/>
    </row>
    <row r="69" spans="1:49" s="208" customFormat="1" ht="21">
      <c r="A69" s="651" t="s">
        <v>110</v>
      </c>
      <c r="B69" s="651"/>
      <c r="C69" s="211">
        <f>+'PRESUPUESTO GENERAL'!A14</f>
        <v>1.3</v>
      </c>
      <c r="D69" s="652" t="str">
        <f>+'PRESUPUESTO GENERAL'!B14</f>
        <v>Demolición placas macizas graderia  (Inc. Ret de Escomb)</v>
      </c>
      <c r="E69" s="653"/>
      <c r="F69" s="653"/>
      <c r="G69" s="653"/>
      <c r="H69" s="653"/>
      <c r="I69" s="653"/>
      <c r="J69" s="653"/>
      <c r="K69" s="653"/>
      <c r="L69" s="653"/>
      <c r="M69" s="653"/>
      <c r="N69" s="653"/>
      <c r="O69" s="653"/>
      <c r="P69" s="653"/>
      <c r="Q69" s="653"/>
      <c r="R69" s="653"/>
      <c r="S69" s="653"/>
      <c r="T69" s="653"/>
      <c r="U69" s="653"/>
      <c r="V69" s="653"/>
      <c r="W69" s="653"/>
      <c r="X69" s="653"/>
      <c r="Y69" s="653"/>
      <c r="Z69" s="653"/>
      <c r="AA69" s="653"/>
      <c r="AB69" s="653"/>
      <c r="AC69" s="653"/>
      <c r="AD69" s="653"/>
      <c r="AE69" s="653"/>
      <c r="AF69" s="654"/>
      <c r="AG69" s="645" t="s">
        <v>111</v>
      </c>
      <c r="AH69" s="646"/>
      <c r="AI69" s="646"/>
      <c r="AJ69" s="646"/>
      <c r="AK69" s="646"/>
      <c r="AL69" s="646"/>
      <c r="AM69" s="647"/>
      <c r="AN69" s="655">
        <f>+J85</f>
        <v>3.34</v>
      </c>
      <c r="AO69" s="649"/>
      <c r="AP69" s="649"/>
      <c r="AQ69" s="649"/>
      <c r="AR69" s="649"/>
      <c r="AS69" s="649"/>
      <c r="AT69" s="650"/>
      <c r="AU69" s="281"/>
      <c r="AW69" s="209"/>
    </row>
    <row r="70" spans="1:49" s="208" customFormat="1" ht="14.4" customHeight="1">
      <c r="A70" s="213"/>
      <c r="B70" s="213"/>
      <c r="C70" s="213"/>
      <c r="D70" s="213"/>
      <c r="E70" s="213"/>
      <c r="F70" s="213"/>
      <c r="G70" s="213"/>
      <c r="H70" s="214"/>
      <c r="I70" s="213"/>
      <c r="J70" s="213"/>
      <c r="K70" s="627"/>
      <c r="L70" s="627"/>
      <c r="M70" s="627"/>
      <c r="N70" s="627"/>
      <c r="O70" s="627"/>
      <c r="P70" s="627"/>
      <c r="Q70" s="627"/>
      <c r="R70" s="627"/>
      <c r="S70" s="627"/>
      <c r="T70" s="627"/>
      <c r="U70" s="627"/>
      <c r="V70" s="627"/>
      <c r="W70" s="627"/>
      <c r="X70" s="627"/>
      <c r="Y70" s="627"/>
      <c r="Z70" s="627"/>
      <c r="AA70" s="628"/>
      <c r="AB70" s="627"/>
      <c r="AC70" s="627"/>
      <c r="AD70" s="627"/>
      <c r="AE70" s="627"/>
      <c r="AF70" s="627"/>
      <c r="AG70" s="627"/>
      <c r="AH70" s="627"/>
      <c r="AI70" s="627"/>
      <c r="AJ70" s="627"/>
      <c r="AK70" s="627"/>
      <c r="AL70" s="627"/>
      <c r="AM70" s="627"/>
      <c r="AN70" s="627"/>
      <c r="AO70" s="627"/>
      <c r="AP70" s="627"/>
      <c r="AQ70" s="627"/>
      <c r="AR70" s="627"/>
      <c r="AS70" s="627"/>
      <c r="AT70" s="627"/>
      <c r="AU70" s="281"/>
      <c r="AW70" s="209"/>
    </row>
    <row r="71" spans="1:49" s="208" customFormat="1" ht="21">
      <c r="A71" s="629" t="s">
        <v>112</v>
      </c>
      <c r="B71" s="610"/>
      <c r="C71" s="630" t="s">
        <v>113</v>
      </c>
      <c r="D71" s="630"/>
      <c r="E71" s="630"/>
      <c r="F71" s="630"/>
      <c r="G71" s="630" t="s">
        <v>114</v>
      </c>
      <c r="H71" s="631" t="s">
        <v>115</v>
      </c>
      <c r="I71" s="630" t="s">
        <v>116</v>
      </c>
      <c r="J71" s="630" t="s">
        <v>64</v>
      </c>
      <c r="K71" s="633"/>
      <c r="L71" s="633"/>
      <c r="M71" s="633"/>
      <c r="N71" s="633"/>
      <c r="O71" s="633"/>
      <c r="P71" s="633"/>
      <c r="Q71" s="633"/>
      <c r="R71" s="633"/>
      <c r="S71" s="633"/>
      <c r="T71" s="633"/>
      <c r="U71" s="633"/>
      <c r="V71" s="633"/>
      <c r="W71" s="633"/>
      <c r="X71" s="633"/>
      <c r="Y71" s="633"/>
      <c r="Z71" s="633"/>
      <c r="AA71" s="633"/>
      <c r="AB71" s="633"/>
      <c r="AC71" s="633"/>
      <c r="AD71" s="633"/>
      <c r="AE71" s="633"/>
      <c r="AF71" s="633"/>
      <c r="AG71" s="633"/>
      <c r="AH71" s="633"/>
      <c r="AI71" s="633"/>
      <c r="AJ71" s="633"/>
      <c r="AK71" s="633"/>
      <c r="AL71" s="633"/>
      <c r="AM71" s="633"/>
      <c r="AN71" s="633"/>
      <c r="AO71" s="633"/>
      <c r="AP71" s="633"/>
      <c r="AQ71" s="633"/>
      <c r="AR71" s="633"/>
      <c r="AS71" s="633"/>
      <c r="AT71" s="633"/>
      <c r="AU71" s="281"/>
      <c r="AW71" s="209"/>
    </row>
    <row r="72" spans="1:49" s="208" customFormat="1" ht="21">
      <c r="A72" s="603"/>
      <c r="B72" s="604"/>
      <c r="C72" s="215" t="s">
        <v>117</v>
      </c>
      <c r="D72" s="215" t="s">
        <v>118</v>
      </c>
      <c r="E72" s="215" t="s">
        <v>119</v>
      </c>
      <c r="F72" s="215" t="s">
        <v>120</v>
      </c>
      <c r="G72" s="630"/>
      <c r="H72" s="632"/>
      <c r="I72" s="630"/>
      <c r="J72" s="630"/>
      <c r="K72" s="633"/>
      <c r="L72" s="633"/>
      <c r="M72" s="633"/>
      <c r="N72" s="633"/>
      <c r="O72" s="633"/>
      <c r="P72" s="633"/>
      <c r="Q72" s="633"/>
      <c r="R72" s="633"/>
      <c r="S72" s="633"/>
      <c r="T72" s="633"/>
      <c r="U72" s="633"/>
      <c r="V72" s="633"/>
      <c r="W72" s="633"/>
      <c r="X72" s="633"/>
      <c r="Y72" s="633"/>
      <c r="Z72" s="633"/>
      <c r="AA72" s="633"/>
      <c r="AB72" s="633"/>
      <c r="AC72" s="633"/>
      <c r="AD72" s="633"/>
      <c r="AE72" s="633"/>
      <c r="AF72" s="633"/>
      <c r="AG72" s="633"/>
      <c r="AH72" s="633"/>
      <c r="AI72" s="633"/>
      <c r="AJ72" s="633"/>
      <c r="AK72" s="633"/>
      <c r="AL72" s="633"/>
      <c r="AM72" s="633"/>
      <c r="AN72" s="633"/>
      <c r="AO72" s="633"/>
      <c r="AP72" s="633"/>
      <c r="AQ72" s="633"/>
      <c r="AR72" s="633"/>
      <c r="AS72" s="633"/>
      <c r="AT72" s="633"/>
      <c r="AU72" s="281"/>
      <c r="AW72" s="209"/>
    </row>
    <row r="73" spans="1:49" s="208" customFormat="1" ht="21">
      <c r="A73" s="634"/>
      <c r="B73" s="635"/>
      <c r="C73" s="638"/>
      <c r="D73" s="638"/>
      <c r="E73" s="638"/>
      <c r="F73" s="638"/>
      <c r="G73" s="638"/>
      <c r="H73" s="638"/>
      <c r="I73" s="638"/>
      <c r="J73" s="638"/>
      <c r="K73" s="263"/>
      <c r="L73" s="264"/>
      <c r="M73" s="264"/>
      <c r="N73" s="264"/>
      <c r="O73" s="264"/>
      <c r="P73" s="264"/>
      <c r="Q73" s="264"/>
      <c r="R73" s="264"/>
      <c r="S73" s="264"/>
      <c r="T73" s="264"/>
      <c r="U73" s="264"/>
      <c r="V73" s="264"/>
      <c r="W73" s="264"/>
      <c r="X73" s="264"/>
      <c r="Y73" s="264"/>
      <c r="Z73" s="264"/>
      <c r="AA73" s="264"/>
      <c r="AB73" s="264"/>
      <c r="AC73" s="264"/>
      <c r="AD73" s="264"/>
      <c r="AE73" s="264"/>
      <c r="AF73" s="264"/>
      <c r="AG73" s="264"/>
      <c r="AH73" s="264"/>
      <c r="AI73" s="264"/>
      <c r="AJ73" s="264"/>
      <c r="AK73" s="264"/>
      <c r="AL73" s="264"/>
      <c r="AM73" s="264"/>
      <c r="AN73" s="264"/>
      <c r="AO73" s="264"/>
      <c r="AP73" s="264"/>
      <c r="AQ73" s="264"/>
      <c r="AR73" s="264"/>
      <c r="AS73" s="264"/>
      <c r="AT73" s="265"/>
      <c r="AU73" s="281"/>
      <c r="AW73" s="209"/>
    </row>
    <row r="74" spans="1:49" s="208" customFormat="1" ht="21">
      <c r="A74" s="636"/>
      <c r="B74" s="637"/>
      <c r="C74" s="639"/>
      <c r="D74" s="639"/>
      <c r="E74" s="639"/>
      <c r="F74" s="639"/>
      <c r="G74" s="639"/>
      <c r="H74" s="639"/>
      <c r="I74" s="639"/>
      <c r="J74" s="639"/>
      <c r="K74" s="263"/>
      <c r="L74" s="264"/>
      <c r="M74" s="264"/>
      <c r="N74" s="264"/>
      <c r="O74" s="264"/>
      <c r="P74" s="264"/>
      <c r="Q74" s="264"/>
      <c r="R74" s="264"/>
      <c r="S74" s="264"/>
      <c r="T74" s="264"/>
      <c r="U74" s="264"/>
      <c r="V74" s="264"/>
      <c r="W74" s="264"/>
      <c r="X74" s="264"/>
      <c r="Y74" s="264"/>
      <c r="Z74" s="264"/>
      <c r="AA74" s="264"/>
      <c r="AB74" s="264"/>
      <c r="AC74" s="264"/>
      <c r="AD74" s="264"/>
      <c r="AE74" s="264"/>
      <c r="AF74" s="264"/>
      <c r="AG74" s="264"/>
      <c r="AH74" s="264"/>
      <c r="AI74" s="264"/>
      <c r="AJ74" s="264"/>
      <c r="AK74" s="264"/>
      <c r="AL74" s="264"/>
      <c r="AM74" s="264"/>
      <c r="AN74" s="264"/>
      <c r="AO74" s="264"/>
      <c r="AP74" s="264"/>
      <c r="AQ74" s="264"/>
      <c r="AR74" s="264"/>
      <c r="AS74" s="264"/>
      <c r="AT74" s="265"/>
      <c r="AU74" s="281"/>
      <c r="AW74" s="209"/>
    </row>
    <row r="75" spans="1:49" s="217" customFormat="1" ht="13.95" customHeight="1">
      <c r="A75" s="715" t="s">
        <v>240</v>
      </c>
      <c r="B75" s="706"/>
      <c r="C75" s="621">
        <v>3.5</v>
      </c>
      <c r="D75" s="621">
        <v>1</v>
      </c>
      <c r="E75" s="716">
        <v>0.4</v>
      </c>
      <c r="F75" s="621"/>
      <c r="G75" s="680">
        <f>C75*D75*E75</f>
        <v>1.4000000000000001</v>
      </c>
      <c r="H75" s="621">
        <v>1</v>
      </c>
      <c r="I75" s="620" t="s">
        <v>49</v>
      </c>
      <c r="J75" s="680">
        <f>G75*H75</f>
        <v>1.4000000000000001</v>
      </c>
      <c r="K75" s="263"/>
      <c r="L75" s="264"/>
      <c r="M75" s="264"/>
      <c r="N75" s="264"/>
      <c r="O75" s="264"/>
      <c r="P75" s="264"/>
      <c r="Q75" s="264"/>
      <c r="R75" s="264"/>
      <c r="S75" s="264"/>
      <c r="T75" s="264"/>
      <c r="U75" s="264"/>
      <c r="V75" s="264"/>
      <c r="W75" s="264"/>
      <c r="X75" s="264"/>
      <c r="Y75" s="264"/>
      <c r="Z75" s="264"/>
      <c r="AA75" s="264"/>
      <c r="AB75" s="264"/>
      <c r="AC75" s="264"/>
      <c r="AD75" s="264"/>
      <c r="AE75" s="264"/>
      <c r="AF75" s="264"/>
      <c r="AG75" s="264"/>
      <c r="AH75" s="264"/>
      <c r="AI75" s="264"/>
      <c r="AJ75" s="264"/>
      <c r="AK75" s="264"/>
      <c r="AL75" s="264"/>
      <c r="AM75" s="264"/>
      <c r="AN75" s="264"/>
      <c r="AO75" s="264"/>
      <c r="AP75" s="264"/>
      <c r="AQ75" s="264"/>
      <c r="AR75" s="264"/>
      <c r="AS75" s="264"/>
      <c r="AT75" s="265"/>
      <c r="AU75" s="282"/>
    </row>
    <row r="76" spans="1:49" s="217" customFormat="1" ht="13.95" customHeight="1">
      <c r="A76" s="617"/>
      <c r="B76" s="618"/>
      <c r="C76" s="621"/>
      <c r="D76" s="621"/>
      <c r="E76" s="717"/>
      <c r="F76" s="621"/>
      <c r="G76" s="620"/>
      <c r="H76" s="621"/>
      <c r="I76" s="621"/>
      <c r="J76" s="620"/>
      <c r="K76" s="263"/>
      <c r="L76" s="264"/>
      <c r="M76" s="264"/>
      <c r="N76" s="264"/>
      <c r="O76" s="264"/>
      <c r="P76" s="264"/>
      <c r="Q76" s="264"/>
      <c r="R76" s="264"/>
      <c r="S76" s="264"/>
      <c r="T76" s="264"/>
      <c r="U76" s="264"/>
      <c r="V76" s="264"/>
      <c r="W76" s="264"/>
      <c r="X76" s="264"/>
      <c r="Y76" s="264"/>
      <c r="Z76" s="264"/>
      <c r="AA76" s="264"/>
      <c r="AB76" s="264"/>
      <c r="AC76" s="264"/>
      <c r="AD76" s="264"/>
      <c r="AE76" s="264"/>
      <c r="AF76" s="264"/>
      <c r="AG76" s="264"/>
      <c r="AH76" s="264"/>
      <c r="AI76" s="264"/>
      <c r="AJ76" s="264"/>
      <c r="AK76" s="264"/>
      <c r="AL76" s="264"/>
      <c r="AM76" s="264"/>
      <c r="AN76" s="264"/>
      <c r="AO76" s="264"/>
      <c r="AP76" s="264"/>
      <c r="AQ76" s="264"/>
      <c r="AR76" s="264"/>
      <c r="AS76" s="264"/>
      <c r="AT76" s="265"/>
      <c r="AU76" s="282"/>
    </row>
    <row r="77" spans="1:49" s="217" customFormat="1" ht="13.95" customHeight="1">
      <c r="A77" s="715" t="s">
        <v>241</v>
      </c>
      <c r="B77" s="706"/>
      <c r="C77" s="620">
        <v>10.75</v>
      </c>
      <c r="D77" s="620">
        <v>1.8</v>
      </c>
      <c r="E77" s="622">
        <v>0.1</v>
      </c>
      <c r="F77" s="620"/>
      <c r="G77" s="680">
        <f>C77*D77*E77</f>
        <v>1.9350000000000003</v>
      </c>
      <c r="H77" s="621">
        <v>1</v>
      </c>
      <c r="I77" s="620" t="s">
        <v>49</v>
      </c>
      <c r="J77" s="680">
        <f>G77*H77</f>
        <v>1.9350000000000003</v>
      </c>
      <c r="K77" s="263"/>
      <c r="L77" s="264"/>
      <c r="M77" s="264"/>
      <c r="N77" s="264"/>
      <c r="O77" s="264"/>
      <c r="P77" s="264"/>
      <c r="Q77" s="264"/>
      <c r="R77" s="264"/>
      <c r="S77" s="264"/>
      <c r="T77" s="264"/>
      <c r="U77" s="264"/>
      <c r="V77" s="264"/>
      <c r="W77" s="264"/>
      <c r="X77" s="264"/>
      <c r="Y77" s="264"/>
      <c r="Z77" s="264"/>
      <c r="AA77" s="264"/>
      <c r="AB77" s="264"/>
      <c r="AC77" s="264"/>
      <c r="AD77" s="264"/>
      <c r="AE77" s="264"/>
      <c r="AF77" s="264"/>
      <c r="AG77" s="264"/>
      <c r="AH77" s="264"/>
      <c r="AI77" s="264"/>
      <c r="AJ77" s="264"/>
      <c r="AK77" s="264"/>
      <c r="AL77" s="264"/>
      <c r="AM77" s="264"/>
      <c r="AN77" s="264"/>
      <c r="AO77" s="264"/>
      <c r="AP77" s="264"/>
      <c r="AQ77" s="264"/>
      <c r="AR77" s="264"/>
      <c r="AS77" s="264"/>
      <c r="AT77" s="265"/>
      <c r="AU77" s="282"/>
    </row>
    <row r="78" spans="1:49" s="217" customFormat="1" ht="13.95" customHeight="1">
      <c r="A78" s="617"/>
      <c r="B78" s="618"/>
      <c r="C78" s="621"/>
      <c r="D78" s="621"/>
      <c r="E78" s="623"/>
      <c r="F78" s="621"/>
      <c r="G78" s="620"/>
      <c r="H78" s="621"/>
      <c r="I78" s="621"/>
      <c r="J78" s="620"/>
      <c r="K78" s="263"/>
      <c r="L78" s="264"/>
      <c r="M78" s="264"/>
      <c r="N78" s="264"/>
      <c r="O78" s="264"/>
      <c r="P78" s="264"/>
      <c r="Q78" s="264"/>
      <c r="R78" s="264"/>
      <c r="S78" s="264"/>
      <c r="T78" s="264"/>
      <c r="U78" s="264"/>
      <c r="V78" s="264"/>
      <c r="W78" s="264"/>
      <c r="X78" s="264"/>
      <c r="Y78" s="264"/>
      <c r="Z78" s="264"/>
      <c r="AA78" s="264"/>
      <c r="AB78" s="264"/>
      <c r="AC78" s="264"/>
      <c r="AD78" s="264"/>
      <c r="AE78" s="264"/>
      <c r="AF78" s="264"/>
      <c r="AG78" s="264"/>
      <c r="AH78" s="264"/>
      <c r="AI78" s="264"/>
      <c r="AJ78" s="264"/>
      <c r="AK78" s="264"/>
      <c r="AL78" s="264"/>
      <c r="AM78" s="264"/>
      <c r="AN78" s="264"/>
      <c r="AO78" s="264"/>
      <c r="AP78" s="264"/>
      <c r="AQ78" s="264"/>
      <c r="AR78" s="264"/>
      <c r="AS78" s="264"/>
      <c r="AT78" s="265"/>
      <c r="AU78" s="282"/>
    </row>
    <row r="79" spans="1:49" s="208" customFormat="1" ht="21">
      <c r="A79" s="715"/>
      <c r="B79" s="706"/>
      <c r="C79" s="620"/>
      <c r="D79" s="620"/>
      <c r="E79" s="622"/>
      <c r="F79" s="620"/>
      <c r="G79" s="711"/>
      <c r="H79" s="620"/>
      <c r="I79" s="620"/>
      <c r="J79" s="711"/>
      <c r="K79" s="263"/>
      <c r="L79" s="264"/>
      <c r="M79" s="264"/>
      <c r="N79" s="264"/>
      <c r="O79" s="264"/>
      <c r="P79" s="264"/>
      <c r="Q79" s="264"/>
      <c r="R79" s="264"/>
      <c r="S79" s="264"/>
      <c r="T79" s="264"/>
      <c r="U79" s="264"/>
      <c r="V79" s="264"/>
      <c r="W79" s="264"/>
      <c r="X79" s="264"/>
      <c r="Y79" s="264"/>
      <c r="Z79" s="264"/>
      <c r="AA79" s="264"/>
      <c r="AB79" s="264"/>
      <c r="AC79" s="264"/>
      <c r="AD79" s="264"/>
      <c r="AE79" s="264"/>
      <c r="AF79" s="264"/>
      <c r="AG79" s="264"/>
      <c r="AH79" s="264"/>
      <c r="AI79" s="264"/>
      <c r="AJ79" s="264"/>
      <c r="AK79" s="264"/>
      <c r="AL79" s="264"/>
      <c r="AM79" s="264"/>
      <c r="AN79" s="264"/>
      <c r="AO79" s="264"/>
      <c r="AP79" s="264"/>
      <c r="AQ79" s="264"/>
      <c r="AR79" s="264"/>
      <c r="AS79" s="264"/>
      <c r="AT79" s="265"/>
      <c r="AU79" s="281"/>
      <c r="AW79" s="209"/>
    </row>
    <row r="80" spans="1:49" s="208" customFormat="1" ht="21">
      <c r="A80" s="617"/>
      <c r="B80" s="618"/>
      <c r="C80" s="621"/>
      <c r="D80" s="621"/>
      <c r="E80" s="623"/>
      <c r="F80" s="621"/>
      <c r="G80" s="620"/>
      <c r="H80" s="621"/>
      <c r="I80" s="621"/>
      <c r="J80" s="620"/>
      <c r="K80" s="263"/>
      <c r="L80" s="264"/>
      <c r="M80" s="264"/>
      <c r="N80" s="264"/>
      <c r="O80" s="264"/>
      <c r="P80" s="264"/>
      <c r="Q80" s="264"/>
      <c r="R80" s="264"/>
      <c r="S80" s="264"/>
      <c r="T80" s="264"/>
      <c r="U80" s="264"/>
      <c r="V80" s="264"/>
      <c r="W80" s="264"/>
      <c r="X80" s="264"/>
      <c r="Y80" s="264"/>
      <c r="Z80" s="264"/>
      <c r="AA80" s="264"/>
      <c r="AB80" s="264"/>
      <c r="AC80" s="264"/>
      <c r="AD80" s="264"/>
      <c r="AE80" s="264"/>
      <c r="AF80" s="264"/>
      <c r="AG80" s="264"/>
      <c r="AH80" s="264"/>
      <c r="AI80" s="264"/>
      <c r="AJ80" s="264"/>
      <c r="AK80" s="264"/>
      <c r="AL80" s="264"/>
      <c r="AM80" s="264"/>
      <c r="AN80" s="264"/>
      <c r="AO80" s="264"/>
      <c r="AP80" s="264"/>
      <c r="AQ80" s="264"/>
      <c r="AR80" s="264"/>
      <c r="AS80" s="264"/>
      <c r="AT80" s="265"/>
      <c r="AU80" s="281"/>
      <c r="AW80" s="209"/>
    </row>
    <row r="81" spans="1:49" s="208" customFormat="1" ht="15" customHeight="1">
      <c r="A81" s="715"/>
      <c r="B81" s="706"/>
      <c r="C81" s="620"/>
      <c r="D81" s="620"/>
      <c r="E81" s="622"/>
      <c r="F81" s="620"/>
      <c r="G81" s="620"/>
      <c r="H81" s="620"/>
      <c r="I81" s="620"/>
      <c r="J81" s="624"/>
      <c r="K81" s="263"/>
      <c r="L81" s="264"/>
      <c r="M81" s="264"/>
      <c r="N81" s="264"/>
      <c r="O81" s="264"/>
      <c r="P81" s="264"/>
      <c r="Q81" s="264"/>
      <c r="R81" s="264"/>
      <c r="S81" s="264"/>
      <c r="T81" s="264"/>
      <c r="U81" s="264"/>
      <c r="V81" s="264"/>
      <c r="W81" s="264"/>
      <c r="X81" s="264"/>
      <c r="Y81" s="264"/>
      <c r="Z81" s="264"/>
      <c r="AA81" s="264"/>
      <c r="AB81" s="264"/>
      <c r="AC81" s="264"/>
      <c r="AD81" s="264"/>
      <c r="AE81" s="264"/>
      <c r="AF81" s="264"/>
      <c r="AG81" s="264"/>
      <c r="AH81" s="264"/>
      <c r="AI81" s="264"/>
      <c r="AJ81" s="264"/>
      <c r="AK81" s="264"/>
      <c r="AL81" s="264"/>
      <c r="AM81" s="264"/>
      <c r="AN81" s="264"/>
      <c r="AO81" s="264"/>
      <c r="AP81" s="264"/>
      <c r="AQ81" s="264"/>
      <c r="AR81" s="264"/>
      <c r="AS81" s="264"/>
      <c r="AT81" s="265"/>
      <c r="AU81" s="281"/>
      <c r="AW81" s="209"/>
    </row>
    <row r="82" spans="1:49" s="208" customFormat="1" ht="15" customHeight="1">
      <c r="A82" s="617"/>
      <c r="B82" s="618"/>
      <c r="C82" s="621"/>
      <c r="D82" s="621"/>
      <c r="E82" s="623"/>
      <c r="F82" s="621"/>
      <c r="G82" s="621"/>
      <c r="H82" s="621"/>
      <c r="I82" s="621"/>
      <c r="J82" s="625"/>
      <c r="K82" s="263"/>
      <c r="L82" s="264"/>
      <c r="M82" s="264"/>
      <c r="N82" s="264"/>
      <c r="O82" s="264"/>
      <c r="P82" s="264"/>
      <c r="Q82" s="264"/>
      <c r="R82" s="264"/>
      <c r="S82" s="264"/>
      <c r="T82" s="264"/>
      <c r="U82" s="264"/>
      <c r="V82" s="264"/>
      <c r="W82" s="264"/>
      <c r="X82" s="264"/>
      <c r="Y82" s="264"/>
      <c r="Z82" s="264"/>
      <c r="AA82" s="264"/>
      <c r="AB82" s="264"/>
      <c r="AC82" s="264"/>
      <c r="AD82" s="264"/>
      <c r="AE82" s="264"/>
      <c r="AF82" s="264"/>
      <c r="AG82" s="264"/>
      <c r="AH82" s="264"/>
      <c r="AI82" s="264"/>
      <c r="AJ82" s="264"/>
      <c r="AK82" s="264"/>
      <c r="AL82" s="264"/>
      <c r="AM82" s="264"/>
      <c r="AN82" s="264"/>
      <c r="AO82" s="264"/>
      <c r="AP82" s="264"/>
      <c r="AQ82" s="264"/>
      <c r="AR82" s="264"/>
      <c r="AS82" s="264"/>
      <c r="AT82" s="265"/>
      <c r="AU82" s="281"/>
      <c r="AW82" s="209"/>
    </row>
    <row r="83" spans="1:49" s="208" customFormat="1" ht="15" customHeight="1">
      <c r="A83" s="715"/>
      <c r="B83" s="706"/>
      <c r="C83" s="620"/>
      <c r="D83" s="620"/>
      <c r="E83" s="622"/>
      <c r="F83" s="620"/>
      <c r="G83" s="620"/>
      <c r="H83" s="620"/>
      <c r="I83" s="620"/>
      <c r="J83" s="624"/>
      <c r="K83" s="263"/>
      <c r="L83" s="264"/>
      <c r="M83" s="264"/>
      <c r="N83" s="264"/>
      <c r="O83" s="264"/>
      <c r="P83" s="264"/>
      <c r="Q83" s="264"/>
      <c r="R83" s="264"/>
      <c r="S83" s="264"/>
      <c r="T83" s="264"/>
      <c r="U83" s="264"/>
      <c r="V83" s="264"/>
      <c r="W83" s="264"/>
      <c r="X83" s="264"/>
      <c r="Y83" s="264"/>
      <c r="Z83" s="264"/>
      <c r="AA83" s="264"/>
      <c r="AB83" s="264"/>
      <c r="AC83" s="264"/>
      <c r="AD83" s="264"/>
      <c r="AE83" s="264"/>
      <c r="AF83" s="264"/>
      <c r="AG83" s="264"/>
      <c r="AH83" s="264"/>
      <c r="AI83" s="264"/>
      <c r="AJ83" s="264"/>
      <c r="AK83" s="264"/>
      <c r="AL83" s="264"/>
      <c r="AM83" s="264"/>
      <c r="AN83" s="264"/>
      <c r="AO83" s="264"/>
      <c r="AP83" s="264"/>
      <c r="AQ83" s="264"/>
      <c r="AR83" s="264"/>
      <c r="AS83" s="264"/>
      <c r="AT83" s="265"/>
      <c r="AU83" s="281"/>
      <c r="AW83" s="209"/>
    </row>
    <row r="84" spans="1:49" s="208" customFormat="1" ht="15" customHeight="1">
      <c r="A84" s="617"/>
      <c r="B84" s="618"/>
      <c r="C84" s="621"/>
      <c r="D84" s="621"/>
      <c r="E84" s="623"/>
      <c r="F84" s="621"/>
      <c r="G84" s="621"/>
      <c r="H84" s="621"/>
      <c r="I84" s="621"/>
      <c r="J84" s="625"/>
      <c r="K84" s="263"/>
      <c r="L84" s="264"/>
      <c r="M84" s="264"/>
      <c r="N84" s="264"/>
      <c r="O84" s="264"/>
      <c r="P84" s="264"/>
      <c r="Q84" s="264"/>
      <c r="R84" s="264"/>
      <c r="S84" s="264"/>
      <c r="T84" s="264"/>
      <c r="U84" s="264"/>
      <c r="V84" s="264"/>
      <c r="W84" s="264"/>
      <c r="X84" s="264"/>
      <c r="Y84" s="264"/>
      <c r="Z84" s="264"/>
      <c r="AA84" s="264"/>
      <c r="AB84" s="264"/>
      <c r="AC84" s="264"/>
      <c r="AD84" s="264"/>
      <c r="AE84" s="264"/>
      <c r="AF84" s="264"/>
      <c r="AG84" s="264"/>
      <c r="AH84" s="264"/>
      <c r="AI84" s="264"/>
      <c r="AJ84" s="264"/>
      <c r="AK84" s="264"/>
      <c r="AL84" s="264"/>
      <c r="AM84" s="264"/>
      <c r="AN84" s="264"/>
      <c r="AO84" s="264"/>
      <c r="AP84" s="264"/>
      <c r="AQ84" s="264"/>
      <c r="AR84" s="264"/>
      <c r="AS84" s="264"/>
      <c r="AT84" s="265"/>
      <c r="AU84" s="281"/>
      <c r="AW84" s="209"/>
    </row>
    <row r="85" spans="1:49" s="208" customFormat="1" ht="24.75" customHeight="1">
      <c r="A85" s="283"/>
      <c r="B85" s="225"/>
      <c r="C85" s="225"/>
      <c r="D85" s="225"/>
      <c r="E85" s="226" t="s">
        <v>121</v>
      </c>
      <c r="F85" s="227">
        <v>2</v>
      </c>
      <c r="G85" s="228" t="s">
        <v>122</v>
      </c>
      <c r="H85" s="229"/>
      <c r="I85" s="230" t="s">
        <v>64</v>
      </c>
      <c r="J85" s="231">
        <f>ROUND(SUM(J75:J84),F85)</f>
        <v>3.34</v>
      </c>
      <c r="K85" s="266"/>
      <c r="L85" s="267"/>
      <c r="M85" s="267"/>
      <c r="N85" s="267"/>
      <c r="O85" s="267"/>
      <c r="P85" s="267"/>
      <c r="Q85" s="264"/>
      <c r="R85" s="264"/>
      <c r="S85" s="264"/>
      <c r="T85" s="264"/>
      <c r="U85" s="264"/>
      <c r="V85" s="264"/>
      <c r="W85" s="264"/>
      <c r="X85" s="264"/>
      <c r="Y85" s="264"/>
      <c r="Z85" s="264"/>
      <c r="AA85" s="264"/>
      <c r="AB85" s="264"/>
      <c r="AC85" s="264"/>
      <c r="AD85" s="264"/>
      <c r="AE85" s="264"/>
      <c r="AF85" s="264"/>
      <c r="AG85" s="264"/>
      <c r="AH85" s="264"/>
      <c r="AI85" s="264"/>
      <c r="AJ85" s="264"/>
      <c r="AK85" s="264"/>
      <c r="AL85" s="264"/>
      <c r="AM85" s="264"/>
      <c r="AN85" s="264"/>
      <c r="AO85" s="264"/>
      <c r="AP85" s="264"/>
      <c r="AQ85" s="264"/>
      <c r="AR85" s="264"/>
      <c r="AS85" s="264"/>
      <c r="AT85" s="265"/>
      <c r="AU85" s="281"/>
      <c r="AW85" s="209"/>
    </row>
    <row r="86" spans="1:49" s="208" customFormat="1" ht="21">
      <c r="A86" s="284"/>
      <c r="B86" s="233"/>
      <c r="C86" s="233"/>
      <c r="D86" s="233"/>
      <c r="E86" s="233"/>
      <c r="F86" s="233"/>
      <c r="G86" s="233"/>
      <c r="H86" s="233"/>
      <c r="I86" s="234"/>
      <c r="J86" s="233"/>
      <c r="K86" s="268"/>
      <c r="L86" s="269"/>
      <c r="M86" s="269"/>
      <c r="N86" s="269"/>
      <c r="O86" s="269"/>
      <c r="P86" s="269"/>
      <c r="Q86" s="270"/>
      <c r="R86" s="270"/>
      <c r="S86" s="270"/>
      <c r="T86" s="270"/>
      <c r="U86" s="270"/>
      <c r="V86" s="270"/>
      <c r="W86" s="270"/>
      <c r="X86" s="270"/>
      <c r="Y86" s="270"/>
      <c r="Z86" s="270"/>
      <c r="AA86" s="270"/>
      <c r="AB86" s="270"/>
      <c r="AC86" s="270"/>
      <c r="AD86" s="270"/>
      <c r="AE86" s="270"/>
      <c r="AF86" s="270"/>
      <c r="AG86" s="270"/>
      <c r="AH86" s="270"/>
      <c r="AI86" s="270"/>
      <c r="AJ86" s="270"/>
      <c r="AK86" s="270"/>
      <c r="AL86" s="270"/>
      <c r="AM86" s="270"/>
      <c r="AN86" s="270"/>
      <c r="AO86" s="270"/>
      <c r="AP86" s="270"/>
      <c r="AQ86" s="270"/>
      <c r="AR86" s="270"/>
      <c r="AS86" s="270"/>
      <c r="AT86" s="271"/>
      <c r="AU86" s="281"/>
      <c r="AW86" s="209"/>
    </row>
    <row r="87" spans="1:49" s="208" customFormat="1" ht="21">
      <c r="A87" s="603"/>
      <c r="B87" s="604"/>
      <c r="C87" s="604"/>
      <c r="D87" s="604"/>
      <c r="E87" s="604"/>
      <c r="F87" s="604"/>
      <c r="G87" s="604"/>
      <c r="H87" s="604"/>
      <c r="I87" s="604"/>
      <c r="J87" s="235"/>
      <c r="K87" s="268"/>
      <c r="L87" s="269"/>
      <c r="M87" s="269"/>
      <c r="N87" s="269"/>
      <c r="O87" s="269"/>
      <c r="P87" s="269"/>
      <c r="Q87" s="270"/>
      <c r="R87" s="270"/>
      <c r="S87" s="270"/>
      <c r="T87" s="270"/>
      <c r="U87" s="270"/>
      <c r="V87" s="270"/>
      <c r="W87" s="270"/>
      <c r="X87" s="270"/>
      <c r="Y87" s="270"/>
      <c r="Z87" s="270"/>
      <c r="AA87" s="270"/>
      <c r="AB87" s="270"/>
      <c r="AC87" s="270"/>
      <c r="AD87" s="270"/>
      <c r="AE87" s="270"/>
      <c r="AF87" s="270"/>
      <c r="AG87" s="270"/>
      <c r="AH87" s="270"/>
      <c r="AI87" s="270"/>
      <c r="AJ87" s="270"/>
      <c r="AK87" s="270"/>
      <c r="AL87" s="270"/>
      <c r="AM87" s="270"/>
      <c r="AN87" s="270"/>
      <c r="AO87" s="270"/>
      <c r="AP87" s="270"/>
      <c r="AQ87" s="270"/>
      <c r="AR87" s="270"/>
      <c r="AS87" s="270"/>
      <c r="AT87" s="271"/>
      <c r="AU87" s="281"/>
      <c r="AW87" s="209"/>
    </row>
    <row r="88" spans="1:49" s="208" customFormat="1" ht="15" customHeight="1">
      <c r="A88" s="285" t="s">
        <v>123</v>
      </c>
      <c r="B88" s="605"/>
      <c r="C88" s="605"/>
      <c r="D88" s="605"/>
      <c r="E88" s="605"/>
      <c r="F88" s="605"/>
      <c r="G88" s="605"/>
      <c r="H88" s="605"/>
      <c r="I88" s="605"/>
      <c r="J88" s="605"/>
      <c r="K88" s="605"/>
      <c r="L88" s="605"/>
      <c r="M88" s="605"/>
      <c r="N88" s="605"/>
      <c r="O88" s="605"/>
      <c r="P88" s="605"/>
      <c r="Q88" s="605"/>
      <c r="R88" s="605"/>
      <c r="S88" s="605"/>
      <c r="T88" s="605"/>
      <c r="U88" s="605"/>
      <c r="V88" s="605"/>
      <c r="W88" s="605"/>
      <c r="X88" s="605"/>
      <c r="Y88" s="605"/>
      <c r="Z88" s="605"/>
      <c r="AA88" s="605"/>
      <c r="AB88" s="605"/>
      <c r="AC88" s="605"/>
      <c r="AD88" s="605"/>
      <c r="AE88" s="605"/>
      <c r="AF88" s="605"/>
      <c r="AG88" s="605"/>
      <c r="AH88" s="605"/>
      <c r="AI88" s="605"/>
      <c r="AJ88" s="605"/>
      <c r="AK88" s="605"/>
      <c r="AL88" s="605"/>
      <c r="AM88" s="605"/>
      <c r="AN88" s="605"/>
      <c r="AO88" s="605"/>
      <c r="AP88" s="605"/>
      <c r="AQ88" s="605"/>
      <c r="AR88" s="605"/>
      <c r="AS88" s="605"/>
      <c r="AT88" s="237"/>
      <c r="AU88" s="281"/>
      <c r="AW88" s="209"/>
    </row>
    <row r="89" spans="1:49" s="208" customFormat="1" ht="21">
      <c r="A89" s="286"/>
      <c r="B89" s="606"/>
      <c r="C89" s="606"/>
      <c r="D89" s="606"/>
      <c r="E89" s="606"/>
      <c r="F89" s="606"/>
      <c r="G89" s="606"/>
      <c r="H89" s="606"/>
      <c r="I89" s="606"/>
      <c r="J89" s="606"/>
      <c r="K89" s="606"/>
      <c r="L89" s="606"/>
      <c r="M89" s="606"/>
      <c r="N89" s="606"/>
      <c r="O89" s="606"/>
      <c r="P89" s="606"/>
      <c r="Q89" s="606"/>
      <c r="R89" s="606"/>
      <c r="S89" s="606"/>
      <c r="T89" s="606"/>
      <c r="U89" s="606"/>
      <c r="V89" s="606"/>
      <c r="W89" s="606"/>
      <c r="X89" s="606"/>
      <c r="Y89" s="606"/>
      <c r="Z89" s="606"/>
      <c r="AA89" s="606"/>
      <c r="AB89" s="606"/>
      <c r="AC89" s="606"/>
      <c r="AD89" s="606"/>
      <c r="AE89" s="606"/>
      <c r="AF89" s="606"/>
      <c r="AG89" s="606"/>
      <c r="AH89" s="606"/>
      <c r="AI89" s="606"/>
      <c r="AJ89" s="606"/>
      <c r="AK89" s="606"/>
      <c r="AL89" s="606"/>
      <c r="AM89" s="606"/>
      <c r="AN89" s="606"/>
      <c r="AO89" s="606"/>
      <c r="AP89" s="606"/>
      <c r="AQ89" s="606"/>
      <c r="AR89" s="606"/>
      <c r="AS89" s="606"/>
      <c r="AT89" s="239"/>
      <c r="AU89" s="281"/>
      <c r="AW89" s="209"/>
    </row>
    <row r="90" spans="1:49" s="208" customFormat="1" ht="15" customHeight="1">
      <c r="A90" s="287"/>
      <c r="B90" s="607"/>
      <c r="C90" s="607"/>
      <c r="D90" s="607"/>
      <c r="E90" s="607"/>
      <c r="F90" s="607"/>
      <c r="G90" s="607"/>
      <c r="H90" s="607"/>
      <c r="I90" s="607"/>
      <c r="J90" s="607"/>
      <c r="K90" s="607"/>
      <c r="L90" s="607"/>
      <c r="M90" s="607"/>
      <c r="N90" s="607"/>
      <c r="O90" s="607"/>
      <c r="P90" s="607"/>
      <c r="Q90" s="607"/>
      <c r="R90" s="607"/>
      <c r="S90" s="607"/>
      <c r="T90" s="607"/>
      <c r="U90" s="607"/>
      <c r="V90" s="607"/>
      <c r="W90" s="607"/>
      <c r="X90" s="607"/>
      <c r="Y90" s="607"/>
      <c r="Z90" s="607"/>
      <c r="AA90" s="607"/>
      <c r="AB90" s="607"/>
      <c r="AC90" s="607"/>
      <c r="AD90" s="607"/>
      <c r="AE90" s="241"/>
      <c r="AF90" s="608" t="str">
        <f>"Item    " &amp; C69 &amp; "    Página   1   de   1  "</f>
        <v xml:space="preserve">Item    1,3    Página   1   de   1  </v>
      </c>
      <c r="AG90" s="609"/>
      <c r="AH90" s="609"/>
      <c r="AI90" s="609"/>
      <c r="AJ90" s="609"/>
      <c r="AK90" s="609"/>
      <c r="AL90" s="609"/>
      <c r="AM90" s="609"/>
      <c r="AN90" s="609"/>
      <c r="AO90" s="609"/>
      <c r="AP90" s="609"/>
      <c r="AQ90" s="609"/>
      <c r="AR90" s="609"/>
      <c r="AS90" s="609"/>
      <c r="AT90" s="609"/>
      <c r="AU90" s="281"/>
      <c r="AW90" s="209"/>
    </row>
    <row r="91" spans="1:49" s="208" customFormat="1" ht="21">
      <c r="A91" s="233"/>
      <c r="B91" s="233"/>
      <c r="C91" s="233"/>
      <c r="D91" s="233"/>
      <c r="E91" s="610" t="s">
        <v>75</v>
      </c>
      <c r="F91" s="610"/>
      <c r="G91" s="233"/>
      <c r="H91" s="242"/>
      <c r="I91" s="233"/>
      <c r="J91" s="233"/>
      <c r="K91" s="233"/>
      <c r="L91" s="233"/>
      <c r="M91" s="233"/>
      <c r="N91" s="233"/>
      <c r="O91" s="233"/>
      <c r="P91" s="233"/>
      <c r="Q91" s="233"/>
      <c r="R91" s="233"/>
      <c r="S91" s="233"/>
      <c r="T91" s="233"/>
      <c r="U91" s="233"/>
      <c r="V91" s="233"/>
      <c r="W91" s="233"/>
      <c r="X91" s="233"/>
      <c r="Y91" s="233"/>
      <c r="Z91" s="233"/>
      <c r="AA91" s="233"/>
      <c r="AB91" s="233"/>
      <c r="AC91" s="233"/>
      <c r="AD91" s="233"/>
      <c r="AE91" s="233"/>
      <c r="AF91" s="233"/>
      <c r="AG91" s="233"/>
      <c r="AH91" s="233"/>
      <c r="AI91" s="233"/>
      <c r="AJ91" s="233"/>
      <c r="AK91" s="242"/>
      <c r="AL91" s="242"/>
      <c r="AM91" s="242"/>
      <c r="AN91" s="242"/>
      <c r="AO91" s="242"/>
      <c r="AP91" s="242"/>
      <c r="AQ91" s="242"/>
      <c r="AR91" s="242"/>
      <c r="AS91" s="242"/>
      <c r="AT91" s="242"/>
      <c r="AU91" s="281"/>
      <c r="AW91" s="209"/>
    </row>
    <row r="92" spans="1:49" s="208" customFormat="1" ht="21">
      <c r="A92" s="233"/>
      <c r="B92" s="233"/>
      <c r="C92" s="233"/>
      <c r="D92" s="233"/>
      <c r="E92" s="233"/>
      <c r="F92" s="233"/>
      <c r="G92" s="233"/>
      <c r="H92" s="242"/>
      <c r="I92" s="233"/>
      <c r="J92" s="233"/>
      <c r="K92" s="233"/>
      <c r="L92" s="233"/>
      <c r="M92" s="233"/>
      <c r="N92" s="233"/>
      <c r="O92" s="233"/>
      <c r="P92" s="233"/>
      <c r="Q92" s="233"/>
      <c r="R92" s="233"/>
      <c r="S92" s="233"/>
      <c r="T92" s="233"/>
      <c r="U92" s="233"/>
      <c r="V92" s="233"/>
      <c r="W92" s="233"/>
      <c r="X92" s="233"/>
      <c r="Y92" s="233"/>
      <c r="Z92" s="233"/>
      <c r="AA92" s="233"/>
      <c r="AB92" s="233"/>
      <c r="AC92" s="233"/>
      <c r="AD92" s="233"/>
      <c r="AE92" s="233"/>
      <c r="AF92" s="233"/>
      <c r="AG92" s="233"/>
      <c r="AH92" s="233"/>
      <c r="AI92" s="233"/>
      <c r="AJ92" s="233"/>
      <c r="AK92" s="242"/>
      <c r="AL92" s="242"/>
      <c r="AM92" s="242"/>
      <c r="AN92" s="242"/>
      <c r="AO92" s="242"/>
      <c r="AP92" s="242"/>
      <c r="AQ92" s="242"/>
      <c r="AR92" s="242"/>
      <c r="AS92" s="242"/>
      <c r="AT92" s="242"/>
      <c r="AU92" s="281"/>
      <c r="AW92" s="209"/>
    </row>
    <row r="93" spans="1:49" s="208" customFormat="1" ht="21">
      <c r="A93" s="233"/>
      <c r="B93" s="233"/>
      <c r="C93" s="233"/>
      <c r="D93" s="233"/>
      <c r="E93" s="233"/>
      <c r="F93" s="233"/>
      <c r="G93" s="233"/>
      <c r="H93" s="242"/>
      <c r="I93" s="233"/>
      <c r="J93" s="233"/>
      <c r="K93" s="233"/>
      <c r="L93" s="233"/>
      <c r="M93" s="233"/>
      <c r="N93" s="233"/>
      <c r="O93" s="233"/>
      <c r="P93" s="233"/>
      <c r="Q93" s="233"/>
      <c r="R93" s="233"/>
      <c r="S93" s="233"/>
      <c r="T93" s="233"/>
      <c r="U93" s="233"/>
      <c r="V93" s="233"/>
      <c r="W93" s="233"/>
      <c r="X93" s="233"/>
      <c r="Y93" s="233"/>
      <c r="Z93" s="233"/>
      <c r="AA93" s="233"/>
      <c r="AB93" s="233"/>
      <c r="AC93" s="233"/>
      <c r="AD93" s="233"/>
      <c r="AE93" s="233"/>
      <c r="AF93" s="233"/>
      <c r="AG93" s="233"/>
      <c r="AH93" s="233"/>
      <c r="AI93" s="233"/>
      <c r="AJ93" s="233"/>
      <c r="AK93" s="242"/>
      <c r="AL93" s="242"/>
      <c r="AM93" s="242"/>
      <c r="AN93" s="242"/>
      <c r="AO93" s="242"/>
      <c r="AP93" s="242"/>
      <c r="AQ93" s="242"/>
      <c r="AR93" s="242"/>
      <c r="AS93" s="242"/>
      <c r="AT93" s="242"/>
      <c r="AU93" s="281"/>
      <c r="AW93" s="209"/>
    </row>
    <row r="94" spans="1:49" s="208" customFormat="1" ht="21">
      <c r="A94" s="244"/>
      <c r="B94" s="244"/>
      <c r="C94" s="245"/>
      <c r="D94" s="246"/>
      <c r="E94" s="247"/>
      <c r="F94" s="248"/>
      <c r="G94" s="248"/>
      <c r="H94" s="249"/>
      <c r="I94" s="248"/>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50"/>
      <c r="AL94" s="250"/>
      <c r="AM94" s="250"/>
      <c r="AN94" s="250"/>
      <c r="AO94" s="250"/>
      <c r="AP94" s="250"/>
      <c r="AQ94" s="250"/>
      <c r="AR94" s="250"/>
      <c r="AS94" s="250"/>
      <c r="AT94" s="250"/>
      <c r="AU94" s="281"/>
      <c r="AW94" s="209"/>
    </row>
    <row r="95" spans="1:49" s="208" customFormat="1" ht="42.75" customHeight="1">
      <c r="A95" s="244"/>
      <c r="B95" s="611"/>
      <c r="C95" s="611"/>
      <c r="D95" s="611"/>
      <c r="E95" s="251"/>
      <c r="F95" s="712" t="str">
        <f>+F63</f>
        <v>ARQ. ANTONIO RUIZ TOVAR</v>
      </c>
      <c r="G95" s="712"/>
      <c r="H95" s="712"/>
      <c r="I95" s="712"/>
      <c r="J95" s="252"/>
      <c r="K95" s="252"/>
      <c r="L95" s="252"/>
      <c r="M95" s="252"/>
      <c r="N95" s="252"/>
      <c r="O95" s="252"/>
      <c r="P95" s="252"/>
      <c r="Q95" s="252"/>
      <c r="R95" s="252"/>
      <c r="S95" s="252"/>
      <c r="T95" s="252"/>
      <c r="U95" s="252"/>
      <c r="V95" s="252"/>
      <c r="W95" s="252"/>
      <c r="X95" s="252"/>
      <c r="Y95" s="252"/>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81"/>
      <c r="AW95" s="209"/>
    </row>
    <row r="96" spans="1:49" s="208" customFormat="1" ht="21.75" customHeight="1" thickBot="1">
      <c r="A96" s="288"/>
      <c r="B96" s="613"/>
      <c r="C96" s="613"/>
      <c r="D96" s="613"/>
      <c r="E96" s="613"/>
      <c r="F96" s="614" t="str">
        <f>+F64</f>
        <v>PROFESIONAL UNIVERSITARIO</v>
      </c>
      <c r="G96" s="614"/>
      <c r="H96" s="614"/>
      <c r="I96" s="614"/>
      <c r="J96" s="289"/>
      <c r="K96" s="289"/>
      <c r="L96" s="289"/>
      <c r="M96" s="289"/>
      <c r="N96" s="289"/>
      <c r="O96" s="289"/>
      <c r="P96" s="289"/>
      <c r="Q96" s="289"/>
      <c r="R96" s="289"/>
      <c r="S96" s="289"/>
      <c r="T96" s="289"/>
      <c r="U96" s="289"/>
      <c r="V96" s="289"/>
      <c r="W96" s="289"/>
      <c r="X96" s="289"/>
      <c r="Y96" s="289"/>
      <c r="Z96" s="288"/>
      <c r="AA96" s="288"/>
      <c r="AB96" s="288"/>
      <c r="AC96" s="288"/>
      <c r="AD96" s="288"/>
      <c r="AE96" s="288"/>
      <c r="AF96" s="288"/>
      <c r="AG96" s="288"/>
      <c r="AH96" s="288"/>
      <c r="AI96" s="288"/>
      <c r="AJ96" s="288"/>
      <c r="AK96" s="288"/>
      <c r="AL96" s="288"/>
      <c r="AM96" s="288"/>
      <c r="AN96" s="288"/>
      <c r="AO96" s="288"/>
      <c r="AP96" s="288"/>
      <c r="AQ96" s="288"/>
      <c r="AR96" s="288"/>
      <c r="AS96" s="288"/>
      <c r="AT96" s="288"/>
      <c r="AU96" s="290"/>
      <c r="AW96" s="209"/>
    </row>
    <row r="97" spans="1:50" ht="18.600000000000001" thickTop="1" thickBot="1">
      <c r="A97" s="259"/>
      <c r="B97" s="259"/>
      <c r="C97" s="259"/>
      <c r="D97" s="259"/>
      <c r="E97" s="259"/>
      <c r="F97" s="259"/>
      <c r="G97" s="259"/>
      <c r="H97" s="259"/>
      <c r="I97" s="259"/>
      <c r="J97" s="259"/>
      <c r="K97" s="259"/>
      <c r="L97" s="259"/>
      <c r="M97" s="259"/>
      <c r="N97" s="259"/>
      <c r="O97" s="259"/>
      <c r="P97" s="259"/>
      <c r="Q97" s="259"/>
      <c r="R97" s="259"/>
      <c r="S97" s="259"/>
      <c r="T97" s="259"/>
      <c r="U97" s="259"/>
      <c r="V97" s="259"/>
      <c r="W97" s="259"/>
      <c r="X97" s="259"/>
      <c r="Y97" s="259"/>
      <c r="Z97" s="259"/>
      <c r="AA97" s="259"/>
      <c r="AB97" s="259"/>
      <c r="AC97" s="259"/>
      <c r="AD97" s="259"/>
      <c r="AE97" s="259"/>
      <c r="AF97" s="259"/>
      <c r="AG97" s="259"/>
      <c r="AH97" s="259"/>
      <c r="AI97" s="259"/>
      <c r="AJ97" s="259"/>
      <c r="AK97" s="259"/>
      <c r="AL97" s="259"/>
      <c r="AM97" s="259"/>
      <c r="AN97" s="259"/>
      <c r="AO97" s="259"/>
      <c r="AP97" s="259"/>
      <c r="AQ97" s="259"/>
      <c r="AR97" s="259"/>
      <c r="AS97" s="259"/>
      <c r="AT97" s="259"/>
      <c r="AU97" s="259"/>
    </row>
    <row r="98" spans="1:50" s="208" customFormat="1" ht="21.6" thickTop="1">
      <c r="A98" s="272" t="s">
        <v>107</v>
      </c>
      <c r="B98" s="273"/>
      <c r="C98" s="274"/>
      <c r="D98" s="275"/>
      <c r="E98" s="276"/>
      <c r="F98" s="276"/>
      <c r="G98" s="277"/>
      <c r="H98" s="278"/>
      <c r="I98" s="277"/>
      <c r="J98" s="279"/>
      <c r="K98" s="279"/>
      <c r="L98" s="279"/>
      <c r="M98" s="279"/>
      <c r="N98" s="279"/>
      <c r="O98" s="279"/>
      <c r="P98" s="279"/>
      <c r="Q98" s="279"/>
      <c r="R98" s="279"/>
      <c r="S98" s="279"/>
      <c r="T98" s="279"/>
      <c r="U98" s="279"/>
      <c r="V98" s="279"/>
      <c r="W98" s="279"/>
      <c r="X98" s="279"/>
      <c r="Y98" s="279"/>
      <c r="Z98" s="277"/>
      <c r="AA98" s="277"/>
      <c r="AB98" s="277"/>
      <c r="AC98" s="277"/>
      <c r="AD98" s="277"/>
      <c r="AE98" s="277"/>
      <c r="AF98" s="277"/>
      <c r="AG98" s="277"/>
      <c r="AH98" s="277"/>
      <c r="AI98" s="277"/>
      <c r="AJ98" s="277"/>
      <c r="AK98" s="277"/>
      <c r="AL98" s="277"/>
      <c r="AM98" s="277"/>
      <c r="AN98" s="277"/>
      <c r="AO98" s="277"/>
      <c r="AP98" s="277"/>
      <c r="AQ98" s="277"/>
      <c r="AR98" s="277"/>
      <c r="AS98" s="277"/>
      <c r="AT98" s="277"/>
      <c r="AU98" s="280"/>
      <c r="AW98" s="209" t="s">
        <v>108</v>
      </c>
    </row>
    <row r="99" spans="1:50" s="208" customFormat="1" ht="21">
      <c r="A99" s="640" t="s">
        <v>109</v>
      </c>
      <c r="B99" s="640"/>
      <c r="C99" s="641" t="str">
        <f>+'PRESUPUESTO GENERAL'!B16</f>
        <v>EXCAVACIONES Y RELLENO</v>
      </c>
      <c r="D99" s="642"/>
      <c r="E99" s="643"/>
      <c r="F99" s="643"/>
      <c r="G99" s="643"/>
      <c r="H99" s="643"/>
      <c r="I99" s="643"/>
      <c r="J99" s="643"/>
      <c r="K99" s="643"/>
      <c r="L99" s="643"/>
      <c r="M99" s="643"/>
      <c r="N99" s="643"/>
      <c r="O99" s="643"/>
      <c r="P99" s="643"/>
      <c r="Q99" s="643"/>
      <c r="R99" s="643"/>
      <c r="S99" s="643"/>
      <c r="T99" s="643"/>
      <c r="U99" s="643"/>
      <c r="V99" s="643"/>
      <c r="W99" s="643"/>
      <c r="X99" s="643"/>
      <c r="Y99" s="643"/>
      <c r="Z99" s="643"/>
      <c r="AA99" s="643"/>
      <c r="AB99" s="643"/>
      <c r="AC99" s="643"/>
      <c r="AD99" s="643"/>
      <c r="AE99" s="643"/>
      <c r="AF99" s="644"/>
      <c r="AG99" s="645" t="s">
        <v>8</v>
      </c>
      <c r="AH99" s="646"/>
      <c r="AI99" s="646"/>
      <c r="AJ99" s="646"/>
      <c r="AK99" s="646"/>
      <c r="AL99" s="646"/>
      <c r="AM99" s="647"/>
      <c r="AN99" s="648" t="str">
        <f>+'PRESUPUESTO GENERAL'!C17</f>
        <v>M3</v>
      </c>
      <c r="AO99" s="649"/>
      <c r="AP99" s="649"/>
      <c r="AQ99" s="649"/>
      <c r="AR99" s="649"/>
      <c r="AS99" s="649"/>
      <c r="AT99" s="650"/>
      <c r="AU99" s="281"/>
      <c r="AW99" s="209"/>
    </row>
    <row r="100" spans="1:50" s="208" customFormat="1" ht="21">
      <c r="A100" s="651" t="s">
        <v>110</v>
      </c>
      <c r="B100" s="651"/>
      <c r="C100" s="211">
        <f>+'PRESUPUESTO GENERAL'!A17</f>
        <v>2.1</v>
      </c>
      <c r="D100" s="652" t="str">
        <f>+'PRESUPUESTO GENERAL'!B17</f>
        <v>Excav. Manual ( Mat. Com y cong. Inc. Ret. De escombros )</v>
      </c>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4"/>
      <c r="AG100" s="645" t="s">
        <v>111</v>
      </c>
      <c r="AH100" s="646"/>
      <c r="AI100" s="646"/>
      <c r="AJ100" s="646"/>
      <c r="AK100" s="646"/>
      <c r="AL100" s="646"/>
      <c r="AM100" s="647"/>
      <c r="AN100" s="655">
        <f>+J126</f>
        <v>37.06</v>
      </c>
      <c r="AO100" s="649"/>
      <c r="AP100" s="649"/>
      <c r="AQ100" s="649"/>
      <c r="AR100" s="649"/>
      <c r="AS100" s="649"/>
      <c r="AT100" s="650"/>
      <c r="AU100" s="281"/>
      <c r="AW100" s="209"/>
    </row>
    <row r="101" spans="1:50" s="208" customFormat="1" ht="14.4" customHeight="1">
      <c r="A101" s="213"/>
      <c r="B101" s="213"/>
      <c r="C101" s="213"/>
      <c r="D101" s="213"/>
      <c r="E101" s="213"/>
      <c r="F101" s="213"/>
      <c r="G101" s="213"/>
      <c r="H101" s="214"/>
      <c r="I101" s="213"/>
      <c r="J101" s="213"/>
      <c r="K101" s="627"/>
      <c r="L101" s="627"/>
      <c r="M101" s="627"/>
      <c r="N101" s="627"/>
      <c r="O101" s="627"/>
      <c r="P101" s="627"/>
      <c r="Q101" s="627"/>
      <c r="R101" s="627"/>
      <c r="S101" s="627"/>
      <c r="T101" s="627"/>
      <c r="U101" s="627"/>
      <c r="V101" s="627"/>
      <c r="W101" s="627"/>
      <c r="X101" s="627"/>
      <c r="Y101" s="627"/>
      <c r="Z101" s="627"/>
      <c r="AA101" s="628"/>
      <c r="AB101" s="627"/>
      <c r="AC101" s="627"/>
      <c r="AD101" s="627"/>
      <c r="AE101" s="627"/>
      <c r="AF101" s="627"/>
      <c r="AG101" s="627"/>
      <c r="AH101" s="627"/>
      <c r="AI101" s="627"/>
      <c r="AJ101" s="627"/>
      <c r="AK101" s="627"/>
      <c r="AL101" s="627"/>
      <c r="AM101" s="627"/>
      <c r="AN101" s="627"/>
      <c r="AO101" s="627"/>
      <c r="AP101" s="627"/>
      <c r="AQ101" s="627"/>
      <c r="AR101" s="627"/>
      <c r="AS101" s="627"/>
      <c r="AT101" s="627"/>
      <c r="AU101" s="281"/>
      <c r="AW101" s="209"/>
    </row>
    <row r="102" spans="1:50" s="208" customFormat="1" ht="21">
      <c r="A102" s="629" t="s">
        <v>112</v>
      </c>
      <c r="B102" s="610"/>
      <c r="C102" s="630" t="s">
        <v>113</v>
      </c>
      <c r="D102" s="630"/>
      <c r="E102" s="630"/>
      <c r="F102" s="630"/>
      <c r="G102" s="630" t="s">
        <v>114</v>
      </c>
      <c r="H102" s="631" t="s">
        <v>115</v>
      </c>
      <c r="I102" s="630" t="s">
        <v>116</v>
      </c>
      <c r="J102" s="630" t="s">
        <v>64</v>
      </c>
      <c r="K102" s="633"/>
      <c r="L102" s="633"/>
      <c r="M102" s="633"/>
      <c r="N102" s="633"/>
      <c r="O102" s="633"/>
      <c r="P102" s="633"/>
      <c r="Q102" s="633"/>
      <c r="R102" s="633"/>
      <c r="S102" s="633"/>
      <c r="T102" s="633"/>
      <c r="U102" s="633"/>
      <c r="V102" s="633"/>
      <c r="W102" s="633"/>
      <c r="X102" s="633"/>
      <c r="Y102" s="633"/>
      <c r="Z102" s="633"/>
      <c r="AA102" s="633"/>
      <c r="AB102" s="633"/>
      <c r="AC102" s="633"/>
      <c r="AD102" s="633"/>
      <c r="AE102" s="633"/>
      <c r="AF102" s="633"/>
      <c r="AG102" s="633"/>
      <c r="AH102" s="633"/>
      <c r="AI102" s="633"/>
      <c r="AJ102" s="633"/>
      <c r="AK102" s="633"/>
      <c r="AL102" s="633"/>
      <c r="AM102" s="633"/>
      <c r="AN102" s="633"/>
      <c r="AO102" s="633"/>
      <c r="AP102" s="633"/>
      <c r="AQ102" s="633"/>
      <c r="AR102" s="633"/>
      <c r="AS102" s="633"/>
      <c r="AT102" s="633"/>
      <c r="AU102" s="281"/>
      <c r="AW102" s="209"/>
    </row>
    <row r="103" spans="1:50" s="208" customFormat="1" ht="21">
      <c r="A103" s="603"/>
      <c r="B103" s="604"/>
      <c r="C103" s="215" t="s">
        <v>117</v>
      </c>
      <c r="D103" s="215" t="s">
        <v>118</v>
      </c>
      <c r="E103" s="215" t="s">
        <v>119</v>
      </c>
      <c r="F103" s="215" t="s">
        <v>120</v>
      </c>
      <c r="G103" s="630"/>
      <c r="H103" s="632"/>
      <c r="I103" s="630"/>
      <c r="J103" s="630"/>
      <c r="K103" s="633"/>
      <c r="L103" s="633"/>
      <c r="M103" s="633"/>
      <c r="N103" s="633"/>
      <c r="O103" s="633"/>
      <c r="P103" s="633"/>
      <c r="Q103" s="633"/>
      <c r="R103" s="633"/>
      <c r="S103" s="633"/>
      <c r="T103" s="633"/>
      <c r="U103" s="633"/>
      <c r="V103" s="633"/>
      <c r="W103" s="633"/>
      <c r="X103" s="633"/>
      <c r="Y103" s="633"/>
      <c r="Z103" s="633"/>
      <c r="AA103" s="633"/>
      <c r="AB103" s="633"/>
      <c r="AC103" s="633"/>
      <c r="AD103" s="633"/>
      <c r="AE103" s="633"/>
      <c r="AF103" s="633"/>
      <c r="AG103" s="633"/>
      <c r="AH103" s="633"/>
      <c r="AI103" s="633"/>
      <c r="AJ103" s="633"/>
      <c r="AK103" s="633"/>
      <c r="AL103" s="633"/>
      <c r="AM103" s="633"/>
      <c r="AN103" s="633"/>
      <c r="AO103" s="633"/>
      <c r="AP103" s="633"/>
      <c r="AQ103" s="633"/>
      <c r="AR103" s="633"/>
      <c r="AS103" s="633"/>
      <c r="AT103" s="633"/>
      <c r="AU103" s="281"/>
      <c r="AW103" s="209"/>
    </row>
    <row r="104" spans="1:50" s="208" customFormat="1" ht="21">
      <c r="A104" s="634"/>
      <c r="B104" s="635"/>
      <c r="C104" s="638"/>
      <c r="D104" s="638"/>
      <c r="E104" s="638"/>
      <c r="F104" s="638"/>
      <c r="G104" s="638"/>
      <c r="H104" s="638"/>
      <c r="I104" s="638"/>
      <c r="J104" s="638"/>
      <c r="K104" s="263"/>
      <c r="L104" s="264"/>
      <c r="M104" s="264"/>
      <c r="N104" s="264"/>
      <c r="O104" s="264"/>
      <c r="P104" s="264"/>
      <c r="Q104" s="264"/>
      <c r="R104" s="264"/>
      <c r="S104" s="264"/>
      <c r="T104" s="264"/>
      <c r="U104" s="264"/>
      <c r="V104" s="264"/>
      <c r="W104" s="264"/>
      <c r="X104" s="264"/>
      <c r="Y104" s="264"/>
      <c r="Z104" s="264"/>
      <c r="AA104" s="264"/>
      <c r="AB104" s="264"/>
      <c r="AC104" s="264"/>
      <c r="AD104" s="264"/>
      <c r="AE104" s="264"/>
      <c r="AF104" s="264"/>
      <c r="AG104" s="264"/>
      <c r="AH104" s="264"/>
      <c r="AI104" s="264"/>
      <c r="AJ104" s="264"/>
      <c r="AK104" s="264"/>
      <c r="AL104" s="264"/>
      <c r="AM104" s="264"/>
      <c r="AN104" s="264"/>
      <c r="AO104" s="264"/>
      <c r="AP104" s="264"/>
      <c r="AQ104" s="264"/>
      <c r="AR104" s="264"/>
      <c r="AS104" s="264"/>
      <c r="AT104" s="265"/>
      <c r="AU104" s="281"/>
      <c r="AW104" s="209"/>
    </row>
    <row r="105" spans="1:50" s="208" customFormat="1" ht="21">
      <c r="A105" s="636"/>
      <c r="B105" s="637"/>
      <c r="C105" s="639"/>
      <c r="D105" s="639"/>
      <c r="E105" s="639"/>
      <c r="F105" s="639"/>
      <c r="G105" s="639"/>
      <c r="H105" s="639"/>
      <c r="I105" s="639"/>
      <c r="J105" s="639"/>
      <c r="K105" s="263"/>
      <c r="L105" s="264"/>
      <c r="M105" s="264"/>
      <c r="N105" s="264"/>
      <c r="O105" s="264"/>
      <c r="P105" s="264"/>
      <c r="Q105" s="264"/>
      <c r="R105" s="264"/>
      <c r="S105" s="264"/>
      <c r="T105" s="264"/>
      <c r="U105" s="264"/>
      <c r="V105" s="264"/>
      <c r="W105" s="264"/>
      <c r="X105" s="264"/>
      <c r="Y105" s="264"/>
      <c r="Z105" s="264"/>
      <c r="AA105" s="264"/>
      <c r="AB105" s="264"/>
      <c r="AC105" s="264"/>
      <c r="AD105" s="264"/>
      <c r="AE105" s="264"/>
      <c r="AF105" s="264"/>
      <c r="AG105" s="264"/>
      <c r="AH105" s="264"/>
      <c r="AI105" s="264"/>
      <c r="AJ105" s="264"/>
      <c r="AK105" s="264"/>
      <c r="AL105" s="264"/>
      <c r="AM105" s="264"/>
      <c r="AN105" s="264"/>
      <c r="AO105" s="264"/>
      <c r="AP105" s="264"/>
      <c r="AQ105" s="264"/>
      <c r="AR105" s="264"/>
      <c r="AS105" s="264"/>
      <c r="AT105" s="265"/>
      <c r="AU105" s="281"/>
      <c r="AW105" s="209"/>
    </row>
    <row r="106" spans="1:50" s="217" customFormat="1" ht="13.95" customHeight="1">
      <c r="A106" s="715" t="s">
        <v>245</v>
      </c>
      <c r="B106" s="706"/>
      <c r="C106" s="677">
        <v>9.6999999999999993</v>
      </c>
      <c r="D106" s="677">
        <v>6</v>
      </c>
      <c r="E106" s="722">
        <v>0.5</v>
      </c>
      <c r="F106" s="620"/>
      <c r="G106" s="711">
        <f>C106*D106*E106</f>
        <v>29.099999999999998</v>
      </c>
      <c r="H106" s="620">
        <v>1</v>
      </c>
      <c r="I106" s="620" t="s">
        <v>49</v>
      </c>
      <c r="J106" s="711">
        <f>G106*H106</f>
        <v>29.099999999999998</v>
      </c>
      <c r="K106" s="291"/>
      <c r="L106" s="292"/>
      <c r="M106" s="292"/>
      <c r="N106" s="292"/>
      <c r="O106" s="292"/>
      <c r="P106" s="292"/>
      <c r="Q106" s="292"/>
      <c r="R106" s="292"/>
      <c r="S106" s="292"/>
      <c r="T106" s="292"/>
      <c r="U106" s="292"/>
      <c r="V106" s="292"/>
      <c r="W106" s="292"/>
      <c r="X106" s="292"/>
      <c r="Y106" s="292"/>
      <c r="Z106" s="292"/>
      <c r="AA106" s="292"/>
      <c r="AB106" s="292"/>
      <c r="AC106" s="292"/>
      <c r="AD106" s="292"/>
      <c r="AE106" s="292"/>
      <c r="AF106" s="292"/>
      <c r="AG106" s="292"/>
      <c r="AH106" s="292"/>
      <c r="AI106" s="292"/>
      <c r="AJ106" s="292"/>
      <c r="AK106" s="292"/>
      <c r="AL106" s="292"/>
      <c r="AM106" s="292"/>
      <c r="AN106" s="292"/>
      <c r="AO106" s="292"/>
      <c r="AP106" s="292"/>
      <c r="AQ106" s="292"/>
      <c r="AR106" s="292"/>
      <c r="AS106" s="292"/>
      <c r="AT106" s="293"/>
      <c r="AU106" s="282"/>
    </row>
    <row r="107" spans="1:50" s="217" customFormat="1" ht="32.25" customHeight="1">
      <c r="A107" s="617"/>
      <c r="B107" s="618"/>
      <c r="C107" s="678"/>
      <c r="D107" s="678"/>
      <c r="E107" s="717"/>
      <c r="F107" s="621"/>
      <c r="G107" s="620"/>
      <c r="H107" s="621"/>
      <c r="I107" s="621"/>
      <c r="J107" s="620"/>
      <c r="K107" s="291"/>
      <c r="L107" s="292"/>
      <c r="M107" s="292"/>
      <c r="N107" s="292"/>
      <c r="O107" s="292"/>
      <c r="P107" s="292"/>
      <c r="Q107" s="292"/>
      <c r="R107" s="292"/>
      <c r="S107" s="292"/>
      <c r="T107" s="292"/>
      <c r="U107" s="292"/>
      <c r="V107" s="292"/>
      <c r="W107" s="292"/>
      <c r="X107" s="292"/>
      <c r="Y107" s="292"/>
      <c r="Z107" s="292"/>
      <c r="AA107" s="292"/>
      <c r="AB107" s="292"/>
      <c r="AC107" s="292"/>
      <c r="AD107" s="292"/>
      <c r="AE107" s="292"/>
      <c r="AF107" s="292"/>
      <c r="AG107" s="292"/>
      <c r="AH107" s="292"/>
      <c r="AI107" s="292"/>
      <c r="AJ107" s="292"/>
      <c r="AK107" s="292"/>
      <c r="AL107" s="292"/>
      <c r="AM107" s="292"/>
      <c r="AN107" s="292"/>
      <c r="AO107" s="292"/>
      <c r="AP107" s="292"/>
      <c r="AQ107" s="292"/>
      <c r="AR107" s="292"/>
      <c r="AS107" s="292"/>
      <c r="AT107" s="293"/>
      <c r="AU107" s="282"/>
      <c r="AX107" s="399">
        <f>J106</f>
        <v>29.099999999999998</v>
      </c>
    </row>
    <row r="108" spans="1:50" s="217" customFormat="1" ht="13.95" customHeight="1">
      <c r="A108" s="715" t="s">
        <v>244</v>
      </c>
      <c r="B108" s="706"/>
      <c r="C108" s="620">
        <v>1</v>
      </c>
      <c r="D108" s="620">
        <v>1</v>
      </c>
      <c r="E108" s="622">
        <v>0.6</v>
      </c>
      <c r="F108" s="620"/>
      <c r="G108" s="711">
        <f>C108*D108*E108</f>
        <v>0.6</v>
      </c>
      <c r="H108" s="620">
        <v>11</v>
      </c>
      <c r="I108" s="620" t="s">
        <v>49</v>
      </c>
      <c r="J108" s="711">
        <f>G108*H108</f>
        <v>6.6</v>
      </c>
      <c r="K108" s="291"/>
      <c r="L108" s="292"/>
      <c r="M108" s="292"/>
      <c r="N108" s="292"/>
      <c r="O108" s="292"/>
      <c r="P108" s="292"/>
      <c r="Q108" s="292"/>
      <c r="R108" s="292"/>
      <c r="S108" s="292"/>
      <c r="T108" s="292"/>
      <c r="U108" s="292"/>
      <c r="V108" s="292"/>
      <c r="W108" s="292"/>
      <c r="X108" s="292"/>
      <c r="Y108" s="292"/>
      <c r="Z108" s="292"/>
      <c r="AA108" s="292"/>
      <c r="AB108" s="292"/>
      <c r="AC108" s="292"/>
      <c r="AD108" s="292"/>
      <c r="AE108" s="292"/>
      <c r="AF108" s="292"/>
      <c r="AG108" s="292"/>
      <c r="AH108" s="292"/>
      <c r="AI108" s="292"/>
      <c r="AJ108" s="292"/>
      <c r="AK108" s="292"/>
      <c r="AL108" s="292"/>
      <c r="AM108" s="292"/>
      <c r="AN108" s="292"/>
      <c r="AO108" s="292"/>
      <c r="AP108" s="292"/>
      <c r="AQ108" s="292"/>
      <c r="AR108" s="292"/>
      <c r="AS108" s="292"/>
      <c r="AT108" s="293"/>
      <c r="AU108" s="282"/>
    </row>
    <row r="109" spans="1:50" s="217" customFormat="1" ht="13.95" customHeight="1">
      <c r="A109" s="617"/>
      <c r="B109" s="618"/>
      <c r="C109" s="621"/>
      <c r="D109" s="621"/>
      <c r="E109" s="623"/>
      <c r="F109" s="621"/>
      <c r="G109" s="620"/>
      <c r="H109" s="621"/>
      <c r="I109" s="621"/>
      <c r="J109" s="620"/>
      <c r="K109" s="291"/>
      <c r="L109" s="292"/>
      <c r="M109" s="292"/>
      <c r="N109" s="292"/>
      <c r="O109" s="292"/>
      <c r="P109" s="292"/>
      <c r="Q109" s="292"/>
      <c r="R109" s="292"/>
      <c r="S109" s="292"/>
      <c r="T109" s="292"/>
      <c r="U109" s="292"/>
      <c r="V109" s="292"/>
      <c r="W109" s="292"/>
      <c r="X109" s="292"/>
      <c r="Y109" s="292"/>
      <c r="Z109" s="292"/>
      <c r="AA109" s="292"/>
      <c r="AB109" s="292"/>
      <c r="AC109" s="292"/>
      <c r="AD109" s="292"/>
      <c r="AE109" s="292"/>
      <c r="AF109" s="292"/>
      <c r="AG109" s="292"/>
      <c r="AH109" s="292"/>
      <c r="AI109" s="292"/>
      <c r="AJ109" s="292"/>
      <c r="AK109" s="292"/>
      <c r="AL109" s="292"/>
      <c r="AM109" s="292"/>
      <c r="AN109" s="292"/>
      <c r="AO109" s="292"/>
      <c r="AP109" s="292"/>
      <c r="AQ109" s="292"/>
      <c r="AR109" s="292"/>
      <c r="AS109" s="292"/>
      <c r="AT109" s="293"/>
      <c r="AU109" s="282"/>
      <c r="AX109" s="399">
        <f>J108</f>
        <v>6.6</v>
      </c>
    </row>
    <row r="110" spans="1:50" s="208" customFormat="1" ht="21">
      <c r="A110" s="718" t="s">
        <v>246</v>
      </c>
      <c r="B110" s="719"/>
      <c r="C110" s="620"/>
      <c r="D110" s="620"/>
      <c r="E110" s="622"/>
      <c r="F110" s="620"/>
      <c r="G110" s="620"/>
      <c r="H110" s="620"/>
      <c r="I110" s="620"/>
      <c r="J110" s="711"/>
      <c r="K110" s="291"/>
      <c r="L110" s="292"/>
      <c r="M110" s="292"/>
      <c r="N110" s="292"/>
      <c r="O110" s="292"/>
      <c r="P110" s="292"/>
      <c r="Q110" s="292"/>
      <c r="R110" s="292"/>
      <c r="S110" s="292"/>
      <c r="T110" s="292"/>
      <c r="U110" s="292"/>
      <c r="V110" s="292"/>
      <c r="W110" s="292"/>
      <c r="X110" s="292"/>
      <c r="Y110" s="292"/>
      <c r="Z110" s="292"/>
      <c r="AA110" s="292"/>
      <c r="AB110" s="292"/>
      <c r="AC110" s="292"/>
      <c r="AD110" s="292"/>
      <c r="AE110" s="292"/>
      <c r="AF110" s="292"/>
      <c r="AG110" s="292"/>
      <c r="AH110" s="292"/>
      <c r="AI110" s="292"/>
      <c r="AJ110" s="292"/>
      <c r="AK110" s="292"/>
      <c r="AL110" s="292"/>
      <c r="AM110" s="292"/>
      <c r="AN110" s="292"/>
      <c r="AO110" s="292"/>
      <c r="AP110" s="292"/>
      <c r="AQ110" s="292"/>
      <c r="AR110" s="292"/>
      <c r="AS110" s="292"/>
      <c r="AT110" s="293"/>
      <c r="AU110" s="281"/>
      <c r="AW110" s="209"/>
    </row>
    <row r="111" spans="1:50" s="208" customFormat="1" ht="15.75" customHeight="1">
      <c r="A111" s="617"/>
      <c r="B111" s="618"/>
      <c r="C111" s="621"/>
      <c r="D111" s="621"/>
      <c r="E111" s="623"/>
      <c r="F111" s="621"/>
      <c r="G111" s="621"/>
      <c r="H111" s="621"/>
      <c r="I111" s="621"/>
      <c r="J111" s="620"/>
      <c r="K111" s="291"/>
      <c r="L111" s="292"/>
      <c r="M111" s="292"/>
      <c r="N111" s="292"/>
      <c r="O111" s="292"/>
      <c r="P111" s="292"/>
      <c r="Q111" s="292"/>
      <c r="R111" s="292"/>
      <c r="S111" s="292"/>
      <c r="T111" s="292"/>
      <c r="U111" s="292"/>
      <c r="V111" s="292"/>
      <c r="W111" s="292"/>
      <c r="X111" s="292"/>
      <c r="Y111" s="292"/>
      <c r="Z111" s="292"/>
      <c r="AA111" s="292"/>
      <c r="AB111" s="292"/>
      <c r="AC111" s="292"/>
      <c r="AD111" s="292"/>
      <c r="AE111" s="292"/>
      <c r="AF111" s="292"/>
      <c r="AG111" s="292"/>
      <c r="AH111" s="292"/>
      <c r="AI111" s="292"/>
      <c r="AJ111" s="292"/>
      <c r="AK111" s="292"/>
      <c r="AL111" s="292"/>
      <c r="AM111" s="292"/>
      <c r="AN111" s="292"/>
      <c r="AO111" s="292"/>
      <c r="AP111" s="292"/>
      <c r="AQ111" s="292"/>
      <c r="AR111" s="292"/>
      <c r="AS111" s="292"/>
      <c r="AT111" s="293"/>
      <c r="AU111" s="281"/>
      <c r="AW111" s="209"/>
    </row>
    <row r="112" spans="1:50" s="208" customFormat="1" ht="15" customHeight="1">
      <c r="A112" s="718" t="s">
        <v>247</v>
      </c>
      <c r="B112" s="719"/>
      <c r="C112" s="720">
        <v>5.7</v>
      </c>
      <c r="D112" s="721">
        <v>0.25</v>
      </c>
      <c r="E112" s="721">
        <v>0.25</v>
      </c>
      <c r="F112" s="721"/>
      <c r="G112" s="711">
        <f>C112*D112*E112</f>
        <v>0.35625000000000001</v>
      </c>
      <c r="H112" s="721">
        <v>1</v>
      </c>
      <c r="I112" s="721" t="s">
        <v>49</v>
      </c>
      <c r="J112" s="711">
        <f>G112*H112</f>
        <v>0.35625000000000001</v>
      </c>
      <c r="K112" s="294"/>
      <c r="L112" s="295"/>
      <c r="M112" s="295"/>
      <c r="N112" s="295"/>
      <c r="O112" s="295"/>
      <c r="P112" s="295"/>
      <c r="Q112" s="295"/>
      <c r="R112" s="295"/>
      <c r="S112" s="295"/>
      <c r="T112" s="295"/>
      <c r="U112" s="295"/>
      <c r="V112" s="295"/>
      <c r="W112" s="295"/>
      <c r="X112" s="295"/>
      <c r="Y112" s="295"/>
      <c r="Z112" s="295"/>
      <c r="AA112" s="295"/>
      <c r="AB112" s="295"/>
      <c r="AC112" s="295"/>
      <c r="AD112" s="295"/>
      <c r="AE112" s="295"/>
      <c r="AF112" s="295"/>
      <c r="AG112" s="295"/>
      <c r="AH112" s="295"/>
      <c r="AI112" s="295"/>
      <c r="AJ112" s="295"/>
      <c r="AK112" s="295"/>
      <c r="AL112" s="295"/>
      <c r="AM112" s="295"/>
      <c r="AN112" s="295"/>
      <c r="AO112" s="295"/>
      <c r="AP112" s="295"/>
      <c r="AQ112" s="295"/>
      <c r="AR112" s="295"/>
      <c r="AS112" s="295"/>
      <c r="AT112" s="296"/>
      <c r="AU112" s="281"/>
      <c r="AW112" s="209">
        <f>9.7-2</f>
        <v>7.6999999999999993</v>
      </c>
      <c r="AX112" s="208">
        <f>AW112*D112*E112</f>
        <v>0.48124999999999996</v>
      </c>
    </row>
    <row r="113" spans="1:50" s="208" customFormat="1" ht="18.75" customHeight="1">
      <c r="A113" s="617"/>
      <c r="B113" s="618"/>
      <c r="C113" s="677"/>
      <c r="D113" s="620"/>
      <c r="E113" s="620"/>
      <c r="F113" s="620"/>
      <c r="G113" s="620"/>
      <c r="H113" s="620"/>
      <c r="I113" s="620"/>
      <c r="J113" s="620"/>
      <c r="K113" s="294"/>
      <c r="L113" s="295"/>
      <c r="M113" s="295"/>
      <c r="N113" s="295"/>
      <c r="O113" s="297"/>
      <c r="P113" s="295"/>
      <c r="Q113" s="295"/>
      <c r="R113" s="295"/>
      <c r="S113" s="295"/>
      <c r="T113" s="295"/>
      <c r="U113" s="295"/>
      <c r="V113" s="295"/>
      <c r="W113" s="295"/>
      <c r="X113" s="295"/>
      <c r="Y113" s="295"/>
      <c r="Z113" s="295"/>
      <c r="AA113" s="295"/>
      <c r="AB113" s="295"/>
      <c r="AC113" s="295"/>
      <c r="AD113" s="295"/>
      <c r="AE113" s="295"/>
      <c r="AF113" s="295"/>
      <c r="AG113" s="295"/>
      <c r="AH113" s="295"/>
      <c r="AI113" s="295"/>
      <c r="AJ113" s="295"/>
      <c r="AK113" s="295"/>
      <c r="AL113" s="295"/>
      <c r="AM113" s="295"/>
      <c r="AN113" s="295"/>
      <c r="AO113" s="295"/>
      <c r="AP113" s="295"/>
      <c r="AQ113" s="295"/>
      <c r="AR113" s="295"/>
      <c r="AS113" s="295"/>
      <c r="AT113" s="296"/>
      <c r="AU113" s="281"/>
      <c r="AW113" s="209"/>
    </row>
    <row r="114" spans="1:50" s="208" customFormat="1" ht="15" customHeight="1">
      <c r="A114" s="718" t="s">
        <v>248</v>
      </c>
      <c r="B114" s="719"/>
      <c r="C114" s="720">
        <v>5.7</v>
      </c>
      <c r="D114" s="619">
        <v>0.25</v>
      </c>
      <c r="E114" s="721">
        <v>0.25</v>
      </c>
      <c r="F114" s="721"/>
      <c r="G114" s="711">
        <f>C114*D114*E114</f>
        <v>0.35625000000000001</v>
      </c>
      <c r="H114" s="721">
        <v>1</v>
      </c>
      <c r="I114" s="721" t="s">
        <v>49</v>
      </c>
      <c r="J114" s="711">
        <f>G114*H114</f>
        <v>0.35625000000000001</v>
      </c>
      <c r="K114" s="294"/>
      <c r="L114" s="295"/>
      <c r="M114" s="295"/>
      <c r="N114" s="295"/>
      <c r="O114" s="295"/>
      <c r="P114" s="295"/>
      <c r="Q114" s="295"/>
      <c r="R114" s="295"/>
      <c r="S114" s="295"/>
      <c r="T114" s="295"/>
      <c r="U114" s="295"/>
      <c r="V114" s="295"/>
      <c r="W114" s="295"/>
      <c r="X114" s="295"/>
      <c r="Y114" s="295"/>
      <c r="Z114" s="295"/>
      <c r="AA114" s="295"/>
      <c r="AB114" s="295"/>
      <c r="AC114" s="295"/>
      <c r="AD114" s="295"/>
      <c r="AE114" s="295"/>
      <c r="AF114" s="295"/>
      <c r="AG114" s="295"/>
      <c r="AH114" s="295"/>
      <c r="AI114" s="295"/>
      <c r="AJ114" s="295"/>
      <c r="AK114" s="295"/>
      <c r="AL114" s="295"/>
      <c r="AM114" s="295"/>
      <c r="AN114" s="295"/>
      <c r="AO114" s="295"/>
      <c r="AP114" s="295"/>
      <c r="AQ114" s="295"/>
      <c r="AR114" s="295"/>
      <c r="AS114" s="295"/>
      <c r="AT114" s="296"/>
      <c r="AU114" s="281"/>
      <c r="AW114" s="209">
        <v>7.7</v>
      </c>
      <c r="AX114" s="208">
        <f>AX112</f>
        <v>0.48124999999999996</v>
      </c>
    </row>
    <row r="115" spans="1:50" s="208" customFormat="1" ht="18.75" customHeight="1">
      <c r="A115" s="617"/>
      <c r="B115" s="618"/>
      <c r="C115" s="677"/>
      <c r="D115" s="620"/>
      <c r="E115" s="620"/>
      <c r="F115" s="620"/>
      <c r="G115" s="620"/>
      <c r="H115" s="620"/>
      <c r="I115" s="620"/>
      <c r="J115" s="620"/>
      <c r="K115" s="294"/>
      <c r="L115" s="295"/>
      <c r="M115" s="295"/>
      <c r="N115" s="295"/>
      <c r="O115" s="297"/>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6"/>
      <c r="AU115" s="281"/>
      <c r="AW115" s="209"/>
    </row>
    <row r="116" spans="1:50" s="208" customFormat="1" ht="15" customHeight="1">
      <c r="A116" s="718" t="s">
        <v>249</v>
      </c>
      <c r="B116" s="719"/>
      <c r="C116" s="720">
        <v>3.7</v>
      </c>
      <c r="D116" s="619">
        <v>0.25</v>
      </c>
      <c r="E116" s="721">
        <v>0.25</v>
      </c>
      <c r="F116" s="721"/>
      <c r="G116" s="711">
        <f>C116*D116*E116</f>
        <v>0.23125000000000001</v>
      </c>
      <c r="H116" s="721">
        <v>1</v>
      </c>
      <c r="I116" s="721" t="s">
        <v>49</v>
      </c>
      <c r="J116" s="711">
        <f>G116*H116</f>
        <v>0.23125000000000001</v>
      </c>
      <c r="K116" s="294"/>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6"/>
      <c r="AU116" s="281"/>
      <c r="AW116" s="209">
        <v>7.7</v>
      </c>
      <c r="AX116" s="208">
        <f>AX114</f>
        <v>0.48124999999999996</v>
      </c>
    </row>
    <row r="117" spans="1:50" s="208" customFormat="1" ht="18.75" customHeight="1">
      <c r="A117" s="617"/>
      <c r="B117" s="618"/>
      <c r="C117" s="677"/>
      <c r="D117" s="620"/>
      <c r="E117" s="620"/>
      <c r="F117" s="620"/>
      <c r="G117" s="620"/>
      <c r="H117" s="620"/>
      <c r="I117" s="620"/>
      <c r="J117" s="620"/>
      <c r="K117" s="294"/>
      <c r="L117" s="295"/>
      <c r="M117" s="295"/>
      <c r="N117" s="295"/>
      <c r="O117" s="297"/>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6"/>
      <c r="AU117" s="281"/>
      <c r="AW117" s="209"/>
    </row>
    <row r="118" spans="1:50" s="208" customFormat="1" ht="27.75" customHeight="1">
      <c r="A118" s="718" t="s">
        <v>250</v>
      </c>
      <c r="B118" s="719"/>
      <c r="C118" s="720">
        <v>2.2000000000000002</v>
      </c>
      <c r="D118" s="619">
        <v>0.25</v>
      </c>
      <c r="E118" s="721">
        <v>0.25</v>
      </c>
      <c r="F118" s="721"/>
      <c r="G118" s="711">
        <f>C118*D118*E118</f>
        <v>0.13750000000000001</v>
      </c>
      <c r="H118" s="721">
        <v>1</v>
      </c>
      <c r="I118" s="721" t="s">
        <v>49</v>
      </c>
      <c r="J118" s="747">
        <f>G118*H118</f>
        <v>0.13750000000000001</v>
      </c>
      <c r="K118" s="294"/>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6"/>
      <c r="AU118" s="281"/>
      <c r="AW118" s="209">
        <v>4.2</v>
      </c>
      <c r="AX118" s="208">
        <f>AW118*D118*E118</f>
        <v>0.26250000000000001</v>
      </c>
    </row>
    <row r="119" spans="1:50" s="208" customFormat="1" ht="18.75" customHeight="1">
      <c r="A119" s="617"/>
      <c r="B119" s="618"/>
      <c r="C119" s="677"/>
      <c r="D119" s="620"/>
      <c r="E119" s="620"/>
      <c r="F119" s="620"/>
      <c r="G119" s="620"/>
      <c r="H119" s="620"/>
      <c r="I119" s="620"/>
      <c r="J119" s="733"/>
      <c r="K119" s="294"/>
      <c r="L119" s="295"/>
      <c r="M119" s="295"/>
      <c r="N119" s="295"/>
      <c r="O119" s="297"/>
      <c r="P119" s="295"/>
      <c r="Q119" s="295"/>
      <c r="R119" s="295"/>
      <c r="S119" s="295"/>
      <c r="T119" s="295"/>
      <c r="U119" s="295"/>
      <c r="V119" s="295"/>
      <c r="W119" s="295"/>
      <c r="X119" s="295"/>
      <c r="Y119" s="295"/>
      <c r="Z119" s="295"/>
      <c r="AA119" s="295"/>
      <c r="AB119" s="295"/>
      <c r="AC119" s="295"/>
      <c r="AD119" s="295"/>
      <c r="AE119" s="295"/>
      <c r="AF119" s="295"/>
      <c r="AG119" s="295"/>
      <c r="AH119" s="295"/>
      <c r="AI119" s="295"/>
      <c r="AJ119" s="295"/>
      <c r="AK119" s="295"/>
      <c r="AL119" s="295"/>
      <c r="AM119" s="295"/>
      <c r="AN119" s="295"/>
      <c r="AO119" s="295"/>
      <c r="AP119" s="295"/>
      <c r="AQ119" s="295"/>
      <c r="AR119" s="295"/>
      <c r="AS119" s="295"/>
      <c r="AT119" s="296"/>
      <c r="AU119" s="281"/>
      <c r="AW119" s="209"/>
    </row>
    <row r="120" spans="1:50" s="208" customFormat="1" ht="15" customHeight="1">
      <c r="A120" s="718" t="s">
        <v>251</v>
      </c>
      <c r="B120" s="719"/>
      <c r="C120" s="720">
        <v>2.2000000000000002</v>
      </c>
      <c r="D120" s="619">
        <v>0.25</v>
      </c>
      <c r="E120" s="721">
        <v>0.25</v>
      </c>
      <c r="F120" s="721"/>
      <c r="G120" s="711">
        <f>C120*D120*E120</f>
        <v>0.13750000000000001</v>
      </c>
      <c r="H120" s="721">
        <v>1</v>
      </c>
      <c r="I120" s="721" t="s">
        <v>49</v>
      </c>
      <c r="J120" s="747">
        <f>G120*H120</f>
        <v>0.13750000000000001</v>
      </c>
      <c r="K120" s="298"/>
      <c r="L120" s="299"/>
      <c r="M120" s="299"/>
      <c r="N120" s="299"/>
      <c r="O120" s="299"/>
      <c r="P120" s="299"/>
      <c r="Q120" s="299"/>
      <c r="R120" s="299"/>
      <c r="S120" s="299"/>
      <c r="T120" s="299"/>
      <c r="U120" s="299"/>
      <c r="V120" s="299"/>
      <c r="W120" s="299"/>
      <c r="X120" s="299"/>
      <c r="Y120" s="299"/>
      <c r="Z120" s="299"/>
      <c r="AA120" s="299"/>
      <c r="AB120" s="299"/>
      <c r="AC120" s="299"/>
      <c r="AD120" s="299"/>
      <c r="AE120" s="299"/>
      <c r="AF120" s="299"/>
      <c r="AG120" s="299"/>
      <c r="AH120" s="299"/>
      <c r="AI120" s="299"/>
      <c r="AJ120" s="299"/>
      <c r="AK120" s="299"/>
      <c r="AL120" s="299"/>
      <c r="AM120" s="299"/>
      <c r="AN120" s="299"/>
      <c r="AO120" s="299"/>
      <c r="AP120" s="299"/>
      <c r="AQ120" s="299"/>
      <c r="AR120" s="299"/>
      <c r="AS120" s="299"/>
      <c r="AT120" s="300"/>
      <c r="AU120" s="281"/>
      <c r="AW120" s="209">
        <v>4.2</v>
      </c>
      <c r="AX120" s="208">
        <f>AX118</f>
        <v>0.26250000000000001</v>
      </c>
    </row>
    <row r="121" spans="1:50" s="208" customFormat="1" ht="22.5" customHeight="1">
      <c r="A121" s="617"/>
      <c r="B121" s="618"/>
      <c r="C121" s="677"/>
      <c r="D121" s="620"/>
      <c r="E121" s="620"/>
      <c r="F121" s="620"/>
      <c r="G121" s="620"/>
      <c r="H121" s="620"/>
      <c r="I121" s="620"/>
      <c r="J121" s="733"/>
      <c r="K121" s="291"/>
      <c r="L121" s="334"/>
      <c r="M121" s="334"/>
      <c r="N121" s="334"/>
      <c r="O121" s="334"/>
      <c r="P121" s="334"/>
      <c r="Q121" s="334"/>
      <c r="R121" s="334"/>
      <c r="S121" s="334"/>
      <c r="T121" s="334"/>
      <c r="U121" s="334"/>
      <c r="V121" s="334"/>
      <c r="W121" s="334"/>
      <c r="X121" s="334"/>
      <c r="Y121" s="334"/>
      <c r="Z121" s="334"/>
      <c r="AA121" s="334"/>
      <c r="AB121" s="334"/>
      <c r="AC121" s="334"/>
      <c r="AD121" s="334"/>
      <c r="AE121" s="334"/>
      <c r="AF121" s="334"/>
      <c r="AG121" s="334"/>
      <c r="AH121" s="334"/>
      <c r="AI121" s="334"/>
      <c r="AJ121" s="334"/>
      <c r="AK121" s="334"/>
      <c r="AL121" s="334"/>
      <c r="AM121" s="334"/>
      <c r="AN121" s="334"/>
      <c r="AO121" s="334"/>
      <c r="AP121" s="334"/>
      <c r="AQ121" s="334"/>
      <c r="AR121" s="334"/>
      <c r="AS121" s="334"/>
      <c r="AT121" s="293"/>
      <c r="AU121" s="281"/>
      <c r="AW121" s="209"/>
    </row>
    <row r="122" spans="1:50" s="208" customFormat="1" ht="15" customHeight="1">
      <c r="A122" s="718" t="s">
        <v>252</v>
      </c>
      <c r="B122" s="719"/>
      <c r="C122" s="720">
        <v>2.2000000000000002</v>
      </c>
      <c r="D122" s="619">
        <v>0.25</v>
      </c>
      <c r="E122" s="721">
        <v>0.25</v>
      </c>
      <c r="F122" s="721"/>
      <c r="G122" s="711">
        <f>C122*D122*E122</f>
        <v>0.13750000000000001</v>
      </c>
      <c r="H122" s="721">
        <v>1</v>
      </c>
      <c r="I122" s="721" t="s">
        <v>49</v>
      </c>
      <c r="J122" s="747">
        <f>G122*H122</f>
        <v>0.13750000000000001</v>
      </c>
      <c r="K122" s="291"/>
      <c r="L122" s="334"/>
      <c r="M122" s="334"/>
      <c r="N122" s="334"/>
      <c r="O122" s="334"/>
      <c r="P122" s="334"/>
      <c r="Q122" s="334"/>
      <c r="R122" s="334"/>
      <c r="S122" s="334"/>
      <c r="T122" s="334"/>
      <c r="U122" s="334"/>
      <c r="V122" s="334"/>
      <c r="W122" s="334"/>
      <c r="X122" s="334"/>
      <c r="Y122" s="334"/>
      <c r="Z122" s="334"/>
      <c r="AA122" s="334"/>
      <c r="AB122" s="334"/>
      <c r="AC122" s="334"/>
      <c r="AD122" s="334"/>
      <c r="AE122" s="334"/>
      <c r="AF122" s="334"/>
      <c r="AG122" s="334"/>
      <c r="AH122" s="334"/>
      <c r="AI122" s="334"/>
      <c r="AJ122" s="334"/>
      <c r="AK122" s="334"/>
      <c r="AL122" s="334"/>
      <c r="AM122" s="334"/>
      <c r="AN122" s="334"/>
      <c r="AO122" s="334"/>
      <c r="AP122" s="334"/>
      <c r="AQ122" s="334"/>
      <c r="AR122" s="334"/>
      <c r="AS122" s="334"/>
      <c r="AT122" s="293"/>
      <c r="AU122" s="281"/>
      <c r="AW122" s="209">
        <v>4.2</v>
      </c>
      <c r="AX122" s="208">
        <f>AX120</f>
        <v>0.26250000000000001</v>
      </c>
    </row>
    <row r="123" spans="1:50" s="208" customFormat="1" ht="15" customHeight="1">
      <c r="A123" s="617"/>
      <c r="B123" s="618"/>
      <c r="C123" s="677"/>
      <c r="D123" s="620"/>
      <c r="E123" s="620"/>
      <c r="F123" s="620"/>
      <c r="G123" s="620"/>
      <c r="H123" s="620"/>
      <c r="I123" s="620"/>
      <c r="J123" s="733"/>
      <c r="K123" s="291"/>
      <c r="L123" s="334"/>
      <c r="M123" s="334"/>
      <c r="N123" s="334"/>
      <c r="O123" s="334"/>
      <c r="P123" s="334"/>
      <c r="Q123" s="334"/>
      <c r="R123" s="334"/>
      <c r="S123" s="334"/>
      <c r="T123" s="334"/>
      <c r="U123" s="334"/>
      <c r="V123" s="334"/>
      <c r="W123" s="334"/>
      <c r="X123" s="334"/>
      <c r="Y123" s="334"/>
      <c r="Z123" s="334"/>
      <c r="AA123" s="334"/>
      <c r="AB123" s="334"/>
      <c r="AC123" s="334"/>
      <c r="AD123" s="334"/>
      <c r="AE123" s="334"/>
      <c r="AF123" s="334"/>
      <c r="AG123" s="334"/>
      <c r="AH123" s="334"/>
      <c r="AI123" s="334"/>
      <c r="AJ123" s="334"/>
      <c r="AK123" s="334"/>
      <c r="AL123" s="334"/>
      <c r="AM123" s="334"/>
      <c r="AN123" s="334"/>
      <c r="AO123" s="334"/>
      <c r="AP123" s="334"/>
      <c r="AQ123" s="334"/>
      <c r="AR123" s="334"/>
      <c r="AS123" s="334"/>
      <c r="AT123" s="293"/>
      <c r="AU123" s="281"/>
      <c r="AW123" s="209"/>
    </row>
    <row r="124" spans="1:50" s="208" customFormat="1" ht="15" customHeight="1">
      <c r="A124" s="718"/>
      <c r="B124" s="719"/>
      <c r="C124" s="721"/>
      <c r="D124" s="721"/>
      <c r="E124" s="721"/>
      <c r="F124" s="721"/>
      <c r="G124" s="711"/>
      <c r="H124" s="721"/>
      <c r="I124" s="721"/>
      <c r="J124" s="747"/>
      <c r="K124" s="291"/>
      <c r="L124" s="334"/>
      <c r="M124" s="334"/>
      <c r="N124" s="334"/>
      <c r="O124" s="334"/>
      <c r="P124" s="334"/>
      <c r="Q124" s="334"/>
      <c r="R124" s="334"/>
      <c r="S124" s="334"/>
      <c r="T124" s="334"/>
      <c r="U124" s="334"/>
      <c r="V124" s="334"/>
      <c r="W124" s="334"/>
      <c r="X124" s="334"/>
      <c r="Y124" s="334"/>
      <c r="Z124" s="334"/>
      <c r="AA124" s="334"/>
      <c r="AB124" s="334"/>
      <c r="AC124" s="334"/>
      <c r="AD124" s="334"/>
      <c r="AE124" s="334"/>
      <c r="AF124" s="334"/>
      <c r="AG124" s="334"/>
      <c r="AH124" s="334"/>
      <c r="AI124" s="334"/>
      <c r="AJ124" s="334"/>
      <c r="AK124" s="334"/>
      <c r="AL124" s="334"/>
      <c r="AM124" s="334"/>
      <c r="AN124" s="334"/>
      <c r="AO124" s="334"/>
      <c r="AP124" s="334"/>
      <c r="AQ124" s="334"/>
      <c r="AR124" s="334"/>
      <c r="AS124" s="334"/>
      <c r="AT124" s="293"/>
      <c r="AU124" s="281"/>
      <c r="AW124" s="209"/>
    </row>
    <row r="125" spans="1:50" s="208" customFormat="1" ht="15" customHeight="1">
      <c r="A125" s="617"/>
      <c r="B125" s="618"/>
      <c r="C125" s="620"/>
      <c r="D125" s="620"/>
      <c r="E125" s="620"/>
      <c r="F125" s="620"/>
      <c r="G125" s="620"/>
      <c r="H125" s="620"/>
      <c r="I125" s="620"/>
      <c r="J125" s="733"/>
      <c r="K125" s="294"/>
      <c r="L125" s="299"/>
      <c r="M125" s="299"/>
      <c r="N125" s="299"/>
      <c r="O125" s="299"/>
      <c r="P125" s="299"/>
      <c r="Q125" s="299"/>
      <c r="R125" s="299"/>
      <c r="S125" s="299"/>
      <c r="T125" s="299"/>
      <c r="U125" s="299"/>
      <c r="V125" s="299"/>
      <c r="W125" s="299"/>
      <c r="X125" s="299"/>
      <c r="Y125" s="299"/>
      <c r="Z125" s="299"/>
      <c r="AA125" s="299"/>
      <c r="AB125" s="299"/>
      <c r="AC125" s="299"/>
      <c r="AD125" s="299"/>
      <c r="AE125" s="299"/>
      <c r="AF125" s="299"/>
      <c r="AG125" s="299"/>
      <c r="AH125" s="299"/>
      <c r="AI125" s="299"/>
      <c r="AJ125" s="299"/>
      <c r="AK125" s="299"/>
      <c r="AL125" s="299"/>
      <c r="AM125" s="299"/>
      <c r="AN125" s="299"/>
      <c r="AO125" s="299"/>
      <c r="AP125" s="299"/>
      <c r="AQ125" s="299"/>
      <c r="AR125" s="299"/>
      <c r="AS125" s="299"/>
      <c r="AT125" s="300"/>
      <c r="AU125" s="281"/>
      <c r="AW125" s="209"/>
    </row>
    <row r="126" spans="1:50" s="208" customFormat="1" ht="26.25" customHeight="1">
      <c r="A126" s="283"/>
      <c r="B126" s="225"/>
      <c r="C126" s="225"/>
      <c r="D126" s="225"/>
      <c r="E126" s="226" t="s">
        <v>121</v>
      </c>
      <c r="F126" s="227">
        <v>2</v>
      </c>
      <c r="G126" s="228" t="s">
        <v>122</v>
      </c>
      <c r="H126" s="229"/>
      <c r="I126" s="230" t="s">
        <v>64</v>
      </c>
      <c r="J126" s="231">
        <f>ROUND(SUM(J106:J123),F126)</f>
        <v>37.06</v>
      </c>
      <c r="K126" s="301"/>
      <c r="L126" s="302"/>
      <c r="M126" s="302"/>
      <c r="N126" s="302"/>
      <c r="O126" s="302"/>
      <c r="P126" s="302"/>
      <c r="Q126" s="299"/>
      <c r="R126" s="299"/>
      <c r="S126" s="299"/>
      <c r="T126" s="299"/>
      <c r="U126" s="299"/>
      <c r="V126" s="299"/>
      <c r="W126" s="299"/>
      <c r="X126" s="299"/>
      <c r="Y126" s="299"/>
      <c r="Z126" s="299"/>
      <c r="AA126" s="299"/>
      <c r="AB126" s="299"/>
      <c r="AC126" s="299"/>
      <c r="AD126" s="299"/>
      <c r="AE126" s="299"/>
      <c r="AF126" s="299"/>
      <c r="AG126" s="299"/>
      <c r="AH126" s="299"/>
      <c r="AI126" s="299"/>
      <c r="AJ126" s="299"/>
      <c r="AK126" s="299"/>
      <c r="AL126" s="299"/>
      <c r="AM126" s="299"/>
      <c r="AN126" s="299"/>
      <c r="AO126" s="299"/>
      <c r="AP126" s="299"/>
      <c r="AQ126" s="299"/>
      <c r="AR126" s="299"/>
      <c r="AS126" s="299"/>
      <c r="AT126" s="300"/>
      <c r="AU126" s="281"/>
      <c r="AW126" s="209"/>
      <c r="AX126" s="400">
        <f>SUM(AX107:AX125)</f>
        <v>37.931250000000013</v>
      </c>
    </row>
    <row r="127" spans="1:50" s="208" customFormat="1" ht="21">
      <c r="A127" s="284"/>
      <c r="B127" s="233"/>
      <c r="C127" s="233"/>
      <c r="D127" s="233"/>
      <c r="E127" s="233"/>
      <c r="F127" s="233"/>
      <c r="G127" s="233"/>
      <c r="H127" s="233"/>
      <c r="I127" s="234"/>
      <c r="J127" s="233"/>
      <c r="K127" s="303"/>
      <c r="L127" s="304"/>
      <c r="M127" s="304"/>
      <c r="N127" s="304"/>
      <c r="O127" s="304"/>
      <c r="P127" s="304"/>
      <c r="Q127" s="305"/>
      <c r="R127" s="305"/>
      <c r="S127" s="305"/>
      <c r="T127" s="305"/>
      <c r="U127" s="305"/>
      <c r="V127" s="305"/>
      <c r="W127" s="305"/>
      <c r="X127" s="305"/>
      <c r="Y127" s="305"/>
      <c r="Z127" s="305"/>
      <c r="AA127" s="305"/>
      <c r="AB127" s="305"/>
      <c r="AC127" s="305"/>
      <c r="AD127" s="305"/>
      <c r="AE127" s="305"/>
      <c r="AF127" s="305"/>
      <c r="AG127" s="305"/>
      <c r="AH127" s="305"/>
      <c r="AI127" s="305"/>
      <c r="AJ127" s="305"/>
      <c r="AK127" s="305"/>
      <c r="AL127" s="305"/>
      <c r="AM127" s="305"/>
      <c r="AN127" s="305"/>
      <c r="AO127" s="305"/>
      <c r="AP127" s="305"/>
      <c r="AQ127" s="305"/>
      <c r="AR127" s="305"/>
      <c r="AS127" s="305"/>
      <c r="AT127" s="306"/>
      <c r="AU127" s="281"/>
      <c r="AW127" s="209"/>
    </row>
    <row r="128" spans="1:50" s="208" customFormat="1" ht="21">
      <c r="A128" s="603"/>
      <c r="B128" s="604"/>
      <c r="C128" s="604"/>
      <c r="D128" s="604"/>
      <c r="E128" s="604"/>
      <c r="F128" s="604"/>
      <c r="G128" s="604"/>
      <c r="H128" s="604"/>
      <c r="I128" s="604"/>
      <c r="J128" s="235"/>
      <c r="K128" s="303"/>
      <c r="L128" s="304"/>
      <c r="M128" s="304"/>
      <c r="N128" s="304"/>
      <c r="O128" s="304"/>
      <c r="P128" s="304"/>
      <c r="Q128" s="305"/>
      <c r="R128" s="305"/>
      <c r="S128" s="305"/>
      <c r="T128" s="305"/>
      <c r="U128" s="305"/>
      <c r="V128" s="305"/>
      <c r="W128" s="305"/>
      <c r="X128" s="305"/>
      <c r="Y128" s="305"/>
      <c r="Z128" s="305"/>
      <c r="AA128" s="305"/>
      <c r="AB128" s="305"/>
      <c r="AC128" s="305"/>
      <c r="AD128" s="305"/>
      <c r="AE128" s="305"/>
      <c r="AF128" s="305"/>
      <c r="AG128" s="305"/>
      <c r="AH128" s="305"/>
      <c r="AI128" s="305"/>
      <c r="AJ128" s="305"/>
      <c r="AK128" s="305"/>
      <c r="AL128" s="305"/>
      <c r="AM128" s="305"/>
      <c r="AN128" s="305"/>
      <c r="AO128" s="305"/>
      <c r="AP128" s="305"/>
      <c r="AQ128" s="305"/>
      <c r="AR128" s="305"/>
      <c r="AS128" s="305"/>
      <c r="AT128" s="306"/>
      <c r="AU128" s="281"/>
      <c r="AW128" s="209"/>
    </row>
    <row r="129" spans="1:49" s="208" customFormat="1" ht="15" customHeight="1">
      <c r="A129" s="285" t="s">
        <v>123</v>
      </c>
      <c r="B129" s="605"/>
      <c r="C129" s="605"/>
      <c r="D129" s="605"/>
      <c r="E129" s="605"/>
      <c r="F129" s="605"/>
      <c r="G129" s="605"/>
      <c r="H129" s="605"/>
      <c r="I129" s="605"/>
      <c r="J129" s="605"/>
      <c r="K129" s="605"/>
      <c r="L129" s="605"/>
      <c r="M129" s="605"/>
      <c r="N129" s="605"/>
      <c r="O129" s="605"/>
      <c r="P129" s="605"/>
      <c r="Q129" s="605"/>
      <c r="R129" s="605"/>
      <c r="S129" s="605"/>
      <c r="T129" s="605"/>
      <c r="U129" s="605"/>
      <c r="V129" s="605"/>
      <c r="W129" s="605"/>
      <c r="X129" s="605"/>
      <c r="Y129" s="605"/>
      <c r="Z129" s="605"/>
      <c r="AA129" s="605"/>
      <c r="AB129" s="605"/>
      <c r="AC129" s="605"/>
      <c r="AD129" s="605"/>
      <c r="AE129" s="605"/>
      <c r="AF129" s="605"/>
      <c r="AG129" s="605"/>
      <c r="AH129" s="605"/>
      <c r="AI129" s="605"/>
      <c r="AJ129" s="605"/>
      <c r="AK129" s="605"/>
      <c r="AL129" s="605"/>
      <c r="AM129" s="605"/>
      <c r="AN129" s="605"/>
      <c r="AO129" s="605"/>
      <c r="AP129" s="605"/>
      <c r="AQ129" s="605"/>
      <c r="AR129" s="605"/>
      <c r="AS129" s="605"/>
      <c r="AT129" s="237"/>
      <c r="AU129" s="281"/>
      <c r="AW129" s="209"/>
    </row>
    <row r="130" spans="1:49" s="208" customFormat="1" ht="21">
      <c r="A130" s="286"/>
      <c r="B130" s="606"/>
      <c r="C130" s="606"/>
      <c r="D130" s="606"/>
      <c r="E130" s="606"/>
      <c r="F130" s="606"/>
      <c r="G130" s="606"/>
      <c r="H130" s="606"/>
      <c r="I130" s="606"/>
      <c r="J130" s="606"/>
      <c r="K130" s="606"/>
      <c r="L130" s="606"/>
      <c r="M130" s="606"/>
      <c r="N130" s="606"/>
      <c r="O130" s="606"/>
      <c r="P130" s="606"/>
      <c r="Q130" s="606"/>
      <c r="R130" s="606"/>
      <c r="S130" s="606"/>
      <c r="T130" s="606"/>
      <c r="U130" s="606"/>
      <c r="V130" s="606"/>
      <c r="W130" s="606"/>
      <c r="X130" s="606"/>
      <c r="Y130" s="606"/>
      <c r="Z130" s="606"/>
      <c r="AA130" s="606"/>
      <c r="AB130" s="606"/>
      <c r="AC130" s="606"/>
      <c r="AD130" s="606"/>
      <c r="AE130" s="606"/>
      <c r="AF130" s="606"/>
      <c r="AG130" s="606"/>
      <c r="AH130" s="606"/>
      <c r="AI130" s="606"/>
      <c r="AJ130" s="606"/>
      <c r="AK130" s="606"/>
      <c r="AL130" s="606"/>
      <c r="AM130" s="606"/>
      <c r="AN130" s="606"/>
      <c r="AO130" s="606"/>
      <c r="AP130" s="606"/>
      <c r="AQ130" s="606"/>
      <c r="AR130" s="606"/>
      <c r="AS130" s="606"/>
      <c r="AT130" s="239"/>
      <c r="AU130" s="281"/>
      <c r="AW130" s="209"/>
    </row>
    <row r="131" spans="1:49" s="208" customFormat="1" ht="15" customHeight="1">
      <c r="A131" s="287"/>
      <c r="B131" s="607"/>
      <c r="C131" s="607"/>
      <c r="D131" s="607"/>
      <c r="E131" s="607"/>
      <c r="F131" s="607"/>
      <c r="G131" s="607"/>
      <c r="H131" s="607"/>
      <c r="I131" s="607"/>
      <c r="J131" s="607"/>
      <c r="K131" s="607"/>
      <c r="L131" s="607"/>
      <c r="M131" s="607"/>
      <c r="N131" s="607"/>
      <c r="O131" s="607"/>
      <c r="P131" s="607"/>
      <c r="Q131" s="607"/>
      <c r="R131" s="607"/>
      <c r="S131" s="607"/>
      <c r="T131" s="607"/>
      <c r="U131" s="607"/>
      <c r="V131" s="607"/>
      <c r="W131" s="607"/>
      <c r="X131" s="607"/>
      <c r="Y131" s="607"/>
      <c r="Z131" s="607"/>
      <c r="AA131" s="607"/>
      <c r="AB131" s="607"/>
      <c r="AC131" s="607"/>
      <c r="AD131" s="607"/>
      <c r="AE131" s="241"/>
      <c r="AF131" s="608" t="str">
        <f>"Item    " &amp; C100 &amp; "    Página   1   de   1  "</f>
        <v xml:space="preserve">Item    2,1    Página   1   de   1  </v>
      </c>
      <c r="AG131" s="609"/>
      <c r="AH131" s="609"/>
      <c r="AI131" s="609"/>
      <c r="AJ131" s="609"/>
      <c r="AK131" s="609"/>
      <c r="AL131" s="609"/>
      <c r="AM131" s="609"/>
      <c r="AN131" s="609"/>
      <c r="AO131" s="609"/>
      <c r="AP131" s="609"/>
      <c r="AQ131" s="609"/>
      <c r="AR131" s="609"/>
      <c r="AS131" s="609"/>
      <c r="AT131" s="609"/>
      <c r="AU131" s="281"/>
      <c r="AW131" s="209"/>
    </row>
    <row r="132" spans="1:49" s="208" customFormat="1" ht="21">
      <c r="A132" s="233"/>
      <c r="B132" s="233"/>
      <c r="C132" s="233"/>
      <c r="D132" s="233"/>
      <c r="E132" s="610" t="s">
        <v>75</v>
      </c>
      <c r="F132" s="610"/>
      <c r="G132" s="233"/>
      <c r="H132" s="242"/>
      <c r="I132" s="233"/>
      <c r="J132" s="233"/>
      <c r="K132" s="233"/>
      <c r="L132" s="233"/>
      <c r="M132" s="233"/>
      <c r="N132" s="233"/>
      <c r="O132" s="233"/>
      <c r="P132" s="233"/>
      <c r="Q132" s="233"/>
      <c r="R132" s="233"/>
      <c r="S132" s="233"/>
      <c r="T132" s="233"/>
      <c r="U132" s="233"/>
      <c r="V132" s="233"/>
      <c r="W132" s="233"/>
      <c r="X132" s="233"/>
      <c r="Y132" s="233"/>
      <c r="Z132" s="233"/>
      <c r="AA132" s="233"/>
      <c r="AB132" s="233"/>
      <c r="AC132" s="233"/>
      <c r="AD132" s="233"/>
      <c r="AE132" s="233"/>
      <c r="AF132" s="233"/>
      <c r="AG132" s="233"/>
      <c r="AH132" s="233"/>
      <c r="AI132" s="233"/>
      <c r="AJ132" s="233"/>
      <c r="AK132" s="242"/>
      <c r="AL132" s="242"/>
      <c r="AM132" s="242"/>
      <c r="AN132" s="242"/>
      <c r="AO132" s="242"/>
      <c r="AP132" s="242"/>
      <c r="AQ132" s="242"/>
      <c r="AR132" s="242"/>
      <c r="AS132" s="242"/>
      <c r="AT132" s="242"/>
      <c r="AU132" s="281"/>
      <c r="AW132" s="209"/>
    </row>
    <row r="133" spans="1:49" s="208" customFormat="1" ht="21">
      <c r="A133" s="233"/>
      <c r="B133" s="233"/>
      <c r="C133" s="233"/>
      <c r="D133" s="233"/>
      <c r="E133" s="233"/>
      <c r="F133" s="233"/>
      <c r="G133" s="233"/>
      <c r="H133" s="242"/>
      <c r="I133" s="233"/>
      <c r="J133" s="233"/>
      <c r="K133" s="233"/>
      <c r="L133" s="233"/>
      <c r="M133" s="233"/>
      <c r="N133" s="233"/>
      <c r="O133" s="233"/>
      <c r="P133" s="233"/>
      <c r="Q133" s="233"/>
      <c r="R133" s="233"/>
      <c r="S133" s="233"/>
      <c r="T133" s="233"/>
      <c r="U133" s="233"/>
      <c r="V133" s="233"/>
      <c r="W133" s="233"/>
      <c r="X133" s="233"/>
      <c r="Y133" s="233"/>
      <c r="Z133" s="233"/>
      <c r="AA133" s="233"/>
      <c r="AB133" s="233"/>
      <c r="AC133" s="233"/>
      <c r="AD133" s="233"/>
      <c r="AE133" s="233"/>
      <c r="AF133" s="233"/>
      <c r="AG133" s="233"/>
      <c r="AH133" s="233"/>
      <c r="AI133" s="233"/>
      <c r="AJ133" s="233"/>
      <c r="AK133" s="242"/>
      <c r="AL133" s="242"/>
      <c r="AM133" s="242"/>
      <c r="AN133" s="242"/>
      <c r="AO133" s="242"/>
      <c r="AP133" s="242"/>
      <c r="AQ133" s="242"/>
      <c r="AR133" s="242"/>
      <c r="AS133" s="242"/>
      <c r="AT133" s="242"/>
      <c r="AU133" s="281"/>
      <c r="AW133" s="209"/>
    </row>
    <row r="134" spans="1:49" s="208" customFormat="1" ht="21">
      <c r="A134" s="233"/>
      <c r="B134" s="233"/>
      <c r="C134" s="233"/>
      <c r="D134" s="233"/>
      <c r="E134" s="233"/>
      <c r="F134" s="233"/>
      <c r="G134" s="233"/>
      <c r="H134" s="242"/>
      <c r="I134" s="233"/>
      <c r="J134" s="233"/>
      <c r="K134" s="233"/>
      <c r="L134" s="233"/>
      <c r="M134" s="233"/>
      <c r="N134" s="233"/>
      <c r="O134" s="233"/>
      <c r="P134" s="233"/>
      <c r="Q134" s="233"/>
      <c r="R134" s="233"/>
      <c r="S134" s="233"/>
      <c r="T134" s="233"/>
      <c r="U134" s="233"/>
      <c r="V134" s="233"/>
      <c r="W134" s="233"/>
      <c r="X134" s="233"/>
      <c r="Y134" s="233"/>
      <c r="Z134" s="233"/>
      <c r="AA134" s="233"/>
      <c r="AB134" s="233"/>
      <c r="AC134" s="233"/>
      <c r="AD134" s="233"/>
      <c r="AE134" s="233"/>
      <c r="AF134" s="233"/>
      <c r="AG134" s="233"/>
      <c r="AH134" s="233"/>
      <c r="AI134" s="233"/>
      <c r="AJ134" s="233"/>
      <c r="AK134" s="242"/>
      <c r="AL134" s="242"/>
      <c r="AM134" s="242"/>
      <c r="AN134" s="242"/>
      <c r="AO134" s="242"/>
      <c r="AP134" s="242"/>
      <c r="AQ134" s="242"/>
      <c r="AR134" s="242"/>
      <c r="AS134" s="242"/>
      <c r="AT134" s="242"/>
      <c r="AU134" s="281"/>
      <c r="AW134" s="209"/>
    </row>
    <row r="135" spans="1:49" s="208" customFormat="1" ht="21">
      <c r="A135" s="244"/>
      <c r="B135" s="244"/>
      <c r="C135" s="245"/>
      <c r="D135" s="246"/>
      <c r="E135" s="247"/>
      <c r="F135" s="248"/>
      <c r="G135" s="248"/>
      <c r="H135" s="249"/>
      <c r="I135" s="248"/>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50"/>
      <c r="AL135" s="250"/>
      <c r="AM135" s="250"/>
      <c r="AN135" s="250"/>
      <c r="AO135" s="250"/>
      <c r="AP135" s="250"/>
      <c r="AQ135" s="250"/>
      <c r="AR135" s="250"/>
      <c r="AS135" s="250"/>
      <c r="AT135" s="250"/>
      <c r="AU135" s="281"/>
      <c r="AW135" s="209"/>
    </row>
    <row r="136" spans="1:49" s="208" customFormat="1" ht="44.25" customHeight="1">
      <c r="A136" s="244"/>
      <c r="B136" s="611"/>
      <c r="C136" s="611"/>
      <c r="D136" s="611"/>
      <c r="E136" s="251"/>
      <c r="F136" s="723" t="str">
        <f>+F95</f>
        <v>ARQ. ANTONIO RUIZ TOVAR</v>
      </c>
      <c r="G136" s="723"/>
      <c r="H136" s="723"/>
      <c r="I136" s="723"/>
      <c r="J136" s="252"/>
      <c r="K136" s="252"/>
      <c r="L136" s="252"/>
      <c r="M136" s="252"/>
      <c r="N136" s="252"/>
      <c r="O136" s="252"/>
      <c r="P136" s="252"/>
      <c r="Q136" s="252"/>
      <c r="R136" s="252"/>
      <c r="S136" s="252"/>
      <c r="T136" s="252"/>
      <c r="U136" s="252"/>
      <c r="V136" s="252"/>
      <c r="W136" s="252"/>
      <c r="X136" s="252"/>
      <c r="Y136" s="252"/>
      <c r="Z136" s="244"/>
      <c r="AA136" s="244"/>
      <c r="AB136" s="244"/>
      <c r="AC136" s="244"/>
      <c r="AD136" s="244"/>
      <c r="AE136" s="244"/>
      <c r="AF136" s="244"/>
      <c r="AG136" s="244"/>
      <c r="AH136" s="244"/>
      <c r="AI136" s="244"/>
      <c r="AJ136" s="244"/>
      <c r="AK136" s="244"/>
      <c r="AL136" s="244"/>
      <c r="AM136" s="244"/>
      <c r="AN136" s="244"/>
      <c r="AO136" s="244"/>
      <c r="AP136" s="244"/>
      <c r="AQ136" s="244"/>
      <c r="AR136" s="244"/>
      <c r="AS136" s="244"/>
      <c r="AT136" s="244"/>
      <c r="AU136" s="281"/>
      <c r="AW136" s="209"/>
    </row>
    <row r="137" spans="1:49" s="208" customFormat="1" ht="21.75" customHeight="1" thickBot="1">
      <c r="A137" s="288"/>
      <c r="B137" s="613"/>
      <c r="C137" s="613"/>
      <c r="D137" s="613"/>
      <c r="E137" s="613"/>
      <c r="F137" s="614" t="str">
        <f>+F96</f>
        <v>PROFESIONAL UNIVERSITARIO</v>
      </c>
      <c r="G137" s="614"/>
      <c r="H137" s="614"/>
      <c r="I137" s="614"/>
      <c r="J137" s="289"/>
      <c r="K137" s="289"/>
      <c r="L137" s="289"/>
      <c r="M137" s="289"/>
      <c r="N137" s="289"/>
      <c r="O137" s="289"/>
      <c r="P137" s="289"/>
      <c r="Q137" s="289"/>
      <c r="R137" s="289"/>
      <c r="S137" s="289"/>
      <c r="T137" s="289"/>
      <c r="U137" s="289"/>
      <c r="V137" s="289"/>
      <c r="W137" s="289"/>
      <c r="X137" s="289"/>
      <c r="Y137" s="289"/>
      <c r="Z137" s="288"/>
      <c r="AA137" s="288"/>
      <c r="AB137" s="288"/>
      <c r="AC137" s="288"/>
      <c r="AD137" s="288"/>
      <c r="AE137" s="288"/>
      <c r="AF137" s="288"/>
      <c r="AG137" s="288"/>
      <c r="AH137" s="288"/>
      <c r="AI137" s="288"/>
      <c r="AJ137" s="288"/>
      <c r="AK137" s="288"/>
      <c r="AL137" s="288"/>
      <c r="AM137" s="288"/>
      <c r="AN137" s="288"/>
      <c r="AO137" s="288"/>
      <c r="AP137" s="288"/>
      <c r="AQ137" s="288"/>
      <c r="AR137" s="288"/>
      <c r="AS137" s="288"/>
      <c r="AT137" s="288"/>
      <c r="AU137" s="290"/>
      <c r="AW137" s="209"/>
    </row>
    <row r="138" spans="1:49" s="198" customFormat="1" ht="21" thickTop="1">
      <c r="A138" s="307"/>
      <c r="B138" s="307"/>
      <c r="C138" s="307"/>
      <c r="D138" s="307"/>
      <c r="E138" s="307"/>
      <c r="F138" s="307"/>
      <c r="G138" s="307"/>
      <c r="H138" s="307"/>
      <c r="I138" s="307"/>
      <c r="J138" s="307"/>
      <c r="K138" s="307"/>
      <c r="L138" s="307"/>
      <c r="M138" s="307"/>
      <c r="N138" s="307"/>
      <c r="O138" s="307"/>
      <c r="P138" s="307"/>
      <c r="Q138" s="307"/>
      <c r="R138" s="307"/>
      <c r="S138" s="307"/>
      <c r="T138" s="307"/>
      <c r="U138" s="307"/>
      <c r="V138" s="307"/>
      <c r="W138" s="307"/>
      <c r="X138" s="307"/>
      <c r="Y138" s="307"/>
      <c r="Z138" s="307"/>
      <c r="AA138" s="307"/>
      <c r="AB138" s="307"/>
      <c r="AC138" s="307"/>
      <c r="AD138" s="307"/>
      <c r="AE138" s="307"/>
      <c r="AF138" s="307"/>
      <c r="AG138" s="307"/>
      <c r="AH138" s="307"/>
      <c r="AI138" s="307"/>
      <c r="AJ138" s="307"/>
      <c r="AK138" s="307"/>
      <c r="AL138" s="307"/>
      <c r="AM138" s="307"/>
      <c r="AN138" s="307"/>
      <c r="AO138" s="307"/>
      <c r="AP138" s="307"/>
      <c r="AQ138" s="307"/>
      <c r="AR138" s="307"/>
      <c r="AS138" s="307"/>
      <c r="AT138" s="307"/>
      <c r="AU138" s="307"/>
      <c r="AW138" s="308"/>
    </row>
    <row r="139" spans="1:49" ht="18" thickBot="1">
      <c r="A139" s="259"/>
      <c r="B139" s="259"/>
      <c r="C139" s="259"/>
      <c r="D139" s="259"/>
      <c r="E139" s="259"/>
      <c r="F139" s="259"/>
      <c r="G139" s="259"/>
      <c r="H139" s="259"/>
      <c r="I139" s="259"/>
      <c r="J139" s="259"/>
      <c r="K139" s="259"/>
      <c r="L139" s="259"/>
      <c r="M139" s="259"/>
      <c r="N139" s="259"/>
      <c r="O139" s="259"/>
      <c r="P139" s="259"/>
      <c r="Q139" s="259"/>
      <c r="R139" s="259"/>
      <c r="S139" s="259"/>
      <c r="T139" s="259"/>
      <c r="U139" s="259"/>
      <c r="V139" s="259"/>
      <c r="W139" s="259"/>
      <c r="X139" s="259"/>
      <c r="Y139" s="259"/>
      <c r="Z139" s="259"/>
      <c r="AA139" s="259"/>
      <c r="AB139" s="259"/>
      <c r="AC139" s="259"/>
      <c r="AD139" s="259"/>
      <c r="AE139" s="259"/>
      <c r="AF139" s="259"/>
      <c r="AG139" s="259"/>
      <c r="AH139" s="259"/>
      <c r="AI139" s="259"/>
      <c r="AJ139" s="259"/>
      <c r="AK139" s="259"/>
      <c r="AL139" s="259"/>
      <c r="AM139" s="259"/>
      <c r="AN139" s="259"/>
      <c r="AO139" s="259"/>
      <c r="AP139" s="259"/>
      <c r="AQ139" s="259"/>
      <c r="AR139" s="259"/>
      <c r="AS139" s="259"/>
      <c r="AT139" s="259"/>
      <c r="AU139" s="259"/>
    </row>
    <row r="140" spans="1:49" s="208" customFormat="1" ht="21.6" thickTop="1">
      <c r="A140" s="272" t="s">
        <v>107</v>
      </c>
      <c r="B140" s="273"/>
      <c r="C140" s="274"/>
      <c r="D140" s="275"/>
      <c r="E140" s="276"/>
      <c r="F140" s="276"/>
      <c r="G140" s="277"/>
      <c r="H140" s="278"/>
      <c r="I140" s="277"/>
      <c r="J140" s="279"/>
      <c r="K140" s="279"/>
      <c r="L140" s="279"/>
      <c r="M140" s="279"/>
      <c r="N140" s="279"/>
      <c r="O140" s="279"/>
      <c r="P140" s="279"/>
      <c r="Q140" s="279"/>
      <c r="R140" s="279"/>
      <c r="S140" s="279"/>
      <c r="T140" s="279"/>
      <c r="U140" s="279"/>
      <c r="V140" s="279"/>
      <c r="W140" s="279"/>
      <c r="X140" s="279"/>
      <c r="Y140" s="279"/>
      <c r="Z140" s="277"/>
      <c r="AA140" s="277"/>
      <c r="AB140" s="277"/>
      <c r="AC140" s="277"/>
      <c r="AD140" s="277"/>
      <c r="AE140" s="277"/>
      <c r="AF140" s="277"/>
      <c r="AG140" s="277"/>
      <c r="AH140" s="277"/>
      <c r="AI140" s="277"/>
      <c r="AJ140" s="277"/>
      <c r="AK140" s="277"/>
      <c r="AL140" s="277"/>
      <c r="AM140" s="277"/>
      <c r="AN140" s="277"/>
      <c r="AO140" s="277"/>
      <c r="AP140" s="277"/>
      <c r="AQ140" s="277"/>
      <c r="AR140" s="277"/>
      <c r="AS140" s="277"/>
      <c r="AT140" s="277"/>
      <c r="AU140" s="280"/>
      <c r="AW140" s="209" t="s">
        <v>108</v>
      </c>
    </row>
    <row r="141" spans="1:49" s="208" customFormat="1" ht="21">
      <c r="A141" s="640" t="s">
        <v>109</v>
      </c>
      <c r="B141" s="640"/>
      <c r="C141" s="641" t="str">
        <f>+'PRESUPUESTO GENERAL'!B16</f>
        <v>EXCAVACIONES Y RELLENO</v>
      </c>
      <c r="D141" s="642"/>
      <c r="E141" s="643"/>
      <c r="F141" s="643"/>
      <c r="G141" s="643"/>
      <c r="H141" s="643"/>
      <c r="I141" s="643"/>
      <c r="J141" s="643"/>
      <c r="K141" s="643"/>
      <c r="L141" s="643"/>
      <c r="M141" s="643"/>
      <c r="N141" s="643"/>
      <c r="O141" s="643"/>
      <c r="P141" s="643"/>
      <c r="Q141" s="643"/>
      <c r="R141" s="643"/>
      <c r="S141" s="643"/>
      <c r="T141" s="643"/>
      <c r="U141" s="643"/>
      <c r="V141" s="643"/>
      <c r="W141" s="643"/>
      <c r="X141" s="643"/>
      <c r="Y141" s="643"/>
      <c r="Z141" s="643"/>
      <c r="AA141" s="643"/>
      <c r="AB141" s="643"/>
      <c r="AC141" s="643"/>
      <c r="AD141" s="643"/>
      <c r="AE141" s="643"/>
      <c r="AF141" s="644"/>
      <c r="AG141" s="645" t="s">
        <v>8</v>
      </c>
      <c r="AH141" s="646"/>
      <c r="AI141" s="646"/>
      <c r="AJ141" s="646"/>
      <c r="AK141" s="646"/>
      <c r="AL141" s="646"/>
      <c r="AM141" s="647"/>
      <c r="AN141" s="648" t="str">
        <f>+'PRESUPUESTO GENERAL'!C17</f>
        <v>M3</v>
      </c>
      <c r="AO141" s="649"/>
      <c r="AP141" s="649"/>
      <c r="AQ141" s="649"/>
      <c r="AR141" s="649"/>
      <c r="AS141" s="649"/>
      <c r="AT141" s="650"/>
      <c r="AU141" s="281"/>
      <c r="AW141" s="209"/>
    </row>
    <row r="142" spans="1:49" s="208" customFormat="1" ht="21">
      <c r="A142" s="651" t="s">
        <v>110</v>
      </c>
      <c r="B142" s="651"/>
      <c r="C142" s="211">
        <f>+'PRESUPUESTO GENERAL'!A18</f>
        <v>2.2000000000000002</v>
      </c>
      <c r="D142" s="652" t="str">
        <f>+'PRESUPUESTO GENERAL'!B18</f>
        <v>Relleno manual con material selec. de excav ( Inc. Compactacion equipo rana )</v>
      </c>
      <c r="E142" s="653"/>
      <c r="F142" s="653"/>
      <c r="G142" s="653"/>
      <c r="H142" s="653"/>
      <c r="I142" s="653"/>
      <c r="J142" s="653"/>
      <c r="K142" s="653"/>
      <c r="L142" s="653"/>
      <c r="M142" s="653"/>
      <c r="N142" s="653"/>
      <c r="O142" s="653"/>
      <c r="P142" s="653"/>
      <c r="Q142" s="653"/>
      <c r="R142" s="653"/>
      <c r="S142" s="653"/>
      <c r="T142" s="653"/>
      <c r="U142" s="653"/>
      <c r="V142" s="653"/>
      <c r="W142" s="653"/>
      <c r="X142" s="653"/>
      <c r="Y142" s="653"/>
      <c r="Z142" s="653"/>
      <c r="AA142" s="653"/>
      <c r="AB142" s="653"/>
      <c r="AC142" s="653"/>
      <c r="AD142" s="653"/>
      <c r="AE142" s="653"/>
      <c r="AF142" s="654"/>
      <c r="AG142" s="645" t="s">
        <v>111</v>
      </c>
      <c r="AH142" s="646"/>
      <c r="AI142" s="646"/>
      <c r="AJ142" s="646"/>
      <c r="AK142" s="646"/>
      <c r="AL142" s="646"/>
      <c r="AM142" s="647"/>
      <c r="AN142" s="655">
        <f>+J158</f>
        <v>11.4</v>
      </c>
      <c r="AO142" s="649"/>
      <c r="AP142" s="649"/>
      <c r="AQ142" s="649"/>
      <c r="AR142" s="649"/>
      <c r="AS142" s="649"/>
      <c r="AT142" s="650"/>
      <c r="AU142" s="281"/>
      <c r="AW142" s="209"/>
    </row>
    <row r="143" spans="1:49" s="208" customFormat="1" ht="14.4" customHeight="1">
      <c r="A143" s="213"/>
      <c r="B143" s="213"/>
      <c r="C143" s="213"/>
      <c r="D143" s="213"/>
      <c r="E143" s="213"/>
      <c r="F143" s="213"/>
      <c r="G143" s="213"/>
      <c r="H143" s="214"/>
      <c r="I143" s="213"/>
      <c r="J143" s="213"/>
      <c r="K143" s="627"/>
      <c r="L143" s="627"/>
      <c r="M143" s="627"/>
      <c r="N143" s="627"/>
      <c r="O143" s="627"/>
      <c r="P143" s="627"/>
      <c r="Q143" s="627"/>
      <c r="R143" s="627"/>
      <c r="S143" s="627"/>
      <c r="T143" s="627"/>
      <c r="U143" s="627"/>
      <c r="V143" s="627"/>
      <c r="W143" s="627"/>
      <c r="X143" s="627"/>
      <c r="Y143" s="627"/>
      <c r="Z143" s="627"/>
      <c r="AA143" s="628"/>
      <c r="AB143" s="627"/>
      <c r="AC143" s="627"/>
      <c r="AD143" s="627"/>
      <c r="AE143" s="627"/>
      <c r="AF143" s="627"/>
      <c r="AG143" s="627"/>
      <c r="AH143" s="627"/>
      <c r="AI143" s="627"/>
      <c r="AJ143" s="627"/>
      <c r="AK143" s="627"/>
      <c r="AL143" s="627"/>
      <c r="AM143" s="627"/>
      <c r="AN143" s="627"/>
      <c r="AO143" s="627"/>
      <c r="AP143" s="627"/>
      <c r="AQ143" s="627"/>
      <c r="AR143" s="627"/>
      <c r="AS143" s="627"/>
      <c r="AT143" s="627"/>
      <c r="AU143" s="281"/>
      <c r="AW143" s="209"/>
    </row>
    <row r="144" spans="1:49" s="208" customFormat="1" ht="21">
      <c r="A144" s="629" t="s">
        <v>112</v>
      </c>
      <c r="B144" s="610"/>
      <c r="C144" s="630" t="s">
        <v>113</v>
      </c>
      <c r="D144" s="630"/>
      <c r="E144" s="630"/>
      <c r="F144" s="630"/>
      <c r="G144" s="630" t="s">
        <v>114</v>
      </c>
      <c r="H144" s="631" t="s">
        <v>115</v>
      </c>
      <c r="I144" s="630" t="s">
        <v>116</v>
      </c>
      <c r="J144" s="630" t="s">
        <v>64</v>
      </c>
      <c r="K144" s="633"/>
      <c r="L144" s="633"/>
      <c r="M144" s="633"/>
      <c r="N144" s="633"/>
      <c r="O144" s="633"/>
      <c r="P144" s="633"/>
      <c r="Q144" s="633"/>
      <c r="R144" s="633"/>
      <c r="S144" s="633"/>
      <c r="T144" s="633"/>
      <c r="U144" s="633"/>
      <c r="V144" s="633"/>
      <c r="W144" s="633"/>
      <c r="X144" s="633"/>
      <c r="Y144" s="633"/>
      <c r="Z144" s="633"/>
      <c r="AA144" s="633"/>
      <c r="AB144" s="633"/>
      <c r="AC144" s="633"/>
      <c r="AD144" s="633"/>
      <c r="AE144" s="633"/>
      <c r="AF144" s="633"/>
      <c r="AG144" s="633"/>
      <c r="AH144" s="633"/>
      <c r="AI144" s="633"/>
      <c r="AJ144" s="633"/>
      <c r="AK144" s="633"/>
      <c r="AL144" s="633"/>
      <c r="AM144" s="633"/>
      <c r="AN144" s="633"/>
      <c r="AO144" s="633"/>
      <c r="AP144" s="633"/>
      <c r="AQ144" s="633"/>
      <c r="AR144" s="633"/>
      <c r="AS144" s="633"/>
      <c r="AT144" s="633"/>
      <c r="AU144" s="281"/>
      <c r="AW144" s="209"/>
    </row>
    <row r="145" spans="1:49" s="208" customFormat="1" ht="21">
      <c r="A145" s="603"/>
      <c r="B145" s="604"/>
      <c r="C145" s="215" t="s">
        <v>117</v>
      </c>
      <c r="D145" s="215" t="s">
        <v>118</v>
      </c>
      <c r="E145" s="215" t="s">
        <v>119</v>
      </c>
      <c r="F145" s="215" t="s">
        <v>120</v>
      </c>
      <c r="G145" s="630"/>
      <c r="H145" s="632"/>
      <c r="I145" s="630"/>
      <c r="J145" s="630"/>
      <c r="K145" s="633"/>
      <c r="L145" s="633"/>
      <c r="M145" s="633"/>
      <c r="N145" s="633"/>
      <c r="O145" s="633"/>
      <c r="P145" s="633"/>
      <c r="Q145" s="633"/>
      <c r="R145" s="633"/>
      <c r="S145" s="633"/>
      <c r="T145" s="633"/>
      <c r="U145" s="633"/>
      <c r="V145" s="633"/>
      <c r="W145" s="633"/>
      <c r="X145" s="633"/>
      <c r="Y145" s="633"/>
      <c r="Z145" s="633"/>
      <c r="AA145" s="633"/>
      <c r="AB145" s="633"/>
      <c r="AC145" s="633"/>
      <c r="AD145" s="633"/>
      <c r="AE145" s="633"/>
      <c r="AF145" s="633"/>
      <c r="AG145" s="633"/>
      <c r="AH145" s="633"/>
      <c r="AI145" s="633"/>
      <c r="AJ145" s="633"/>
      <c r="AK145" s="633"/>
      <c r="AL145" s="633"/>
      <c r="AM145" s="633"/>
      <c r="AN145" s="633"/>
      <c r="AO145" s="633"/>
      <c r="AP145" s="633"/>
      <c r="AQ145" s="633"/>
      <c r="AR145" s="633"/>
      <c r="AS145" s="633"/>
      <c r="AT145" s="633"/>
      <c r="AU145" s="281"/>
      <c r="AW145" s="209"/>
    </row>
    <row r="146" spans="1:49" s="208" customFormat="1" ht="21">
      <c r="A146" s="634"/>
      <c r="B146" s="635"/>
      <c r="C146" s="638"/>
      <c r="D146" s="638"/>
      <c r="E146" s="638"/>
      <c r="F146" s="638"/>
      <c r="G146" s="638"/>
      <c r="H146" s="638"/>
      <c r="I146" s="638"/>
      <c r="J146" s="638"/>
      <c r="K146" s="294"/>
      <c r="L146" s="299"/>
      <c r="M146" s="299"/>
      <c r="N146" s="299"/>
      <c r="O146" s="299"/>
      <c r="P146" s="299"/>
      <c r="Q146" s="299"/>
      <c r="R146" s="299"/>
      <c r="S146" s="299"/>
      <c r="T146" s="299"/>
      <c r="U146" s="299"/>
      <c r="V146" s="299"/>
      <c r="W146" s="299"/>
      <c r="X146" s="299"/>
      <c r="Y146" s="299"/>
      <c r="Z146" s="299"/>
      <c r="AA146" s="299"/>
      <c r="AB146" s="299"/>
      <c r="AC146" s="299"/>
      <c r="AD146" s="299"/>
      <c r="AE146" s="299"/>
      <c r="AF146" s="299"/>
      <c r="AG146" s="299"/>
      <c r="AH146" s="299"/>
      <c r="AI146" s="299"/>
      <c r="AJ146" s="299"/>
      <c r="AK146" s="299"/>
      <c r="AL146" s="299"/>
      <c r="AM146" s="299"/>
      <c r="AN146" s="299"/>
      <c r="AO146" s="299"/>
      <c r="AP146" s="299"/>
      <c r="AQ146" s="299"/>
      <c r="AR146" s="299"/>
      <c r="AS146" s="299"/>
      <c r="AT146" s="300"/>
      <c r="AU146" s="281"/>
      <c r="AW146" s="209"/>
    </row>
    <row r="147" spans="1:49" s="208" customFormat="1" ht="21">
      <c r="A147" s="636"/>
      <c r="B147" s="637"/>
      <c r="C147" s="639"/>
      <c r="D147" s="639"/>
      <c r="E147" s="639"/>
      <c r="F147" s="639"/>
      <c r="G147" s="639"/>
      <c r="H147" s="639"/>
      <c r="I147" s="639"/>
      <c r="J147" s="639"/>
      <c r="K147" s="294"/>
      <c r="L147" s="299"/>
      <c r="M147" s="299"/>
      <c r="N147" s="299"/>
      <c r="O147" s="299"/>
      <c r="P147" s="299"/>
      <c r="Q147" s="299"/>
      <c r="R147" s="299"/>
      <c r="S147" s="299"/>
      <c r="T147" s="299"/>
      <c r="U147" s="299"/>
      <c r="V147" s="299"/>
      <c r="W147" s="299"/>
      <c r="X147" s="299"/>
      <c r="Y147" s="299"/>
      <c r="Z147" s="299"/>
      <c r="AA147" s="299"/>
      <c r="AB147" s="299"/>
      <c r="AC147" s="299"/>
      <c r="AD147" s="299"/>
      <c r="AE147" s="299"/>
      <c r="AF147" s="299"/>
      <c r="AG147" s="299"/>
      <c r="AH147" s="299"/>
      <c r="AI147" s="299"/>
      <c r="AJ147" s="299"/>
      <c r="AK147" s="299"/>
      <c r="AL147" s="299"/>
      <c r="AM147" s="299"/>
      <c r="AN147" s="299"/>
      <c r="AO147" s="299"/>
      <c r="AP147" s="299"/>
      <c r="AQ147" s="299"/>
      <c r="AR147" s="299"/>
      <c r="AS147" s="299"/>
      <c r="AT147" s="300"/>
      <c r="AU147" s="281"/>
      <c r="AW147" s="209"/>
    </row>
    <row r="148" spans="1:49" s="217" customFormat="1" ht="13.95" customHeight="1">
      <c r="A148" s="692" t="s">
        <v>145</v>
      </c>
      <c r="B148" s="693"/>
      <c r="C148" s="620">
        <v>9.5</v>
      </c>
      <c r="D148" s="620">
        <v>6</v>
      </c>
      <c r="E148" s="622">
        <v>0.2</v>
      </c>
      <c r="F148" s="620"/>
      <c r="G148" s="711">
        <f>C148*D148*E148</f>
        <v>11.4</v>
      </c>
      <c r="H148" s="620">
        <v>1</v>
      </c>
      <c r="I148" s="620" t="s">
        <v>49</v>
      </c>
      <c r="J148" s="711">
        <f>G148*H148</f>
        <v>11.4</v>
      </c>
      <c r="K148" s="294"/>
      <c r="L148" s="299"/>
      <c r="M148" s="299"/>
      <c r="N148" s="299"/>
      <c r="O148" s="299"/>
      <c r="P148" s="299"/>
      <c r="Q148" s="299"/>
      <c r="R148" s="299"/>
      <c r="S148" s="299"/>
      <c r="T148" s="299"/>
      <c r="U148" s="299"/>
      <c r="V148" s="299"/>
      <c r="W148" s="299"/>
      <c r="X148" s="299"/>
      <c r="Y148" s="299"/>
      <c r="Z148" s="299"/>
      <c r="AA148" s="299"/>
      <c r="AB148" s="299"/>
      <c r="AC148" s="299"/>
      <c r="AD148" s="299"/>
      <c r="AE148" s="299"/>
      <c r="AF148" s="299"/>
      <c r="AG148" s="299"/>
      <c r="AH148" s="299"/>
      <c r="AI148" s="299"/>
      <c r="AJ148" s="299"/>
      <c r="AK148" s="299"/>
      <c r="AL148" s="299"/>
      <c r="AM148" s="299"/>
      <c r="AN148" s="299"/>
      <c r="AO148" s="299"/>
      <c r="AP148" s="299"/>
      <c r="AQ148" s="299"/>
      <c r="AR148" s="299"/>
      <c r="AS148" s="299"/>
      <c r="AT148" s="300"/>
      <c r="AU148" s="282"/>
    </row>
    <row r="149" spans="1:49" s="217" customFormat="1" ht="13.95" customHeight="1">
      <c r="A149" s="683"/>
      <c r="B149" s="618"/>
      <c r="C149" s="621"/>
      <c r="D149" s="621"/>
      <c r="E149" s="623"/>
      <c r="F149" s="621"/>
      <c r="G149" s="620"/>
      <c r="H149" s="621"/>
      <c r="I149" s="621"/>
      <c r="J149" s="620"/>
      <c r="K149" s="294"/>
      <c r="L149" s="299"/>
      <c r="M149" s="299"/>
      <c r="N149" s="299"/>
      <c r="O149" s="299"/>
      <c r="P149" s="299"/>
      <c r="Q149" s="299"/>
      <c r="R149" s="299"/>
      <c r="S149" s="299"/>
      <c r="T149" s="299"/>
      <c r="U149" s="299"/>
      <c r="V149" s="299"/>
      <c r="W149" s="299"/>
      <c r="X149" s="299"/>
      <c r="Y149" s="299"/>
      <c r="Z149" s="299"/>
      <c r="AA149" s="299"/>
      <c r="AB149" s="299"/>
      <c r="AC149" s="299"/>
      <c r="AD149" s="299"/>
      <c r="AE149" s="299"/>
      <c r="AF149" s="299"/>
      <c r="AG149" s="299"/>
      <c r="AH149" s="299"/>
      <c r="AI149" s="299"/>
      <c r="AJ149" s="299"/>
      <c r="AK149" s="299"/>
      <c r="AL149" s="299"/>
      <c r="AM149" s="299"/>
      <c r="AN149" s="299"/>
      <c r="AO149" s="299"/>
      <c r="AP149" s="299"/>
      <c r="AQ149" s="299"/>
      <c r="AR149" s="299"/>
      <c r="AS149" s="299"/>
      <c r="AT149" s="300"/>
      <c r="AU149" s="282"/>
    </row>
    <row r="150" spans="1:49" s="217" customFormat="1" ht="13.95" customHeight="1">
      <c r="A150" s="724"/>
      <c r="B150" s="725"/>
      <c r="C150" s="620"/>
      <c r="D150" s="620"/>
      <c r="E150" s="726"/>
      <c r="F150" s="620"/>
      <c r="G150" s="620"/>
      <c r="H150" s="620"/>
      <c r="I150" s="620"/>
      <c r="J150" s="624"/>
      <c r="K150" s="309"/>
      <c r="L150" s="310"/>
      <c r="M150" s="310"/>
      <c r="N150" s="310"/>
      <c r="O150" s="310"/>
      <c r="P150" s="310"/>
      <c r="Q150" s="310"/>
      <c r="R150" s="310"/>
      <c r="S150" s="310"/>
      <c r="T150" s="310"/>
      <c r="U150" s="310"/>
      <c r="V150" s="310"/>
      <c r="W150" s="310"/>
      <c r="X150" s="310"/>
      <c r="Y150" s="310"/>
      <c r="Z150" s="310"/>
      <c r="AA150" s="310"/>
      <c r="AB150" s="310"/>
      <c r="AC150" s="310"/>
      <c r="AD150" s="310"/>
      <c r="AE150" s="310"/>
      <c r="AF150" s="310"/>
      <c r="AG150" s="310"/>
      <c r="AH150" s="310"/>
      <c r="AI150" s="310"/>
      <c r="AJ150" s="310"/>
      <c r="AK150" s="310"/>
      <c r="AL150" s="310"/>
      <c r="AM150" s="310"/>
      <c r="AN150" s="310"/>
      <c r="AO150" s="310"/>
      <c r="AP150" s="310"/>
      <c r="AQ150" s="310"/>
      <c r="AR150" s="310"/>
      <c r="AS150" s="310"/>
      <c r="AT150" s="311"/>
      <c r="AU150" s="282"/>
    </row>
    <row r="151" spans="1:49" s="217" customFormat="1" ht="13.95" customHeight="1">
      <c r="A151" s="617"/>
      <c r="B151" s="618"/>
      <c r="C151" s="621"/>
      <c r="D151" s="621"/>
      <c r="E151" s="620"/>
      <c r="F151" s="621"/>
      <c r="G151" s="621"/>
      <c r="H151" s="621"/>
      <c r="I151" s="621"/>
      <c r="J151" s="625"/>
      <c r="K151" s="309"/>
      <c r="L151" s="310"/>
      <c r="M151" s="310"/>
      <c r="N151" s="310"/>
      <c r="O151" s="310"/>
      <c r="P151" s="310"/>
      <c r="Q151" s="310"/>
      <c r="R151" s="310"/>
      <c r="S151" s="310"/>
      <c r="T151" s="310"/>
      <c r="U151" s="310"/>
      <c r="V151" s="310"/>
      <c r="W151" s="310"/>
      <c r="X151" s="310"/>
      <c r="Y151" s="310"/>
      <c r="Z151" s="310"/>
      <c r="AA151" s="310"/>
      <c r="AB151" s="310"/>
      <c r="AC151" s="310"/>
      <c r="AD151" s="310"/>
      <c r="AE151" s="310"/>
      <c r="AF151" s="310"/>
      <c r="AG151" s="310"/>
      <c r="AH151" s="310"/>
      <c r="AI151" s="310"/>
      <c r="AJ151" s="310"/>
      <c r="AK151" s="310"/>
      <c r="AL151" s="310"/>
      <c r="AM151" s="310"/>
      <c r="AN151" s="310"/>
      <c r="AO151" s="310"/>
      <c r="AP151" s="310"/>
      <c r="AQ151" s="310"/>
      <c r="AR151" s="310"/>
      <c r="AS151" s="310"/>
      <c r="AT151" s="311"/>
      <c r="AU151" s="282"/>
    </row>
    <row r="152" spans="1:49" s="217" customFormat="1" ht="13.95" customHeight="1">
      <c r="A152" s="727"/>
      <c r="B152" s="728"/>
      <c r="C152" s="620"/>
      <c r="D152" s="620"/>
      <c r="E152" s="726"/>
      <c r="F152" s="620"/>
      <c r="G152" s="620"/>
      <c r="H152" s="620"/>
      <c r="I152" s="620"/>
      <c r="J152" s="624"/>
      <c r="K152" s="309"/>
      <c r="L152" s="310"/>
      <c r="M152" s="310"/>
      <c r="N152" s="310"/>
      <c r="O152" s="310"/>
      <c r="P152" s="310"/>
      <c r="Q152" s="310"/>
      <c r="R152" s="310"/>
      <c r="S152" s="310"/>
      <c r="T152" s="310"/>
      <c r="U152" s="310"/>
      <c r="V152" s="310"/>
      <c r="W152" s="310"/>
      <c r="X152" s="310"/>
      <c r="Y152" s="310"/>
      <c r="Z152" s="310"/>
      <c r="AA152" s="310"/>
      <c r="AB152" s="310"/>
      <c r="AC152" s="310"/>
      <c r="AD152" s="310"/>
      <c r="AE152" s="310"/>
      <c r="AF152" s="310"/>
      <c r="AG152" s="310"/>
      <c r="AH152" s="310"/>
      <c r="AI152" s="310"/>
      <c r="AJ152" s="310"/>
      <c r="AK152" s="310"/>
      <c r="AL152" s="310"/>
      <c r="AM152" s="310"/>
      <c r="AN152" s="310"/>
      <c r="AO152" s="310"/>
      <c r="AP152" s="310"/>
      <c r="AQ152" s="310"/>
      <c r="AR152" s="310"/>
      <c r="AS152" s="310"/>
      <c r="AT152" s="311"/>
      <c r="AU152" s="282"/>
    </row>
    <row r="153" spans="1:49" s="217" customFormat="1" ht="13.95" customHeight="1">
      <c r="A153" s="617"/>
      <c r="B153" s="618"/>
      <c r="C153" s="621"/>
      <c r="D153" s="621"/>
      <c r="E153" s="620"/>
      <c r="F153" s="621"/>
      <c r="G153" s="621"/>
      <c r="H153" s="621"/>
      <c r="I153" s="621"/>
      <c r="J153" s="625"/>
      <c r="K153" s="309"/>
      <c r="L153" s="310"/>
      <c r="M153" s="310"/>
      <c r="N153" s="310"/>
      <c r="O153" s="310"/>
      <c r="P153" s="310"/>
      <c r="Q153" s="310"/>
      <c r="R153" s="310"/>
      <c r="S153" s="310"/>
      <c r="T153" s="310"/>
      <c r="U153" s="310"/>
      <c r="V153" s="310"/>
      <c r="W153" s="310"/>
      <c r="X153" s="310"/>
      <c r="Y153" s="310"/>
      <c r="Z153" s="310"/>
      <c r="AA153" s="310"/>
      <c r="AB153" s="310"/>
      <c r="AC153" s="310"/>
      <c r="AD153" s="310"/>
      <c r="AE153" s="310"/>
      <c r="AF153" s="310"/>
      <c r="AG153" s="310"/>
      <c r="AH153" s="310"/>
      <c r="AI153" s="310"/>
      <c r="AJ153" s="310"/>
      <c r="AK153" s="310"/>
      <c r="AL153" s="310"/>
      <c r="AM153" s="310"/>
      <c r="AN153" s="310"/>
      <c r="AO153" s="310"/>
      <c r="AP153" s="310"/>
      <c r="AQ153" s="310"/>
      <c r="AR153" s="310"/>
      <c r="AS153" s="310"/>
      <c r="AT153" s="311"/>
      <c r="AU153" s="282"/>
    </row>
    <row r="154" spans="1:49" s="217" customFormat="1" ht="13.95" customHeight="1">
      <c r="A154" s="727"/>
      <c r="B154" s="728"/>
      <c r="C154" s="620"/>
      <c r="D154" s="620"/>
      <c r="E154" s="726"/>
      <c r="F154" s="620"/>
      <c r="G154" s="620"/>
      <c r="H154" s="620"/>
      <c r="I154" s="620"/>
      <c r="J154" s="624"/>
      <c r="K154" s="309"/>
      <c r="L154" s="310"/>
      <c r="M154" s="310"/>
      <c r="N154" s="310"/>
      <c r="O154" s="310"/>
      <c r="P154" s="310"/>
      <c r="Q154" s="310"/>
      <c r="R154" s="310"/>
      <c r="S154" s="310"/>
      <c r="T154" s="310"/>
      <c r="U154" s="310"/>
      <c r="V154" s="310"/>
      <c r="W154" s="310"/>
      <c r="X154" s="310"/>
      <c r="Y154" s="310"/>
      <c r="Z154" s="310"/>
      <c r="AA154" s="310"/>
      <c r="AB154" s="310"/>
      <c r="AC154" s="310"/>
      <c r="AD154" s="310"/>
      <c r="AE154" s="310"/>
      <c r="AF154" s="310"/>
      <c r="AG154" s="310"/>
      <c r="AH154" s="310"/>
      <c r="AI154" s="310"/>
      <c r="AJ154" s="310"/>
      <c r="AK154" s="310"/>
      <c r="AL154" s="310"/>
      <c r="AM154" s="310"/>
      <c r="AN154" s="310"/>
      <c r="AO154" s="310"/>
      <c r="AP154" s="310"/>
      <c r="AQ154" s="310"/>
      <c r="AR154" s="310"/>
      <c r="AS154" s="310"/>
      <c r="AT154" s="311"/>
      <c r="AU154" s="282"/>
    </row>
    <row r="155" spans="1:49" s="217" customFormat="1" ht="13.95" customHeight="1">
      <c r="A155" s="617"/>
      <c r="B155" s="618"/>
      <c r="C155" s="621"/>
      <c r="D155" s="621"/>
      <c r="E155" s="620"/>
      <c r="F155" s="621"/>
      <c r="G155" s="621"/>
      <c r="H155" s="621"/>
      <c r="I155" s="621"/>
      <c r="J155" s="625"/>
      <c r="K155" s="309"/>
      <c r="L155" s="310"/>
      <c r="M155" s="310"/>
      <c r="N155" s="310"/>
      <c r="O155" s="310"/>
      <c r="P155" s="310"/>
      <c r="Q155" s="310"/>
      <c r="R155" s="310"/>
      <c r="S155" s="310"/>
      <c r="T155" s="310"/>
      <c r="U155" s="310"/>
      <c r="V155" s="310"/>
      <c r="W155" s="310"/>
      <c r="X155" s="310"/>
      <c r="Y155" s="310"/>
      <c r="Z155" s="310"/>
      <c r="AA155" s="310"/>
      <c r="AB155" s="310"/>
      <c r="AC155" s="310"/>
      <c r="AD155" s="310"/>
      <c r="AE155" s="310"/>
      <c r="AF155" s="310"/>
      <c r="AG155" s="310"/>
      <c r="AH155" s="310"/>
      <c r="AI155" s="310"/>
      <c r="AJ155" s="310"/>
      <c r="AK155" s="310"/>
      <c r="AL155" s="310"/>
      <c r="AM155" s="310"/>
      <c r="AN155" s="310"/>
      <c r="AO155" s="310"/>
      <c r="AP155" s="310"/>
      <c r="AQ155" s="310"/>
      <c r="AR155" s="310"/>
      <c r="AS155" s="310"/>
      <c r="AT155" s="311"/>
      <c r="AU155" s="282"/>
    </row>
    <row r="156" spans="1:49" s="217" customFormat="1" ht="13.95" customHeight="1">
      <c r="A156" s="727"/>
      <c r="B156" s="728"/>
      <c r="C156" s="620"/>
      <c r="D156" s="620"/>
      <c r="E156" s="726"/>
      <c r="F156" s="620"/>
      <c r="G156" s="620"/>
      <c r="H156" s="620"/>
      <c r="I156" s="620"/>
      <c r="J156" s="624"/>
      <c r="K156" s="309"/>
      <c r="L156" s="310"/>
      <c r="M156" s="310"/>
      <c r="N156" s="310"/>
      <c r="O156" s="310"/>
      <c r="P156" s="310"/>
      <c r="Q156" s="310"/>
      <c r="R156" s="310"/>
      <c r="S156" s="310"/>
      <c r="T156" s="310"/>
      <c r="U156" s="310"/>
      <c r="V156" s="310"/>
      <c r="W156" s="310"/>
      <c r="X156" s="310"/>
      <c r="Y156" s="310"/>
      <c r="Z156" s="310"/>
      <c r="AA156" s="310"/>
      <c r="AB156" s="310"/>
      <c r="AC156" s="310"/>
      <c r="AD156" s="310"/>
      <c r="AE156" s="310"/>
      <c r="AF156" s="310"/>
      <c r="AG156" s="310"/>
      <c r="AH156" s="310"/>
      <c r="AI156" s="310"/>
      <c r="AJ156" s="310"/>
      <c r="AK156" s="310"/>
      <c r="AL156" s="310"/>
      <c r="AM156" s="310"/>
      <c r="AN156" s="310"/>
      <c r="AO156" s="310"/>
      <c r="AP156" s="310"/>
      <c r="AQ156" s="310"/>
      <c r="AR156" s="310"/>
      <c r="AS156" s="310"/>
      <c r="AT156" s="311"/>
      <c r="AU156" s="282"/>
    </row>
    <row r="157" spans="1:49" s="217" customFormat="1" ht="13.95" customHeight="1">
      <c r="A157" s="617"/>
      <c r="B157" s="618"/>
      <c r="C157" s="621"/>
      <c r="D157" s="621"/>
      <c r="E157" s="620"/>
      <c r="F157" s="621"/>
      <c r="G157" s="621"/>
      <c r="H157" s="621"/>
      <c r="I157" s="621"/>
      <c r="J157" s="625"/>
      <c r="K157" s="309"/>
      <c r="L157" s="310"/>
      <c r="M157" s="310"/>
      <c r="N157" s="310"/>
      <c r="O157" s="310"/>
      <c r="P157" s="310"/>
      <c r="Q157" s="310"/>
      <c r="R157" s="310"/>
      <c r="S157" s="310"/>
      <c r="T157" s="310"/>
      <c r="U157" s="310"/>
      <c r="V157" s="310"/>
      <c r="W157" s="310"/>
      <c r="X157" s="310"/>
      <c r="Y157" s="310"/>
      <c r="Z157" s="310"/>
      <c r="AA157" s="310"/>
      <c r="AB157" s="310"/>
      <c r="AC157" s="310"/>
      <c r="AD157" s="310"/>
      <c r="AE157" s="310"/>
      <c r="AF157" s="310"/>
      <c r="AG157" s="310"/>
      <c r="AH157" s="310"/>
      <c r="AI157" s="310"/>
      <c r="AJ157" s="310"/>
      <c r="AK157" s="310"/>
      <c r="AL157" s="310"/>
      <c r="AM157" s="310"/>
      <c r="AN157" s="310"/>
      <c r="AO157" s="310"/>
      <c r="AP157" s="310"/>
      <c r="AQ157" s="310"/>
      <c r="AR157" s="310"/>
      <c r="AS157" s="310"/>
      <c r="AT157" s="311"/>
      <c r="AU157" s="282"/>
    </row>
    <row r="158" spans="1:49" s="208" customFormat="1" ht="15" customHeight="1">
      <c r="A158" s="283"/>
      <c r="B158" s="225"/>
      <c r="C158" s="225"/>
      <c r="D158" s="225"/>
      <c r="E158" s="226" t="s">
        <v>121</v>
      </c>
      <c r="F158" s="227">
        <v>2</v>
      </c>
      <c r="G158" s="228" t="s">
        <v>122</v>
      </c>
      <c r="H158" s="229"/>
      <c r="I158" s="230" t="s">
        <v>64</v>
      </c>
      <c r="J158" s="231">
        <f>ROUND(SUM(J148:J155),F158)</f>
        <v>11.4</v>
      </c>
      <c r="K158" s="312"/>
      <c r="L158" s="313"/>
      <c r="M158" s="313"/>
      <c r="N158" s="313"/>
      <c r="O158" s="313"/>
      <c r="P158" s="313"/>
      <c r="Q158" s="310"/>
      <c r="R158" s="310"/>
      <c r="S158" s="310"/>
      <c r="T158" s="310"/>
      <c r="U158" s="310"/>
      <c r="V158" s="310"/>
      <c r="W158" s="310"/>
      <c r="X158" s="310"/>
      <c r="Y158" s="310"/>
      <c r="Z158" s="310"/>
      <c r="AA158" s="310"/>
      <c r="AB158" s="310"/>
      <c r="AC158" s="310"/>
      <c r="AD158" s="310"/>
      <c r="AE158" s="310"/>
      <c r="AF158" s="310"/>
      <c r="AG158" s="310"/>
      <c r="AH158" s="310"/>
      <c r="AI158" s="310"/>
      <c r="AJ158" s="310"/>
      <c r="AK158" s="310"/>
      <c r="AL158" s="310"/>
      <c r="AM158" s="310"/>
      <c r="AN158" s="310"/>
      <c r="AO158" s="310"/>
      <c r="AP158" s="310"/>
      <c r="AQ158" s="310"/>
      <c r="AR158" s="310"/>
      <c r="AS158" s="310"/>
      <c r="AT158" s="311"/>
      <c r="AU158" s="281"/>
      <c r="AW158" s="209"/>
    </row>
    <row r="159" spans="1:49" s="208" customFormat="1" ht="21">
      <c r="A159" s="284"/>
      <c r="B159" s="233"/>
      <c r="C159" s="233"/>
      <c r="D159" s="233"/>
      <c r="E159" s="233"/>
      <c r="F159" s="233"/>
      <c r="G159" s="233"/>
      <c r="H159" s="233"/>
      <c r="I159" s="234"/>
      <c r="J159" s="233"/>
      <c r="K159" s="314"/>
      <c r="L159" s="315"/>
      <c r="M159" s="315"/>
      <c r="N159" s="315"/>
      <c r="O159" s="315"/>
      <c r="P159" s="315"/>
      <c r="Q159" s="316"/>
      <c r="R159" s="316"/>
      <c r="S159" s="316"/>
      <c r="T159" s="316"/>
      <c r="U159" s="316"/>
      <c r="V159" s="316"/>
      <c r="W159" s="316"/>
      <c r="X159" s="316"/>
      <c r="Y159" s="316"/>
      <c r="Z159" s="316"/>
      <c r="AA159" s="316"/>
      <c r="AB159" s="316"/>
      <c r="AC159" s="316"/>
      <c r="AD159" s="316"/>
      <c r="AE159" s="316"/>
      <c r="AF159" s="316"/>
      <c r="AG159" s="316"/>
      <c r="AH159" s="316"/>
      <c r="AI159" s="316"/>
      <c r="AJ159" s="316"/>
      <c r="AK159" s="316"/>
      <c r="AL159" s="316"/>
      <c r="AM159" s="316"/>
      <c r="AN159" s="316"/>
      <c r="AO159" s="316"/>
      <c r="AP159" s="316"/>
      <c r="AQ159" s="316"/>
      <c r="AR159" s="316"/>
      <c r="AS159" s="316"/>
      <c r="AT159" s="317"/>
      <c r="AU159" s="281"/>
      <c r="AW159" s="209"/>
    </row>
    <row r="160" spans="1:49" s="208" customFormat="1" ht="21">
      <c r="A160" s="603"/>
      <c r="B160" s="604"/>
      <c r="C160" s="604"/>
      <c r="D160" s="604"/>
      <c r="E160" s="604"/>
      <c r="F160" s="604"/>
      <c r="G160" s="604"/>
      <c r="H160" s="604"/>
      <c r="I160" s="604"/>
      <c r="J160" s="235"/>
      <c r="K160" s="314"/>
      <c r="L160" s="315"/>
      <c r="M160" s="315"/>
      <c r="N160" s="315"/>
      <c r="O160" s="315"/>
      <c r="P160" s="315"/>
      <c r="Q160" s="316"/>
      <c r="R160" s="316"/>
      <c r="S160" s="316"/>
      <c r="T160" s="316"/>
      <c r="U160" s="316"/>
      <c r="V160" s="316"/>
      <c r="W160" s="316"/>
      <c r="X160" s="316"/>
      <c r="Y160" s="316"/>
      <c r="Z160" s="316"/>
      <c r="AA160" s="316"/>
      <c r="AB160" s="316"/>
      <c r="AC160" s="316"/>
      <c r="AD160" s="316"/>
      <c r="AE160" s="316"/>
      <c r="AF160" s="316"/>
      <c r="AG160" s="316"/>
      <c r="AH160" s="316"/>
      <c r="AI160" s="316"/>
      <c r="AJ160" s="316"/>
      <c r="AK160" s="316"/>
      <c r="AL160" s="316"/>
      <c r="AM160" s="316"/>
      <c r="AN160" s="316"/>
      <c r="AO160" s="316"/>
      <c r="AP160" s="316"/>
      <c r="AQ160" s="316"/>
      <c r="AR160" s="316"/>
      <c r="AS160" s="316"/>
      <c r="AT160" s="317"/>
      <c r="AU160" s="281"/>
      <c r="AW160" s="209"/>
    </row>
    <row r="161" spans="1:49" s="208" customFormat="1" ht="15" customHeight="1">
      <c r="A161" s="285" t="s">
        <v>123</v>
      </c>
      <c r="B161" s="605"/>
      <c r="C161" s="605"/>
      <c r="D161" s="605"/>
      <c r="E161" s="605"/>
      <c r="F161" s="605"/>
      <c r="G161" s="605"/>
      <c r="H161" s="605"/>
      <c r="I161" s="605"/>
      <c r="J161" s="605"/>
      <c r="K161" s="605"/>
      <c r="L161" s="605"/>
      <c r="M161" s="605"/>
      <c r="N161" s="605"/>
      <c r="O161" s="605"/>
      <c r="P161" s="605"/>
      <c r="Q161" s="605"/>
      <c r="R161" s="605"/>
      <c r="S161" s="605"/>
      <c r="T161" s="605"/>
      <c r="U161" s="605"/>
      <c r="V161" s="605"/>
      <c r="W161" s="605"/>
      <c r="X161" s="605"/>
      <c r="Y161" s="605"/>
      <c r="Z161" s="605"/>
      <c r="AA161" s="605"/>
      <c r="AB161" s="605"/>
      <c r="AC161" s="605"/>
      <c r="AD161" s="605"/>
      <c r="AE161" s="605"/>
      <c r="AF161" s="605"/>
      <c r="AG161" s="605"/>
      <c r="AH161" s="605"/>
      <c r="AI161" s="605"/>
      <c r="AJ161" s="605"/>
      <c r="AK161" s="605"/>
      <c r="AL161" s="605"/>
      <c r="AM161" s="605"/>
      <c r="AN161" s="605"/>
      <c r="AO161" s="605"/>
      <c r="AP161" s="605"/>
      <c r="AQ161" s="605"/>
      <c r="AR161" s="605"/>
      <c r="AS161" s="605"/>
      <c r="AT161" s="237"/>
      <c r="AU161" s="281"/>
      <c r="AW161" s="209"/>
    </row>
    <row r="162" spans="1:49" s="208" customFormat="1" ht="21">
      <c r="A162" s="286"/>
      <c r="B162" s="606"/>
      <c r="C162" s="606"/>
      <c r="D162" s="606"/>
      <c r="E162" s="606"/>
      <c r="F162" s="606"/>
      <c r="G162" s="606"/>
      <c r="H162" s="606"/>
      <c r="I162" s="606"/>
      <c r="J162" s="606"/>
      <c r="K162" s="606"/>
      <c r="L162" s="606"/>
      <c r="M162" s="606"/>
      <c r="N162" s="606"/>
      <c r="O162" s="606"/>
      <c r="P162" s="606"/>
      <c r="Q162" s="606"/>
      <c r="R162" s="606"/>
      <c r="S162" s="606"/>
      <c r="T162" s="606"/>
      <c r="U162" s="606"/>
      <c r="V162" s="606"/>
      <c r="W162" s="606"/>
      <c r="X162" s="606"/>
      <c r="Y162" s="606"/>
      <c r="Z162" s="606"/>
      <c r="AA162" s="606"/>
      <c r="AB162" s="606"/>
      <c r="AC162" s="606"/>
      <c r="AD162" s="606"/>
      <c r="AE162" s="606"/>
      <c r="AF162" s="606"/>
      <c r="AG162" s="606"/>
      <c r="AH162" s="606"/>
      <c r="AI162" s="606"/>
      <c r="AJ162" s="606"/>
      <c r="AK162" s="606"/>
      <c r="AL162" s="606"/>
      <c r="AM162" s="606"/>
      <c r="AN162" s="606"/>
      <c r="AO162" s="606"/>
      <c r="AP162" s="606"/>
      <c r="AQ162" s="606"/>
      <c r="AR162" s="606"/>
      <c r="AS162" s="606"/>
      <c r="AT162" s="239"/>
      <c r="AU162" s="281"/>
      <c r="AW162" s="209"/>
    </row>
    <row r="163" spans="1:49" s="208" customFormat="1" ht="15" customHeight="1">
      <c r="A163" s="287"/>
      <c r="B163" s="607"/>
      <c r="C163" s="607"/>
      <c r="D163" s="607"/>
      <c r="E163" s="607"/>
      <c r="F163" s="607"/>
      <c r="G163" s="607"/>
      <c r="H163" s="607"/>
      <c r="I163" s="607"/>
      <c r="J163" s="607"/>
      <c r="K163" s="607"/>
      <c r="L163" s="607"/>
      <c r="M163" s="607"/>
      <c r="N163" s="607"/>
      <c r="O163" s="607"/>
      <c r="P163" s="607"/>
      <c r="Q163" s="607"/>
      <c r="R163" s="607"/>
      <c r="S163" s="607"/>
      <c r="T163" s="607"/>
      <c r="U163" s="607"/>
      <c r="V163" s="607"/>
      <c r="W163" s="607"/>
      <c r="X163" s="607"/>
      <c r="Y163" s="607"/>
      <c r="Z163" s="607"/>
      <c r="AA163" s="607"/>
      <c r="AB163" s="607"/>
      <c r="AC163" s="607"/>
      <c r="AD163" s="607"/>
      <c r="AE163" s="241"/>
      <c r="AF163" s="608" t="str">
        <f>"Item    " &amp; C142 &amp; "    Página   1   de   1  "</f>
        <v xml:space="preserve">Item    2,2    Página   1   de   1  </v>
      </c>
      <c r="AG163" s="609"/>
      <c r="AH163" s="609"/>
      <c r="AI163" s="609"/>
      <c r="AJ163" s="609"/>
      <c r="AK163" s="609"/>
      <c r="AL163" s="609"/>
      <c r="AM163" s="609"/>
      <c r="AN163" s="609"/>
      <c r="AO163" s="609"/>
      <c r="AP163" s="609"/>
      <c r="AQ163" s="609"/>
      <c r="AR163" s="609"/>
      <c r="AS163" s="609"/>
      <c r="AT163" s="609"/>
      <c r="AU163" s="281"/>
      <c r="AW163" s="209"/>
    </row>
    <row r="164" spans="1:49" s="208" customFormat="1" ht="21">
      <c r="A164" s="233"/>
      <c r="B164" s="233"/>
      <c r="C164" s="233"/>
      <c r="D164" s="233"/>
      <c r="E164" s="610" t="s">
        <v>75</v>
      </c>
      <c r="F164" s="610"/>
      <c r="G164" s="233"/>
      <c r="H164" s="242"/>
      <c r="I164" s="233"/>
      <c r="J164" s="233"/>
      <c r="K164" s="233"/>
      <c r="L164" s="233"/>
      <c r="M164" s="233"/>
      <c r="N164" s="233"/>
      <c r="O164" s="233"/>
      <c r="P164" s="233"/>
      <c r="Q164" s="233"/>
      <c r="R164" s="233"/>
      <c r="S164" s="233"/>
      <c r="T164" s="233"/>
      <c r="U164" s="233"/>
      <c r="V164" s="233"/>
      <c r="W164" s="233"/>
      <c r="X164" s="233"/>
      <c r="Y164" s="233"/>
      <c r="Z164" s="233"/>
      <c r="AA164" s="233"/>
      <c r="AB164" s="233"/>
      <c r="AC164" s="233"/>
      <c r="AD164" s="233"/>
      <c r="AE164" s="233"/>
      <c r="AF164" s="233"/>
      <c r="AG164" s="233"/>
      <c r="AH164" s="233"/>
      <c r="AI164" s="233"/>
      <c r="AJ164" s="233"/>
      <c r="AK164" s="242"/>
      <c r="AL164" s="242"/>
      <c r="AM164" s="242"/>
      <c r="AN164" s="242"/>
      <c r="AO164" s="242"/>
      <c r="AP164" s="242"/>
      <c r="AQ164" s="242"/>
      <c r="AR164" s="242"/>
      <c r="AS164" s="242"/>
      <c r="AT164" s="242"/>
      <c r="AU164" s="281"/>
      <c r="AW164" s="209"/>
    </row>
    <row r="165" spans="1:49" s="208" customFormat="1" ht="21">
      <c r="A165" s="233"/>
      <c r="B165" s="233"/>
      <c r="C165" s="233"/>
      <c r="D165" s="233"/>
      <c r="E165" s="233"/>
      <c r="F165" s="233"/>
      <c r="G165" s="233"/>
      <c r="H165" s="242"/>
      <c r="I165" s="233"/>
      <c r="J165" s="233"/>
      <c r="K165" s="233"/>
      <c r="L165" s="233"/>
      <c r="M165" s="233"/>
      <c r="N165" s="233"/>
      <c r="O165" s="233"/>
      <c r="P165" s="233"/>
      <c r="Q165" s="233"/>
      <c r="R165" s="233"/>
      <c r="S165" s="233"/>
      <c r="T165" s="233"/>
      <c r="U165" s="233"/>
      <c r="V165" s="233"/>
      <c r="W165" s="233"/>
      <c r="X165" s="233"/>
      <c r="Y165" s="233"/>
      <c r="Z165" s="233"/>
      <c r="AA165" s="233"/>
      <c r="AB165" s="233"/>
      <c r="AC165" s="233"/>
      <c r="AD165" s="233"/>
      <c r="AE165" s="233"/>
      <c r="AF165" s="233"/>
      <c r="AG165" s="233"/>
      <c r="AH165" s="233"/>
      <c r="AI165" s="233"/>
      <c r="AJ165" s="233"/>
      <c r="AK165" s="242"/>
      <c r="AL165" s="242"/>
      <c r="AM165" s="242"/>
      <c r="AN165" s="242"/>
      <c r="AO165" s="242"/>
      <c r="AP165" s="242"/>
      <c r="AQ165" s="242"/>
      <c r="AR165" s="242"/>
      <c r="AS165" s="242"/>
      <c r="AT165" s="242"/>
      <c r="AU165" s="281"/>
      <c r="AW165" s="209"/>
    </row>
    <row r="166" spans="1:49" s="208" customFormat="1" ht="21">
      <c r="A166" s="233"/>
      <c r="B166" s="233"/>
      <c r="C166" s="233"/>
      <c r="D166" s="233"/>
      <c r="E166" s="233"/>
      <c r="F166" s="233"/>
      <c r="G166" s="233"/>
      <c r="H166" s="242"/>
      <c r="I166" s="233"/>
      <c r="J166" s="233"/>
      <c r="K166" s="233"/>
      <c r="L166" s="233"/>
      <c r="M166" s="233"/>
      <c r="N166" s="233"/>
      <c r="O166" s="233"/>
      <c r="P166" s="233"/>
      <c r="Q166" s="233"/>
      <c r="R166" s="233"/>
      <c r="S166" s="233"/>
      <c r="T166" s="233"/>
      <c r="U166" s="233"/>
      <c r="V166" s="233"/>
      <c r="W166" s="233"/>
      <c r="X166" s="233"/>
      <c r="Y166" s="233"/>
      <c r="Z166" s="233"/>
      <c r="AA166" s="233"/>
      <c r="AB166" s="233"/>
      <c r="AC166" s="233"/>
      <c r="AD166" s="233"/>
      <c r="AE166" s="233"/>
      <c r="AF166" s="233"/>
      <c r="AG166" s="233"/>
      <c r="AH166" s="233"/>
      <c r="AI166" s="233"/>
      <c r="AJ166" s="233"/>
      <c r="AK166" s="242"/>
      <c r="AL166" s="242"/>
      <c r="AM166" s="242"/>
      <c r="AN166" s="242"/>
      <c r="AO166" s="242"/>
      <c r="AP166" s="242"/>
      <c r="AQ166" s="242"/>
      <c r="AR166" s="242"/>
      <c r="AS166" s="242"/>
      <c r="AT166" s="242"/>
      <c r="AU166" s="281"/>
      <c r="AW166" s="209"/>
    </row>
    <row r="167" spans="1:49" s="208" customFormat="1" ht="21">
      <c r="A167" s="244"/>
      <c r="B167" s="244"/>
      <c r="C167" s="245"/>
      <c r="D167" s="246"/>
      <c r="E167" s="247"/>
      <c r="F167" s="248"/>
      <c r="G167" s="248"/>
      <c r="H167" s="249"/>
      <c r="I167" s="248"/>
      <c r="J167" s="244"/>
      <c r="K167" s="244"/>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50"/>
      <c r="AL167" s="250"/>
      <c r="AM167" s="250"/>
      <c r="AN167" s="250"/>
      <c r="AO167" s="250"/>
      <c r="AP167" s="250"/>
      <c r="AQ167" s="250"/>
      <c r="AR167" s="250"/>
      <c r="AS167" s="250"/>
      <c r="AT167" s="250"/>
      <c r="AU167" s="281"/>
      <c r="AW167" s="209"/>
    </row>
    <row r="168" spans="1:49" s="208" customFormat="1" ht="48" customHeight="1">
      <c r="A168" s="244"/>
      <c r="B168" s="611"/>
      <c r="C168" s="611"/>
      <c r="D168" s="611"/>
      <c r="E168" s="251"/>
      <c r="F168" s="729" t="str">
        <f>+F136</f>
        <v>ARQ. ANTONIO RUIZ TOVAR</v>
      </c>
      <c r="G168" s="729"/>
      <c r="H168" s="729"/>
      <c r="I168" s="729"/>
      <c r="J168" s="252"/>
      <c r="K168" s="252"/>
      <c r="L168" s="252"/>
      <c r="M168" s="252"/>
      <c r="N168" s="252"/>
      <c r="O168" s="252"/>
      <c r="P168" s="252"/>
      <c r="Q168" s="252"/>
      <c r="R168" s="252"/>
      <c r="S168" s="252"/>
      <c r="T168" s="252"/>
      <c r="U168" s="252"/>
      <c r="V168" s="252"/>
      <c r="W168" s="252"/>
      <c r="X168" s="252"/>
      <c r="Y168" s="252"/>
      <c r="Z168" s="244"/>
      <c r="AA168" s="244"/>
      <c r="AB168" s="244"/>
      <c r="AC168" s="244"/>
      <c r="AD168" s="244"/>
      <c r="AE168" s="244"/>
      <c r="AF168" s="244"/>
      <c r="AG168" s="244"/>
      <c r="AH168" s="244"/>
      <c r="AI168" s="244"/>
      <c r="AJ168" s="244"/>
      <c r="AK168" s="244"/>
      <c r="AL168" s="244"/>
      <c r="AM168" s="244"/>
      <c r="AN168" s="244"/>
      <c r="AO168" s="244"/>
      <c r="AP168" s="244"/>
      <c r="AQ168" s="244"/>
      <c r="AR168" s="244"/>
      <c r="AS168" s="244"/>
      <c r="AT168" s="244"/>
      <c r="AU168" s="281"/>
      <c r="AW168" s="209"/>
    </row>
    <row r="169" spans="1:49" s="208" customFormat="1" ht="21.75" customHeight="1" thickBot="1">
      <c r="A169" s="288"/>
      <c r="B169" s="613"/>
      <c r="C169" s="613"/>
      <c r="D169" s="613"/>
      <c r="E169" s="613"/>
      <c r="F169" s="614" t="str">
        <f>+F137</f>
        <v>PROFESIONAL UNIVERSITARIO</v>
      </c>
      <c r="G169" s="614"/>
      <c r="H169" s="614"/>
      <c r="I169" s="614"/>
      <c r="J169" s="289"/>
      <c r="K169" s="289"/>
      <c r="L169" s="289"/>
      <c r="M169" s="289"/>
      <c r="N169" s="289"/>
      <c r="O169" s="289"/>
      <c r="P169" s="289"/>
      <c r="Q169" s="289"/>
      <c r="R169" s="289"/>
      <c r="S169" s="289"/>
      <c r="T169" s="289"/>
      <c r="U169" s="289"/>
      <c r="V169" s="289"/>
      <c r="W169" s="289"/>
      <c r="X169" s="289"/>
      <c r="Y169" s="289"/>
      <c r="Z169" s="288"/>
      <c r="AA169" s="288"/>
      <c r="AB169" s="288"/>
      <c r="AC169" s="288"/>
      <c r="AD169" s="288"/>
      <c r="AE169" s="288"/>
      <c r="AF169" s="288"/>
      <c r="AG169" s="288"/>
      <c r="AH169" s="288"/>
      <c r="AI169" s="288"/>
      <c r="AJ169" s="288"/>
      <c r="AK169" s="288"/>
      <c r="AL169" s="288"/>
      <c r="AM169" s="288"/>
      <c r="AN169" s="288"/>
      <c r="AO169" s="288"/>
      <c r="AP169" s="288"/>
      <c r="AQ169" s="288"/>
      <c r="AR169" s="288"/>
      <c r="AS169" s="288"/>
      <c r="AT169" s="288"/>
      <c r="AU169" s="290"/>
      <c r="AW169" s="209"/>
    </row>
    <row r="170" spans="1:49" ht="18" thickTop="1">
      <c r="A170" s="259"/>
      <c r="B170" s="259"/>
      <c r="C170" s="259"/>
      <c r="D170" s="259"/>
      <c r="E170" s="259"/>
      <c r="F170" s="259"/>
      <c r="G170" s="259"/>
      <c r="H170" s="259"/>
      <c r="I170" s="259"/>
      <c r="J170" s="259"/>
      <c r="K170" s="259"/>
      <c r="L170" s="259"/>
      <c r="M170" s="259"/>
      <c r="N170" s="259"/>
      <c r="O170" s="259"/>
      <c r="P170" s="259"/>
      <c r="Q170" s="259"/>
      <c r="R170" s="259"/>
      <c r="S170" s="259"/>
      <c r="T170" s="259"/>
      <c r="U170" s="259"/>
      <c r="V170" s="259"/>
      <c r="W170" s="259"/>
      <c r="X170" s="259"/>
      <c r="Y170" s="259"/>
      <c r="Z170" s="259"/>
      <c r="AA170" s="259"/>
      <c r="AB170" s="259"/>
      <c r="AC170" s="259"/>
      <c r="AD170" s="259"/>
      <c r="AE170" s="259"/>
      <c r="AF170" s="259"/>
      <c r="AG170" s="259"/>
      <c r="AH170" s="259"/>
      <c r="AI170" s="259"/>
      <c r="AJ170" s="259"/>
      <c r="AK170" s="259"/>
      <c r="AL170" s="259"/>
      <c r="AM170" s="259"/>
      <c r="AN170" s="259"/>
      <c r="AO170" s="259"/>
      <c r="AP170" s="259"/>
      <c r="AQ170" s="259"/>
      <c r="AR170" s="259"/>
      <c r="AS170" s="259"/>
      <c r="AT170" s="259"/>
      <c r="AU170" s="259"/>
    </row>
    <row r="171" spans="1:49" ht="18" thickBot="1">
      <c r="A171" s="259"/>
      <c r="B171" s="259"/>
      <c r="C171" s="259"/>
      <c r="D171" s="259"/>
      <c r="E171" s="259"/>
      <c r="F171" s="259"/>
      <c r="G171" s="259"/>
      <c r="H171" s="259"/>
      <c r="I171" s="259"/>
      <c r="J171" s="259"/>
      <c r="K171" s="259"/>
      <c r="L171" s="259"/>
      <c r="M171" s="259"/>
      <c r="N171" s="259"/>
      <c r="O171" s="259"/>
      <c r="P171" s="259"/>
      <c r="Q171" s="259"/>
      <c r="R171" s="259"/>
      <c r="S171" s="259"/>
      <c r="T171" s="259"/>
      <c r="U171" s="259"/>
      <c r="V171" s="259"/>
      <c r="W171" s="259"/>
      <c r="X171" s="259"/>
      <c r="Y171" s="259"/>
      <c r="Z171" s="259"/>
      <c r="AA171" s="259"/>
      <c r="AB171" s="259"/>
      <c r="AC171" s="259"/>
      <c r="AD171" s="259"/>
      <c r="AE171" s="259"/>
      <c r="AF171" s="259"/>
      <c r="AG171" s="259"/>
      <c r="AH171" s="259"/>
      <c r="AI171" s="259"/>
      <c r="AJ171" s="259"/>
      <c r="AK171" s="259"/>
      <c r="AL171" s="259"/>
      <c r="AM171" s="259"/>
      <c r="AN171" s="259"/>
      <c r="AO171" s="259"/>
      <c r="AP171" s="259"/>
      <c r="AQ171" s="259"/>
      <c r="AR171" s="259"/>
      <c r="AS171" s="259"/>
      <c r="AT171" s="259"/>
      <c r="AU171" s="259"/>
    </row>
    <row r="172" spans="1:49" s="208" customFormat="1" ht="21.6" thickTop="1">
      <c r="A172" s="272" t="s">
        <v>107</v>
      </c>
      <c r="B172" s="273"/>
      <c r="C172" s="274"/>
      <c r="D172" s="275"/>
      <c r="E172" s="276"/>
      <c r="F172" s="276"/>
      <c r="G172" s="277"/>
      <c r="H172" s="278"/>
      <c r="I172" s="277"/>
      <c r="J172" s="279"/>
      <c r="K172" s="279"/>
      <c r="L172" s="279"/>
      <c r="M172" s="279"/>
      <c r="N172" s="279"/>
      <c r="O172" s="279"/>
      <c r="P172" s="279"/>
      <c r="Q172" s="279"/>
      <c r="R172" s="279"/>
      <c r="S172" s="279"/>
      <c r="T172" s="279"/>
      <c r="U172" s="279"/>
      <c r="V172" s="279"/>
      <c r="W172" s="279"/>
      <c r="X172" s="279"/>
      <c r="Y172" s="279"/>
      <c r="Z172" s="277"/>
      <c r="AA172" s="277"/>
      <c r="AB172" s="277"/>
      <c r="AC172" s="277"/>
      <c r="AD172" s="277"/>
      <c r="AE172" s="277"/>
      <c r="AF172" s="277"/>
      <c r="AG172" s="277"/>
      <c r="AH172" s="277"/>
      <c r="AI172" s="277"/>
      <c r="AJ172" s="277"/>
      <c r="AK172" s="277"/>
      <c r="AL172" s="277"/>
      <c r="AM172" s="277"/>
      <c r="AN172" s="277"/>
      <c r="AO172" s="277"/>
      <c r="AP172" s="277"/>
      <c r="AQ172" s="277"/>
      <c r="AR172" s="277"/>
      <c r="AS172" s="277"/>
      <c r="AT172" s="277"/>
      <c r="AU172" s="280"/>
      <c r="AW172" s="209" t="s">
        <v>108</v>
      </c>
    </row>
    <row r="173" spans="1:49" s="208" customFormat="1" ht="21">
      <c r="A173" s="640" t="s">
        <v>109</v>
      </c>
      <c r="B173" s="640"/>
      <c r="C173" s="641" t="str">
        <f>+'PRESUPUESTO GENERAL'!B20</f>
        <v>ESTRUCTURA</v>
      </c>
      <c r="D173" s="642"/>
      <c r="E173" s="643"/>
      <c r="F173" s="643"/>
      <c r="G173" s="643"/>
      <c r="H173" s="643"/>
      <c r="I173" s="643"/>
      <c r="J173" s="643"/>
      <c r="K173" s="643"/>
      <c r="L173" s="643"/>
      <c r="M173" s="643"/>
      <c r="N173" s="643"/>
      <c r="O173" s="643"/>
      <c r="P173" s="643"/>
      <c r="Q173" s="643"/>
      <c r="R173" s="643"/>
      <c r="S173" s="643"/>
      <c r="T173" s="643"/>
      <c r="U173" s="643"/>
      <c r="V173" s="643"/>
      <c r="W173" s="643"/>
      <c r="X173" s="643"/>
      <c r="Y173" s="643"/>
      <c r="Z173" s="643"/>
      <c r="AA173" s="643"/>
      <c r="AB173" s="643"/>
      <c r="AC173" s="643"/>
      <c r="AD173" s="643"/>
      <c r="AE173" s="643"/>
      <c r="AF173" s="644"/>
      <c r="AG173" s="645" t="s">
        <v>8</v>
      </c>
      <c r="AH173" s="646"/>
      <c r="AI173" s="646"/>
      <c r="AJ173" s="646"/>
      <c r="AK173" s="646"/>
      <c r="AL173" s="646"/>
      <c r="AM173" s="647"/>
      <c r="AN173" s="648" t="str">
        <f>+'PRESUPUESTO GENERAL'!C21</f>
        <v>UND</v>
      </c>
      <c r="AO173" s="649"/>
      <c r="AP173" s="649"/>
      <c r="AQ173" s="649"/>
      <c r="AR173" s="649"/>
      <c r="AS173" s="649"/>
      <c r="AT173" s="650"/>
      <c r="AU173" s="281"/>
      <c r="AW173" s="209"/>
    </row>
    <row r="174" spans="1:49" s="208" customFormat="1" ht="21">
      <c r="A174" s="651" t="s">
        <v>110</v>
      </c>
      <c r="B174" s="651"/>
      <c r="C174" s="211">
        <f>+'PRESUPUESTO GENERAL'!A21</f>
        <v>3.1</v>
      </c>
      <c r="D174" s="652" t="str">
        <f>+'PRESUPUESTO GENERAL'!B21</f>
        <v>Zapatas aisladas de 1,00x1,00x0,3 ref 1/2 c/0,15 mts incluye solado</v>
      </c>
      <c r="E174" s="653"/>
      <c r="F174" s="653"/>
      <c r="G174" s="653"/>
      <c r="H174" s="653"/>
      <c r="I174" s="653"/>
      <c r="J174" s="653"/>
      <c r="K174" s="653"/>
      <c r="L174" s="653"/>
      <c r="M174" s="653"/>
      <c r="N174" s="653"/>
      <c r="O174" s="653"/>
      <c r="P174" s="653"/>
      <c r="Q174" s="653"/>
      <c r="R174" s="653"/>
      <c r="S174" s="653"/>
      <c r="T174" s="653"/>
      <c r="U174" s="653"/>
      <c r="V174" s="653"/>
      <c r="W174" s="653"/>
      <c r="X174" s="653"/>
      <c r="Y174" s="653"/>
      <c r="Z174" s="653"/>
      <c r="AA174" s="653"/>
      <c r="AB174" s="653"/>
      <c r="AC174" s="653"/>
      <c r="AD174" s="653"/>
      <c r="AE174" s="653"/>
      <c r="AF174" s="654"/>
      <c r="AG174" s="645" t="s">
        <v>111</v>
      </c>
      <c r="AH174" s="646"/>
      <c r="AI174" s="646"/>
      <c r="AJ174" s="646"/>
      <c r="AK174" s="646"/>
      <c r="AL174" s="646"/>
      <c r="AM174" s="647"/>
      <c r="AN174" s="655">
        <f>+J188</f>
        <v>11</v>
      </c>
      <c r="AO174" s="649"/>
      <c r="AP174" s="649"/>
      <c r="AQ174" s="649"/>
      <c r="AR174" s="649"/>
      <c r="AS174" s="649"/>
      <c r="AT174" s="650"/>
      <c r="AU174" s="281"/>
      <c r="AW174" s="209"/>
    </row>
    <row r="175" spans="1:49" s="208" customFormat="1" ht="14.4" customHeight="1">
      <c r="A175" s="213"/>
      <c r="B175" s="213"/>
      <c r="C175" s="213"/>
      <c r="D175" s="213"/>
      <c r="E175" s="213"/>
      <c r="F175" s="213"/>
      <c r="G175" s="213"/>
      <c r="H175" s="214"/>
      <c r="I175" s="213"/>
      <c r="J175" s="213"/>
      <c r="K175" s="627"/>
      <c r="L175" s="627"/>
      <c r="M175" s="627"/>
      <c r="N175" s="627"/>
      <c r="O175" s="627"/>
      <c r="P175" s="627"/>
      <c r="Q175" s="627"/>
      <c r="R175" s="627"/>
      <c r="S175" s="627"/>
      <c r="T175" s="627"/>
      <c r="U175" s="627"/>
      <c r="V175" s="627"/>
      <c r="W175" s="627"/>
      <c r="X175" s="627"/>
      <c r="Y175" s="627"/>
      <c r="Z175" s="627"/>
      <c r="AA175" s="628"/>
      <c r="AB175" s="627"/>
      <c r="AC175" s="627"/>
      <c r="AD175" s="627"/>
      <c r="AE175" s="627"/>
      <c r="AF175" s="627"/>
      <c r="AG175" s="627"/>
      <c r="AH175" s="627"/>
      <c r="AI175" s="627"/>
      <c r="AJ175" s="627"/>
      <c r="AK175" s="627"/>
      <c r="AL175" s="627"/>
      <c r="AM175" s="627"/>
      <c r="AN175" s="627"/>
      <c r="AO175" s="627"/>
      <c r="AP175" s="627"/>
      <c r="AQ175" s="627"/>
      <c r="AR175" s="627"/>
      <c r="AS175" s="627"/>
      <c r="AT175" s="627"/>
      <c r="AU175" s="281"/>
      <c r="AW175" s="209"/>
    </row>
    <row r="176" spans="1:49" s="208" customFormat="1" ht="21">
      <c r="A176" s="629" t="s">
        <v>112</v>
      </c>
      <c r="B176" s="610"/>
      <c r="C176" s="630" t="s">
        <v>113</v>
      </c>
      <c r="D176" s="630"/>
      <c r="E176" s="630"/>
      <c r="F176" s="630"/>
      <c r="G176" s="630" t="s">
        <v>114</v>
      </c>
      <c r="H176" s="631" t="s">
        <v>115</v>
      </c>
      <c r="I176" s="630" t="s">
        <v>116</v>
      </c>
      <c r="J176" s="630" t="s">
        <v>64</v>
      </c>
      <c r="K176" s="633"/>
      <c r="L176" s="633"/>
      <c r="M176" s="633"/>
      <c r="N176" s="633"/>
      <c r="O176" s="633"/>
      <c r="P176" s="633"/>
      <c r="Q176" s="633"/>
      <c r="R176" s="633"/>
      <c r="S176" s="633"/>
      <c r="T176" s="633"/>
      <c r="U176" s="633"/>
      <c r="V176" s="633"/>
      <c r="W176" s="633"/>
      <c r="X176" s="633"/>
      <c r="Y176" s="633"/>
      <c r="Z176" s="633"/>
      <c r="AA176" s="633"/>
      <c r="AB176" s="633"/>
      <c r="AC176" s="633"/>
      <c r="AD176" s="633"/>
      <c r="AE176" s="633"/>
      <c r="AF176" s="633"/>
      <c r="AG176" s="633"/>
      <c r="AH176" s="633"/>
      <c r="AI176" s="633"/>
      <c r="AJ176" s="633"/>
      <c r="AK176" s="633"/>
      <c r="AL176" s="633"/>
      <c r="AM176" s="633"/>
      <c r="AN176" s="633"/>
      <c r="AO176" s="633"/>
      <c r="AP176" s="633"/>
      <c r="AQ176" s="633"/>
      <c r="AR176" s="633"/>
      <c r="AS176" s="633"/>
      <c r="AT176" s="633"/>
      <c r="AU176" s="281"/>
      <c r="AW176" s="209"/>
    </row>
    <row r="177" spans="1:49" s="208" customFormat="1" ht="21">
      <c r="A177" s="603"/>
      <c r="B177" s="604"/>
      <c r="C177" s="215" t="s">
        <v>117</v>
      </c>
      <c r="D177" s="215" t="s">
        <v>118</v>
      </c>
      <c r="E177" s="215" t="s">
        <v>119</v>
      </c>
      <c r="F177" s="215" t="s">
        <v>120</v>
      </c>
      <c r="G177" s="630"/>
      <c r="H177" s="632"/>
      <c r="I177" s="630"/>
      <c r="J177" s="630"/>
      <c r="K177" s="633"/>
      <c r="L177" s="633"/>
      <c r="M177" s="633"/>
      <c r="N177" s="633"/>
      <c r="O177" s="633"/>
      <c r="P177" s="633"/>
      <c r="Q177" s="633"/>
      <c r="R177" s="633"/>
      <c r="S177" s="633"/>
      <c r="T177" s="633"/>
      <c r="U177" s="633"/>
      <c r="V177" s="633"/>
      <c r="W177" s="633"/>
      <c r="X177" s="633"/>
      <c r="Y177" s="633"/>
      <c r="Z177" s="633"/>
      <c r="AA177" s="633"/>
      <c r="AB177" s="633"/>
      <c r="AC177" s="633"/>
      <c r="AD177" s="633"/>
      <c r="AE177" s="633"/>
      <c r="AF177" s="633"/>
      <c r="AG177" s="633"/>
      <c r="AH177" s="633"/>
      <c r="AI177" s="633"/>
      <c r="AJ177" s="633"/>
      <c r="AK177" s="633"/>
      <c r="AL177" s="633"/>
      <c r="AM177" s="633"/>
      <c r="AN177" s="633"/>
      <c r="AO177" s="633"/>
      <c r="AP177" s="633"/>
      <c r="AQ177" s="633"/>
      <c r="AR177" s="633"/>
      <c r="AS177" s="633"/>
      <c r="AT177" s="633"/>
      <c r="AU177" s="281"/>
      <c r="AW177" s="209"/>
    </row>
    <row r="178" spans="1:49" s="208" customFormat="1" ht="21">
      <c r="A178" s="634"/>
      <c r="B178" s="635"/>
      <c r="C178" s="638"/>
      <c r="D178" s="638"/>
      <c r="E178" s="638"/>
      <c r="F178" s="638"/>
      <c r="G178" s="638"/>
      <c r="H178" s="638"/>
      <c r="I178" s="638"/>
      <c r="J178" s="638"/>
      <c r="K178" s="309"/>
      <c r="L178" s="310"/>
      <c r="M178" s="310"/>
      <c r="N178" s="310"/>
      <c r="O178" s="310"/>
      <c r="P178" s="310"/>
      <c r="Q178" s="310"/>
      <c r="R178" s="310"/>
      <c r="S178" s="310"/>
      <c r="T178" s="310"/>
      <c r="U178" s="310"/>
      <c r="V178" s="310"/>
      <c r="W178" s="310"/>
      <c r="X178" s="310"/>
      <c r="Y178" s="310"/>
      <c r="Z178" s="310"/>
      <c r="AA178" s="310"/>
      <c r="AB178" s="310"/>
      <c r="AC178" s="310"/>
      <c r="AD178" s="310"/>
      <c r="AE178" s="310"/>
      <c r="AF178" s="310"/>
      <c r="AG178" s="310"/>
      <c r="AH178" s="310"/>
      <c r="AI178" s="310"/>
      <c r="AJ178" s="310"/>
      <c r="AK178" s="310"/>
      <c r="AL178" s="310"/>
      <c r="AM178" s="310"/>
      <c r="AN178" s="310"/>
      <c r="AO178" s="310"/>
      <c r="AP178" s="310"/>
      <c r="AQ178" s="310"/>
      <c r="AR178" s="310"/>
      <c r="AS178" s="310"/>
      <c r="AT178" s="311"/>
      <c r="AU178" s="281"/>
      <c r="AW178" s="209"/>
    </row>
    <row r="179" spans="1:49" s="208" customFormat="1" ht="21">
      <c r="A179" s="636"/>
      <c r="B179" s="637"/>
      <c r="C179" s="639"/>
      <c r="D179" s="639"/>
      <c r="E179" s="639"/>
      <c r="F179" s="639"/>
      <c r="G179" s="639"/>
      <c r="H179" s="639"/>
      <c r="I179" s="639"/>
      <c r="J179" s="639"/>
      <c r="K179" s="309"/>
      <c r="L179" s="310"/>
      <c r="M179" s="310"/>
      <c r="N179" s="310"/>
      <c r="O179" s="310"/>
      <c r="P179" s="310"/>
      <c r="Q179" s="310"/>
      <c r="R179" s="310"/>
      <c r="S179" s="310"/>
      <c r="T179" s="310"/>
      <c r="U179" s="310"/>
      <c r="V179" s="310"/>
      <c r="W179" s="310"/>
      <c r="X179" s="310"/>
      <c r="Y179" s="310"/>
      <c r="Z179" s="310"/>
      <c r="AA179" s="310"/>
      <c r="AB179" s="310"/>
      <c r="AC179" s="310"/>
      <c r="AD179" s="310"/>
      <c r="AE179" s="310"/>
      <c r="AF179" s="310"/>
      <c r="AG179" s="310"/>
      <c r="AH179" s="310"/>
      <c r="AI179" s="310"/>
      <c r="AJ179" s="310"/>
      <c r="AK179" s="310"/>
      <c r="AL179" s="310"/>
      <c r="AM179" s="310"/>
      <c r="AN179" s="310"/>
      <c r="AO179" s="310"/>
      <c r="AP179" s="310"/>
      <c r="AQ179" s="310"/>
      <c r="AR179" s="310"/>
      <c r="AS179" s="310"/>
      <c r="AT179" s="311"/>
      <c r="AU179" s="281"/>
      <c r="AW179" s="209"/>
    </row>
    <row r="180" spans="1:49" s="217" customFormat="1" ht="13.95" customHeight="1">
      <c r="A180" s="692" t="s">
        <v>242</v>
      </c>
      <c r="B180" s="693"/>
      <c r="C180" s="621">
        <v>11</v>
      </c>
      <c r="D180" s="621"/>
      <c r="E180" s="684"/>
      <c r="F180" s="621"/>
      <c r="G180" s="680">
        <f>C180</f>
        <v>11</v>
      </c>
      <c r="H180" s="621">
        <v>1</v>
      </c>
      <c r="I180" s="620" t="s">
        <v>2</v>
      </c>
      <c r="J180" s="680">
        <f>G180*H180</f>
        <v>11</v>
      </c>
      <c r="K180" s="309"/>
      <c r="L180" s="310"/>
      <c r="M180" s="310"/>
      <c r="N180" s="310"/>
      <c r="O180" s="310"/>
      <c r="P180" s="310"/>
      <c r="Q180" s="310"/>
      <c r="R180" s="310"/>
      <c r="S180" s="310"/>
      <c r="T180" s="310"/>
      <c r="U180" s="310"/>
      <c r="V180" s="310"/>
      <c r="W180" s="310"/>
      <c r="X180" s="310"/>
      <c r="Y180" s="310"/>
      <c r="Z180" s="310"/>
      <c r="AA180" s="310"/>
      <c r="AB180" s="310"/>
      <c r="AC180" s="310"/>
      <c r="AD180" s="310"/>
      <c r="AE180" s="310"/>
      <c r="AF180" s="310"/>
      <c r="AG180" s="310"/>
      <c r="AH180" s="310"/>
      <c r="AI180" s="310"/>
      <c r="AJ180" s="310"/>
      <c r="AK180" s="310"/>
      <c r="AL180" s="310"/>
      <c r="AM180" s="310"/>
      <c r="AN180" s="310"/>
      <c r="AO180" s="310"/>
      <c r="AP180" s="310"/>
      <c r="AQ180" s="310"/>
      <c r="AR180" s="310"/>
      <c r="AS180" s="310"/>
      <c r="AT180" s="311"/>
      <c r="AU180" s="282"/>
    </row>
    <row r="181" spans="1:49" s="217" customFormat="1" ht="13.95" customHeight="1">
      <c r="A181" s="683"/>
      <c r="B181" s="618"/>
      <c r="C181" s="621"/>
      <c r="D181" s="621"/>
      <c r="E181" s="623"/>
      <c r="F181" s="621"/>
      <c r="G181" s="620"/>
      <c r="H181" s="621"/>
      <c r="I181" s="621"/>
      <c r="J181" s="620"/>
      <c r="K181" s="309"/>
      <c r="L181" s="310"/>
      <c r="M181" s="310"/>
      <c r="N181" s="310"/>
      <c r="O181" s="310"/>
      <c r="P181" s="310"/>
      <c r="Q181" s="310"/>
      <c r="R181" s="310"/>
      <c r="S181" s="310"/>
      <c r="T181" s="310"/>
      <c r="U181" s="310"/>
      <c r="V181" s="310"/>
      <c r="W181" s="310"/>
      <c r="X181" s="310"/>
      <c r="Y181" s="310"/>
      <c r="Z181" s="310"/>
      <c r="AA181" s="310"/>
      <c r="AB181" s="310"/>
      <c r="AC181" s="310"/>
      <c r="AD181" s="310"/>
      <c r="AE181" s="310"/>
      <c r="AF181" s="310"/>
      <c r="AG181" s="310"/>
      <c r="AH181" s="310"/>
      <c r="AI181" s="310"/>
      <c r="AJ181" s="310"/>
      <c r="AK181" s="310"/>
      <c r="AL181" s="310"/>
      <c r="AM181" s="310"/>
      <c r="AN181" s="310"/>
      <c r="AO181" s="310"/>
      <c r="AP181" s="310"/>
      <c r="AQ181" s="310"/>
      <c r="AR181" s="310"/>
      <c r="AS181" s="310"/>
      <c r="AT181" s="311"/>
      <c r="AU181" s="282"/>
    </row>
    <row r="182" spans="1:49" s="217" customFormat="1" ht="21">
      <c r="A182" s="727"/>
      <c r="B182" s="728"/>
      <c r="C182" s="620"/>
      <c r="D182" s="620"/>
      <c r="E182" s="622"/>
      <c r="F182" s="620"/>
      <c r="G182" s="620"/>
      <c r="H182" s="620"/>
      <c r="I182" s="620"/>
      <c r="J182" s="624"/>
      <c r="K182" s="309"/>
      <c r="L182" s="310"/>
      <c r="M182" s="310"/>
      <c r="N182" s="310"/>
      <c r="O182" s="310"/>
      <c r="P182" s="310"/>
      <c r="Q182" s="310"/>
      <c r="R182" s="310"/>
      <c r="S182" s="310"/>
      <c r="T182" s="310"/>
      <c r="U182" s="310"/>
      <c r="V182" s="310"/>
      <c r="W182" s="310"/>
      <c r="X182" s="310"/>
      <c r="Y182" s="310"/>
      <c r="Z182" s="310"/>
      <c r="AA182" s="310"/>
      <c r="AB182" s="310"/>
      <c r="AC182" s="310"/>
      <c r="AD182" s="310"/>
      <c r="AE182" s="310"/>
      <c r="AF182" s="310"/>
      <c r="AG182" s="310"/>
      <c r="AH182" s="310"/>
      <c r="AI182" s="310"/>
      <c r="AJ182" s="310"/>
      <c r="AK182" s="310"/>
      <c r="AL182" s="310"/>
      <c r="AM182" s="310"/>
      <c r="AN182" s="310"/>
      <c r="AO182" s="310"/>
      <c r="AP182" s="310"/>
      <c r="AQ182" s="310"/>
      <c r="AR182" s="310"/>
      <c r="AS182" s="310"/>
      <c r="AT182" s="311"/>
      <c r="AU182" s="282"/>
    </row>
    <row r="183" spans="1:49" s="217" customFormat="1" ht="21">
      <c r="A183" s="617"/>
      <c r="B183" s="618"/>
      <c r="C183" s="621"/>
      <c r="D183" s="621"/>
      <c r="E183" s="623"/>
      <c r="F183" s="621"/>
      <c r="G183" s="621"/>
      <c r="H183" s="621"/>
      <c r="I183" s="621"/>
      <c r="J183" s="625"/>
      <c r="K183" s="309"/>
      <c r="L183" s="310"/>
      <c r="M183" s="310"/>
      <c r="N183" s="310"/>
      <c r="O183" s="310"/>
      <c r="P183" s="310"/>
      <c r="Q183" s="310"/>
      <c r="R183" s="310"/>
      <c r="S183" s="310"/>
      <c r="T183" s="310"/>
      <c r="U183" s="310"/>
      <c r="V183" s="310"/>
      <c r="W183" s="310"/>
      <c r="X183" s="310"/>
      <c r="Y183" s="310"/>
      <c r="Z183" s="310"/>
      <c r="AA183" s="310"/>
      <c r="AB183" s="310"/>
      <c r="AC183" s="310"/>
      <c r="AD183" s="310"/>
      <c r="AE183" s="310"/>
      <c r="AF183" s="310"/>
      <c r="AG183" s="310"/>
      <c r="AH183" s="310"/>
      <c r="AI183" s="310"/>
      <c r="AJ183" s="310"/>
      <c r="AK183" s="310"/>
      <c r="AL183" s="310"/>
      <c r="AM183" s="310"/>
      <c r="AN183" s="310"/>
      <c r="AO183" s="310"/>
      <c r="AP183" s="310"/>
      <c r="AQ183" s="310"/>
      <c r="AR183" s="310"/>
      <c r="AS183" s="310"/>
      <c r="AT183" s="311"/>
      <c r="AU183" s="282"/>
    </row>
    <row r="184" spans="1:49" s="217" customFormat="1" ht="13.95" customHeight="1">
      <c r="A184" s="727"/>
      <c r="B184" s="728"/>
      <c r="C184" s="620"/>
      <c r="D184" s="620"/>
      <c r="E184" s="622"/>
      <c r="F184" s="620"/>
      <c r="G184" s="620"/>
      <c r="H184" s="620"/>
      <c r="I184" s="620"/>
      <c r="J184" s="624"/>
      <c r="K184" s="309"/>
      <c r="L184" s="310"/>
      <c r="M184" s="310"/>
      <c r="N184" s="310"/>
      <c r="O184" s="310"/>
      <c r="P184" s="310"/>
      <c r="Q184" s="310"/>
      <c r="R184" s="310"/>
      <c r="S184" s="310"/>
      <c r="T184" s="310"/>
      <c r="U184" s="310"/>
      <c r="V184" s="310"/>
      <c r="W184" s="310"/>
      <c r="X184" s="310"/>
      <c r="Y184" s="310"/>
      <c r="Z184" s="310"/>
      <c r="AA184" s="310"/>
      <c r="AB184" s="310"/>
      <c r="AC184" s="310"/>
      <c r="AD184" s="310"/>
      <c r="AE184" s="310"/>
      <c r="AF184" s="310"/>
      <c r="AG184" s="310"/>
      <c r="AH184" s="310"/>
      <c r="AI184" s="310"/>
      <c r="AJ184" s="310"/>
      <c r="AK184" s="310"/>
      <c r="AL184" s="310"/>
      <c r="AM184" s="310"/>
      <c r="AN184" s="310"/>
      <c r="AO184" s="310"/>
      <c r="AP184" s="310"/>
      <c r="AQ184" s="310"/>
      <c r="AR184" s="310"/>
      <c r="AS184" s="310"/>
      <c r="AT184" s="311"/>
      <c r="AU184" s="282"/>
    </row>
    <row r="185" spans="1:49" s="217" customFormat="1" ht="13.95" customHeight="1">
      <c r="A185" s="617"/>
      <c r="B185" s="618"/>
      <c r="C185" s="621"/>
      <c r="D185" s="621"/>
      <c r="E185" s="623"/>
      <c r="F185" s="621"/>
      <c r="G185" s="621"/>
      <c r="H185" s="621"/>
      <c r="I185" s="621"/>
      <c r="J185" s="625"/>
      <c r="K185" s="309"/>
      <c r="L185" s="310"/>
      <c r="M185" s="310"/>
      <c r="N185" s="310"/>
      <c r="O185" s="310"/>
      <c r="P185" s="310"/>
      <c r="Q185" s="310"/>
      <c r="R185" s="310"/>
      <c r="S185" s="310"/>
      <c r="T185" s="310"/>
      <c r="U185" s="310"/>
      <c r="V185" s="310"/>
      <c r="W185" s="310"/>
      <c r="X185" s="310"/>
      <c r="Y185" s="310"/>
      <c r="Z185" s="310"/>
      <c r="AA185" s="310"/>
      <c r="AB185" s="310"/>
      <c r="AC185" s="310"/>
      <c r="AD185" s="310"/>
      <c r="AE185" s="310"/>
      <c r="AF185" s="310"/>
      <c r="AG185" s="310"/>
      <c r="AH185" s="310"/>
      <c r="AI185" s="310"/>
      <c r="AJ185" s="310"/>
      <c r="AK185" s="310"/>
      <c r="AL185" s="310"/>
      <c r="AM185" s="310"/>
      <c r="AN185" s="310"/>
      <c r="AO185" s="310"/>
      <c r="AP185" s="310"/>
      <c r="AQ185" s="310"/>
      <c r="AR185" s="310"/>
      <c r="AS185" s="310"/>
      <c r="AT185" s="311"/>
      <c r="AU185" s="282"/>
    </row>
    <row r="186" spans="1:49" s="217" customFormat="1" ht="13.95" customHeight="1">
      <c r="A186" s="727"/>
      <c r="B186" s="728"/>
      <c r="C186" s="620"/>
      <c r="D186" s="620"/>
      <c r="E186" s="622"/>
      <c r="F186" s="620"/>
      <c r="G186" s="620"/>
      <c r="H186" s="620"/>
      <c r="I186" s="620"/>
      <c r="J186" s="624"/>
      <c r="K186" s="309"/>
      <c r="L186" s="310"/>
      <c r="M186" s="310"/>
      <c r="N186" s="310"/>
      <c r="O186" s="310"/>
      <c r="P186" s="310"/>
      <c r="Q186" s="310"/>
      <c r="R186" s="310"/>
      <c r="S186" s="310"/>
      <c r="T186" s="310"/>
      <c r="U186" s="310"/>
      <c r="V186" s="310"/>
      <c r="W186" s="310"/>
      <c r="X186" s="310"/>
      <c r="Y186" s="310"/>
      <c r="Z186" s="310"/>
      <c r="AA186" s="310"/>
      <c r="AB186" s="310"/>
      <c r="AC186" s="310"/>
      <c r="AD186" s="310"/>
      <c r="AE186" s="310"/>
      <c r="AF186" s="310"/>
      <c r="AG186" s="310"/>
      <c r="AH186" s="310"/>
      <c r="AI186" s="310"/>
      <c r="AJ186" s="310"/>
      <c r="AK186" s="310"/>
      <c r="AL186" s="310"/>
      <c r="AM186" s="310"/>
      <c r="AN186" s="310"/>
      <c r="AO186" s="310"/>
      <c r="AP186" s="310"/>
      <c r="AQ186" s="310"/>
      <c r="AR186" s="310"/>
      <c r="AS186" s="310"/>
      <c r="AT186" s="311"/>
      <c r="AU186" s="282"/>
    </row>
    <row r="187" spans="1:49" s="217" customFormat="1" ht="13.95" customHeight="1">
      <c r="A187" s="617"/>
      <c r="B187" s="618"/>
      <c r="C187" s="621"/>
      <c r="D187" s="621"/>
      <c r="E187" s="623"/>
      <c r="F187" s="621"/>
      <c r="G187" s="621"/>
      <c r="H187" s="621"/>
      <c r="I187" s="621"/>
      <c r="J187" s="625"/>
      <c r="K187" s="309"/>
      <c r="L187" s="310"/>
      <c r="M187" s="310"/>
      <c r="N187" s="310"/>
      <c r="O187" s="310"/>
      <c r="P187" s="310"/>
      <c r="Q187" s="310"/>
      <c r="R187" s="310"/>
      <c r="S187" s="310"/>
      <c r="T187" s="310"/>
      <c r="U187" s="310"/>
      <c r="V187" s="310"/>
      <c r="W187" s="310"/>
      <c r="X187" s="310"/>
      <c r="Y187" s="310"/>
      <c r="Z187" s="310"/>
      <c r="AA187" s="310"/>
      <c r="AB187" s="310"/>
      <c r="AC187" s="310"/>
      <c r="AD187" s="310"/>
      <c r="AE187" s="310"/>
      <c r="AF187" s="310"/>
      <c r="AG187" s="310"/>
      <c r="AH187" s="310"/>
      <c r="AI187" s="310"/>
      <c r="AJ187" s="310"/>
      <c r="AK187" s="310"/>
      <c r="AL187" s="310"/>
      <c r="AM187" s="310"/>
      <c r="AN187" s="310"/>
      <c r="AO187" s="310"/>
      <c r="AP187" s="310"/>
      <c r="AQ187" s="310"/>
      <c r="AR187" s="310"/>
      <c r="AS187" s="310"/>
      <c r="AT187" s="311"/>
      <c r="AU187" s="282"/>
    </row>
    <row r="188" spans="1:49" s="208" customFormat="1" ht="15" customHeight="1">
      <c r="A188" s="283"/>
      <c r="B188" s="225"/>
      <c r="C188" s="225"/>
      <c r="D188" s="225"/>
      <c r="E188" s="226" t="s">
        <v>121</v>
      </c>
      <c r="F188" s="227">
        <v>2</v>
      </c>
      <c r="G188" s="228" t="s">
        <v>122</v>
      </c>
      <c r="H188" s="229"/>
      <c r="I188" s="230" t="s">
        <v>64</v>
      </c>
      <c r="J188" s="231">
        <f>ROUND(SUM(J178:J185),F188)</f>
        <v>11</v>
      </c>
      <c r="K188" s="312"/>
      <c r="L188" s="313"/>
      <c r="M188" s="313"/>
      <c r="N188" s="313"/>
      <c r="O188" s="313"/>
      <c r="P188" s="313"/>
      <c r="Q188" s="310"/>
      <c r="R188" s="310"/>
      <c r="S188" s="310"/>
      <c r="T188" s="310"/>
      <c r="U188" s="310"/>
      <c r="V188" s="310"/>
      <c r="W188" s="310"/>
      <c r="X188" s="310"/>
      <c r="Y188" s="310"/>
      <c r="Z188" s="310"/>
      <c r="AA188" s="310"/>
      <c r="AB188" s="310"/>
      <c r="AC188" s="310"/>
      <c r="AD188" s="310"/>
      <c r="AE188" s="310"/>
      <c r="AF188" s="310"/>
      <c r="AG188" s="310"/>
      <c r="AH188" s="310"/>
      <c r="AI188" s="310"/>
      <c r="AJ188" s="310"/>
      <c r="AK188" s="310"/>
      <c r="AL188" s="310"/>
      <c r="AM188" s="310"/>
      <c r="AN188" s="310"/>
      <c r="AO188" s="310"/>
      <c r="AP188" s="310"/>
      <c r="AQ188" s="310"/>
      <c r="AR188" s="310"/>
      <c r="AS188" s="310"/>
      <c r="AT188" s="311"/>
      <c r="AU188" s="281"/>
      <c r="AW188" s="209"/>
    </row>
    <row r="189" spans="1:49" s="208" customFormat="1" ht="21">
      <c r="A189" s="284"/>
      <c r="B189" s="233"/>
      <c r="C189" s="233"/>
      <c r="D189" s="233"/>
      <c r="E189" s="233"/>
      <c r="F189" s="233"/>
      <c r="G189" s="233"/>
      <c r="H189" s="233"/>
      <c r="I189" s="234"/>
      <c r="J189" s="233"/>
      <c r="K189" s="314"/>
      <c r="L189" s="315"/>
      <c r="M189" s="315"/>
      <c r="N189" s="315"/>
      <c r="O189" s="315"/>
      <c r="P189" s="315"/>
      <c r="Q189" s="316"/>
      <c r="R189" s="316"/>
      <c r="S189" s="316"/>
      <c r="T189" s="316"/>
      <c r="U189" s="316"/>
      <c r="V189" s="316"/>
      <c r="W189" s="316"/>
      <c r="X189" s="316"/>
      <c r="Y189" s="316"/>
      <c r="Z189" s="316"/>
      <c r="AA189" s="316"/>
      <c r="AB189" s="316"/>
      <c r="AC189" s="316"/>
      <c r="AD189" s="316"/>
      <c r="AE189" s="316"/>
      <c r="AF189" s="316"/>
      <c r="AG189" s="316"/>
      <c r="AH189" s="316"/>
      <c r="AI189" s="316"/>
      <c r="AJ189" s="316"/>
      <c r="AK189" s="316"/>
      <c r="AL189" s="316"/>
      <c r="AM189" s="316"/>
      <c r="AN189" s="316"/>
      <c r="AO189" s="316"/>
      <c r="AP189" s="316"/>
      <c r="AQ189" s="316"/>
      <c r="AR189" s="316"/>
      <c r="AS189" s="316"/>
      <c r="AT189" s="317"/>
      <c r="AU189" s="281"/>
      <c r="AW189" s="209"/>
    </row>
    <row r="190" spans="1:49" s="208" customFormat="1" ht="21">
      <c r="A190" s="603"/>
      <c r="B190" s="604"/>
      <c r="C190" s="604"/>
      <c r="D190" s="604"/>
      <c r="E190" s="604"/>
      <c r="F190" s="604"/>
      <c r="G190" s="604"/>
      <c r="H190" s="604"/>
      <c r="I190" s="604"/>
      <c r="J190" s="235"/>
      <c r="K190" s="314"/>
      <c r="L190" s="315"/>
      <c r="M190" s="315"/>
      <c r="N190" s="315"/>
      <c r="O190" s="315"/>
      <c r="P190" s="315"/>
      <c r="Q190" s="316"/>
      <c r="R190" s="316"/>
      <c r="S190" s="316"/>
      <c r="T190" s="316"/>
      <c r="U190" s="316"/>
      <c r="V190" s="316"/>
      <c r="W190" s="316"/>
      <c r="X190" s="316"/>
      <c r="Y190" s="316"/>
      <c r="Z190" s="316"/>
      <c r="AA190" s="316"/>
      <c r="AB190" s="316"/>
      <c r="AC190" s="316"/>
      <c r="AD190" s="316"/>
      <c r="AE190" s="316"/>
      <c r="AF190" s="316"/>
      <c r="AG190" s="316"/>
      <c r="AH190" s="316"/>
      <c r="AI190" s="316"/>
      <c r="AJ190" s="316"/>
      <c r="AK190" s="316"/>
      <c r="AL190" s="316"/>
      <c r="AM190" s="316"/>
      <c r="AN190" s="316"/>
      <c r="AO190" s="316"/>
      <c r="AP190" s="316"/>
      <c r="AQ190" s="316"/>
      <c r="AR190" s="316"/>
      <c r="AS190" s="316"/>
      <c r="AT190" s="317"/>
      <c r="AU190" s="281"/>
      <c r="AW190" s="209"/>
    </row>
    <row r="191" spans="1:49" s="208" customFormat="1" ht="15" customHeight="1">
      <c r="A191" s="285" t="s">
        <v>123</v>
      </c>
      <c r="B191" s="605"/>
      <c r="C191" s="605"/>
      <c r="D191" s="605"/>
      <c r="E191" s="605"/>
      <c r="F191" s="605"/>
      <c r="G191" s="605"/>
      <c r="H191" s="605"/>
      <c r="I191" s="605"/>
      <c r="J191" s="605"/>
      <c r="K191" s="605"/>
      <c r="L191" s="605"/>
      <c r="M191" s="605"/>
      <c r="N191" s="605"/>
      <c r="O191" s="605"/>
      <c r="P191" s="605"/>
      <c r="Q191" s="605"/>
      <c r="R191" s="605"/>
      <c r="S191" s="605"/>
      <c r="T191" s="605"/>
      <c r="U191" s="605"/>
      <c r="V191" s="605"/>
      <c r="W191" s="605"/>
      <c r="X191" s="605"/>
      <c r="Y191" s="605"/>
      <c r="Z191" s="605"/>
      <c r="AA191" s="605"/>
      <c r="AB191" s="605"/>
      <c r="AC191" s="605"/>
      <c r="AD191" s="605"/>
      <c r="AE191" s="605"/>
      <c r="AF191" s="605"/>
      <c r="AG191" s="605"/>
      <c r="AH191" s="605"/>
      <c r="AI191" s="605"/>
      <c r="AJ191" s="605"/>
      <c r="AK191" s="605"/>
      <c r="AL191" s="605"/>
      <c r="AM191" s="605"/>
      <c r="AN191" s="605"/>
      <c r="AO191" s="605"/>
      <c r="AP191" s="605"/>
      <c r="AQ191" s="605"/>
      <c r="AR191" s="605"/>
      <c r="AS191" s="605"/>
      <c r="AT191" s="237"/>
      <c r="AU191" s="281"/>
      <c r="AW191" s="209"/>
    </row>
    <row r="192" spans="1:49" s="208" customFormat="1" ht="21">
      <c r="A192" s="286"/>
      <c r="B192" s="606"/>
      <c r="C192" s="606"/>
      <c r="D192" s="606"/>
      <c r="E192" s="606"/>
      <c r="F192" s="606"/>
      <c r="G192" s="606"/>
      <c r="H192" s="606"/>
      <c r="I192" s="606"/>
      <c r="J192" s="606"/>
      <c r="K192" s="606"/>
      <c r="L192" s="606"/>
      <c r="M192" s="606"/>
      <c r="N192" s="606"/>
      <c r="O192" s="606"/>
      <c r="P192" s="606"/>
      <c r="Q192" s="606"/>
      <c r="R192" s="606"/>
      <c r="S192" s="606"/>
      <c r="T192" s="606"/>
      <c r="U192" s="606"/>
      <c r="V192" s="606"/>
      <c r="W192" s="606"/>
      <c r="X192" s="606"/>
      <c r="Y192" s="606"/>
      <c r="Z192" s="606"/>
      <c r="AA192" s="606"/>
      <c r="AB192" s="606"/>
      <c r="AC192" s="606"/>
      <c r="AD192" s="606"/>
      <c r="AE192" s="606"/>
      <c r="AF192" s="606"/>
      <c r="AG192" s="606"/>
      <c r="AH192" s="606"/>
      <c r="AI192" s="606"/>
      <c r="AJ192" s="606"/>
      <c r="AK192" s="606"/>
      <c r="AL192" s="606"/>
      <c r="AM192" s="606"/>
      <c r="AN192" s="606"/>
      <c r="AO192" s="606"/>
      <c r="AP192" s="606"/>
      <c r="AQ192" s="606"/>
      <c r="AR192" s="606"/>
      <c r="AS192" s="606"/>
      <c r="AT192" s="239"/>
      <c r="AU192" s="281"/>
      <c r="AW192" s="209"/>
    </row>
    <row r="193" spans="1:49" s="208" customFormat="1" ht="15" customHeight="1">
      <c r="A193" s="287"/>
      <c r="B193" s="607"/>
      <c r="C193" s="607"/>
      <c r="D193" s="607"/>
      <c r="E193" s="607"/>
      <c r="F193" s="607"/>
      <c r="G193" s="607"/>
      <c r="H193" s="607"/>
      <c r="I193" s="607"/>
      <c r="J193" s="607"/>
      <c r="K193" s="607"/>
      <c r="L193" s="607"/>
      <c r="M193" s="607"/>
      <c r="N193" s="607"/>
      <c r="O193" s="607"/>
      <c r="P193" s="607"/>
      <c r="Q193" s="607"/>
      <c r="R193" s="607"/>
      <c r="S193" s="607"/>
      <c r="T193" s="607"/>
      <c r="U193" s="607"/>
      <c r="V193" s="607"/>
      <c r="W193" s="607"/>
      <c r="X193" s="607"/>
      <c r="Y193" s="607"/>
      <c r="Z193" s="607"/>
      <c r="AA193" s="607"/>
      <c r="AB193" s="607"/>
      <c r="AC193" s="607"/>
      <c r="AD193" s="607"/>
      <c r="AE193" s="241"/>
      <c r="AF193" s="608" t="str">
        <f>"Item    " &amp; C174 &amp; "    Página   1   de   1  "</f>
        <v xml:space="preserve">Item    3,1    Página   1   de   1  </v>
      </c>
      <c r="AG193" s="609"/>
      <c r="AH193" s="609"/>
      <c r="AI193" s="609"/>
      <c r="AJ193" s="609"/>
      <c r="AK193" s="609"/>
      <c r="AL193" s="609"/>
      <c r="AM193" s="609"/>
      <c r="AN193" s="609"/>
      <c r="AO193" s="609"/>
      <c r="AP193" s="609"/>
      <c r="AQ193" s="609"/>
      <c r="AR193" s="609"/>
      <c r="AS193" s="609"/>
      <c r="AT193" s="609"/>
      <c r="AU193" s="281"/>
      <c r="AW193" s="209"/>
    </row>
    <row r="194" spans="1:49" s="208" customFormat="1" ht="21">
      <c r="A194" s="233"/>
      <c r="B194" s="233"/>
      <c r="C194" s="233"/>
      <c r="D194" s="233"/>
      <c r="E194" s="610" t="s">
        <v>75</v>
      </c>
      <c r="F194" s="610"/>
      <c r="G194" s="233"/>
      <c r="H194" s="242"/>
      <c r="I194" s="233"/>
      <c r="J194" s="233"/>
      <c r="K194" s="233"/>
      <c r="L194" s="233"/>
      <c r="M194" s="233"/>
      <c r="N194" s="233"/>
      <c r="O194" s="233"/>
      <c r="P194" s="233"/>
      <c r="Q194" s="233"/>
      <c r="R194" s="233"/>
      <c r="S194" s="233"/>
      <c r="T194" s="233"/>
      <c r="U194" s="233"/>
      <c r="V194" s="233"/>
      <c r="W194" s="233"/>
      <c r="X194" s="233"/>
      <c r="Y194" s="233"/>
      <c r="Z194" s="233"/>
      <c r="AA194" s="233"/>
      <c r="AB194" s="233"/>
      <c r="AC194" s="233"/>
      <c r="AD194" s="233"/>
      <c r="AE194" s="233"/>
      <c r="AF194" s="233"/>
      <c r="AG194" s="233"/>
      <c r="AH194" s="233"/>
      <c r="AI194" s="233"/>
      <c r="AJ194" s="233"/>
      <c r="AK194" s="242"/>
      <c r="AL194" s="242"/>
      <c r="AM194" s="242"/>
      <c r="AN194" s="242"/>
      <c r="AO194" s="242"/>
      <c r="AP194" s="242"/>
      <c r="AQ194" s="242"/>
      <c r="AR194" s="242"/>
      <c r="AS194" s="242"/>
      <c r="AT194" s="242"/>
      <c r="AU194" s="281"/>
      <c r="AW194" s="209"/>
    </row>
    <row r="195" spans="1:49" s="208" customFormat="1" ht="21">
      <c r="A195" s="233"/>
      <c r="B195" s="233"/>
      <c r="C195" s="233"/>
      <c r="D195" s="233"/>
      <c r="E195" s="233"/>
      <c r="F195" s="233"/>
      <c r="G195" s="233"/>
      <c r="H195" s="242"/>
      <c r="I195" s="233"/>
      <c r="J195" s="233"/>
      <c r="K195" s="233"/>
      <c r="L195" s="233"/>
      <c r="M195" s="233"/>
      <c r="N195" s="233"/>
      <c r="O195" s="233"/>
      <c r="P195" s="233"/>
      <c r="Q195" s="233"/>
      <c r="R195" s="233"/>
      <c r="S195" s="233"/>
      <c r="T195" s="233"/>
      <c r="U195" s="233"/>
      <c r="V195" s="233"/>
      <c r="W195" s="233"/>
      <c r="X195" s="233"/>
      <c r="Y195" s="233"/>
      <c r="Z195" s="233"/>
      <c r="AA195" s="233"/>
      <c r="AB195" s="233"/>
      <c r="AC195" s="233"/>
      <c r="AD195" s="233"/>
      <c r="AE195" s="233"/>
      <c r="AF195" s="233"/>
      <c r="AG195" s="233"/>
      <c r="AH195" s="233"/>
      <c r="AI195" s="233"/>
      <c r="AJ195" s="233"/>
      <c r="AK195" s="242"/>
      <c r="AL195" s="242"/>
      <c r="AM195" s="242"/>
      <c r="AN195" s="242"/>
      <c r="AO195" s="242"/>
      <c r="AP195" s="242"/>
      <c r="AQ195" s="242"/>
      <c r="AR195" s="242"/>
      <c r="AS195" s="242"/>
      <c r="AT195" s="242"/>
      <c r="AU195" s="281"/>
      <c r="AW195" s="209"/>
    </row>
    <row r="196" spans="1:49" s="208" customFormat="1" ht="21">
      <c r="A196" s="233"/>
      <c r="B196" s="233"/>
      <c r="C196" s="233"/>
      <c r="D196" s="233"/>
      <c r="E196" s="233"/>
      <c r="F196" s="233"/>
      <c r="G196" s="233"/>
      <c r="H196" s="242"/>
      <c r="I196" s="233"/>
      <c r="J196" s="233"/>
      <c r="K196" s="233"/>
      <c r="L196" s="233"/>
      <c r="M196" s="233"/>
      <c r="N196" s="233"/>
      <c r="O196" s="233"/>
      <c r="P196" s="233"/>
      <c r="Q196" s="233"/>
      <c r="R196" s="233"/>
      <c r="S196" s="233"/>
      <c r="T196" s="233"/>
      <c r="U196" s="233"/>
      <c r="V196" s="233"/>
      <c r="W196" s="233"/>
      <c r="X196" s="233"/>
      <c r="Y196" s="233"/>
      <c r="Z196" s="233"/>
      <c r="AA196" s="233"/>
      <c r="AB196" s="233"/>
      <c r="AC196" s="233"/>
      <c r="AD196" s="233"/>
      <c r="AE196" s="233"/>
      <c r="AF196" s="233"/>
      <c r="AG196" s="233"/>
      <c r="AH196" s="233"/>
      <c r="AI196" s="233"/>
      <c r="AJ196" s="233"/>
      <c r="AK196" s="242"/>
      <c r="AL196" s="242"/>
      <c r="AM196" s="242"/>
      <c r="AN196" s="242"/>
      <c r="AO196" s="242"/>
      <c r="AP196" s="242"/>
      <c r="AQ196" s="242"/>
      <c r="AR196" s="242"/>
      <c r="AS196" s="242"/>
      <c r="AT196" s="242"/>
      <c r="AU196" s="281"/>
      <c r="AW196" s="209"/>
    </row>
    <row r="197" spans="1:49" s="208" customFormat="1" ht="21">
      <c r="A197" s="244"/>
      <c r="B197" s="244"/>
      <c r="C197" s="245"/>
      <c r="D197" s="246"/>
      <c r="E197" s="247"/>
      <c r="F197" s="248"/>
      <c r="G197" s="248"/>
      <c r="H197" s="249"/>
      <c r="I197" s="248"/>
      <c r="J197" s="244"/>
      <c r="K197" s="244"/>
      <c r="L197" s="244"/>
      <c r="M197" s="244"/>
      <c r="N197" s="244"/>
      <c r="O197" s="244"/>
      <c r="P197" s="244"/>
      <c r="Q197" s="244"/>
      <c r="R197" s="244"/>
      <c r="S197" s="244"/>
      <c r="T197" s="244"/>
      <c r="U197" s="244"/>
      <c r="V197" s="244"/>
      <c r="W197" s="244"/>
      <c r="X197" s="244"/>
      <c r="Y197" s="244"/>
      <c r="Z197" s="244"/>
      <c r="AA197" s="244"/>
      <c r="AB197" s="244"/>
      <c r="AC197" s="244"/>
      <c r="AD197" s="244"/>
      <c r="AE197" s="244"/>
      <c r="AF197" s="244"/>
      <c r="AG197" s="244"/>
      <c r="AH197" s="244"/>
      <c r="AI197" s="244"/>
      <c r="AJ197" s="244"/>
      <c r="AK197" s="250"/>
      <c r="AL197" s="250"/>
      <c r="AM197" s="250"/>
      <c r="AN197" s="250"/>
      <c r="AO197" s="250"/>
      <c r="AP197" s="250"/>
      <c r="AQ197" s="250"/>
      <c r="AR197" s="250"/>
      <c r="AS197" s="250"/>
      <c r="AT197" s="250"/>
      <c r="AU197" s="281"/>
      <c r="AW197" s="209"/>
    </row>
    <row r="198" spans="1:49" s="208" customFormat="1" ht="44.25" customHeight="1">
      <c r="A198" s="244"/>
      <c r="B198" s="611"/>
      <c r="C198" s="611"/>
      <c r="D198" s="611"/>
      <c r="E198" s="251"/>
      <c r="F198" s="729" t="str">
        <f>+F168</f>
        <v>ARQ. ANTONIO RUIZ TOVAR</v>
      </c>
      <c r="G198" s="729"/>
      <c r="H198" s="729"/>
      <c r="I198" s="729"/>
      <c r="J198" s="252"/>
      <c r="K198" s="252"/>
      <c r="L198" s="252"/>
      <c r="M198" s="252"/>
      <c r="N198" s="252"/>
      <c r="O198" s="252"/>
      <c r="P198" s="252"/>
      <c r="Q198" s="252"/>
      <c r="R198" s="252"/>
      <c r="S198" s="252"/>
      <c r="T198" s="252"/>
      <c r="U198" s="252"/>
      <c r="V198" s="252"/>
      <c r="W198" s="252"/>
      <c r="X198" s="252"/>
      <c r="Y198" s="252"/>
      <c r="Z198" s="244"/>
      <c r="AA198" s="244"/>
      <c r="AB198" s="244"/>
      <c r="AC198" s="244"/>
      <c r="AD198" s="244"/>
      <c r="AE198" s="244"/>
      <c r="AF198" s="244"/>
      <c r="AG198" s="244"/>
      <c r="AH198" s="244"/>
      <c r="AI198" s="244"/>
      <c r="AJ198" s="244"/>
      <c r="AK198" s="244"/>
      <c r="AL198" s="244"/>
      <c r="AM198" s="244"/>
      <c r="AN198" s="244"/>
      <c r="AO198" s="244"/>
      <c r="AP198" s="244"/>
      <c r="AQ198" s="244"/>
      <c r="AR198" s="244"/>
      <c r="AS198" s="244"/>
      <c r="AT198" s="244"/>
      <c r="AU198" s="281"/>
      <c r="AW198" s="209"/>
    </row>
    <row r="199" spans="1:49" s="208" customFormat="1" ht="21.75" customHeight="1" thickBot="1">
      <c r="A199" s="288"/>
      <c r="B199" s="613"/>
      <c r="C199" s="613"/>
      <c r="D199" s="613"/>
      <c r="E199" s="613"/>
      <c r="F199" s="614" t="str">
        <f>+F169</f>
        <v>PROFESIONAL UNIVERSITARIO</v>
      </c>
      <c r="G199" s="614"/>
      <c r="H199" s="614"/>
      <c r="I199" s="614"/>
      <c r="J199" s="289"/>
      <c r="K199" s="289"/>
      <c r="L199" s="289"/>
      <c r="M199" s="289"/>
      <c r="N199" s="289"/>
      <c r="O199" s="289"/>
      <c r="P199" s="289"/>
      <c r="Q199" s="289"/>
      <c r="R199" s="289"/>
      <c r="S199" s="289"/>
      <c r="T199" s="289"/>
      <c r="U199" s="289"/>
      <c r="V199" s="289"/>
      <c r="W199" s="289"/>
      <c r="X199" s="289"/>
      <c r="Y199" s="289"/>
      <c r="Z199" s="288"/>
      <c r="AA199" s="288"/>
      <c r="AB199" s="288"/>
      <c r="AC199" s="288"/>
      <c r="AD199" s="288"/>
      <c r="AE199" s="288"/>
      <c r="AF199" s="288"/>
      <c r="AG199" s="288"/>
      <c r="AH199" s="288"/>
      <c r="AI199" s="288"/>
      <c r="AJ199" s="288"/>
      <c r="AK199" s="288"/>
      <c r="AL199" s="288"/>
      <c r="AM199" s="288"/>
      <c r="AN199" s="288"/>
      <c r="AO199" s="288"/>
      <c r="AP199" s="288"/>
      <c r="AQ199" s="288"/>
      <c r="AR199" s="288"/>
      <c r="AS199" s="288"/>
      <c r="AT199" s="288"/>
      <c r="AU199" s="290"/>
      <c r="AW199" s="209"/>
    </row>
    <row r="200" spans="1:49" ht="18" thickTop="1">
      <c r="A200" s="259"/>
      <c r="B200" s="259"/>
      <c r="C200" s="259"/>
      <c r="D200" s="259"/>
      <c r="E200" s="259"/>
      <c r="F200" s="259"/>
      <c r="G200" s="259"/>
      <c r="H200" s="259"/>
      <c r="I200" s="259"/>
      <c r="J200" s="259"/>
      <c r="K200" s="259"/>
      <c r="L200" s="259"/>
      <c r="M200" s="259"/>
      <c r="N200" s="259"/>
      <c r="O200" s="259"/>
      <c r="P200" s="259"/>
      <c r="Q200" s="259"/>
      <c r="R200" s="259"/>
      <c r="S200" s="259"/>
      <c r="T200" s="259"/>
      <c r="U200" s="259"/>
      <c r="V200" s="259"/>
      <c r="W200" s="259"/>
      <c r="X200" s="259"/>
      <c r="Y200" s="259"/>
      <c r="Z200" s="259"/>
      <c r="AA200" s="259"/>
      <c r="AB200" s="259"/>
      <c r="AC200" s="259"/>
      <c r="AD200" s="259"/>
      <c r="AE200" s="259"/>
      <c r="AF200" s="259"/>
      <c r="AG200" s="259"/>
      <c r="AH200" s="259"/>
      <c r="AI200" s="259"/>
      <c r="AJ200" s="259"/>
      <c r="AK200" s="259"/>
      <c r="AL200" s="259"/>
      <c r="AM200" s="259"/>
      <c r="AN200" s="259"/>
      <c r="AO200" s="259"/>
      <c r="AP200" s="259"/>
      <c r="AQ200" s="259"/>
      <c r="AR200" s="259"/>
      <c r="AS200" s="259"/>
      <c r="AT200" s="259"/>
      <c r="AU200" s="259"/>
    </row>
    <row r="201" spans="1:49" ht="18" thickBot="1">
      <c r="A201" s="259"/>
      <c r="B201" s="259"/>
      <c r="C201" s="259"/>
      <c r="D201" s="259"/>
      <c r="E201" s="259"/>
      <c r="F201" s="259"/>
      <c r="G201" s="259"/>
      <c r="H201" s="259"/>
      <c r="I201" s="259"/>
      <c r="J201" s="259"/>
      <c r="K201" s="259"/>
      <c r="L201" s="259"/>
      <c r="M201" s="259"/>
      <c r="N201" s="259"/>
      <c r="O201" s="259"/>
      <c r="P201" s="259"/>
      <c r="Q201" s="259"/>
      <c r="R201" s="259"/>
      <c r="S201" s="259"/>
      <c r="T201" s="259"/>
      <c r="U201" s="259"/>
      <c r="V201" s="259"/>
      <c r="W201" s="259"/>
      <c r="X201" s="259"/>
      <c r="Y201" s="259"/>
      <c r="Z201" s="259"/>
      <c r="AA201" s="259"/>
      <c r="AB201" s="259"/>
      <c r="AC201" s="259"/>
      <c r="AD201" s="259"/>
      <c r="AE201" s="259"/>
      <c r="AF201" s="259"/>
      <c r="AG201" s="259"/>
      <c r="AH201" s="259"/>
      <c r="AI201" s="259"/>
      <c r="AJ201" s="259"/>
      <c r="AK201" s="259"/>
      <c r="AL201" s="259"/>
      <c r="AM201" s="259"/>
      <c r="AN201" s="259"/>
      <c r="AO201" s="259"/>
      <c r="AP201" s="259"/>
      <c r="AQ201" s="259"/>
      <c r="AR201" s="259"/>
      <c r="AS201" s="259"/>
      <c r="AT201" s="259"/>
      <c r="AU201" s="259"/>
    </row>
    <row r="202" spans="1:49" s="208" customFormat="1" ht="21.6" thickTop="1">
      <c r="A202" s="272" t="s">
        <v>107</v>
      </c>
      <c r="B202" s="273"/>
      <c r="C202" s="274"/>
      <c r="D202" s="275"/>
      <c r="E202" s="276"/>
      <c r="F202" s="276"/>
      <c r="G202" s="277"/>
      <c r="H202" s="278"/>
      <c r="I202" s="277"/>
      <c r="J202" s="279"/>
      <c r="K202" s="279"/>
      <c r="L202" s="279"/>
      <c r="M202" s="279"/>
      <c r="N202" s="279"/>
      <c r="O202" s="279"/>
      <c r="P202" s="279"/>
      <c r="Q202" s="279"/>
      <c r="R202" s="279"/>
      <c r="S202" s="279"/>
      <c r="T202" s="279"/>
      <c r="U202" s="279"/>
      <c r="V202" s="279"/>
      <c r="W202" s="279"/>
      <c r="X202" s="279"/>
      <c r="Y202" s="279"/>
      <c r="Z202" s="277"/>
      <c r="AA202" s="277"/>
      <c r="AB202" s="277"/>
      <c r="AC202" s="277"/>
      <c r="AD202" s="277"/>
      <c r="AE202" s="277"/>
      <c r="AF202" s="277"/>
      <c r="AG202" s="277"/>
      <c r="AH202" s="277"/>
      <c r="AI202" s="277"/>
      <c r="AJ202" s="277"/>
      <c r="AK202" s="277"/>
      <c r="AL202" s="277"/>
      <c r="AM202" s="277"/>
      <c r="AN202" s="277"/>
      <c r="AO202" s="277"/>
      <c r="AP202" s="277"/>
      <c r="AQ202" s="277"/>
      <c r="AR202" s="277"/>
      <c r="AS202" s="277"/>
      <c r="AT202" s="277"/>
      <c r="AU202" s="280"/>
      <c r="AW202" s="209" t="s">
        <v>108</v>
      </c>
    </row>
    <row r="203" spans="1:49" s="208" customFormat="1" ht="21">
      <c r="A203" s="640" t="s">
        <v>109</v>
      </c>
      <c r="B203" s="640"/>
      <c r="C203" s="641" t="str">
        <f>+'PRESUPUESTO GENERAL'!B20</f>
        <v>ESTRUCTURA</v>
      </c>
      <c r="D203" s="642"/>
      <c r="E203" s="643"/>
      <c r="F203" s="643"/>
      <c r="G203" s="643"/>
      <c r="H203" s="643"/>
      <c r="I203" s="643"/>
      <c r="J203" s="643"/>
      <c r="K203" s="643"/>
      <c r="L203" s="643"/>
      <c r="M203" s="643"/>
      <c r="N203" s="643"/>
      <c r="O203" s="643"/>
      <c r="P203" s="643"/>
      <c r="Q203" s="643"/>
      <c r="R203" s="643"/>
      <c r="S203" s="643"/>
      <c r="T203" s="643"/>
      <c r="U203" s="643"/>
      <c r="V203" s="643"/>
      <c r="W203" s="643"/>
      <c r="X203" s="643"/>
      <c r="Y203" s="643"/>
      <c r="Z203" s="643"/>
      <c r="AA203" s="643"/>
      <c r="AB203" s="643"/>
      <c r="AC203" s="643"/>
      <c r="AD203" s="643"/>
      <c r="AE203" s="643"/>
      <c r="AF203" s="644"/>
      <c r="AG203" s="645" t="s">
        <v>8</v>
      </c>
      <c r="AH203" s="646"/>
      <c r="AI203" s="646"/>
      <c r="AJ203" s="646"/>
      <c r="AK203" s="646"/>
      <c r="AL203" s="646"/>
      <c r="AM203" s="647"/>
      <c r="AN203" s="648" t="str">
        <f>+'PRESUPUESTO GENERAL'!C22</f>
        <v>ML</v>
      </c>
      <c r="AO203" s="649"/>
      <c r="AP203" s="649"/>
      <c r="AQ203" s="649"/>
      <c r="AR203" s="649"/>
      <c r="AS203" s="649"/>
      <c r="AT203" s="650"/>
      <c r="AU203" s="281"/>
      <c r="AW203" s="209"/>
    </row>
    <row r="204" spans="1:49" s="208" customFormat="1" ht="21">
      <c r="A204" s="651" t="s">
        <v>110</v>
      </c>
      <c r="B204" s="651"/>
      <c r="C204" s="211">
        <f>+'PRESUPUESTO GENERAL'!A22</f>
        <v>3.2</v>
      </c>
      <c r="D204" s="652" t="str">
        <f>+'PRESUPUESTO GENERAL'!B22</f>
        <v>Viga riostra cto 3000 P.S.I. 0,25*0,25 ref 4 No 4, E No 3C/0,15</v>
      </c>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4"/>
      <c r="AG204" s="645" t="s">
        <v>111</v>
      </c>
      <c r="AH204" s="646"/>
      <c r="AI204" s="646"/>
      <c r="AJ204" s="646"/>
      <c r="AK204" s="646"/>
      <c r="AL204" s="646"/>
      <c r="AM204" s="647"/>
      <c r="AN204" s="655">
        <f>+J226</f>
        <v>43.2</v>
      </c>
      <c r="AO204" s="649"/>
      <c r="AP204" s="649"/>
      <c r="AQ204" s="649"/>
      <c r="AR204" s="649"/>
      <c r="AS204" s="649"/>
      <c r="AT204" s="650"/>
      <c r="AU204" s="281"/>
      <c r="AW204" s="209"/>
    </row>
    <row r="205" spans="1:49" s="208" customFormat="1" ht="14.4" customHeight="1">
      <c r="A205" s="213"/>
      <c r="B205" s="213"/>
      <c r="C205" s="213"/>
      <c r="D205" s="213"/>
      <c r="E205" s="213"/>
      <c r="F205" s="213"/>
      <c r="G205" s="213"/>
      <c r="H205" s="214"/>
      <c r="I205" s="213"/>
      <c r="J205" s="213"/>
      <c r="K205" s="627"/>
      <c r="L205" s="627"/>
      <c r="M205" s="627"/>
      <c r="N205" s="627"/>
      <c r="O205" s="627"/>
      <c r="P205" s="627"/>
      <c r="Q205" s="627"/>
      <c r="R205" s="627"/>
      <c r="S205" s="627"/>
      <c r="T205" s="627"/>
      <c r="U205" s="627"/>
      <c r="V205" s="627"/>
      <c r="W205" s="627"/>
      <c r="X205" s="627"/>
      <c r="Y205" s="627"/>
      <c r="Z205" s="627"/>
      <c r="AA205" s="628"/>
      <c r="AB205" s="627"/>
      <c r="AC205" s="627"/>
      <c r="AD205" s="627"/>
      <c r="AE205" s="627"/>
      <c r="AF205" s="627"/>
      <c r="AG205" s="627"/>
      <c r="AH205" s="627"/>
      <c r="AI205" s="627"/>
      <c r="AJ205" s="627"/>
      <c r="AK205" s="627"/>
      <c r="AL205" s="627"/>
      <c r="AM205" s="627"/>
      <c r="AN205" s="627"/>
      <c r="AO205" s="627"/>
      <c r="AP205" s="627"/>
      <c r="AQ205" s="627"/>
      <c r="AR205" s="627"/>
      <c r="AS205" s="627"/>
      <c r="AT205" s="627"/>
      <c r="AU205" s="281"/>
      <c r="AW205" s="209"/>
    </row>
    <row r="206" spans="1:49" s="208" customFormat="1" ht="21">
      <c r="A206" s="629" t="s">
        <v>112</v>
      </c>
      <c r="B206" s="610"/>
      <c r="C206" s="630" t="s">
        <v>113</v>
      </c>
      <c r="D206" s="630"/>
      <c r="E206" s="630"/>
      <c r="F206" s="630"/>
      <c r="G206" s="630" t="s">
        <v>114</v>
      </c>
      <c r="H206" s="631" t="s">
        <v>115</v>
      </c>
      <c r="I206" s="630" t="s">
        <v>116</v>
      </c>
      <c r="J206" s="630" t="s">
        <v>64</v>
      </c>
      <c r="K206" s="633"/>
      <c r="L206" s="633"/>
      <c r="M206" s="633"/>
      <c r="N206" s="633"/>
      <c r="O206" s="633"/>
      <c r="P206" s="633"/>
      <c r="Q206" s="633"/>
      <c r="R206" s="633"/>
      <c r="S206" s="633"/>
      <c r="T206" s="633"/>
      <c r="U206" s="633"/>
      <c r="V206" s="633"/>
      <c r="W206" s="633"/>
      <c r="X206" s="633"/>
      <c r="Y206" s="633"/>
      <c r="Z206" s="633"/>
      <c r="AA206" s="633"/>
      <c r="AB206" s="633"/>
      <c r="AC206" s="633"/>
      <c r="AD206" s="633"/>
      <c r="AE206" s="633"/>
      <c r="AF206" s="633"/>
      <c r="AG206" s="633"/>
      <c r="AH206" s="633"/>
      <c r="AI206" s="633"/>
      <c r="AJ206" s="633"/>
      <c r="AK206" s="633"/>
      <c r="AL206" s="633"/>
      <c r="AM206" s="633"/>
      <c r="AN206" s="633"/>
      <c r="AO206" s="633"/>
      <c r="AP206" s="633"/>
      <c r="AQ206" s="633"/>
      <c r="AR206" s="633"/>
      <c r="AS206" s="633"/>
      <c r="AT206" s="633"/>
      <c r="AU206" s="281"/>
      <c r="AW206" s="209"/>
    </row>
    <row r="207" spans="1:49" s="208" customFormat="1" ht="21">
      <c r="A207" s="603"/>
      <c r="B207" s="604"/>
      <c r="C207" s="215" t="s">
        <v>117</v>
      </c>
      <c r="D207" s="215" t="s">
        <v>118</v>
      </c>
      <c r="E207" s="215" t="s">
        <v>119</v>
      </c>
      <c r="F207" s="215" t="s">
        <v>120</v>
      </c>
      <c r="G207" s="630"/>
      <c r="H207" s="632"/>
      <c r="I207" s="630"/>
      <c r="J207" s="630"/>
      <c r="K207" s="633"/>
      <c r="L207" s="633"/>
      <c r="M207" s="633"/>
      <c r="N207" s="633"/>
      <c r="O207" s="633"/>
      <c r="P207" s="633"/>
      <c r="Q207" s="633"/>
      <c r="R207" s="633"/>
      <c r="S207" s="633"/>
      <c r="T207" s="633"/>
      <c r="U207" s="633"/>
      <c r="V207" s="633"/>
      <c r="W207" s="633"/>
      <c r="X207" s="633"/>
      <c r="Y207" s="633"/>
      <c r="Z207" s="633"/>
      <c r="AA207" s="633"/>
      <c r="AB207" s="633"/>
      <c r="AC207" s="633"/>
      <c r="AD207" s="633"/>
      <c r="AE207" s="633"/>
      <c r="AF207" s="633"/>
      <c r="AG207" s="633"/>
      <c r="AH207" s="633"/>
      <c r="AI207" s="633"/>
      <c r="AJ207" s="633"/>
      <c r="AK207" s="633"/>
      <c r="AL207" s="633"/>
      <c r="AM207" s="633"/>
      <c r="AN207" s="633"/>
      <c r="AO207" s="633"/>
      <c r="AP207" s="633"/>
      <c r="AQ207" s="633"/>
      <c r="AR207" s="633"/>
      <c r="AS207" s="633"/>
      <c r="AT207" s="633"/>
      <c r="AU207" s="281"/>
      <c r="AW207" s="209"/>
    </row>
    <row r="208" spans="1:49" s="208" customFormat="1" ht="21">
      <c r="A208" s="634"/>
      <c r="B208" s="635"/>
      <c r="C208" s="638"/>
      <c r="D208" s="638"/>
      <c r="E208" s="638"/>
      <c r="F208" s="638"/>
      <c r="G208" s="638"/>
      <c r="H208" s="638"/>
      <c r="I208" s="638"/>
      <c r="J208" s="638"/>
      <c r="K208" s="309"/>
      <c r="L208" s="310"/>
      <c r="M208" s="310"/>
      <c r="N208" s="310"/>
      <c r="O208" s="310"/>
      <c r="P208" s="310"/>
      <c r="Q208" s="310"/>
      <c r="R208" s="310"/>
      <c r="S208" s="310"/>
      <c r="T208" s="310"/>
      <c r="U208" s="310"/>
      <c r="V208" s="310"/>
      <c r="W208" s="310"/>
      <c r="X208" s="310"/>
      <c r="Y208" s="310"/>
      <c r="Z208" s="310"/>
      <c r="AA208" s="310"/>
      <c r="AB208" s="310"/>
      <c r="AC208" s="310"/>
      <c r="AD208" s="310"/>
      <c r="AE208" s="310"/>
      <c r="AF208" s="310"/>
      <c r="AG208" s="310"/>
      <c r="AH208" s="310"/>
      <c r="AI208" s="310"/>
      <c r="AJ208" s="310"/>
      <c r="AK208" s="310"/>
      <c r="AL208" s="310"/>
      <c r="AM208" s="310"/>
      <c r="AN208" s="310"/>
      <c r="AO208" s="310"/>
      <c r="AP208" s="310"/>
      <c r="AQ208" s="310"/>
      <c r="AR208" s="310"/>
      <c r="AS208" s="310"/>
      <c r="AT208" s="311"/>
      <c r="AU208" s="281"/>
      <c r="AW208" s="209"/>
    </row>
    <row r="209" spans="1:49" s="208" customFormat="1" ht="21">
      <c r="A209" s="636"/>
      <c r="B209" s="637"/>
      <c r="C209" s="639"/>
      <c r="D209" s="639"/>
      <c r="E209" s="639"/>
      <c r="F209" s="639"/>
      <c r="G209" s="639"/>
      <c r="H209" s="639"/>
      <c r="I209" s="639"/>
      <c r="J209" s="639"/>
      <c r="K209" s="309"/>
      <c r="L209" s="310"/>
      <c r="M209" s="310"/>
      <c r="N209" s="310"/>
      <c r="O209" s="310"/>
      <c r="P209" s="310"/>
      <c r="Q209" s="310"/>
      <c r="R209" s="310"/>
      <c r="S209" s="310"/>
      <c r="T209" s="310"/>
      <c r="U209" s="310"/>
      <c r="V209" s="310"/>
      <c r="W209" s="310"/>
      <c r="X209" s="310"/>
      <c r="Y209" s="310"/>
      <c r="Z209" s="310"/>
      <c r="AA209" s="310"/>
      <c r="AB209" s="310"/>
      <c r="AC209" s="310"/>
      <c r="AD209" s="310"/>
      <c r="AE209" s="310"/>
      <c r="AF209" s="310"/>
      <c r="AG209" s="310"/>
      <c r="AH209" s="310"/>
      <c r="AI209" s="310"/>
      <c r="AJ209" s="310"/>
      <c r="AK209" s="310"/>
      <c r="AL209" s="310"/>
      <c r="AM209" s="310"/>
      <c r="AN209" s="310"/>
      <c r="AO209" s="310"/>
      <c r="AP209" s="310"/>
      <c r="AQ209" s="310"/>
      <c r="AR209" s="310"/>
      <c r="AS209" s="310"/>
      <c r="AT209" s="311"/>
      <c r="AU209" s="281"/>
      <c r="AW209" s="209"/>
    </row>
    <row r="210" spans="1:49" s="208" customFormat="1" ht="21">
      <c r="A210" s="718" t="s">
        <v>247</v>
      </c>
      <c r="B210" s="719"/>
      <c r="C210" s="721">
        <v>9.6999999999999993</v>
      </c>
      <c r="D210" s="730"/>
      <c r="E210" s="730"/>
      <c r="F210" s="730"/>
      <c r="G210" s="680">
        <f>C210</f>
        <v>9.6999999999999993</v>
      </c>
      <c r="H210" s="730">
        <v>1</v>
      </c>
      <c r="I210" s="730" t="s">
        <v>7</v>
      </c>
      <c r="J210" s="680">
        <f>G210*H210</f>
        <v>9.6999999999999993</v>
      </c>
      <c r="K210" s="318"/>
      <c r="L210" s="319"/>
      <c r="M210" s="319"/>
      <c r="N210" s="319"/>
      <c r="O210" s="319"/>
      <c r="P210" s="319"/>
      <c r="Q210" s="319"/>
      <c r="R210" s="319"/>
      <c r="S210" s="319"/>
      <c r="T210" s="319"/>
      <c r="U210" s="319"/>
      <c r="V210" s="319"/>
      <c r="W210" s="319"/>
      <c r="X210" s="319"/>
      <c r="Y210" s="319"/>
      <c r="Z210" s="319"/>
      <c r="AA210" s="319"/>
      <c r="AB210" s="319"/>
      <c r="AC210" s="319"/>
      <c r="AD210" s="319"/>
      <c r="AE210" s="319"/>
      <c r="AF210" s="319"/>
      <c r="AG210" s="319"/>
      <c r="AH210" s="319"/>
      <c r="AI210" s="319"/>
      <c r="AJ210" s="319"/>
      <c r="AK210" s="319"/>
      <c r="AL210" s="319"/>
      <c r="AM210" s="319"/>
      <c r="AN210" s="319"/>
      <c r="AO210" s="319"/>
      <c r="AP210" s="319"/>
      <c r="AQ210" s="319"/>
      <c r="AR210" s="319"/>
      <c r="AS210" s="319"/>
      <c r="AT210" s="320"/>
      <c r="AU210" s="281"/>
      <c r="AW210" s="209"/>
    </row>
    <row r="211" spans="1:49" s="208" customFormat="1" ht="21">
      <c r="A211" s="617"/>
      <c r="B211" s="618"/>
      <c r="C211" s="620"/>
      <c r="D211" s="620"/>
      <c r="E211" s="620"/>
      <c r="F211" s="620"/>
      <c r="G211" s="620"/>
      <c r="H211" s="620"/>
      <c r="I211" s="620"/>
      <c r="J211" s="620"/>
      <c r="K211" s="318"/>
      <c r="L211" s="319"/>
      <c r="M211" s="319"/>
      <c r="N211" s="319"/>
      <c r="O211" s="517"/>
      <c r="P211" s="319"/>
      <c r="Q211" s="319"/>
      <c r="R211" s="319"/>
      <c r="S211" s="319"/>
      <c r="T211" s="319"/>
      <c r="U211" s="319"/>
      <c r="V211" s="319"/>
      <c r="W211" s="319"/>
      <c r="X211" s="319"/>
      <c r="Y211" s="319"/>
      <c r="Z211" s="319"/>
      <c r="AA211" s="319"/>
      <c r="AB211" s="319"/>
      <c r="AC211" s="319"/>
      <c r="AD211" s="319"/>
      <c r="AE211" s="319"/>
      <c r="AF211" s="319"/>
      <c r="AG211" s="319"/>
      <c r="AH211" s="319"/>
      <c r="AI211" s="319"/>
      <c r="AJ211" s="319"/>
      <c r="AK211" s="319"/>
      <c r="AL211" s="319"/>
      <c r="AM211" s="319"/>
      <c r="AN211" s="319"/>
      <c r="AO211" s="319"/>
      <c r="AP211" s="319"/>
      <c r="AQ211" s="319"/>
      <c r="AR211" s="319"/>
      <c r="AS211" s="319"/>
      <c r="AT211" s="320"/>
      <c r="AU211" s="281"/>
      <c r="AW211" s="209"/>
    </row>
    <row r="212" spans="1:49" s="208" customFormat="1" ht="21">
      <c r="A212" s="718" t="s">
        <v>248</v>
      </c>
      <c r="B212" s="719"/>
      <c r="C212" s="721">
        <v>9.6999999999999993</v>
      </c>
      <c r="D212" s="730"/>
      <c r="E212" s="730"/>
      <c r="F212" s="730"/>
      <c r="G212" s="680">
        <f t="shared" ref="G212" si="0">C212</f>
        <v>9.6999999999999993</v>
      </c>
      <c r="H212" s="730">
        <v>1</v>
      </c>
      <c r="I212" s="730" t="s">
        <v>7</v>
      </c>
      <c r="J212" s="680">
        <f t="shared" ref="J212" si="1">G212*H212</f>
        <v>9.6999999999999993</v>
      </c>
      <c r="K212" s="318"/>
      <c r="L212" s="319"/>
      <c r="M212" s="319"/>
      <c r="N212" s="319"/>
      <c r="O212" s="518"/>
      <c r="P212" s="319"/>
      <c r="Q212" s="319"/>
      <c r="R212" s="319"/>
      <c r="S212" s="319"/>
      <c r="T212" s="319"/>
      <c r="U212" s="319"/>
      <c r="V212" s="319"/>
      <c r="W212" s="319"/>
      <c r="X212" s="319"/>
      <c r="Y212" s="319"/>
      <c r="Z212" s="319"/>
      <c r="AA212" s="319"/>
      <c r="AB212" s="319"/>
      <c r="AC212" s="319"/>
      <c r="AD212" s="319"/>
      <c r="AE212" s="319"/>
      <c r="AF212" s="319"/>
      <c r="AG212" s="319"/>
      <c r="AH212" s="319"/>
      <c r="AI212" s="319"/>
      <c r="AJ212" s="319"/>
      <c r="AK212" s="319"/>
      <c r="AL212" s="319"/>
      <c r="AM212" s="319"/>
      <c r="AN212" s="319"/>
      <c r="AO212" s="319"/>
      <c r="AP212" s="319"/>
      <c r="AQ212" s="319"/>
      <c r="AR212" s="319"/>
      <c r="AS212" s="319"/>
      <c r="AT212" s="320"/>
      <c r="AU212" s="281"/>
      <c r="AW212" s="209"/>
    </row>
    <row r="213" spans="1:49" s="208" customFormat="1" ht="21">
      <c r="A213" s="617"/>
      <c r="B213" s="618"/>
      <c r="C213" s="620"/>
      <c r="D213" s="620"/>
      <c r="E213" s="620"/>
      <c r="F213" s="620"/>
      <c r="G213" s="620"/>
      <c r="H213" s="620"/>
      <c r="I213" s="620"/>
      <c r="J213" s="620"/>
      <c r="K213" s="318"/>
      <c r="L213" s="319"/>
      <c r="M213" s="319"/>
      <c r="N213" s="319"/>
      <c r="O213" s="517"/>
      <c r="P213" s="319"/>
      <c r="Q213" s="319"/>
      <c r="R213" s="319"/>
      <c r="S213" s="319"/>
      <c r="T213" s="319"/>
      <c r="U213" s="319"/>
      <c r="V213" s="319"/>
      <c r="W213" s="319"/>
      <c r="X213" s="319"/>
      <c r="Y213" s="319"/>
      <c r="Z213" s="319"/>
      <c r="AA213" s="319"/>
      <c r="AB213" s="319"/>
      <c r="AC213" s="319"/>
      <c r="AD213" s="319"/>
      <c r="AE213" s="319"/>
      <c r="AF213" s="319"/>
      <c r="AG213" s="319"/>
      <c r="AH213" s="319"/>
      <c r="AI213" s="319"/>
      <c r="AJ213" s="319"/>
      <c r="AK213" s="319"/>
      <c r="AL213" s="319"/>
      <c r="AM213" s="319"/>
      <c r="AN213" s="319"/>
      <c r="AO213" s="319"/>
      <c r="AP213" s="319"/>
      <c r="AQ213" s="319"/>
      <c r="AR213" s="319"/>
      <c r="AS213" s="319"/>
      <c r="AT213" s="320"/>
      <c r="AU213" s="281"/>
      <c r="AW213" s="209"/>
    </row>
    <row r="214" spans="1:49" s="208" customFormat="1" ht="21">
      <c r="A214" s="718" t="s">
        <v>249</v>
      </c>
      <c r="B214" s="719"/>
      <c r="C214" s="721">
        <v>9.6999999999999993</v>
      </c>
      <c r="D214" s="730"/>
      <c r="E214" s="730"/>
      <c r="F214" s="730"/>
      <c r="G214" s="680">
        <f t="shared" ref="G214" si="2">C214</f>
        <v>9.6999999999999993</v>
      </c>
      <c r="H214" s="730">
        <v>1</v>
      </c>
      <c r="I214" s="730" t="s">
        <v>7</v>
      </c>
      <c r="J214" s="680">
        <f t="shared" ref="J214" si="3">G214*H214</f>
        <v>9.6999999999999993</v>
      </c>
      <c r="K214" s="318"/>
      <c r="L214" s="319"/>
      <c r="M214" s="319"/>
      <c r="N214" s="319"/>
      <c r="O214" s="518"/>
      <c r="P214" s="319"/>
      <c r="Q214" s="319"/>
      <c r="R214" s="319"/>
      <c r="S214" s="319"/>
      <c r="T214" s="319"/>
      <c r="U214" s="319"/>
      <c r="V214" s="319"/>
      <c r="W214" s="319"/>
      <c r="X214" s="319"/>
      <c r="Y214" s="319"/>
      <c r="Z214" s="319"/>
      <c r="AA214" s="319"/>
      <c r="AB214" s="319"/>
      <c r="AC214" s="319"/>
      <c r="AD214" s="319"/>
      <c r="AE214" s="319"/>
      <c r="AF214" s="319"/>
      <c r="AG214" s="319"/>
      <c r="AH214" s="319"/>
      <c r="AI214" s="319"/>
      <c r="AJ214" s="319"/>
      <c r="AK214" s="319"/>
      <c r="AL214" s="319"/>
      <c r="AM214" s="319"/>
      <c r="AN214" s="319"/>
      <c r="AO214" s="319"/>
      <c r="AP214" s="319"/>
      <c r="AQ214" s="319"/>
      <c r="AR214" s="319"/>
      <c r="AS214" s="319"/>
      <c r="AT214" s="320"/>
      <c r="AU214" s="281"/>
      <c r="AW214" s="209"/>
    </row>
    <row r="215" spans="1:49" s="208" customFormat="1" ht="21">
      <c r="A215" s="617"/>
      <c r="B215" s="618"/>
      <c r="C215" s="620"/>
      <c r="D215" s="620"/>
      <c r="E215" s="620"/>
      <c r="F215" s="620"/>
      <c r="G215" s="620"/>
      <c r="H215" s="620"/>
      <c r="I215" s="620"/>
      <c r="J215" s="620"/>
      <c r="K215" s="318"/>
      <c r="L215" s="319"/>
      <c r="M215" s="319"/>
      <c r="N215" s="319"/>
      <c r="O215" s="517"/>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19"/>
      <c r="AN215" s="319"/>
      <c r="AO215" s="319"/>
      <c r="AP215" s="319"/>
      <c r="AQ215" s="319"/>
      <c r="AR215" s="319"/>
      <c r="AS215" s="319"/>
      <c r="AT215" s="320"/>
      <c r="AU215" s="281"/>
      <c r="AW215" s="209"/>
    </row>
    <row r="216" spans="1:49" s="208" customFormat="1" ht="21">
      <c r="A216" s="718" t="s">
        <v>250</v>
      </c>
      <c r="B216" s="719"/>
      <c r="C216" s="720">
        <v>4.7</v>
      </c>
      <c r="D216" s="730"/>
      <c r="E216" s="730"/>
      <c r="F216" s="730"/>
      <c r="G216" s="680">
        <f t="shared" ref="G216" si="4">C216</f>
        <v>4.7</v>
      </c>
      <c r="H216" s="730">
        <v>1</v>
      </c>
      <c r="I216" s="730" t="s">
        <v>7</v>
      </c>
      <c r="J216" s="680">
        <f t="shared" ref="J216" si="5">G216*H216</f>
        <v>4.7</v>
      </c>
      <c r="K216" s="318"/>
      <c r="L216" s="319"/>
      <c r="M216" s="319"/>
      <c r="N216" s="319"/>
      <c r="O216" s="518"/>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19"/>
      <c r="AN216" s="319"/>
      <c r="AO216" s="319"/>
      <c r="AP216" s="319"/>
      <c r="AQ216" s="319"/>
      <c r="AR216" s="319"/>
      <c r="AS216" s="319"/>
      <c r="AT216" s="320"/>
      <c r="AU216" s="281"/>
      <c r="AW216" s="209"/>
    </row>
    <row r="217" spans="1:49" s="208" customFormat="1" ht="21">
      <c r="A217" s="617"/>
      <c r="B217" s="618"/>
      <c r="C217" s="677"/>
      <c r="D217" s="620"/>
      <c r="E217" s="620"/>
      <c r="F217" s="620"/>
      <c r="G217" s="620"/>
      <c r="H217" s="620"/>
      <c r="I217" s="620"/>
      <c r="J217" s="620"/>
      <c r="K217" s="318"/>
      <c r="L217" s="319"/>
      <c r="M217" s="319"/>
      <c r="N217" s="319"/>
      <c r="O217" s="517"/>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19"/>
      <c r="AN217" s="319"/>
      <c r="AO217" s="319"/>
      <c r="AP217" s="319"/>
      <c r="AQ217" s="319"/>
      <c r="AR217" s="319"/>
      <c r="AS217" s="319"/>
      <c r="AT217" s="320"/>
      <c r="AU217" s="281"/>
      <c r="AW217" s="209"/>
    </row>
    <row r="218" spans="1:49" s="208" customFormat="1" ht="21">
      <c r="A218" s="718" t="s">
        <v>251</v>
      </c>
      <c r="B218" s="719"/>
      <c r="C218" s="720">
        <v>4.7</v>
      </c>
      <c r="D218" s="730"/>
      <c r="E218" s="730"/>
      <c r="F218" s="730"/>
      <c r="G218" s="680">
        <f t="shared" ref="G218" si="6">C218</f>
        <v>4.7</v>
      </c>
      <c r="H218" s="730">
        <v>1</v>
      </c>
      <c r="I218" s="730" t="s">
        <v>7</v>
      </c>
      <c r="J218" s="680">
        <f t="shared" ref="J218" si="7">G218*H218</f>
        <v>4.7</v>
      </c>
      <c r="K218" s="318"/>
      <c r="L218" s="319"/>
      <c r="M218" s="319"/>
      <c r="N218" s="319"/>
      <c r="O218" s="518"/>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19"/>
      <c r="AN218" s="319"/>
      <c r="AO218" s="319"/>
      <c r="AP218" s="319"/>
      <c r="AQ218" s="319"/>
      <c r="AR218" s="319"/>
      <c r="AS218" s="319"/>
      <c r="AT218" s="320"/>
      <c r="AU218" s="281"/>
      <c r="AW218" s="209"/>
    </row>
    <row r="219" spans="1:49" s="208" customFormat="1" ht="21">
      <c r="A219" s="617"/>
      <c r="B219" s="618"/>
      <c r="C219" s="677"/>
      <c r="D219" s="620"/>
      <c r="E219" s="620"/>
      <c r="F219" s="620"/>
      <c r="G219" s="620"/>
      <c r="H219" s="620"/>
      <c r="I219" s="620"/>
      <c r="J219" s="620"/>
      <c r="K219" s="318"/>
      <c r="L219" s="319"/>
      <c r="M219" s="319"/>
      <c r="N219" s="319"/>
      <c r="O219" s="517"/>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19"/>
      <c r="AN219" s="319"/>
      <c r="AO219" s="319"/>
      <c r="AP219" s="319"/>
      <c r="AQ219" s="319"/>
      <c r="AR219" s="319"/>
      <c r="AS219" s="319"/>
      <c r="AT219" s="320"/>
      <c r="AU219" s="281"/>
      <c r="AW219" s="209"/>
    </row>
    <row r="220" spans="1:49" s="208" customFormat="1" ht="15" customHeight="1">
      <c r="A220" s="718" t="s">
        <v>252</v>
      </c>
      <c r="B220" s="719"/>
      <c r="C220" s="720">
        <v>4.7</v>
      </c>
      <c r="D220" s="734"/>
      <c r="E220" s="734"/>
      <c r="F220" s="734"/>
      <c r="G220" s="680">
        <f t="shared" ref="G220" si="8">C220</f>
        <v>4.7</v>
      </c>
      <c r="H220" s="734">
        <v>1</v>
      </c>
      <c r="I220" s="734" t="s">
        <v>7</v>
      </c>
      <c r="J220" s="680">
        <f t="shared" ref="J220" si="9">G220*H220</f>
        <v>4.7</v>
      </c>
      <c r="K220" s="321"/>
      <c r="L220" s="322"/>
      <c r="M220" s="322"/>
      <c r="N220" s="322"/>
      <c r="O220" s="519"/>
      <c r="P220" s="322"/>
      <c r="Q220" s="322"/>
      <c r="R220" s="322"/>
      <c r="S220" s="322"/>
      <c r="T220" s="322"/>
      <c r="U220" s="322"/>
      <c r="V220" s="322"/>
      <c r="W220" s="322"/>
      <c r="X220" s="322"/>
      <c r="Y220" s="322"/>
      <c r="Z220" s="322"/>
      <c r="AA220" s="322"/>
      <c r="AB220" s="322"/>
      <c r="AC220" s="322"/>
      <c r="AD220" s="322"/>
      <c r="AE220" s="322"/>
      <c r="AF220" s="322"/>
      <c r="AG220" s="322"/>
      <c r="AH220" s="322"/>
      <c r="AI220" s="322"/>
      <c r="AJ220" s="322"/>
      <c r="AK220" s="322"/>
      <c r="AL220" s="322"/>
      <c r="AM220" s="322"/>
      <c r="AN220" s="322"/>
      <c r="AO220" s="322"/>
      <c r="AP220" s="322"/>
      <c r="AQ220" s="322"/>
      <c r="AR220" s="322"/>
      <c r="AS220" s="322"/>
      <c r="AT220" s="323"/>
      <c r="AU220" s="281"/>
      <c r="AW220" s="209"/>
    </row>
    <row r="221" spans="1:49" s="208" customFormat="1" ht="15" customHeight="1">
      <c r="A221" s="617"/>
      <c r="B221" s="618"/>
      <c r="C221" s="677"/>
      <c r="D221" s="620"/>
      <c r="E221" s="620"/>
      <c r="F221" s="620"/>
      <c r="G221" s="620"/>
      <c r="H221" s="620"/>
      <c r="I221" s="620"/>
      <c r="J221" s="620"/>
      <c r="K221" s="321"/>
      <c r="L221" s="322"/>
      <c r="M221" s="322"/>
      <c r="N221" s="322"/>
      <c r="O221" s="520"/>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22"/>
      <c r="AN221" s="322"/>
      <c r="AO221" s="322"/>
      <c r="AP221" s="322"/>
      <c r="AQ221" s="322"/>
      <c r="AR221" s="322"/>
      <c r="AS221" s="322"/>
      <c r="AT221" s="323"/>
      <c r="AU221" s="281"/>
      <c r="AW221" s="209"/>
    </row>
    <row r="222" spans="1:49" s="208" customFormat="1" ht="21">
      <c r="A222" s="748"/>
      <c r="B222" s="749"/>
      <c r="C222" s="731"/>
      <c r="D222" s="731"/>
      <c r="E222" s="731"/>
      <c r="F222" s="731"/>
      <c r="G222" s="731"/>
      <c r="H222" s="731"/>
      <c r="I222" s="731"/>
      <c r="J222" s="732"/>
      <c r="K222" s="324"/>
      <c r="L222" s="325"/>
      <c r="M222" s="325"/>
      <c r="N222" s="325"/>
      <c r="O222" s="521"/>
      <c r="P222" s="325"/>
      <c r="Q222" s="325"/>
      <c r="R222" s="325"/>
      <c r="S222" s="325"/>
      <c r="T222" s="325"/>
      <c r="U222" s="325"/>
      <c r="V222" s="325"/>
      <c r="W222" s="325"/>
      <c r="X222" s="325"/>
      <c r="Y222" s="325"/>
      <c r="Z222" s="325"/>
      <c r="AA222" s="325"/>
      <c r="AB222" s="325"/>
      <c r="AC222" s="325"/>
      <c r="AD222" s="325"/>
      <c r="AE222" s="325"/>
      <c r="AF222" s="325"/>
      <c r="AG222" s="325"/>
      <c r="AH222" s="325"/>
      <c r="AI222" s="325"/>
      <c r="AJ222" s="325"/>
      <c r="AK222" s="325"/>
      <c r="AL222" s="325"/>
      <c r="AM222" s="325"/>
      <c r="AN222" s="325"/>
      <c r="AO222" s="325"/>
      <c r="AP222" s="325"/>
      <c r="AQ222" s="325"/>
      <c r="AR222" s="325"/>
      <c r="AS222" s="325"/>
      <c r="AT222" s="326"/>
      <c r="AU222" s="281"/>
      <c r="AW222" s="209"/>
    </row>
    <row r="223" spans="1:49" s="208" customFormat="1" ht="21">
      <c r="A223" s="617"/>
      <c r="B223" s="618"/>
      <c r="C223" s="620"/>
      <c r="D223" s="620"/>
      <c r="E223" s="620"/>
      <c r="F223" s="620"/>
      <c r="G223" s="620"/>
      <c r="H223" s="620"/>
      <c r="I223" s="620"/>
      <c r="J223" s="733"/>
      <c r="K223" s="321"/>
      <c r="L223" s="325"/>
      <c r="M223" s="325"/>
      <c r="N223" s="325"/>
      <c r="O223" s="521"/>
      <c r="P223" s="325"/>
      <c r="Q223" s="325"/>
      <c r="R223" s="325"/>
      <c r="S223" s="325"/>
      <c r="T223" s="325"/>
      <c r="U223" s="325"/>
      <c r="V223" s="325"/>
      <c r="W223" s="325"/>
      <c r="X223" s="325"/>
      <c r="Y223" s="325"/>
      <c r="Z223" s="325"/>
      <c r="AA223" s="325"/>
      <c r="AB223" s="325"/>
      <c r="AC223" s="325"/>
      <c r="AD223" s="325"/>
      <c r="AE223" s="325"/>
      <c r="AF223" s="325"/>
      <c r="AG223" s="325"/>
      <c r="AH223" s="325"/>
      <c r="AI223" s="325"/>
      <c r="AJ223" s="325"/>
      <c r="AK223" s="325"/>
      <c r="AL223" s="325"/>
      <c r="AM223" s="325"/>
      <c r="AN223" s="325"/>
      <c r="AO223" s="325"/>
      <c r="AP223" s="325"/>
      <c r="AQ223" s="325"/>
      <c r="AR223" s="325"/>
      <c r="AS223" s="325"/>
      <c r="AT223" s="326"/>
      <c r="AU223" s="281"/>
      <c r="AW223" s="209"/>
    </row>
    <row r="224" spans="1:49" s="208" customFormat="1" ht="15" customHeight="1">
      <c r="A224" s="748"/>
      <c r="B224" s="749"/>
      <c r="C224" s="731"/>
      <c r="D224" s="731"/>
      <c r="E224" s="731"/>
      <c r="F224" s="731"/>
      <c r="G224" s="731"/>
      <c r="H224" s="731"/>
      <c r="I224" s="731"/>
      <c r="J224" s="732"/>
      <c r="K224" s="324"/>
      <c r="L224" s="325"/>
      <c r="M224" s="325"/>
      <c r="N224" s="325"/>
      <c r="O224" s="521"/>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5"/>
      <c r="AN224" s="325"/>
      <c r="AO224" s="325"/>
      <c r="AP224" s="325"/>
      <c r="AQ224" s="325"/>
      <c r="AR224" s="325"/>
      <c r="AS224" s="325"/>
      <c r="AT224" s="326"/>
      <c r="AU224" s="281"/>
      <c r="AW224" s="209"/>
    </row>
    <row r="225" spans="1:49" s="208" customFormat="1" ht="15" customHeight="1">
      <c r="A225" s="617"/>
      <c r="B225" s="618"/>
      <c r="C225" s="620"/>
      <c r="D225" s="620"/>
      <c r="E225" s="620"/>
      <c r="F225" s="620"/>
      <c r="G225" s="620"/>
      <c r="H225" s="620"/>
      <c r="I225" s="620"/>
      <c r="J225" s="733"/>
      <c r="K225" s="324"/>
      <c r="L225" s="325"/>
      <c r="M225" s="325"/>
      <c r="N225" s="325"/>
      <c r="O225" s="521"/>
      <c r="P225" s="325"/>
      <c r="Q225" s="325"/>
      <c r="R225" s="325"/>
      <c r="S225" s="325"/>
      <c r="T225" s="325"/>
      <c r="U225" s="325"/>
      <c r="V225" s="325"/>
      <c r="W225" s="325"/>
      <c r="X225" s="325"/>
      <c r="Y225" s="325"/>
      <c r="Z225" s="325"/>
      <c r="AA225" s="325"/>
      <c r="AB225" s="325"/>
      <c r="AC225" s="325"/>
      <c r="AD225" s="325"/>
      <c r="AE225" s="325"/>
      <c r="AF225" s="325"/>
      <c r="AG225" s="325"/>
      <c r="AH225" s="325"/>
      <c r="AI225" s="325"/>
      <c r="AJ225" s="325"/>
      <c r="AK225" s="325"/>
      <c r="AL225" s="325"/>
      <c r="AM225" s="325"/>
      <c r="AN225" s="325"/>
      <c r="AO225" s="325"/>
      <c r="AP225" s="325"/>
      <c r="AQ225" s="325"/>
      <c r="AR225" s="325"/>
      <c r="AS225" s="325"/>
      <c r="AT225" s="326"/>
      <c r="AU225" s="281"/>
      <c r="AW225" s="209"/>
    </row>
    <row r="226" spans="1:49" s="208" customFormat="1" ht="15" customHeight="1">
      <c r="A226" s="283"/>
      <c r="B226" s="225"/>
      <c r="C226" s="225"/>
      <c r="D226" s="225"/>
      <c r="E226" s="226" t="s">
        <v>121</v>
      </c>
      <c r="F226" s="227">
        <v>2</v>
      </c>
      <c r="G226" s="228" t="s">
        <v>122</v>
      </c>
      <c r="H226" s="229"/>
      <c r="I226" s="230" t="s">
        <v>64</v>
      </c>
      <c r="J226" s="231">
        <f>ROUND(SUM(J210:J223),F226)</f>
        <v>43.2</v>
      </c>
      <c r="K226" s="327"/>
      <c r="L226" s="328"/>
      <c r="M226" s="328"/>
      <c r="N226" s="328"/>
      <c r="O226" s="522"/>
      <c r="P226" s="328"/>
      <c r="Q226" s="325"/>
      <c r="R226" s="325"/>
      <c r="S226" s="325"/>
      <c r="T226" s="325"/>
      <c r="U226" s="325"/>
      <c r="V226" s="325"/>
      <c r="W226" s="325"/>
      <c r="X226" s="325"/>
      <c r="Y226" s="325"/>
      <c r="Z226" s="325"/>
      <c r="AA226" s="325"/>
      <c r="AB226" s="325"/>
      <c r="AC226" s="325"/>
      <c r="AD226" s="325"/>
      <c r="AE226" s="325"/>
      <c r="AF226" s="325"/>
      <c r="AG226" s="325"/>
      <c r="AH226" s="325"/>
      <c r="AI226" s="325"/>
      <c r="AJ226" s="325"/>
      <c r="AK226" s="325"/>
      <c r="AL226" s="325"/>
      <c r="AM226" s="325"/>
      <c r="AN226" s="325"/>
      <c r="AO226" s="325"/>
      <c r="AP226" s="325"/>
      <c r="AQ226" s="325"/>
      <c r="AR226" s="325"/>
      <c r="AS226" s="325"/>
      <c r="AT226" s="326"/>
      <c r="AU226" s="281"/>
      <c r="AW226" s="209"/>
    </row>
    <row r="227" spans="1:49" s="208" customFormat="1" ht="21">
      <c r="A227" s="284"/>
      <c r="B227" s="233"/>
      <c r="C227" s="233"/>
      <c r="D227" s="233"/>
      <c r="E227" s="233"/>
      <c r="F227" s="233"/>
      <c r="G227" s="233"/>
      <c r="H227" s="233"/>
      <c r="I227" s="234"/>
      <c r="J227" s="233"/>
      <c r="K227" s="329"/>
      <c r="L227" s="330"/>
      <c r="M227" s="330"/>
      <c r="N227" s="330"/>
      <c r="O227" s="330"/>
      <c r="P227" s="330"/>
      <c r="Q227" s="331"/>
      <c r="R227" s="331"/>
      <c r="S227" s="331"/>
      <c r="T227" s="331"/>
      <c r="U227" s="331"/>
      <c r="V227" s="331"/>
      <c r="W227" s="331"/>
      <c r="X227" s="331"/>
      <c r="Y227" s="331"/>
      <c r="Z227" s="331"/>
      <c r="AA227" s="331"/>
      <c r="AB227" s="331"/>
      <c r="AC227" s="331"/>
      <c r="AD227" s="331"/>
      <c r="AE227" s="331"/>
      <c r="AF227" s="331"/>
      <c r="AG227" s="331"/>
      <c r="AH227" s="331"/>
      <c r="AI227" s="331"/>
      <c r="AJ227" s="331"/>
      <c r="AK227" s="331"/>
      <c r="AL227" s="331"/>
      <c r="AM227" s="331"/>
      <c r="AN227" s="331"/>
      <c r="AO227" s="331"/>
      <c r="AP227" s="331"/>
      <c r="AQ227" s="331"/>
      <c r="AR227" s="331"/>
      <c r="AS227" s="331"/>
      <c r="AT227" s="332"/>
      <c r="AU227" s="281"/>
      <c r="AW227" s="209"/>
    </row>
    <row r="228" spans="1:49" s="208" customFormat="1" ht="21">
      <c r="A228" s="603"/>
      <c r="B228" s="604"/>
      <c r="C228" s="604"/>
      <c r="D228" s="604"/>
      <c r="E228" s="604"/>
      <c r="F228" s="604"/>
      <c r="G228" s="604"/>
      <c r="H228" s="604"/>
      <c r="I228" s="604"/>
      <c r="J228" s="235"/>
      <c r="K228" s="329"/>
      <c r="L228" s="330"/>
      <c r="M228" s="330"/>
      <c r="N228" s="330"/>
      <c r="O228" s="330"/>
      <c r="P228" s="330"/>
      <c r="Q228" s="331"/>
      <c r="R228" s="331"/>
      <c r="S228" s="331"/>
      <c r="T228" s="331"/>
      <c r="U228" s="331"/>
      <c r="V228" s="331"/>
      <c r="W228" s="331"/>
      <c r="X228" s="331"/>
      <c r="Y228" s="331"/>
      <c r="Z228" s="331"/>
      <c r="AA228" s="331"/>
      <c r="AB228" s="331"/>
      <c r="AC228" s="331"/>
      <c r="AD228" s="331"/>
      <c r="AE228" s="331"/>
      <c r="AF228" s="331"/>
      <c r="AG228" s="331"/>
      <c r="AH228" s="331"/>
      <c r="AI228" s="331"/>
      <c r="AJ228" s="331"/>
      <c r="AK228" s="331"/>
      <c r="AL228" s="331"/>
      <c r="AM228" s="331"/>
      <c r="AN228" s="331"/>
      <c r="AO228" s="331"/>
      <c r="AP228" s="331"/>
      <c r="AQ228" s="331"/>
      <c r="AR228" s="331"/>
      <c r="AS228" s="331"/>
      <c r="AT228" s="332"/>
      <c r="AU228" s="281"/>
      <c r="AW228" s="209"/>
    </row>
    <row r="229" spans="1:49" s="208" customFormat="1" ht="15" customHeight="1">
      <c r="A229" s="285" t="s">
        <v>123</v>
      </c>
      <c r="B229" s="605"/>
      <c r="C229" s="605"/>
      <c r="D229" s="605"/>
      <c r="E229" s="605"/>
      <c r="F229" s="605"/>
      <c r="G229" s="605"/>
      <c r="H229" s="605"/>
      <c r="I229" s="605"/>
      <c r="J229" s="605"/>
      <c r="K229" s="605"/>
      <c r="L229" s="605"/>
      <c r="M229" s="605"/>
      <c r="N229" s="605"/>
      <c r="O229" s="605"/>
      <c r="P229" s="605"/>
      <c r="Q229" s="605"/>
      <c r="R229" s="605"/>
      <c r="S229" s="605"/>
      <c r="T229" s="605"/>
      <c r="U229" s="605"/>
      <c r="V229" s="605"/>
      <c r="W229" s="605"/>
      <c r="X229" s="605"/>
      <c r="Y229" s="605"/>
      <c r="Z229" s="605"/>
      <c r="AA229" s="605"/>
      <c r="AB229" s="605"/>
      <c r="AC229" s="605"/>
      <c r="AD229" s="605"/>
      <c r="AE229" s="605"/>
      <c r="AF229" s="605"/>
      <c r="AG229" s="605"/>
      <c r="AH229" s="605"/>
      <c r="AI229" s="605"/>
      <c r="AJ229" s="605"/>
      <c r="AK229" s="605"/>
      <c r="AL229" s="605"/>
      <c r="AM229" s="605"/>
      <c r="AN229" s="605"/>
      <c r="AO229" s="605"/>
      <c r="AP229" s="605"/>
      <c r="AQ229" s="605"/>
      <c r="AR229" s="605"/>
      <c r="AS229" s="605"/>
      <c r="AT229" s="237"/>
      <c r="AU229" s="281"/>
      <c r="AW229" s="209"/>
    </row>
    <row r="230" spans="1:49" s="208" customFormat="1" ht="21">
      <c r="A230" s="286"/>
      <c r="B230" s="606"/>
      <c r="C230" s="606"/>
      <c r="D230" s="606"/>
      <c r="E230" s="606"/>
      <c r="F230" s="606"/>
      <c r="G230" s="606"/>
      <c r="H230" s="606"/>
      <c r="I230" s="606"/>
      <c r="J230" s="606"/>
      <c r="K230" s="606"/>
      <c r="L230" s="606"/>
      <c r="M230" s="606"/>
      <c r="N230" s="606"/>
      <c r="O230" s="606"/>
      <c r="P230" s="606"/>
      <c r="Q230" s="606"/>
      <c r="R230" s="606"/>
      <c r="S230" s="606"/>
      <c r="T230" s="606"/>
      <c r="U230" s="606"/>
      <c r="V230" s="606"/>
      <c r="W230" s="606"/>
      <c r="X230" s="606"/>
      <c r="Y230" s="606"/>
      <c r="Z230" s="606"/>
      <c r="AA230" s="606"/>
      <c r="AB230" s="606"/>
      <c r="AC230" s="606"/>
      <c r="AD230" s="606"/>
      <c r="AE230" s="606"/>
      <c r="AF230" s="606"/>
      <c r="AG230" s="606"/>
      <c r="AH230" s="606"/>
      <c r="AI230" s="606"/>
      <c r="AJ230" s="606"/>
      <c r="AK230" s="606"/>
      <c r="AL230" s="606"/>
      <c r="AM230" s="606"/>
      <c r="AN230" s="606"/>
      <c r="AO230" s="606"/>
      <c r="AP230" s="606"/>
      <c r="AQ230" s="606"/>
      <c r="AR230" s="606"/>
      <c r="AS230" s="606"/>
      <c r="AT230" s="239"/>
      <c r="AU230" s="281"/>
      <c r="AW230" s="209"/>
    </row>
    <row r="231" spans="1:49" s="208" customFormat="1" ht="15" customHeight="1">
      <c r="A231" s="287"/>
      <c r="B231" s="607"/>
      <c r="C231" s="607"/>
      <c r="D231" s="607"/>
      <c r="E231" s="607"/>
      <c r="F231" s="607"/>
      <c r="G231" s="607"/>
      <c r="H231" s="607"/>
      <c r="I231" s="607"/>
      <c r="J231" s="607"/>
      <c r="K231" s="607"/>
      <c r="L231" s="607"/>
      <c r="M231" s="607"/>
      <c r="N231" s="607"/>
      <c r="O231" s="607"/>
      <c r="P231" s="607"/>
      <c r="Q231" s="607"/>
      <c r="R231" s="607"/>
      <c r="S231" s="607"/>
      <c r="T231" s="607"/>
      <c r="U231" s="607"/>
      <c r="V231" s="607"/>
      <c r="W231" s="607"/>
      <c r="X231" s="607"/>
      <c r="Y231" s="607"/>
      <c r="Z231" s="607"/>
      <c r="AA231" s="607"/>
      <c r="AB231" s="607"/>
      <c r="AC231" s="607"/>
      <c r="AD231" s="607"/>
      <c r="AE231" s="241"/>
      <c r="AF231" s="608" t="str">
        <f>"Item    " &amp; C204 &amp; "    Página   1   de   1  "</f>
        <v xml:space="preserve">Item    3,2    Página   1   de   1  </v>
      </c>
      <c r="AG231" s="609"/>
      <c r="AH231" s="609"/>
      <c r="AI231" s="609"/>
      <c r="AJ231" s="609"/>
      <c r="AK231" s="609"/>
      <c r="AL231" s="609"/>
      <c r="AM231" s="609"/>
      <c r="AN231" s="609"/>
      <c r="AO231" s="609"/>
      <c r="AP231" s="609"/>
      <c r="AQ231" s="609"/>
      <c r="AR231" s="609"/>
      <c r="AS231" s="609"/>
      <c r="AT231" s="609"/>
      <c r="AU231" s="281"/>
      <c r="AW231" s="209"/>
    </row>
    <row r="232" spans="1:49" s="208" customFormat="1" ht="21">
      <c r="A232" s="233"/>
      <c r="B232" s="233"/>
      <c r="C232" s="233"/>
      <c r="D232" s="233"/>
      <c r="E232" s="610" t="s">
        <v>75</v>
      </c>
      <c r="F232" s="610"/>
      <c r="G232" s="233"/>
      <c r="H232" s="242"/>
      <c r="I232" s="233"/>
      <c r="J232" s="233"/>
      <c r="K232" s="233"/>
      <c r="L232" s="233"/>
      <c r="M232" s="233"/>
      <c r="N232" s="233"/>
      <c r="O232" s="233"/>
      <c r="P232" s="233"/>
      <c r="Q232" s="233"/>
      <c r="R232" s="233"/>
      <c r="S232" s="233"/>
      <c r="T232" s="233"/>
      <c r="U232" s="233"/>
      <c r="V232" s="233"/>
      <c r="W232" s="233"/>
      <c r="X232" s="233"/>
      <c r="Y232" s="233"/>
      <c r="Z232" s="233"/>
      <c r="AA232" s="233"/>
      <c r="AB232" s="233"/>
      <c r="AC232" s="233"/>
      <c r="AD232" s="233"/>
      <c r="AE232" s="233"/>
      <c r="AF232" s="233"/>
      <c r="AG232" s="233"/>
      <c r="AH232" s="233"/>
      <c r="AI232" s="233"/>
      <c r="AJ232" s="233"/>
      <c r="AK232" s="242"/>
      <c r="AL232" s="242"/>
      <c r="AM232" s="242"/>
      <c r="AN232" s="242"/>
      <c r="AO232" s="242"/>
      <c r="AP232" s="242"/>
      <c r="AQ232" s="242"/>
      <c r="AR232" s="242"/>
      <c r="AS232" s="242"/>
      <c r="AT232" s="242"/>
      <c r="AU232" s="281"/>
      <c r="AW232" s="209"/>
    </row>
    <row r="233" spans="1:49" s="208" customFormat="1" ht="21">
      <c r="A233" s="233"/>
      <c r="B233" s="233"/>
      <c r="C233" s="233"/>
      <c r="D233" s="233"/>
      <c r="E233" s="233"/>
      <c r="F233" s="233"/>
      <c r="G233" s="233"/>
      <c r="H233" s="242"/>
      <c r="I233" s="233"/>
      <c r="J233" s="233"/>
      <c r="K233" s="233"/>
      <c r="L233" s="233"/>
      <c r="M233" s="233"/>
      <c r="N233" s="233"/>
      <c r="O233" s="233"/>
      <c r="P233" s="233"/>
      <c r="Q233" s="233"/>
      <c r="R233" s="233"/>
      <c r="S233" s="233"/>
      <c r="T233" s="233"/>
      <c r="U233" s="233"/>
      <c r="V233" s="233"/>
      <c r="W233" s="233"/>
      <c r="X233" s="233"/>
      <c r="Y233" s="233"/>
      <c r="Z233" s="233"/>
      <c r="AA233" s="233"/>
      <c r="AB233" s="233"/>
      <c r="AC233" s="233"/>
      <c r="AD233" s="233"/>
      <c r="AE233" s="233"/>
      <c r="AF233" s="233"/>
      <c r="AG233" s="233"/>
      <c r="AH233" s="233"/>
      <c r="AI233" s="233"/>
      <c r="AJ233" s="233"/>
      <c r="AK233" s="242"/>
      <c r="AL233" s="242"/>
      <c r="AM233" s="242"/>
      <c r="AN233" s="242"/>
      <c r="AO233" s="242"/>
      <c r="AP233" s="242"/>
      <c r="AQ233" s="242"/>
      <c r="AR233" s="242"/>
      <c r="AS233" s="242"/>
      <c r="AT233" s="242"/>
      <c r="AU233" s="281"/>
      <c r="AW233" s="209"/>
    </row>
    <row r="234" spans="1:49" s="208" customFormat="1" ht="21">
      <c r="A234" s="233"/>
      <c r="B234" s="233"/>
      <c r="C234" s="233"/>
      <c r="D234" s="233"/>
      <c r="E234" s="233"/>
      <c r="F234" s="233"/>
      <c r="G234" s="233"/>
      <c r="H234" s="242"/>
      <c r="I234" s="233"/>
      <c r="J234" s="233"/>
      <c r="K234" s="233"/>
      <c r="L234" s="233"/>
      <c r="M234" s="233"/>
      <c r="N234" s="233"/>
      <c r="O234" s="233"/>
      <c r="P234" s="233"/>
      <c r="Q234" s="233"/>
      <c r="R234" s="233"/>
      <c r="S234" s="233"/>
      <c r="T234" s="233"/>
      <c r="U234" s="233"/>
      <c r="V234" s="233"/>
      <c r="W234" s="233"/>
      <c r="X234" s="233"/>
      <c r="Y234" s="233"/>
      <c r="Z234" s="233"/>
      <c r="AA234" s="233"/>
      <c r="AB234" s="233"/>
      <c r="AC234" s="233"/>
      <c r="AD234" s="233"/>
      <c r="AE234" s="233"/>
      <c r="AF234" s="233"/>
      <c r="AG234" s="233"/>
      <c r="AH234" s="233"/>
      <c r="AI234" s="233"/>
      <c r="AJ234" s="233"/>
      <c r="AK234" s="242"/>
      <c r="AL234" s="242"/>
      <c r="AM234" s="242"/>
      <c r="AN234" s="242"/>
      <c r="AO234" s="242"/>
      <c r="AP234" s="242"/>
      <c r="AQ234" s="242"/>
      <c r="AR234" s="242"/>
      <c r="AS234" s="242"/>
      <c r="AT234" s="242"/>
      <c r="AU234" s="281"/>
      <c r="AW234" s="209"/>
    </row>
    <row r="235" spans="1:49" s="208" customFormat="1" ht="44.25" customHeight="1">
      <c r="A235" s="244"/>
      <c r="B235" s="244"/>
      <c r="C235" s="245"/>
      <c r="D235" s="246"/>
      <c r="E235" s="247"/>
      <c r="F235" s="248"/>
      <c r="G235" s="248"/>
      <c r="H235" s="249"/>
      <c r="I235" s="248"/>
      <c r="J235" s="244"/>
      <c r="K235" s="244"/>
      <c r="L235" s="244"/>
      <c r="M235" s="244"/>
      <c r="N235" s="244"/>
      <c r="O235" s="244"/>
      <c r="P235" s="244"/>
      <c r="Q235" s="244"/>
      <c r="R235" s="244"/>
      <c r="S235" s="244"/>
      <c r="T235" s="244"/>
      <c r="U235" s="244"/>
      <c r="V235" s="244"/>
      <c r="W235" s="244"/>
      <c r="X235" s="244"/>
      <c r="Y235" s="244"/>
      <c r="Z235" s="244"/>
      <c r="AA235" s="244"/>
      <c r="AB235" s="244"/>
      <c r="AC235" s="244"/>
      <c r="AD235" s="244"/>
      <c r="AE235" s="244"/>
      <c r="AF235" s="244"/>
      <c r="AG235" s="244"/>
      <c r="AH235" s="244"/>
      <c r="AI235" s="244"/>
      <c r="AJ235" s="244"/>
      <c r="AK235" s="250"/>
      <c r="AL235" s="250"/>
      <c r="AM235" s="250"/>
      <c r="AN235" s="250"/>
      <c r="AO235" s="250"/>
      <c r="AP235" s="250"/>
      <c r="AQ235" s="250"/>
      <c r="AR235" s="250"/>
      <c r="AS235" s="250"/>
      <c r="AT235" s="250"/>
      <c r="AU235" s="281"/>
      <c r="AW235" s="209"/>
    </row>
    <row r="236" spans="1:49" s="208" customFormat="1" ht="39.75" customHeight="1">
      <c r="A236" s="244"/>
      <c r="B236" s="611"/>
      <c r="C236" s="611"/>
      <c r="D236" s="611"/>
      <c r="E236" s="251"/>
      <c r="F236" s="735" t="str">
        <f>+F198</f>
        <v>ARQ. ANTONIO RUIZ TOVAR</v>
      </c>
      <c r="G236" s="735"/>
      <c r="H236" s="735"/>
      <c r="I236" s="735"/>
      <c r="J236" s="252"/>
      <c r="K236" s="252"/>
      <c r="L236" s="252"/>
      <c r="M236" s="252"/>
      <c r="N236" s="252"/>
      <c r="O236" s="252"/>
      <c r="P236" s="252"/>
      <c r="Q236" s="252"/>
      <c r="R236" s="252"/>
      <c r="S236" s="252"/>
      <c r="T236" s="252"/>
      <c r="U236" s="252"/>
      <c r="V236" s="252"/>
      <c r="W236" s="252"/>
      <c r="X236" s="252"/>
      <c r="Y236" s="252"/>
      <c r="Z236" s="244"/>
      <c r="AA236" s="244"/>
      <c r="AB236" s="244"/>
      <c r="AC236" s="244"/>
      <c r="AD236" s="244"/>
      <c r="AE236" s="244"/>
      <c r="AF236" s="244"/>
      <c r="AG236" s="244"/>
      <c r="AH236" s="244"/>
      <c r="AI236" s="244"/>
      <c r="AJ236" s="244"/>
      <c r="AK236" s="244"/>
      <c r="AL236" s="244"/>
      <c r="AM236" s="244"/>
      <c r="AN236" s="244"/>
      <c r="AO236" s="244"/>
      <c r="AP236" s="244"/>
      <c r="AQ236" s="244"/>
      <c r="AR236" s="244"/>
      <c r="AS236" s="244"/>
      <c r="AT236" s="244"/>
      <c r="AU236" s="281"/>
      <c r="AW236" s="209"/>
    </row>
    <row r="237" spans="1:49" s="208" customFormat="1" ht="21.75" customHeight="1" thickBot="1">
      <c r="A237" s="288"/>
      <c r="B237" s="613"/>
      <c r="C237" s="613"/>
      <c r="D237" s="613"/>
      <c r="E237" s="613"/>
      <c r="F237" s="614" t="str">
        <f>+F199</f>
        <v>PROFESIONAL UNIVERSITARIO</v>
      </c>
      <c r="G237" s="614"/>
      <c r="H237" s="614"/>
      <c r="I237" s="614"/>
      <c r="J237" s="289"/>
      <c r="K237" s="289"/>
      <c r="L237" s="289"/>
      <c r="M237" s="289"/>
      <c r="N237" s="289"/>
      <c r="O237" s="289"/>
      <c r="P237" s="289"/>
      <c r="Q237" s="289"/>
      <c r="R237" s="289"/>
      <c r="S237" s="289"/>
      <c r="T237" s="289"/>
      <c r="U237" s="289"/>
      <c r="V237" s="289"/>
      <c r="W237" s="289"/>
      <c r="X237" s="289"/>
      <c r="Y237" s="289"/>
      <c r="Z237" s="288"/>
      <c r="AA237" s="288"/>
      <c r="AB237" s="288"/>
      <c r="AC237" s="288"/>
      <c r="AD237" s="288"/>
      <c r="AE237" s="288"/>
      <c r="AF237" s="288"/>
      <c r="AG237" s="288"/>
      <c r="AH237" s="288"/>
      <c r="AI237" s="288"/>
      <c r="AJ237" s="288"/>
      <c r="AK237" s="288"/>
      <c r="AL237" s="288"/>
      <c r="AM237" s="288"/>
      <c r="AN237" s="288"/>
      <c r="AO237" s="288"/>
      <c r="AP237" s="288"/>
      <c r="AQ237" s="288"/>
      <c r="AR237" s="288"/>
      <c r="AS237" s="288"/>
      <c r="AT237" s="288"/>
      <c r="AU237" s="290"/>
      <c r="AW237" s="209"/>
    </row>
    <row r="238" spans="1:49" ht="18" thickTop="1">
      <c r="A238" s="259"/>
      <c r="B238" s="259"/>
      <c r="C238" s="259"/>
      <c r="D238" s="259"/>
      <c r="E238" s="259"/>
      <c r="F238" s="259"/>
      <c r="G238" s="259"/>
      <c r="H238" s="259"/>
      <c r="I238" s="259"/>
      <c r="J238" s="259"/>
      <c r="K238" s="259"/>
      <c r="L238" s="259"/>
      <c r="M238" s="259"/>
      <c r="N238" s="259"/>
      <c r="O238" s="259"/>
      <c r="P238" s="259"/>
      <c r="Q238" s="259"/>
      <c r="R238" s="259"/>
      <c r="S238" s="259"/>
      <c r="T238" s="259"/>
      <c r="U238" s="259"/>
      <c r="V238" s="259"/>
      <c r="W238" s="259"/>
      <c r="X238" s="259"/>
      <c r="Y238" s="259"/>
      <c r="Z238" s="259"/>
      <c r="AA238" s="259"/>
      <c r="AB238" s="259"/>
      <c r="AC238" s="259"/>
      <c r="AD238" s="259"/>
      <c r="AE238" s="259"/>
      <c r="AF238" s="259"/>
      <c r="AG238" s="259"/>
      <c r="AH238" s="259"/>
      <c r="AI238" s="259"/>
      <c r="AJ238" s="259"/>
      <c r="AK238" s="259"/>
      <c r="AL238" s="259"/>
      <c r="AM238" s="259"/>
      <c r="AN238" s="259"/>
      <c r="AO238" s="259"/>
      <c r="AP238" s="259"/>
      <c r="AQ238" s="259"/>
      <c r="AR238" s="259"/>
      <c r="AS238" s="259"/>
      <c r="AT238" s="259"/>
      <c r="AU238" s="259"/>
    </row>
    <row r="239" spans="1:49" ht="17.399999999999999">
      <c r="A239" s="259"/>
      <c r="B239" s="259"/>
      <c r="C239" s="259"/>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259"/>
      <c r="AK239" s="259"/>
      <c r="AL239" s="259"/>
      <c r="AM239" s="259"/>
      <c r="AN239" s="259"/>
      <c r="AO239" s="259"/>
      <c r="AP239" s="259"/>
      <c r="AQ239" s="259"/>
      <c r="AR239" s="259"/>
      <c r="AS239" s="259"/>
      <c r="AT239" s="259"/>
      <c r="AU239" s="259"/>
    </row>
    <row r="240" spans="1:49" ht="18" thickBot="1">
      <c r="A240" s="259"/>
      <c r="B240" s="259"/>
      <c r="C240" s="259"/>
      <c r="D240" s="259"/>
      <c r="E240" s="259"/>
      <c r="F240" s="259"/>
      <c r="G240" s="259"/>
      <c r="H240" s="259"/>
      <c r="I240" s="259"/>
      <c r="J240" s="259"/>
      <c r="K240" s="259"/>
      <c r="L240" s="259"/>
      <c r="M240" s="259"/>
      <c r="N240" s="259"/>
      <c r="O240" s="259"/>
      <c r="P240" s="259"/>
      <c r="Q240" s="259"/>
      <c r="R240" s="259"/>
      <c r="S240" s="259"/>
      <c r="T240" s="259"/>
      <c r="U240" s="259"/>
      <c r="V240" s="259"/>
      <c r="W240" s="259"/>
      <c r="X240" s="259"/>
      <c r="Y240" s="259"/>
      <c r="Z240" s="259"/>
      <c r="AA240" s="259"/>
      <c r="AB240" s="259"/>
      <c r="AC240" s="259"/>
      <c r="AD240" s="259"/>
      <c r="AE240" s="259"/>
      <c r="AF240" s="259"/>
      <c r="AG240" s="259"/>
      <c r="AH240" s="259"/>
      <c r="AI240" s="259"/>
      <c r="AJ240" s="259"/>
      <c r="AK240" s="259"/>
      <c r="AL240" s="259"/>
      <c r="AM240" s="259"/>
      <c r="AN240" s="259"/>
      <c r="AO240" s="259"/>
      <c r="AP240" s="259"/>
      <c r="AQ240" s="259"/>
      <c r="AR240" s="259"/>
      <c r="AS240" s="259"/>
      <c r="AT240" s="259"/>
      <c r="AU240" s="259"/>
    </row>
    <row r="241" spans="1:47" ht="21.6" thickTop="1">
      <c r="A241" s="272" t="s">
        <v>107</v>
      </c>
      <c r="B241" s="273"/>
      <c r="C241" s="274"/>
      <c r="D241" s="275"/>
      <c r="E241" s="276"/>
      <c r="F241" s="276"/>
      <c r="G241" s="277"/>
      <c r="H241" s="278"/>
      <c r="I241" s="277"/>
      <c r="J241" s="279"/>
      <c r="K241" s="279"/>
      <c r="L241" s="279"/>
      <c r="M241" s="279"/>
      <c r="N241" s="279"/>
      <c r="O241" s="279"/>
      <c r="P241" s="279"/>
      <c r="Q241" s="279"/>
      <c r="R241" s="279"/>
      <c r="S241" s="279"/>
      <c r="T241" s="279"/>
      <c r="U241" s="279"/>
      <c r="V241" s="279"/>
      <c r="W241" s="279"/>
      <c r="X241" s="279"/>
      <c r="Y241" s="279"/>
      <c r="Z241" s="277"/>
      <c r="AA241" s="277"/>
      <c r="AB241" s="277"/>
      <c r="AC241" s="277"/>
      <c r="AD241" s="277"/>
      <c r="AE241" s="277"/>
      <c r="AF241" s="277"/>
      <c r="AG241" s="277"/>
      <c r="AH241" s="277"/>
      <c r="AI241" s="277"/>
      <c r="AJ241" s="277"/>
      <c r="AK241" s="277"/>
      <c r="AL241" s="277"/>
      <c r="AM241" s="277"/>
      <c r="AN241" s="277"/>
      <c r="AO241" s="277"/>
      <c r="AP241" s="277"/>
      <c r="AQ241" s="277"/>
      <c r="AR241" s="277"/>
      <c r="AS241" s="277"/>
      <c r="AT241" s="277"/>
      <c r="AU241" s="280"/>
    </row>
    <row r="242" spans="1:47" ht="29.25" customHeight="1">
      <c r="A242" s="640" t="s">
        <v>109</v>
      </c>
      <c r="B242" s="640"/>
      <c r="C242" s="641" t="str">
        <f>+'PRESUPUESTO GENERAL'!B20</f>
        <v>ESTRUCTURA</v>
      </c>
      <c r="D242" s="642"/>
      <c r="E242" s="643"/>
      <c r="F242" s="643"/>
      <c r="G242" s="643"/>
      <c r="H242" s="643"/>
      <c r="I242" s="643"/>
      <c r="J242" s="643"/>
      <c r="K242" s="643"/>
      <c r="L242" s="643"/>
      <c r="M242" s="643"/>
      <c r="N242" s="643"/>
      <c r="O242" s="643"/>
      <c r="P242" s="643"/>
      <c r="Q242" s="643"/>
      <c r="R242" s="643"/>
      <c r="S242" s="643"/>
      <c r="T242" s="643"/>
      <c r="U242" s="643"/>
      <c r="V242" s="643"/>
      <c r="W242" s="643"/>
      <c r="X242" s="643"/>
      <c r="Y242" s="643"/>
      <c r="Z242" s="643"/>
      <c r="AA242" s="643"/>
      <c r="AB242" s="643"/>
      <c r="AC242" s="643"/>
      <c r="AD242" s="643"/>
      <c r="AE242" s="643"/>
      <c r="AF242" s="644"/>
      <c r="AG242" s="645" t="s">
        <v>8</v>
      </c>
      <c r="AH242" s="646"/>
      <c r="AI242" s="646"/>
      <c r="AJ242" s="646"/>
      <c r="AK242" s="646"/>
      <c r="AL242" s="646"/>
      <c r="AM242" s="647"/>
      <c r="AN242" s="648" t="str">
        <f>+'PRESUPUESTO GENERAL'!C23</f>
        <v>ML</v>
      </c>
      <c r="AO242" s="649"/>
      <c r="AP242" s="649"/>
      <c r="AQ242" s="649"/>
      <c r="AR242" s="649"/>
      <c r="AS242" s="649"/>
      <c r="AT242" s="650"/>
      <c r="AU242" s="281"/>
    </row>
    <row r="243" spans="1:47" ht="40.5" customHeight="1">
      <c r="A243" s="651" t="s">
        <v>110</v>
      </c>
      <c r="B243" s="651"/>
      <c r="C243" s="211">
        <f>+'PRESUPUESTO GENERAL'!A23</f>
        <v>3.3</v>
      </c>
      <c r="D243" s="652" t="str">
        <f>+'PRESUPUESTO GENERAL'!B23</f>
        <v>Viga de amarre cto 3000 P.S.I. 0,25*0,25 ref 4 No 4 E No. 3 C/0,15</v>
      </c>
      <c r="E243" s="653"/>
      <c r="F243" s="653"/>
      <c r="G243" s="653"/>
      <c r="H243" s="653"/>
      <c r="I243" s="653"/>
      <c r="J243" s="653"/>
      <c r="K243" s="653"/>
      <c r="L243" s="653"/>
      <c r="M243" s="653"/>
      <c r="N243" s="653"/>
      <c r="O243" s="653"/>
      <c r="P243" s="653"/>
      <c r="Q243" s="653"/>
      <c r="R243" s="653"/>
      <c r="S243" s="653"/>
      <c r="T243" s="653"/>
      <c r="U243" s="653"/>
      <c r="V243" s="653"/>
      <c r="W243" s="653"/>
      <c r="X243" s="653"/>
      <c r="Y243" s="653"/>
      <c r="Z243" s="653"/>
      <c r="AA243" s="653"/>
      <c r="AB243" s="653"/>
      <c r="AC243" s="653"/>
      <c r="AD243" s="653"/>
      <c r="AE243" s="653"/>
      <c r="AF243" s="654"/>
      <c r="AG243" s="645" t="s">
        <v>111</v>
      </c>
      <c r="AH243" s="646"/>
      <c r="AI243" s="646"/>
      <c r="AJ243" s="646"/>
      <c r="AK243" s="646"/>
      <c r="AL243" s="646"/>
      <c r="AM243" s="647"/>
      <c r="AN243" s="655">
        <f>+J260</f>
        <v>36</v>
      </c>
      <c r="AO243" s="649"/>
      <c r="AP243" s="649"/>
      <c r="AQ243" s="649"/>
      <c r="AR243" s="649"/>
      <c r="AS243" s="649"/>
      <c r="AT243" s="650"/>
      <c r="AU243" s="281"/>
    </row>
    <row r="244" spans="1:47" ht="21">
      <c r="A244" s="213"/>
      <c r="B244" s="213"/>
      <c r="C244" s="213"/>
      <c r="D244" s="213"/>
      <c r="E244" s="213"/>
      <c r="F244" s="213"/>
      <c r="G244" s="213"/>
      <c r="H244" s="214"/>
      <c r="I244" s="213"/>
      <c r="J244" s="213"/>
      <c r="K244" s="627"/>
      <c r="L244" s="627"/>
      <c r="M244" s="627"/>
      <c r="N244" s="627"/>
      <c r="O244" s="627"/>
      <c r="P244" s="627"/>
      <c r="Q244" s="627"/>
      <c r="R244" s="627"/>
      <c r="S244" s="627"/>
      <c r="T244" s="627"/>
      <c r="U244" s="627"/>
      <c r="V244" s="627"/>
      <c r="W244" s="627"/>
      <c r="X244" s="627"/>
      <c r="Y244" s="627"/>
      <c r="Z244" s="627"/>
      <c r="AA244" s="628"/>
      <c r="AB244" s="627"/>
      <c r="AC244" s="627"/>
      <c r="AD244" s="627"/>
      <c r="AE244" s="627"/>
      <c r="AF244" s="627"/>
      <c r="AG244" s="627"/>
      <c r="AH244" s="627"/>
      <c r="AI244" s="627"/>
      <c r="AJ244" s="627"/>
      <c r="AK244" s="627"/>
      <c r="AL244" s="627"/>
      <c r="AM244" s="627"/>
      <c r="AN244" s="627"/>
      <c r="AO244" s="627"/>
      <c r="AP244" s="627"/>
      <c r="AQ244" s="627"/>
      <c r="AR244" s="627"/>
      <c r="AS244" s="627"/>
      <c r="AT244" s="627"/>
      <c r="AU244" s="281"/>
    </row>
    <row r="245" spans="1:47" ht="15.75" customHeight="1">
      <c r="A245" s="629" t="s">
        <v>112</v>
      </c>
      <c r="B245" s="610"/>
      <c r="C245" s="630" t="s">
        <v>113</v>
      </c>
      <c r="D245" s="630"/>
      <c r="E245" s="630"/>
      <c r="F245" s="630"/>
      <c r="G245" s="630" t="s">
        <v>114</v>
      </c>
      <c r="H245" s="631" t="s">
        <v>115</v>
      </c>
      <c r="I245" s="630" t="s">
        <v>116</v>
      </c>
      <c r="J245" s="630" t="s">
        <v>64</v>
      </c>
      <c r="K245" s="633"/>
      <c r="L245" s="633"/>
      <c r="M245" s="633"/>
      <c r="N245" s="633"/>
      <c r="O245" s="633"/>
      <c r="P245" s="633"/>
      <c r="Q245" s="633"/>
      <c r="R245" s="633"/>
      <c r="S245" s="633"/>
      <c r="T245" s="633"/>
      <c r="U245" s="633"/>
      <c r="V245" s="633"/>
      <c r="W245" s="633"/>
      <c r="X245" s="633"/>
      <c r="Y245" s="633"/>
      <c r="Z245" s="633"/>
      <c r="AA245" s="633"/>
      <c r="AB245" s="633"/>
      <c r="AC245" s="633"/>
      <c r="AD245" s="633"/>
      <c r="AE245" s="633"/>
      <c r="AF245" s="633"/>
      <c r="AG245" s="633"/>
      <c r="AH245" s="633"/>
      <c r="AI245" s="633"/>
      <c r="AJ245" s="633"/>
      <c r="AK245" s="633"/>
      <c r="AL245" s="633"/>
      <c r="AM245" s="633"/>
      <c r="AN245" s="633"/>
      <c r="AO245" s="633"/>
      <c r="AP245" s="633"/>
      <c r="AQ245" s="633"/>
      <c r="AR245" s="633"/>
      <c r="AS245" s="633"/>
      <c r="AT245" s="633"/>
      <c r="AU245" s="281"/>
    </row>
    <row r="246" spans="1:47" ht="21">
      <c r="A246" s="603"/>
      <c r="B246" s="604"/>
      <c r="C246" s="215" t="s">
        <v>117</v>
      </c>
      <c r="D246" s="215" t="s">
        <v>118</v>
      </c>
      <c r="E246" s="215" t="s">
        <v>119</v>
      </c>
      <c r="F246" s="215" t="s">
        <v>120</v>
      </c>
      <c r="G246" s="630"/>
      <c r="H246" s="632"/>
      <c r="I246" s="630"/>
      <c r="J246" s="630"/>
      <c r="K246" s="633"/>
      <c r="L246" s="633"/>
      <c r="M246" s="633"/>
      <c r="N246" s="633"/>
      <c r="O246" s="633"/>
      <c r="P246" s="633"/>
      <c r="Q246" s="633"/>
      <c r="R246" s="633"/>
      <c r="S246" s="633"/>
      <c r="T246" s="633"/>
      <c r="U246" s="633"/>
      <c r="V246" s="633"/>
      <c r="W246" s="633"/>
      <c r="X246" s="633"/>
      <c r="Y246" s="633"/>
      <c r="Z246" s="633"/>
      <c r="AA246" s="633"/>
      <c r="AB246" s="633"/>
      <c r="AC246" s="633"/>
      <c r="AD246" s="633"/>
      <c r="AE246" s="633"/>
      <c r="AF246" s="633"/>
      <c r="AG246" s="633"/>
      <c r="AH246" s="633"/>
      <c r="AI246" s="633"/>
      <c r="AJ246" s="633"/>
      <c r="AK246" s="633"/>
      <c r="AL246" s="633"/>
      <c r="AM246" s="633"/>
      <c r="AN246" s="633"/>
      <c r="AO246" s="633"/>
      <c r="AP246" s="633"/>
      <c r="AQ246" s="633"/>
      <c r="AR246" s="633"/>
      <c r="AS246" s="633"/>
      <c r="AT246" s="633"/>
      <c r="AU246" s="281"/>
    </row>
    <row r="247" spans="1:47" ht="21">
      <c r="A247" s="634"/>
      <c r="B247" s="635"/>
      <c r="C247" s="638"/>
      <c r="D247" s="638"/>
      <c r="E247" s="638"/>
      <c r="F247" s="638"/>
      <c r="G247" s="638"/>
      <c r="H247" s="638"/>
      <c r="I247" s="638"/>
      <c r="J247" s="638"/>
      <c r="K247" s="324"/>
      <c r="L247" s="325"/>
      <c r="M247" s="325"/>
      <c r="N247" s="325"/>
      <c r="O247" s="325"/>
      <c r="P247" s="325"/>
      <c r="Q247" s="325"/>
      <c r="R247" s="325"/>
      <c r="S247" s="325"/>
      <c r="T247" s="325"/>
      <c r="U247" s="325"/>
      <c r="V247" s="325"/>
      <c r="W247" s="325"/>
      <c r="X247" s="325"/>
      <c r="Y247" s="325"/>
      <c r="Z247" s="325"/>
      <c r="AA247" s="325"/>
      <c r="AB247" s="325"/>
      <c r="AC247" s="325"/>
      <c r="AD247" s="325"/>
      <c r="AE247" s="325"/>
      <c r="AF247" s="325"/>
      <c r="AG247" s="325"/>
      <c r="AH247" s="325"/>
      <c r="AI247" s="325"/>
      <c r="AJ247" s="325"/>
      <c r="AK247" s="325"/>
      <c r="AL247" s="325"/>
      <c r="AM247" s="325"/>
      <c r="AN247" s="325"/>
      <c r="AO247" s="325"/>
      <c r="AP247" s="325"/>
      <c r="AQ247" s="325"/>
      <c r="AR247" s="325"/>
      <c r="AS247" s="325"/>
      <c r="AT247" s="326"/>
      <c r="AU247" s="281"/>
    </row>
    <row r="248" spans="1:47" ht="21">
      <c r="A248" s="636"/>
      <c r="B248" s="637"/>
      <c r="C248" s="639"/>
      <c r="D248" s="639"/>
      <c r="E248" s="639"/>
      <c r="F248" s="639"/>
      <c r="G248" s="639"/>
      <c r="H248" s="639"/>
      <c r="I248" s="639"/>
      <c r="J248" s="639"/>
      <c r="K248" s="324"/>
      <c r="L248" s="325"/>
      <c r="M248" s="325"/>
      <c r="N248" s="325"/>
      <c r="O248" s="325"/>
      <c r="P248" s="325"/>
      <c r="Q248" s="325"/>
      <c r="R248" s="325"/>
      <c r="S248" s="325"/>
      <c r="T248" s="325"/>
      <c r="U248" s="325"/>
      <c r="V248" s="325"/>
      <c r="W248" s="325"/>
      <c r="X248" s="325"/>
      <c r="Y248" s="325"/>
      <c r="Z248" s="325"/>
      <c r="AA248" s="325"/>
      <c r="AB248" s="325"/>
      <c r="AC248" s="325"/>
      <c r="AD248" s="325"/>
      <c r="AE248" s="325"/>
      <c r="AF248" s="325"/>
      <c r="AG248" s="325"/>
      <c r="AH248" s="325"/>
      <c r="AI248" s="325"/>
      <c r="AJ248" s="325"/>
      <c r="AK248" s="325"/>
      <c r="AL248" s="325"/>
      <c r="AM248" s="325"/>
      <c r="AN248" s="325"/>
      <c r="AO248" s="325"/>
      <c r="AP248" s="325"/>
      <c r="AQ248" s="325"/>
      <c r="AR248" s="325"/>
      <c r="AS248" s="325"/>
      <c r="AT248" s="326"/>
      <c r="AU248" s="281"/>
    </row>
    <row r="249" spans="1:47" ht="15" customHeight="1">
      <c r="A249" s="718" t="s">
        <v>247</v>
      </c>
      <c r="B249" s="719"/>
      <c r="C249" s="721">
        <v>9.6999999999999993</v>
      </c>
      <c r="D249" s="730"/>
      <c r="E249" s="730"/>
      <c r="F249" s="730"/>
      <c r="G249" s="680">
        <f>C249</f>
        <v>9.6999999999999993</v>
      </c>
      <c r="H249" s="730">
        <v>1</v>
      </c>
      <c r="I249" s="730" t="s">
        <v>7</v>
      </c>
      <c r="J249" s="680">
        <f>G249*H249</f>
        <v>9.6999999999999993</v>
      </c>
      <c r="K249" s="324"/>
      <c r="L249" s="325"/>
      <c r="M249" s="325"/>
      <c r="N249" s="325"/>
      <c r="O249" s="325"/>
      <c r="P249" s="325"/>
      <c r="Q249" s="325"/>
      <c r="R249" s="325"/>
      <c r="S249" s="325"/>
      <c r="T249" s="325"/>
      <c r="U249" s="325"/>
      <c r="V249" s="325"/>
      <c r="W249" s="325"/>
      <c r="X249" s="325"/>
      <c r="Y249" s="325"/>
      <c r="Z249" s="325"/>
      <c r="AA249" s="325"/>
      <c r="AB249" s="325"/>
      <c r="AC249" s="325"/>
      <c r="AD249" s="325"/>
      <c r="AE249" s="325"/>
      <c r="AF249" s="325"/>
      <c r="AG249" s="325"/>
      <c r="AH249" s="325"/>
      <c r="AI249" s="325"/>
      <c r="AJ249" s="325"/>
      <c r="AK249" s="325"/>
      <c r="AL249" s="325"/>
      <c r="AM249" s="325"/>
      <c r="AN249" s="325"/>
      <c r="AO249" s="325"/>
      <c r="AP249" s="325"/>
      <c r="AQ249" s="325"/>
      <c r="AR249" s="325"/>
      <c r="AS249" s="325"/>
      <c r="AT249" s="326"/>
      <c r="AU249" s="282"/>
    </row>
    <row r="250" spans="1:47" ht="21">
      <c r="A250" s="617"/>
      <c r="B250" s="618"/>
      <c r="C250" s="620"/>
      <c r="D250" s="620"/>
      <c r="E250" s="620"/>
      <c r="F250" s="620"/>
      <c r="G250" s="620"/>
      <c r="H250" s="620"/>
      <c r="I250" s="620"/>
      <c r="J250" s="620"/>
      <c r="K250" s="324"/>
      <c r="L250" s="325"/>
      <c r="M250" s="325"/>
      <c r="N250" s="325"/>
      <c r="O250" s="523"/>
      <c r="P250" s="325"/>
      <c r="Q250" s="325"/>
      <c r="R250" s="325"/>
      <c r="S250" s="325"/>
      <c r="T250" s="325"/>
      <c r="U250" s="325"/>
      <c r="V250" s="325"/>
      <c r="W250" s="325"/>
      <c r="X250" s="325"/>
      <c r="Y250" s="325"/>
      <c r="Z250" s="325"/>
      <c r="AA250" s="325"/>
      <c r="AB250" s="325"/>
      <c r="AC250" s="325"/>
      <c r="AD250" s="325"/>
      <c r="AE250" s="325"/>
      <c r="AF250" s="325"/>
      <c r="AG250" s="325"/>
      <c r="AH250" s="325"/>
      <c r="AI250" s="325"/>
      <c r="AJ250" s="325"/>
      <c r="AK250" s="325"/>
      <c r="AL250" s="325"/>
      <c r="AM250" s="325"/>
      <c r="AN250" s="325"/>
      <c r="AO250" s="325"/>
      <c r="AP250" s="325"/>
      <c r="AQ250" s="325"/>
      <c r="AR250" s="325"/>
      <c r="AS250" s="325"/>
      <c r="AT250" s="326"/>
      <c r="AU250" s="282"/>
    </row>
    <row r="251" spans="1:47" ht="15" customHeight="1">
      <c r="A251" s="718" t="s">
        <v>249</v>
      </c>
      <c r="B251" s="719"/>
      <c r="C251" s="721">
        <v>9.6999999999999993</v>
      </c>
      <c r="D251" s="730"/>
      <c r="E251" s="730"/>
      <c r="F251" s="730"/>
      <c r="G251" s="680">
        <f t="shared" ref="G251" si="10">C251</f>
        <v>9.6999999999999993</v>
      </c>
      <c r="H251" s="730">
        <v>1</v>
      </c>
      <c r="I251" s="730" t="s">
        <v>7</v>
      </c>
      <c r="J251" s="680">
        <f t="shared" ref="J251" si="11">G251*H251</f>
        <v>9.6999999999999993</v>
      </c>
      <c r="K251" s="324"/>
      <c r="L251" s="325"/>
      <c r="M251" s="325"/>
      <c r="N251" s="325"/>
      <c r="O251" s="521"/>
      <c r="P251" s="325"/>
      <c r="Q251" s="325"/>
      <c r="R251" s="325"/>
      <c r="S251" s="325"/>
      <c r="T251" s="325"/>
      <c r="U251" s="325"/>
      <c r="V251" s="325"/>
      <c r="W251" s="325"/>
      <c r="X251" s="325"/>
      <c r="Y251" s="325"/>
      <c r="Z251" s="325"/>
      <c r="AA251" s="325"/>
      <c r="AB251" s="325"/>
      <c r="AC251" s="325"/>
      <c r="AD251" s="325"/>
      <c r="AE251" s="325"/>
      <c r="AF251" s="325"/>
      <c r="AG251" s="325"/>
      <c r="AH251" s="325"/>
      <c r="AI251" s="325"/>
      <c r="AJ251" s="325"/>
      <c r="AK251" s="325"/>
      <c r="AL251" s="325"/>
      <c r="AM251" s="325"/>
      <c r="AN251" s="325"/>
      <c r="AO251" s="325"/>
      <c r="AP251" s="325"/>
      <c r="AQ251" s="325"/>
      <c r="AR251" s="325"/>
      <c r="AS251" s="325"/>
      <c r="AT251" s="326"/>
      <c r="AU251" s="282"/>
    </row>
    <row r="252" spans="1:47" ht="21">
      <c r="A252" s="617"/>
      <c r="B252" s="618"/>
      <c r="C252" s="620"/>
      <c r="D252" s="620"/>
      <c r="E252" s="620"/>
      <c r="F252" s="620"/>
      <c r="G252" s="620"/>
      <c r="H252" s="620"/>
      <c r="I252" s="620"/>
      <c r="J252" s="620"/>
      <c r="K252" s="324"/>
      <c r="L252" s="325"/>
      <c r="M252" s="325"/>
      <c r="N252" s="325"/>
      <c r="O252" s="523"/>
      <c r="P252" s="325"/>
      <c r="Q252" s="325"/>
      <c r="R252" s="325"/>
      <c r="S252" s="325"/>
      <c r="T252" s="325"/>
      <c r="U252" s="325"/>
      <c r="V252" s="325"/>
      <c r="W252" s="325"/>
      <c r="X252" s="325"/>
      <c r="Y252" s="325"/>
      <c r="Z252" s="325"/>
      <c r="AA252" s="325"/>
      <c r="AB252" s="325"/>
      <c r="AC252" s="325"/>
      <c r="AD252" s="325"/>
      <c r="AE252" s="325"/>
      <c r="AF252" s="325"/>
      <c r="AG252" s="325"/>
      <c r="AH252" s="325"/>
      <c r="AI252" s="325"/>
      <c r="AJ252" s="325"/>
      <c r="AK252" s="325"/>
      <c r="AL252" s="325"/>
      <c r="AM252" s="325"/>
      <c r="AN252" s="325"/>
      <c r="AO252" s="325"/>
      <c r="AP252" s="325"/>
      <c r="AQ252" s="325"/>
      <c r="AR252" s="325"/>
      <c r="AS252" s="325"/>
      <c r="AT252" s="326"/>
      <c r="AU252" s="282"/>
    </row>
    <row r="253" spans="1:47" ht="15" customHeight="1">
      <c r="A253" s="718" t="s">
        <v>250</v>
      </c>
      <c r="B253" s="719"/>
      <c r="C253" s="721">
        <v>5.2</v>
      </c>
      <c r="D253" s="730"/>
      <c r="E253" s="730"/>
      <c r="F253" s="730"/>
      <c r="G253" s="680">
        <f t="shared" ref="G253" si="12">C253</f>
        <v>5.2</v>
      </c>
      <c r="H253" s="730">
        <v>1</v>
      </c>
      <c r="I253" s="730" t="s">
        <v>7</v>
      </c>
      <c r="J253" s="680">
        <f t="shared" ref="J253" si="13">G253*H253</f>
        <v>5.2</v>
      </c>
      <c r="K253" s="324"/>
      <c r="L253" s="325"/>
      <c r="M253" s="325"/>
      <c r="N253" s="325"/>
      <c r="O253" s="521"/>
      <c r="P253" s="325"/>
      <c r="Q253" s="325"/>
      <c r="R253" s="325"/>
      <c r="S253" s="325"/>
      <c r="T253" s="325"/>
      <c r="U253" s="325"/>
      <c r="V253" s="325"/>
      <c r="W253" s="325"/>
      <c r="X253" s="325"/>
      <c r="Y253" s="325"/>
      <c r="Z253" s="325"/>
      <c r="AA253" s="325"/>
      <c r="AB253" s="325"/>
      <c r="AC253" s="325"/>
      <c r="AD253" s="325"/>
      <c r="AE253" s="325"/>
      <c r="AF253" s="325"/>
      <c r="AG253" s="325"/>
      <c r="AH253" s="325"/>
      <c r="AI253" s="325"/>
      <c r="AJ253" s="325"/>
      <c r="AK253" s="325"/>
      <c r="AL253" s="325"/>
      <c r="AM253" s="325"/>
      <c r="AN253" s="325"/>
      <c r="AO253" s="325"/>
      <c r="AP253" s="325"/>
      <c r="AQ253" s="325"/>
      <c r="AR253" s="325"/>
      <c r="AS253" s="325"/>
      <c r="AT253" s="326"/>
      <c r="AU253" s="282"/>
    </row>
    <row r="254" spans="1:47" ht="21">
      <c r="A254" s="617"/>
      <c r="B254" s="618"/>
      <c r="C254" s="620"/>
      <c r="D254" s="620"/>
      <c r="E254" s="620"/>
      <c r="F254" s="620"/>
      <c r="G254" s="620"/>
      <c r="H254" s="620"/>
      <c r="I254" s="620"/>
      <c r="J254" s="620"/>
      <c r="K254" s="324"/>
      <c r="L254" s="325"/>
      <c r="M254" s="325"/>
      <c r="N254" s="325"/>
      <c r="O254" s="523"/>
      <c r="P254" s="325"/>
      <c r="Q254" s="325"/>
      <c r="R254" s="325"/>
      <c r="S254" s="325"/>
      <c r="T254" s="325"/>
      <c r="U254" s="325"/>
      <c r="V254" s="325"/>
      <c r="W254" s="325"/>
      <c r="X254" s="325"/>
      <c r="Y254" s="325"/>
      <c r="Z254" s="325"/>
      <c r="AA254" s="325"/>
      <c r="AB254" s="325"/>
      <c r="AC254" s="325"/>
      <c r="AD254" s="325"/>
      <c r="AE254" s="325"/>
      <c r="AF254" s="325"/>
      <c r="AG254" s="325"/>
      <c r="AH254" s="325"/>
      <c r="AI254" s="325"/>
      <c r="AJ254" s="325"/>
      <c r="AK254" s="325"/>
      <c r="AL254" s="325"/>
      <c r="AM254" s="325"/>
      <c r="AN254" s="325"/>
      <c r="AO254" s="325"/>
      <c r="AP254" s="325"/>
      <c r="AQ254" s="325"/>
      <c r="AR254" s="325"/>
      <c r="AS254" s="325"/>
      <c r="AT254" s="326"/>
      <c r="AU254" s="282"/>
    </row>
    <row r="255" spans="1:47" ht="15" customHeight="1">
      <c r="A255" s="718" t="s">
        <v>251</v>
      </c>
      <c r="B255" s="719"/>
      <c r="C255" s="721">
        <v>5.7</v>
      </c>
      <c r="D255" s="730"/>
      <c r="E255" s="730"/>
      <c r="F255" s="730"/>
      <c r="G255" s="680">
        <f t="shared" ref="G255" si="14">C255</f>
        <v>5.7</v>
      </c>
      <c r="H255" s="730">
        <v>1</v>
      </c>
      <c r="I255" s="730" t="s">
        <v>7</v>
      </c>
      <c r="J255" s="680">
        <f t="shared" ref="J255" si="15">G255*H255</f>
        <v>5.7</v>
      </c>
      <c r="K255" s="324"/>
      <c r="L255" s="325"/>
      <c r="M255" s="325"/>
      <c r="N255" s="325"/>
      <c r="O255" s="521"/>
      <c r="P255" s="325"/>
      <c r="Q255" s="325"/>
      <c r="R255" s="325"/>
      <c r="S255" s="325"/>
      <c r="T255" s="325"/>
      <c r="U255" s="325"/>
      <c r="V255" s="325"/>
      <c r="W255" s="325"/>
      <c r="X255" s="325"/>
      <c r="Y255" s="325"/>
      <c r="Z255" s="325"/>
      <c r="AA255" s="325"/>
      <c r="AB255" s="325"/>
      <c r="AC255" s="325"/>
      <c r="AD255" s="325"/>
      <c r="AE255" s="325"/>
      <c r="AF255" s="325"/>
      <c r="AG255" s="325"/>
      <c r="AH255" s="325"/>
      <c r="AI255" s="325"/>
      <c r="AJ255" s="325"/>
      <c r="AK255" s="325"/>
      <c r="AL255" s="325"/>
      <c r="AM255" s="325"/>
      <c r="AN255" s="325"/>
      <c r="AO255" s="325"/>
      <c r="AP255" s="325"/>
      <c r="AQ255" s="325"/>
      <c r="AR255" s="325"/>
      <c r="AS255" s="325"/>
      <c r="AT255" s="326"/>
      <c r="AU255" s="282"/>
    </row>
    <row r="256" spans="1:47" ht="21">
      <c r="A256" s="617"/>
      <c r="B256" s="618"/>
      <c r="C256" s="620"/>
      <c r="D256" s="620"/>
      <c r="E256" s="620"/>
      <c r="F256" s="620"/>
      <c r="G256" s="620"/>
      <c r="H256" s="620"/>
      <c r="I256" s="620"/>
      <c r="J256" s="620"/>
      <c r="K256" s="324"/>
      <c r="L256" s="325"/>
      <c r="M256" s="325"/>
      <c r="N256" s="325"/>
      <c r="O256" s="524"/>
      <c r="P256" s="325"/>
      <c r="Q256" s="325"/>
      <c r="R256" s="325"/>
      <c r="S256" s="325"/>
      <c r="T256" s="325"/>
      <c r="U256" s="325"/>
      <c r="V256" s="325"/>
      <c r="W256" s="325"/>
      <c r="X256" s="325"/>
      <c r="Y256" s="325"/>
      <c r="Z256" s="325"/>
      <c r="AA256" s="325"/>
      <c r="AB256" s="325"/>
      <c r="AC256" s="325"/>
      <c r="AD256" s="325"/>
      <c r="AE256" s="325"/>
      <c r="AF256" s="325"/>
      <c r="AG256" s="325"/>
      <c r="AH256" s="325"/>
      <c r="AI256" s="325"/>
      <c r="AJ256" s="325"/>
      <c r="AK256" s="325"/>
      <c r="AL256" s="325"/>
      <c r="AM256" s="325"/>
      <c r="AN256" s="325"/>
      <c r="AO256" s="325"/>
      <c r="AP256" s="325"/>
      <c r="AQ256" s="325"/>
      <c r="AR256" s="325"/>
      <c r="AS256" s="325"/>
      <c r="AT256" s="326"/>
      <c r="AU256" s="282"/>
    </row>
    <row r="257" spans="1:47" ht="15" customHeight="1">
      <c r="A257" s="718" t="s">
        <v>252</v>
      </c>
      <c r="B257" s="719"/>
      <c r="C257" s="721">
        <v>5.7</v>
      </c>
      <c r="D257" s="734"/>
      <c r="E257" s="734"/>
      <c r="F257" s="734"/>
      <c r="G257" s="680">
        <f t="shared" ref="G257" si="16">C257</f>
        <v>5.7</v>
      </c>
      <c r="H257" s="734">
        <v>1</v>
      </c>
      <c r="I257" s="734" t="s">
        <v>7</v>
      </c>
      <c r="J257" s="680">
        <f t="shared" ref="J257" si="17">G257*H257</f>
        <v>5.7</v>
      </c>
      <c r="K257" s="324"/>
      <c r="L257" s="325"/>
      <c r="M257" s="325"/>
      <c r="N257" s="325"/>
      <c r="O257" s="525"/>
      <c r="P257" s="325"/>
      <c r="Q257" s="325"/>
      <c r="R257" s="325"/>
      <c r="S257" s="325"/>
      <c r="T257" s="325"/>
      <c r="U257" s="325"/>
      <c r="V257" s="325"/>
      <c r="W257" s="325"/>
      <c r="X257" s="325"/>
      <c r="Y257" s="325"/>
      <c r="Z257" s="325"/>
      <c r="AA257" s="325"/>
      <c r="AB257" s="325"/>
      <c r="AC257" s="325"/>
      <c r="AD257" s="325"/>
      <c r="AE257" s="325"/>
      <c r="AF257" s="325"/>
      <c r="AG257" s="325"/>
      <c r="AH257" s="325"/>
      <c r="AI257" s="325"/>
      <c r="AJ257" s="325"/>
      <c r="AK257" s="325"/>
      <c r="AL257" s="325"/>
      <c r="AM257" s="325"/>
      <c r="AN257" s="325"/>
      <c r="AO257" s="325"/>
      <c r="AP257" s="325"/>
      <c r="AQ257" s="325"/>
      <c r="AR257" s="325"/>
      <c r="AS257" s="325"/>
      <c r="AT257" s="326"/>
      <c r="AU257" s="282"/>
    </row>
    <row r="258" spans="1:47" ht="21">
      <c r="A258" s="617"/>
      <c r="B258" s="618"/>
      <c r="C258" s="620"/>
      <c r="D258" s="620"/>
      <c r="E258" s="620"/>
      <c r="F258" s="620"/>
      <c r="G258" s="620"/>
      <c r="H258" s="620"/>
      <c r="I258" s="620"/>
      <c r="J258" s="620"/>
      <c r="K258" s="324"/>
      <c r="L258" s="325"/>
      <c r="M258" s="325"/>
      <c r="N258" s="325"/>
      <c r="O258" s="524"/>
      <c r="P258" s="325"/>
      <c r="Q258" s="325"/>
      <c r="R258" s="325"/>
      <c r="S258" s="325"/>
      <c r="T258" s="325"/>
      <c r="U258" s="325"/>
      <c r="V258" s="325"/>
      <c r="W258" s="325"/>
      <c r="X258" s="325"/>
      <c r="Y258" s="325"/>
      <c r="Z258" s="325"/>
      <c r="AA258" s="325"/>
      <c r="AB258" s="325"/>
      <c r="AC258" s="325"/>
      <c r="AD258" s="325"/>
      <c r="AE258" s="325"/>
      <c r="AF258" s="325"/>
      <c r="AG258" s="325"/>
      <c r="AH258" s="325"/>
      <c r="AI258" s="325"/>
      <c r="AJ258" s="325"/>
      <c r="AK258" s="325"/>
      <c r="AL258" s="325"/>
      <c r="AM258" s="325"/>
      <c r="AN258" s="325"/>
      <c r="AO258" s="325"/>
      <c r="AP258" s="325"/>
      <c r="AQ258" s="325"/>
      <c r="AR258" s="325"/>
      <c r="AS258" s="325"/>
      <c r="AT258" s="326"/>
      <c r="AU258" s="282"/>
    </row>
    <row r="259" spans="1:47" ht="27" customHeight="1">
      <c r="A259" s="750"/>
      <c r="B259" s="618"/>
      <c r="C259" s="356"/>
      <c r="D259" s="356"/>
      <c r="E259" s="356"/>
      <c r="F259" s="356"/>
      <c r="G259" s="358"/>
      <c r="H259" s="356"/>
      <c r="I259" s="356"/>
      <c r="J259" s="357"/>
      <c r="K259" s="324"/>
      <c r="L259" s="325"/>
      <c r="M259" s="325"/>
      <c r="N259" s="325"/>
      <c r="O259" s="521"/>
      <c r="P259" s="325"/>
      <c r="Q259" s="325"/>
      <c r="R259" s="325"/>
      <c r="S259" s="325"/>
      <c r="T259" s="325"/>
      <c r="U259" s="325"/>
      <c r="V259" s="325"/>
      <c r="W259" s="325"/>
      <c r="X259" s="325"/>
      <c r="Y259" s="325"/>
      <c r="Z259" s="325"/>
      <c r="AA259" s="325"/>
      <c r="AB259" s="325"/>
      <c r="AC259" s="325"/>
      <c r="AD259" s="325"/>
      <c r="AE259" s="325"/>
      <c r="AF259" s="325"/>
      <c r="AG259" s="325"/>
      <c r="AH259" s="325"/>
      <c r="AI259" s="325"/>
      <c r="AJ259" s="325"/>
      <c r="AK259" s="325"/>
      <c r="AL259" s="325"/>
      <c r="AM259" s="325"/>
      <c r="AN259" s="325"/>
      <c r="AO259" s="325"/>
      <c r="AP259" s="325"/>
      <c r="AQ259" s="325"/>
      <c r="AR259" s="325"/>
      <c r="AS259" s="325"/>
      <c r="AT259" s="326"/>
      <c r="AU259" s="282"/>
    </row>
    <row r="260" spans="1:47" ht="21">
      <c r="A260" s="283"/>
      <c r="B260" s="225"/>
      <c r="C260" s="225"/>
      <c r="D260" s="225"/>
      <c r="E260" s="226" t="s">
        <v>121</v>
      </c>
      <c r="F260" s="227">
        <v>2</v>
      </c>
      <c r="G260" s="228" t="s">
        <v>122</v>
      </c>
      <c r="H260" s="229"/>
      <c r="I260" s="230" t="s">
        <v>64</v>
      </c>
      <c r="J260" s="231">
        <f>SUM(J249:J259)</f>
        <v>36</v>
      </c>
      <c r="K260" s="336"/>
      <c r="L260" s="337"/>
      <c r="M260" s="337"/>
      <c r="N260" s="337"/>
      <c r="O260" s="526"/>
      <c r="P260" s="337"/>
      <c r="Q260" s="334"/>
      <c r="R260" s="334"/>
      <c r="S260" s="334"/>
      <c r="T260" s="334"/>
      <c r="U260" s="334"/>
      <c r="V260" s="334"/>
      <c r="W260" s="334"/>
      <c r="X260" s="334"/>
      <c r="Y260" s="334"/>
      <c r="Z260" s="334"/>
      <c r="AA260" s="334"/>
      <c r="AB260" s="334"/>
      <c r="AC260" s="334"/>
      <c r="AD260" s="334"/>
      <c r="AE260" s="334"/>
      <c r="AF260" s="334"/>
      <c r="AG260" s="334"/>
      <c r="AH260" s="334"/>
      <c r="AI260" s="334"/>
      <c r="AJ260" s="334"/>
      <c r="AK260" s="334"/>
      <c r="AL260" s="334"/>
      <c r="AM260" s="334"/>
      <c r="AN260" s="334"/>
      <c r="AO260" s="334"/>
      <c r="AP260" s="334"/>
      <c r="AQ260" s="334"/>
      <c r="AR260" s="334"/>
      <c r="AS260" s="334"/>
      <c r="AT260" s="335"/>
      <c r="AU260" s="281"/>
    </row>
    <row r="261" spans="1:47" ht="21">
      <c r="A261" s="284"/>
      <c r="B261" s="233"/>
      <c r="C261" s="233"/>
      <c r="D261" s="233"/>
      <c r="E261" s="233"/>
      <c r="F261" s="233"/>
      <c r="G261" s="233"/>
      <c r="H261" s="233"/>
      <c r="I261" s="234"/>
      <c r="J261" s="416"/>
      <c r="K261" s="338"/>
      <c r="L261" s="339"/>
      <c r="M261" s="339"/>
      <c r="N261" s="339"/>
      <c r="O261" s="339"/>
      <c r="P261" s="339"/>
      <c r="Q261" s="340"/>
      <c r="R261" s="340"/>
      <c r="S261" s="340"/>
      <c r="T261" s="340"/>
      <c r="U261" s="340"/>
      <c r="V261" s="340"/>
      <c r="W261" s="340"/>
      <c r="X261" s="340"/>
      <c r="Y261" s="340"/>
      <c r="Z261" s="340"/>
      <c r="AA261" s="340"/>
      <c r="AB261" s="340"/>
      <c r="AC261" s="340"/>
      <c r="AD261" s="340"/>
      <c r="AE261" s="340"/>
      <c r="AF261" s="340"/>
      <c r="AG261" s="340"/>
      <c r="AH261" s="340"/>
      <c r="AI261" s="340"/>
      <c r="AJ261" s="340"/>
      <c r="AK261" s="340"/>
      <c r="AL261" s="340"/>
      <c r="AM261" s="340"/>
      <c r="AN261" s="340"/>
      <c r="AO261" s="340"/>
      <c r="AP261" s="340"/>
      <c r="AQ261" s="340"/>
      <c r="AR261" s="340"/>
      <c r="AS261" s="340"/>
      <c r="AT261" s="341"/>
      <c r="AU261" s="281"/>
    </row>
    <row r="262" spans="1:47" ht="21">
      <c r="A262" s="603"/>
      <c r="B262" s="604"/>
      <c r="C262" s="604"/>
      <c r="D262" s="604"/>
      <c r="E262" s="604"/>
      <c r="F262" s="604"/>
      <c r="G262" s="604"/>
      <c r="H262" s="604"/>
      <c r="I262" s="604"/>
      <c r="J262" s="235"/>
      <c r="K262" s="338"/>
      <c r="L262" s="339"/>
      <c r="M262" s="339"/>
      <c r="N262" s="339"/>
      <c r="O262" s="339"/>
      <c r="P262" s="339"/>
      <c r="Q262" s="340"/>
      <c r="R262" s="340"/>
      <c r="S262" s="340"/>
      <c r="T262" s="340"/>
      <c r="U262" s="340"/>
      <c r="V262" s="340"/>
      <c r="W262" s="340"/>
      <c r="X262" s="340"/>
      <c r="Y262" s="340"/>
      <c r="Z262" s="340"/>
      <c r="AA262" s="340"/>
      <c r="AB262" s="340"/>
      <c r="AC262" s="340"/>
      <c r="AD262" s="340"/>
      <c r="AE262" s="340"/>
      <c r="AF262" s="340"/>
      <c r="AG262" s="340"/>
      <c r="AH262" s="340"/>
      <c r="AI262" s="340"/>
      <c r="AJ262" s="340"/>
      <c r="AK262" s="340"/>
      <c r="AL262" s="340"/>
      <c r="AM262" s="340"/>
      <c r="AN262" s="340"/>
      <c r="AO262" s="340"/>
      <c r="AP262" s="340"/>
      <c r="AQ262" s="340"/>
      <c r="AR262" s="340"/>
      <c r="AS262" s="340"/>
      <c r="AT262" s="341"/>
      <c r="AU262" s="281"/>
    </row>
    <row r="263" spans="1:47" ht="42">
      <c r="A263" s="285" t="s">
        <v>123</v>
      </c>
      <c r="B263" s="605"/>
      <c r="C263" s="605"/>
      <c r="D263" s="605"/>
      <c r="E263" s="605"/>
      <c r="F263" s="605"/>
      <c r="G263" s="605"/>
      <c r="H263" s="605"/>
      <c r="I263" s="605"/>
      <c r="J263" s="605"/>
      <c r="K263" s="605"/>
      <c r="L263" s="605"/>
      <c r="M263" s="605"/>
      <c r="N263" s="605"/>
      <c r="O263" s="605"/>
      <c r="P263" s="605"/>
      <c r="Q263" s="605"/>
      <c r="R263" s="605"/>
      <c r="S263" s="605"/>
      <c r="T263" s="605"/>
      <c r="U263" s="605"/>
      <c r="V263" s="605"/>
      <c r="W263" s="605"/>
      <c r="X263" s="605"/>
      <c r="Y263" s="605"/>
      <c r="Z263" s="605"/>
      <c r="AA263" s="605"/>
      <c r="AB263" s="605"/>
      <c r="AC263" s="605"/>
      <c r="AD263" s="605"/>
      <c r="AE263" s="605"/>
      <c r="AF263" s="605"/>
      <c r="AG263" s="605"/>
      <c r="AH263" s="605"/>
      <c r="AI263" s="605"/>
      <c r="AJ263" s="605"/>
      <c r="AK263" s="605"/>
      <c r="AL263" s="605"/>
      <c r="AM263" s="605"/>
      <c r="AN263" s="605"/>
      <c r="AO263" s="605"/>
      <c r="AP263" s="605"/>
      <c r="AQ263" s="605"/>
      <c r="AR263" s="605"/>
      <c r="AS263" s="605"/>
      <c r="AT263" s="237"/>
      <c r="AU263" s="281"/>
    </row>
    <row r="264" spans="1:47" ht="21">
      <c r="A264" s="286"/>
      <c r="B264" s="606"/>
      <c r="C264" s="606"/>
      <c r="D264" s="606"/>
      <c r="E264" s="606"/>
      <c r="F264" s="606"/>
      <c r="G264" s="606"/>
      <c r="H264" s="606"/>
      <c r="I264" s="606"/>
      <c r="J264" s="606"/>
      <c r="K264" s="606"/>
      <c r="L264" s="606"/>
      <c r="M264" s="606"/>
      <c r="N264" s="606"/>
      <c r="O264" s="606"/>
      <c r="P264" s="606"/>
      <c r="Q264" s="606"/>
      <c r="R264" s="606"/>
      <c r="S264" s="606"/>
      <c r="T264" s="606"/>
      <c r="U264" s="606"/>
      <c r="V264" s="606"/>
      <c r="W264" s="606"/>
      <c r="X264" s="606"/>
      <c r="Y264" s="606"/>
      <c r="Z264" s="606"/>
      <c r="AA264" s="606"/>
      <c r="AB264" s="606"/>
      <c r="AC264" s="606"/>
      <c r="AD264" s="606"/>
      <c r="AE264" s="606"/>
      <c r="AF264" s="606"/>
      <c r="AG264" s="606"/>
      <c r="AH264" s="606"/>
      <c r="AI264" s="606"/>
      <c r="AJ264" s="606"/>
      <c r="AK264" s="606"/>
      <c r="AL264" s="606"/>
      <c r="AM264" s="606"/>
      <c r="AN264" s="606"/>
      <c r="AO264" s="606"/>
      <c r="AP264" s="606"/>
      <c r="AQ264" s="606"/>
      <c r="AR264" s="606"/>
      <c r="AS264" s="606"/>
      <c r="AT264" s="239"/>
      <c r="AU264" s="281"/>
    </row>
    <row r="265" spans="1:47" ht="15.75" customHeight="1">
      <c r="A265" s="287"/>
      <c r="B265" s="607"/>
      <c r="C265" s="607"/>
      <c r="D265" s="607"/>
      <c r="E265" s="607"/>
      <c r="F265" s="607"/>
      <c r="G265" s="607"/>
      <c r="H265" s="607"/>
      <c r="I265" s="607"/>
      <c r="J265" s="607"/>
      <c r="K265" s="607"/>
      <c r="L265" s="607"/>
      <c r="M265" s="607"/>
      <c r="N265" s="607"/>
      <c r="O265" s="607"/>
      <c r="P265" s="607"/>
      <c r="Q265" s="607"/>
      <c r="R265" s="607"/>
      <c r="S265" s="607"/>
      <c r="T265" s="607"/>
      <c r="U265" s="607"/>
      <c r="V265" s="607"/>
      <c r="W265" s="607"/>
      <c r="X265" s="607"/>
      <c r="Y265" s="607"/>
      <c r="Z265" s="607"/>
      <c r="AA265" s="607"/>
      <c r="AB265" s="607"/>
      <c r="AC265" s="607"/>
      <c r="AD265" s="607"/>
      <c r="AE265" s="241"/>
      <c r="AF265" s="608" t="str">
        <f>"Item    " &amp; C243 &amp; "    Página   1   de   1  "</f>
        <v xml:space="preserve">Item    3,3    Página   1   de   1  </v>
      </c>
      <c r="AG265" s="609"/>
      <c r="AH265" s="609"/>
      <c r="AI265" s="609"/>
      <c r="AJ265" s="609"/>
      <c r="AK265" s="609"/>
      <c r="AL265" s="609"/>
      <c r="AM265" s="609"/>
      <c r="AN265" s="609"/>
      <c r="AO265" s="609"/>
      <c r="AP265" s="609"/>
      <c r="AQ265" s="609"/>
      <c r="AR265" s="609"/>
      <c r="AS265" s="609"/>
      <c r="AT265" s="609"/>
      <c r="AU265" s="281"/>
    </row>
    <row r="266" spans="1:47" ht="21">
      <c r="A266" s="233"/>
      <c r="B266" s="233"/>
      <c r="C266" s="233"/>
      <c r="D266" s="233"/>
      <c r="E266" s="610" t="s">
        <v>75</v>
      </c>
      <c r="F266" s="610"/>
      <c r="G266" s="233"/>
      <c r="H266" s="242"/>
      <c r="I266" s="233"/>
      <c r="J266" s="233"/>
      <c r="K266" s="233"/>
      <c r="L266" s="233"/>
      <c r="M266" s="233"/>
      <c r="N266" s="233"/>
      <c r="O266" s="233"/>
      <c r="P266" s="233"/>
      <c r="Q266" s="233"/>
      <c r="R266" s="233"/>
      <c r="S266" s="233"/>
      <c r="T266" s="233"/>
      <c r="U266" s="233"/>
      <c r="V266" s="233"/>
      <c r="W266" s="233"/>
      <c r="X266" s="233"/>
      <c r="Y266" s="233"/>
      <c r="Z266" s="233"/>
      <c r="AA266" s="233"/>
      <c r="AB266" s="233"/>
      <c r="AC266" s="233"/>
      <c r="AD266" s="233"/>
      <c r="AE266" s="233"/>
      <c r="AF266" s="233"/>
      <c r="AG266" s="233"/>
      <c r="AH266" s="233"/>
      <c r="AI266" s="233"/>
      <c r="AJ266" s="233"/>
      <c r="AK266" s="242"/>
      <c r="AL266" s="242"/>
      <c r="AM266" s="242"/>
      <c r="AN266" s="242"/>
      <c r="AO266" s="242"/>
      <c r="AP266" s="242"/>
      <c r="AQ266" s="242"/>
      <c r="AR266" s="242"/>
      <c r="AS266" s="242"/>
      <c r="AT266" s="242"/>
      <c r="AU266" s="281"/>
    </row>
    <row r="267" spans="1:47" ht="21">
      <c r="A267" s="233"/>
      <c r="B267" s="233"/>
      <c r="C267" s="233"/>
      <c r="D267" s="233"/>
      <c r="E267" s="233"/>
      <c r="F267" s="233"/>
      <c r="G267" s="233"/>
      <c r="H267" s="242"/>
      <c r="I267" s="233"/>
      <c r="J267" s="233"/>
      <c r="K267" s="233"/>
      <c r="L267" s="233"/>
      <c r="M267" s="233"/>
      <c r="N267" s="233"/>
      <c r="O267" s="233"/>
      <c r="P267" s="233"/>
      <c r="Q267" s="233"/>
      <c r="R267" s="233"/>
      <c r="S267" s="233"/>
      <c r="T267" s="233"/>
      <c r="U267" s="233"/>
      <c r="V267" s="233"/>
      <c r="W267" s="233"/>
      <c r="X267" s="233"/>
      <c r="Y267" s="233"/>
      <c r="Z267" s="233"/>
      <c r="AA267" s="233"/>
      <c r="AB267" s="233"/>
      <c r="AC267" s="233"/>
      <c r="AD267" s="233"/>
      <c r="AE267" s="233"/>
      <c r="AF267" s="233"/>
      <c r="AG267" s="233"/>
      <c r="AH267" s="233"/>
      <c r="AI267" s="233"/>
      <c r="AJ267" s="233"/>
      <c r="AK267" s="242"/>
      <c r="AL267" s="242"/>
      <c r="AM267" s="242"/>
      <c r="AN267" s="242"/>
      <c r="AO267" s="242"/>
      <c r="AP267" s="242"/>
      <c r="AQ267" s="242"/>
      <c r="AR267" s="242"/>
      <c r="AS267" s="242"/>
      <c r="AT267" s="242"/>
      <c r="AU267" s="281"/>
    </row>
    <row r="268" spans="1:47" ht="21">
      <c r="A268" s="233"/>
      <c r="B268" s="233"/>
      <c r="C268" s="233"/>
      <c r="D268" s="233"/>
      <c r="E268" s="233"/>
      <c r="F268" s="233"/>
      <c r="G268" s="233"/>
      <c r="H268" s="242"/>
      <c r="I268" s="233"/>
      <c r="J268" s="233"/>
      <c r="K268" s="233"/>
      <c r="L268" s="233"/>
      <c r="M268" s="233"/>
      <c r="N268" s="233"/>
      <c r="O268" s="233"/>
      <c r="P268" s="233"/>
      <c r="Q268" s="233"/>
      <c r="R268" s="233"/>
      <c r="S268" s="233"/>
      <c r="T268" s="233"/>
      <c r="U268" s="233"/>
      <c r="V268" s="233"/>
      <c r="W268" s="233"/>
      <c r="X268" s="233"/>
      <c r="Y268" s="233"/>
      <c r="Z268" s="233"/>
      <c r="AA268" s="233"/>
      <c r="AB268" s="233"/>
      <c r="AC268" s="233"/>
      <c r="AD268" s="233"/>
      <c r="AE268" s="233"/>
      <c r="AF268" s="233"/>
      <c r="AG268" s="233"/>
      <c r="AH268" s="233"/>
      <c r="AI268" s="233"/>
      <c r="AJ268" s="233"/>
      <c r="AK268" s="242"/>
      <c r="AL268" s="242"/>
      <c r="AM268" s="242"/>
      <c r="AN268" s="242"/>
      <c r="AO268" s="242"/>
      <c r="AP268" s="242"/>
      <c r="AQ268" s="242"/>
      <c r="AR268" s="242"/>
      <c r="AS268" s="242"/>
      <c r="AT268" s="242"/>
      <c r="AU268" s="281"/>
    </row>
    <row r="269" spans="1:47" ht="21">
      <c r="A269" s="244"/>
      <c r="B269" s="244"/>
      <c r="C269" s="245"/>
      <c r="D269" s="246"/>
      <c r="E269" s="247"/>
      <c r="F269" s="248"/>
      <c r="G269" s="248"/>
      <c r="H269" s="249"/>
      <c r="I269" s="248"/>
      <c r="J269" s="244"/>
      <c r="K269" s="244"/>
      <c r="L269" s="244"/>
      <c r="M269" s="244"/>
      <c r="N269" s="244"/>
      <c r="O269" s="244"/>
      <c r="P269" s="244"/>
      <c r="Q269" s="244"/>
      <c r="R269" s="244"/>
      <c r="S269" s="244"/>
      <c r="T269" s="244"/>
      <c r="U269" s="244"/>
      <c r="V269" s="244"/>
      <c r="W269" s="244"/>
      <c r="X269" s="244"/>
      <c r="Y269" s="244"/>
      <c r="Z269" s="244"/>
      <c r="AA269" s="244"/>
      <c r="AB269" s="244"/>
      <c r="AC269" s="244"/>
      <c r="AD269" s="244"/>
      <c r="AE269" s="244"/>
      <c r="AF269" s="244"/>
      <c r="AG269" s="244"/>
      <c r="AH269" s="244"/>
      <c r="AI269" s="244"/>
      <c r="AJ269" s="244"/>
      <c r="AK269" s="250"/>
      <c r="AL269" s="250"/>
      <c r="AM269" s="250"/>
      <c r="AN269" s="250"/>
      <c r="AO269" s="250"/>
      <c r="AP269" s="250"/>
      <c r="AQ269" s="250"/>
      <c r="AR269" s="250"/>
      <c r="AS269" s="250"/>
      <c r="AT269" s="250"/>
      <c r="AU269" s="281"/>
    </row>
    <row r="270" spans="1:47" ht="44.25" customHeight="1">
      <c r="A270" s="244"/>
      <c r="B270" s="611"/>
      <c r="C270" s="611"/>
      <c r="D270" s="611"/>
      <c r="E270" s="251"/>
      <c r="F270" s="659" t="str">
        <f>+F236</f>
        <v>ARQ. ANTONIO RUIZ TOVAR</v>
      </c>
      <c r="G270" s="659"/>
      <c r="H270" s="659"/>
      <c r="I270" s="659"/>
      <c r="J270" s="252"/>
      <c r="K270" s="252"/>
      <c r="L270" s="252"/>
      <c r="M270" s="252"/>
      <c r="N270" s="252"/>
      <c r="O270" s="252"/>
      <c r="P270" s="252"/>
      <c r="Q270" s="252"/>
      <c r="R270" s="252"/>
      <c r="S270" s="252"/>
      <c r="T270" s="252"/>
      <c r="U270" s="252"/>
      <c r="V270" s="252"/>
      <c r="W270" s="252"/>
      <c r="X270" s="252"/>
      <c r="Y270" s="252"/>
      <c r="Z270" s="244"/>
      <c r="AA270" s="244"/>
      <c r="AB270" s="244"/>
      <c r="AC270" s="244"/>
      <c r="AD270" s="244"/>
      <c r="AE270" s="244"/>
      <c r="AF270" s="244"/>
      <c r="AG270" s="244"/>
      <c r="AH270" s="244"/>
      <c r="AI270" s="244"/>
      <c r="AJ270" s="244"/>
      <c r="AK270" s="244"/>
      <c r="AL270" s="244"/>
      <c r="AM270" s="244"/>
      <c r="AN270" s="244"/>
      <c r="AO270" s="244"/>
      <c r="AP270" s="244"/>
      <c r="AQ270" s="244"/>
      <c r="AR270" s="244"/>
      <c r="AS270" s="244"/>
      <c r="AT270" s="244"/>
      <c r="AU270" s="281"/>
    </row>
    <row r="271" spans="1:47" ht="21.75" customHeight="1" thickBot="1">
      <c r="A271" s="288"/>
      <c r="B271" s="613"/>
      <c r="C271" s="613"/>
      <c r="D271" s="613"/>
      <c r="E271" s="613"/>
      <c r="F271" s="614" t="str">
        <f>+F237</f>
        <v>PROFESIONAL UNIVERSITARIO</v>
      </c>
      <c r="G271" s="614"/>
      <c r="H271" s="614"/>
      <c r="I271" s="614"/>
      <c r="J271" s="289"/>
      <c r="K271" s="289"/>
      <c r="L271" s="289"/>
      <c r="M271" s="289"/>
      <c r="N271" s="289"/>
      <c r="O271" s="289"/>
      <c r="P271" s="289"/>
      <c r="Q271" s="289"/>
      <c r="R271" s="289"/>
      <c r="S271" s="289"/>
      <c r="T271" s="289"/>
      <c r="U271" s="289"/>
      <c r="V271" s="289"/>
      <c r="W271" s="289"/>
      <c r="X271" s="289"/>
      <c r="Y271" s="289"/>
      <c r="Z271" s="288"/>
      <c r="AA271" s="288"/>
      <c r="AB271" s="288"/>
      <c r="AC271" s="288"/>
      <c r="AD271" s="288"/>
      <c r="AE271" s="288"/>
      <c r="AF271" s="288"/>
      <c r="AG271" s="288"/>
      <c r="AH271" s="288"/>
      <c r="AI271" s="288"/>
      <c r="AJ271" s="288"/>
      <c r="AK271" s="288"/>
      <c r="AL271" s="288"/>
      <c r="AM271" s="288"/>
      <c r="AN271" s="288"/>
      <c r="AO271" s="288"/>
      <c r="AP271" s="288"/>
      <c r="AQ271" s="288"/>
      <c r="AR271" s="288"/>
      <c r="AS271" s="288"/>
      <c r="AT271" s="288"/>
      <c r="AU271" s="290"/>
    </row>
    <row r="272" spans="1:47" ht="21.75" customHeight="1" thickTop="1">
      <c r="A272" s="244"/>
      <c r="B272" s="250"/>
      <c r="C272" s="250"/>
      <c r="D272" s="250"/>
      <c r="E272" s="250"/>
      <c r="F272" s="257"/>
      <c r="G272" s="257"/>
      <c r="H272" s="257"/>
      <c r="I272" s="257"/>
      <c r="J272" s="252"/>
      <c r="K272" s="252"/>
      <c r="L272" s="252"/>
      <c r="M272" s="252"/>
      <c r="N272" s="252"/>
      <c r="O272" s="252"/>
      <c r="P272" s="252"/>
      <c r="Q272" s="252"/>
      <c r="R272" s="252"/>
      <c r="S272" s="252"/>
      <c r="T272" s="252"/>
      <c r="U272" s="252"/>
      <c r="V272" s="252"/>
      <c r="W272" s="252"/>
      <c r="X272" s="252"/>
      <c r="Y272" s="252"/>
      <c r="Z272" s="244"/>
      <c r="AA272" s="244"/>
      <c r="AB272" s="244"/>
      <c r="AC272" s="244"/>
      <c r="AD272" s="244"/>
      <c r="AE272" s="244"/>
      <c r="AF272" s="244"/>
      <c r="AG272" s="244"/>
      <c r="AH272" s="244"/>
      <c r="AI272" s="244"/>
      <c r="AJ272" s="244"/>
      <c r="AK272" s="244"/>
      <c r="AL272" s="244"/>
      <c r="AM272" s="244"/>
      <c r="AN272" s="244"/>
      <c r="AO272" s="244"/>
      <c r="AP272" s="244"/>
      <c r="AQ272" s="244"/>
      <c r="AR272" s="244"/>
      <c r="AS272" s="244"/>
      <c r="AT272" s="244"/>
      <c r="AU272" s="258"/>
    </row>
    <row r="273" spans="1:47" ht="21" customHeight="1" thickBot="1">
      <c r="A273" s="259"/>
      <c r="B273" s="259"/>
      <c r="C273" s="259"/>
      <c r="D273" s="259"/>
      <c r="E273" s="259"/>
      <c r="F273" s="259"/>
      <c r="G273" s="259"/>
      <c r="H273" s="259"/>
      <c r="I273" s="259"/>
      <c r="J273" s="259"/>
      <c r="K273" s="259"/>
      <c r="L273" s="259"/>
      <c r="M273" s="259"/>
      <c r="N273" s="259"/>
      <c r="O273" s="259"/>
      <c r="P273" s="259"/>
      <c r="Q273" s="259"/>
      <c r="R273" s="259"/>
      <c r="S273" s="259"/>
      <c r="T273" s="259"/>
      <c r="U273" s="259"/>
      <c r="V273" s="259"/>
      <c r="W273" s="259"/>
      <c r="X273" s="259"/>
      <c r="Y273" s="259"/>
      <c r="Z273" s="259"/>
      <c r="AA273" s="259"/>
      <c r="AB273" s="259"/>
      <c r="AC273" s="259"/>
      <c r="AD273" s="259"/>
      <c r="AE273" s="259"/>
      <c r="AF273" s="259"/>
      <c r="AG273" s="259"/>
      <c r="AH273" s="259"/>
      <c r="AI273" s="259"/>
      <c r="AJ273" s="259"/>
      <c r="AK273" s="259"/>
      <c r="AL273" s="259"/>
      <c r="AM273" s="259"/>
      <c r="AN273" s="259"/>
      <c r="AO273" s="259"/>
      <c r="AP273" s="259"/>
      <c r="AQ273" s="259"/>
      <c r="AR273" s="259"/>
      <c r="AS273" s="259"/>
      <c r="AT273" s="259"/>
      <c r="AU273" s="259"/>
    </row>
    <row r="274" spans="1:47" ht="21.6" thickTop="1">
      <c r="A274" s="272" t="s">
        <v>107</v>
      </c>
      <c r="B274" s="273"/>
      <c r="C274" s="274"/>
      <c r="D274" s="275"/>
      <c r="E274" s="276"/>
      <c r="F274" s="276"/>
      <c r="G274" s="277"/>
      <c r="H274" s="278"/>
      <c r="I274" s="277"/>
      <c r="J274" s="279"/>
      <c r="K274" s="279"/>
      <c r="L274" s="279"/>
      <c r="M274" s="279"/>
      <c r="N274" s="279"/>
      <c r="O274" s="279"/>
      <c r="P274" s="279"/>
      <c r="Q274" s="279"/>
      <c r="R274" s="279"/>
      <c r="S274" s="279"/>
      <c r="T274" s="279"/>
      <c r="U274" s="279"/>
      <c r="V274" s="279"/>
      <c r="W274" s="279"/>
      <c r="X274" s="279"/>
      <c r="Y274" s="279"/>
      <c r="Z274" s="277"/>
      <c r="AA274" s="277"/>
      <c r="AB274" s="277"/>
      <c r="AC274" s="277"/>
      <c r="AD274" s="277"/>
      <c r="AE274" s="277"/>
      <c r="AF274" s="277"/>
      <c r="AG274" s="277"/>
      <c r="AH274" s="277"/>
      <c r="AI274" s="277"/>
      <c r="AJ274" s="277"/>
      <c r="AK274" s="277"/>
      <c r="AL274" s="277"/>
      <c r="AM274" s="277"/>
      <c r="AN274" s="277"/>
      <c r="AO274" s="277"/>
      <c r="AP274" s="277"/>
      <c r="AQ274" s="277"/>
      <c r="AR274" s="277"/>
      <c r="AS274" s="277"/>
      <c r="AT274" s="277"/>
      <c r="AU274" s="280"/>
    </row>
    <row r="275" spans="1:47" ht="21">
      <c r="A275" s="640" t="s">
        <v>109</v>
      </c>
      <c r="B275" s="640"/>
      <c r="C275" s="641" t="str">
        <f>+'PRESUPUESTO GENERAL'!B20</f>
        <v>ESTRUCTURA</v>
      </c>
      <c r="D275" s="642"/>
      <c r="E275" s="643"/>
      <c r="F275" s="643"/>
      <c r="G275" s="643"/>
      <c r="H275" s="643"/>
      <c r="I275" s="643"/>
      <c r="J275" s="643"/>
      <c r="K275" s="643"/>
      <c r="L275" s="643"/>
      <c r="M275" s="643"/>
      <c r="N275" s="643"/>
      <c r="O275" s="643"/>
      <c r="P275" s="643"/>
      <c r="Q275" s="643"/>
      <c r="R275" s="643"/>
      <c r="S275" s="643"/>
      <c r="T275" s="643"/>
      <c r="U275" s="643"/>
      <c r="V275" s="643"/>
      <c r="W275" s="643"/>
      <c r="X275" s="643"/>
      <c r="Y275" s="643"/>
      <c r="Z275" s="643"/>
      <c r="AA275" s="643"/>
      <c r="AB275" s="643"/>
      <c r="AC275" s="643"/>
      <c r="AD275" s="643"/>
      <c r="AE275" s="643"/>
      <c r="AF275" s="644"/>
      <c r="AG275" s="645" t="s">
        <v>8</v>
      </c>
      <c r="AH275" s="646"/>
      <c r="AI275" s="646"/>
      <c r="AJ275" s="646"/>
      <c r="AK275" s="646"/>
      <c r="AL275" s="646"/>
      <c r="AM275" s="647"/>
      <c r="AN275" s="648" t="str">
        <f>+'PRESUPUESTO GENERAL'!C24</f>
        <v>ML</v>
      </c>
      <c r="AO275" s="649"/>
      <c r="AP275" s="649"/>
      <c r="AQ275" s="649"/>
      <c r="AR275" s="649"/>
      <c r="AS275" s="649"/>
      <c r="AT275" s="650"/>
      <c r="AU275" s="281"/>
    </row>
    <row r="276" spans="1:47" ht="21">
      <c r="A276" s="651" t="s">
        <v>110</v>
      </c>
      <c r="B276" s="651"/>
      <c r="C276" s="211">
        <f>+'PRESUPUESTO GENERAL'!A24</f>
        <v>3.4</v>
      </c>
      <c r="D276" s="652" t="str">
        <f>+'PRESUPUESTO GENERAL'!B24</f>
        <v>Columnas cto 3000 P.S.I. 0,25*0,25 ref 4 No 4, E No 3C/0,15</v>
      </c>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4"/>
      <c r="AG276" s="645" t="s">
        <v>111</v>
      </c>
      <c r="AH276" s="646"/>
      <c r="AI276" s="646"/>
      <c r="AJ276" s="646"/>
      <c r="AK276" s="646"/>
      <c r="AL276" s="646"/>
      <c r="AM276" s="647"/>
      <c r="AN276" s="655">
        <f>+J290</f>
        <v>34.200000000000003</v>
      </c>
      <c r="AO276" s="649"/>
      <c r="AP276" s="649"/>
      <c r="AQ276" s="649"/>
      <c r="AR276" s="649"/>
      <c r="AS276" s="649"/>
      <c r="AT276" s="650"/>
      <c r="AU276" s="281"/>
    </row>
    <row r="277" spans="1:47" ht="21">
      <c r="A277" s="213"/>
      <c r="B277" s="213"/>
      <c r="C277" s="213"/>
      <c r="D277" s="213"/>
      <c r="E277" s="213"/>
      <c r="F277" s="213"/>
      <c r="G277" s="213"/>
      <c r="H277" s="214"/>
      <c r="I277" s="213"/>
      <c r="J277" s="213"/>
      <c r="K277" s="627"/>
      <c r="L277" s="627"/>
      <c r="M277" s="627"/>
      <c r="N277" s="627"/>
      <c r="O277" s="627"/>
      <c r="P277" s="627"/>
      <c r="Q277" s="627"/>
      <c r="R277" s="627"/>
      <c r="S277" s="627"/>
      <c r="T277" s="627"/>
      <c r="U277" s="627"/>
      <c r="V277" s="627"/>
      <c r="W277" s="627"/>
      <c r="X277" s="627"/>
      <c r="Y277" s="627"/>
      <c r="Z277" s="627"/>
      <c r="AA277" s="628"/>
      <c r="AB277" s="627"/>
      <c r="AC277" s="627"/>
      <c r="AD277" s="627"/>
      <c r="AE277" s="627"/>
      <c r="AF277" s="627"/>
      <c r="AG277" s="627"/>
      <c r="AH277" s="627"/>
      <c r="AI277" s="627"/>
      <c r="AJ277" s="627"/>
      <c r="AK277" s="627"/>
      <c r="AL277" s="627"/>
      <c r="AM277" s="627"/>
      <c r="AN277" s="627"/>
      <c r="AO277" s="627"/>
      <c r="AP277" s="627"/>
      <c r="AQ277" s="627"/>
      <c r="AR277" s="627"/>
      <c r="AS277" s="627"/>
      <c r="AT277" s="627"/>
      <c r="AU277" s="281"/>
    </row>
    <row r="278" spans="1:47" ht="21">
      <c r="A278" s="629" t="s">
        <v>112</v>
      </c>
      <c r="B278" s="610"/>
      <c r="C278" s="630" t="s">
        <v>113</v>
      </c>
      <c r="D278" s="630"/>
      <c r="E278" s="630"/>
      <c r="F278" s="630"/>
      <c r="G278" s="630" t="s">
        <v>114</v>
      </c>
      <c r="H278" s="631" t="s">
        <v>115</v>
      </c>
      <c r="I278" s="630" t="s">
        <v>116</v>
      </c>
      <c r="J278" s="630" t="s">
        <v>64</v>
      </c>
      <c r="K278" s="633"/>
      <c r="L278" s="633"/>
      <c r="M278" s="633"/>
      <c r="N278" s="633"/>
      <c r="O278" s="633"/>
      <c r="P278" s="633"/>
      <c r="Q278" s="633"/>
      <c r="R278" s="633"/>
      <c r="S278" s="633"/>
      <c r="T278" s="633"/>
      <c r="U278" s="633"/>
      <c r="V278" s="633"/>
      <c r="W278" s="633"/>
      <c r="X278" s="633"/>
      <c r="Y278" s="633"/>
      <c r="Z278" s="633"/>
      <c r="AA278" s="633"/>
      <c r="AB278" s="633"/>
      <c r="AC278" s="633"/>
      <c r="AD278" s="633"/>
      <c r="AE278" s="633"/>
      <c r="AF278" s="633"/>
      <c r="AG278" s="633"/>
      <c r="AH278" s="633"/>
      <c r="AI278" s="633"/>
      <c r="AJ278" s="633"/>
      <c r="AK278" s="633"/>
      <c r="AL278" s="633"/>
      <c r="AM278" s="633"/>
      <c r="AN278" s="633"/>
      <c r="AO278" s="633"/>
      <c r="AP278" s="633"/>
      <c r="AQ278" s="633"/>
      <c r="AR278" s="633"/>
      <c r="AS278" s="633"/>
      <c r="AT278" s="633"/>
      <c r="AU278" s="281"/>
    </row>
    <row r="279" spans="1:47" ht="21">
      <c r="A279" s="603"/>
      <c r="B279" s="604"/>
      <c r="C279" s="215" t="s">
        <v>117</v>
      </c>
      <c r="D279" s="215" t="s">
        <v>118</v>
      </c>
      <c r="E279" s="215" t="s">
        <v>119</v>
      </c>
      <c r="F279" s="215" t="s">
        <v>120</v>
      </c>
      <c r="G279" s="630"/>
      <c r="H279" s="632"/>
      <c r="I279" s="630"/>
      <c r="J279" s="630"/>
      <c r="K279" s="633"/>
      <c r="L279" s="633"/>
      <c r="M279" s="633"/>
      <c r="N279" s="633"/>
      <c r="O279" s="633"/>
      <c r="P279" s="633"/>
      <c r="Q279" s="633"/>
      <c r="R279" s="633"/>
      <c r="S279" s="633"/>
      <c r="T279" s="633"/>
      <c r="U279" s="633"/>
      <c r="V279" s="633"/>
      <c r="W279" s="633"/>
      <c r="X279" s="633"/>
      <c r="Y279" s="633"/>
      <c r="Z279" s="633"/>
      <c r="AA279" s="633"/>
      <c r="AB279" s="633"/>
      <c r="AC279" s="633"/>
      <c r="AD279" s="633"/>
      <c r="AE279" s="633"/>
      <c r="AF279" s="633"/>
      <c r="AG279" s="633"/>
      <c r="AH279" s="633"/>
      <c r="AI279" s="633"/>
      <c r="AJ279" s="633"/>
      <c r="AK279" s="633"/>
      <c r="AL279" s="633"/>
      <c r="AM279" s="633"/>
      <c r="AN279" s="633"/>
      <c r="AO279" s="633"/>
      <c r="AP279" s="633"/>
      <c r="AQ279" s="633"/>
      <c r="AR279" s="633"/>
      <c r="AS279" s="633"/>
      <c r="AT279" s="633"/>
      <c r="AU279" s="281"/>
    </row>
    <row r="280" spans="1:47" ht="21">
      <c r="A280" s="634"/>
      <c r="B280" s="635"/>
      <c r="C280" s="638"/>
      <c r="D280" s="638"/>
      <c r="E280" s="638"/>
      <c r="F280" s="638"/>
      <c r="G280" s="638"/>
      <c r="H280" s="638"/>
      <c r="I280" s="638"/>
      <c r="J280" s="638"/>
      <c r="K280" s="333"/>
      <c r="L280" s="334"/>
      <c r="M280" s="334"/>
      <c r="N280" s="334"/>
      <c r="O280" s="334"/>
      <c r="P280" s="334"/>
      <c r="Q280" s="334"/>
      <c r="R280" s="334"/>
      <c r="S280" s="334"/>
      <c r="T280" s="334"/>
      <c r="U280" s="334"/>
      <c r="V280" s="334"/>
      <c r="W280" s="334"/>
      <c r="X280" s="334"/>
      <c r="Y280" s="334"/>
      <c r="Z280" s="334"/>
      <c r="AA280" s="334"/>
      <c r="AB280" s="334"/>
      <c r="AC280" s="334"/>
      <c r="AD280" s="334"/>
      <c r="AE280" s="334"/>
      <c r="AF280" s="334"/>
      <c r="AG280" s="334"/>
      <c r="AH280" s="334"/>
      <c r="AI280" s="334"/>
      <c r="AJ280" s="334"/>
      <c r="AK280" s="334"/>
      <c r="AL280" s="334"/>
      <c r="AM280" s="334"/>
      <c r="AN280" s="334"/>
      <c r="AO280" s="334"/>
      <c r="AP280" s="334"/>
      <c r="AQ280" s="334"/>
      <c r="AR280" s="334"/>
      <c r="AS280" s="334"/>
      <c r="AT280" s="335"/>
      <c r="AU280" s="281"/>
    </row>
    <row r="281" spans="1:47" ht="21">
      <c r="A281" s="636"/>
      <c r="B281" s="637"/>
      <c r="C281" s="639"/>
      <c r="D281" s="639"/>
      <c r="E281" s="639"/>
      <c r="F281" s="639"/>
      <c r="G281" s="639"/>
      <c r="H281" s="639"/>
      <c r="I281" s="639"/>
      <c r="J281" s="639"/>
      <c r="K281" s="333"/>
      <c r="L281" s="334"/>
      <c r="M281" s="334"/>
      <c r="N281" s="334"/>
      <c r="O281" s="334"/>
      <c r="P281" s="334"/>
      <c r="Q281" s="334"/>
      <c r="R281" s="334"/>
      <c r="S281" s="334"/>
      <c r="T281" s="334"/>
      <c r="U281" s="334"/>
      <c r="V281" s="334"/>
      <c r="W281" s="334"/>
      <c r="X281" s="334"/>
      <c r="Y281" s="334"/>
      <c r="Z281" s="334"/>
      <c r="AA281" s="334"/>
      <c r="AB281" s="334"/>
      <c r="AC281" s="334"/>
      <c r="AD281" s="334"/>
      <c r="AE281" s="334"/>
      <c r="AF281" s="334"/>
      <c r="AG281" s="334"/>
      <c r="AH281" s="334"/>
      <c r="AI281" s="334"/>
      <c r="AJ281" s="334"/>
      <c r="AK281" s="334"/>
      <c r="AL281" s="334"/>
      <c r="AM281" s="334"/>
      <c r="AN281" s="334"/>
      <c r="AO281" s="334"/>
      <c r="AP281" s="334"/>
      <c r="AQ281" s="334"/>
      <c r="AR281" s="334"/>
      <c r="AS281" s="334"/>
      <c r="AT281" s="335"/>
      <c r="AU281" s="281"/>
    </row>
    <row r="282" spans="1:47" ht="21">
      <c r="A282" s="656" t="s">
        <v>253</v>
      </c>
      <c r="B282" s="660"/>
      <c r="C282" s="620">
        <v>2.5</v>
      </c>
      <c r="D282" s="620"/>
      <c r="E282" s="622"/>
      <c r="F282" s="620"/>
      <c r="G282" s="661">
        <f>C282</f>
        <v>2.5</v>
      </c>
      <c r="H282" s="620">
        <v>11</v>
      </c>
      <c r="I282" s="620" t="s">
        <v>7</v>
      </c>
      <c r="J282" s="624">
        <f>G282*H282</f>
        <v>27.5</v>
      </c>
      <c r="K282" s="333"/>
      <c r="L282" s="334"/>
      <c r="M282" s="334"/>
      <c r="N282" s="334"/>
      <c r="O282" s="334"/>
      <c r="P282" s="334"/>
      <c r="Q282" s="334"/>
      <c r="R282" s="334"/>
      <c r="S282" s="334"/>
      <c r="T282" s="334"/>
      <c r="U282" s="334"/>
      <c r="V282" s="334"/>
      <c r="W282" s="334"/>
      <c r="X282" s="334"/>
      <c r="Y282" s="334"/>
      <c r="Z282" s="334"/>
      <c r="AA282" s="334"/>
      <c r="AB282" s="334"/>
      <c r="AC282" s="334"/>
      <c r="AD282" s="334"/>
      <c r="AE282" s="334"/>
      <c r="AF282" s="334"/>
      <c r="AG282" s="334"/>
      <c r="AH282" s="334"/>
      <c r="AI282" s="334"/>
      <c r="AJ282" s="334"/>
      <c r="AK282" s="334"/>
      <c r="AL282" s="334"/>
      <c r="AM282" s="334"/>
      <c r="AN282" s="334"/>
      <c r="AO282" s="334"/>
      <c r="AP282" s="334"/>
      <c r="AQ282" s="334"/>
      <c r="AR282" s="334"/>
      <c r="AS282" s="334"/>
      <c r="AT282" s="335"/>
      <c r="AU282" s="282"/>
    </row>
    <row r="283" spans="1:47" ht="21">
      <c r="A283" s="617"/>
      <c r="B283" s="618"/>
      <c r="C283" s="621"/>
      <c r="D283" s="621"/>
      <c r="E283" s="623"/>
      <c r="F283" s="621"/>
      <c r="G283" s="620"/>
      <c r="H283" s="621"/>
      <c r="I283" s="621"/>
      <c r="J283" s="625"/>
      <c r="K283" s="333"/>
      <c r="L283" s="334"/>
      <c r="M283" s="334"/>
      <c r="N283" s="334"/>
      <c r="O283" s="334"/>
      <c r="P283" s="334"/>
      <c r="Q283" s="334"/>
      <c r="R283" s="334"/>
      <c r="S283" s="334"/>
      <c r="T283" s="334"/>
      <c r="U283" s="334"/>
      <c r="V283" s="334"/>
      <c r="W283" s="334"/>
      <c r="X283" s="334"/>
      <c r="Y283" s="334"/>
      <c r="Z283" s="334"/>
      <c r="AA283" s="334"/>
      <c r="AB283" s="334"/>
      <c r="AC283" s="334"/>
      <c r="AD283" s="334"/>
      <c r="AE283" s="334"/>
      <c r="AF283" s="334"/>
      <c r="AG283" s="334"/>
      <c r="AH283" s="334"/>
      <c r="AI283" s="334"/>
      <c r="AJ283" s="334"/>
      <c r="AK283" s="334"/>
      <c r="AL283" s="334"/>
      <c r="AM283" s="334"/>
      <c r="AN283" s="334"/>
      <c r="AO283" s="334"/>
      <c r="AP283" s="334"/>
      <c r="AQ283" s="334"/>
      <c r="AR283" s="334"/>
      <c r="AS283" s="334"/>
      <c r="AT283" s="335"/>
      <c r="AU283" s="282"/>
    </row>
    <row r="284" spans="1:47" ht="21">
      <c r="A284" s="656" t="s">
        <v>254</v>
      </c>
      <c r="B284" s="660"/>
      <c r="C284" s="677">
        <v>0.2</v>
      </c>
      <c r="D284" s="620"/>
      <c r="E284" s="622"/>
      <c r="F284" s="620"/>
      <c r="G284" s="661">
        <f t="shared" ref="G284" si="18">C284</f>
        <v>0.2</v>
      </c>
      <c r="H284" s="620">
        <v>11</v>
      </c>
      <c r="I284" s="620" t="s">
        <v>7</v>
      </c>
      <c r="J284" s="624">
        <f t="shared" ref="J284" si="19">G284*H284</f>
        <v>2.2000000000000002</v>
      </c>
      <c r="K284" s="333"/>
      <c r="L284" s="334"/>
      <c r="M284" s="334"/>
      <c r="N284" s="334"/>
      <c r="O284" s="334"/>
      <c r="P284" s="334"/>
      <c r="Q284" s="334"/>
      <c r="R284" s="334"/>
      <c r="S284" s="334"/>
      <c r="T284" s="334"/>
      <c r="U284" s="334"/>
      <c r="V284" s="334"/>
      <c r="W284" s="334"/>
      <c r="X284" s="334"/>
      <c r="Y284" s="334"/>
      <c r="Z284" s="334"/>
      <c r="AA284" s="334"/>
      <c r="AB284" s="334"/>
      <c r="AC284" s="334"/>
      <c r="AD284" s="334"/>
      <c r="AE284" s="334"/>
      <c r="AF284" s="334"/>
      <c r="AG284" s="334"/>
      <c r="AH284" s="334"/>
      <c r="AI284" s="334"/>
      <c r="AJ284" s="334"/>
      <c r="AK284" s="334"/>
      <c r="AL284" s="334"/>
      <c r="AM284" s="334"/>
      <c r="AN284" s="334"/>
      <c r="AO284" s="334"/>
      <c r="AP284" s="334"/>
      <c r="AQ284" s="334"/>
      <c r="AR284" s="334"/>
      <c r="AS284" s="334"/>
      <c r="AT284" s="335"/>
      <c r="AU284" s="282"/>
    </row>
    <row r="285" spans="1:47" ht="21">
      <c r="A285" s="617"/>
      <c r="B285" s="618"/>
      <c r="C285" s="678"/>
      <c r="D285" s="621"/>
      <c r="E285" s="623"/>
      <c r="F285" s="621"/>
      <c r="G285" s="620"/>
      <c r="H285" s="621"/>
      <c r="I285" s="621"/>
      <c r="J285" s="625"/>
      <c r="K285" s="333"/>
      <c r="L285" s="334"/>
      <c r="M285" s="334"/>
      <c r="N285" s="334"/>
      <c r="O285" s="334"/>
      <c r="P285" s="334"/>
      <c r="Q285" s="334"/>
      <c r="R285" s="334"/>
      <c r="S285" s="334"/>
      <c r="T285" s="334"/>
      <c r="U285" s="334"/>
      <c r="V285" s="334"/>
      <c r="W285" s="334"/>
      <c r="X285" s="334"/>
      <c r="Y285" s="334"/>
      <c r="Z285" s="334"/>
      <c r="AA285" s="334"/>
      <c r="AB285" s="334"/>
      <c r="AC285" s="334"/>
      <c r="AD285" s="334"/>
      <c r="AE285" s="334"/>
      <c r="AF285" s="334"/>
      <c r="AG285" s="334"/>
      <c r="AH285" s="334"/>
      <c r="AI285" s="334"/>
      <c r="AJ285" s="334"/>
      <c r="AK285" s="334"/>
      <c r="AL285" s="334"/>
      <c r="AM285" s="334"/>
      <c r="AN285" s="334"/>
      <c r="AO285" s="334"/>
      <c r="AP285" s="334"/>
      <c r="AQ285" s="334"/>
      <c r="AR285" s="334"/>
      <c r="AS285" s="334"/>
      <c r="AT285" s="335"/>
      <c r="AU285" s="282"/>
    </row>
    <row r="286" spans="1:47" ht="21">
      <c r="A286" s="656" t="s">
        <v>255</v>
      </c>
      <c r="B286" s="660"/>
      <c r="C286" s="661">
        <v>1</v>
      </c>
      <c r="D286" s="620"/>
      <c r="E286" s="622"/>
      <c r="F286" s="620"/>
      <c r="G286" s="661">
        <f t="shared" ref="G286:G288" si="20">C286</f>
        <v>1</v>
      </c>
      <c r="H286" s="620">
        <v>3</v>
      </c>
      <c r="I286" s="620" t="s">
        <v>7</v>
      </c>
      <c r="J286" s="624">
        <f t="shared" ref="J286:J288" si="21">G286*H286</f>
        <v>3</v>
      </c>
      <c r="K286" s="333"/>
      <c r="L286" s="334"/>
      <c r="M286" s="334"/>
      <c r="N286" s="334"/>
      <c r="O286" s="334"/>
      <c r="P286" s="334"/>
      <c r="Q286" s="334"/>
      <c r="R286" s="334"/>
      <c r="S286" s="334"/>
      <c r="T286" s="334"/>
      <c r="U286" s="334"/>
      <c r="V286" s="334"/>
      <c r="W286" s="334"/>
      <c r="X286" s="334"/>
      <c r="Y286" s="334"/>
      <c r="Z286" s="334"/>
      <c r="AA286" s="334"/>
      <c r="AB286" s="334"/>
      <c r="AC286" s="334"/>
      <c r="AD286" s="334"/>
      <c r="AE286" s="334"/>
      <c r="AF286" s="334"/>
      <c r="AG286" s="334"/>
      <c r="AH286" s="334"/>
      <c r="AI286" s="334"/>
      <c r="AJ286" s="334"/>
      <c r="AK286" s="334"/>
      <c r="AL286" s="334"/>
      <c r="AM286" s="334"/>
      <c r="AN286" s="334"/>
      <c r="AO286" s="334"/>
      <c r="AP286" s="334"/>
      <c r="AQ286" s="334"/>
      <c r="AR286" s="334"/>
      <c r="AS286" s="334"/>
      <c r="AT286" s="335"/>
      <c r="AU286" s="281"/>
    </row>
    <row r="287" spans="1:47" ht="21">
      <c r="A287" s="617"/>
      <c r="B287" s="618"/>
      <c r="C287" s="620"/>
      <c r="D287" s="621"/>
      <c r="E287" s="623"/>
      <c r="F287" s="621"/>
      <c r="G287" s="620"/>
      <c r="H287" s="621"/>
      <c r="I287" s="621"/>
      <c r="J287" s="625"/>
      <c r="K287" s="333"/>
      <c r="L287" s="334"/>
      <c r="M287" s="334"/>
      <c r="N287" s="334"/>
      <c r="O287" s="334"/>
      <c r="P287" s="334"/>
      <c r="Q287" s="334"/>
      <c r="R287" s="334"/>
      <c r="S287" s="334"/>
      <c r="T287" s="334"/>
      <c r="U287" s="334"/>
      <c r="V287" s="334"/>
      <c r="W287" s="334"/>
      <c r="X287" s="334"/>
      <c r="Y287" s="334"/>
      <c r="Z287" s="334"/>
      <c r="AA287" s="334"/>
      <c r="AB287" s="334"/>
      <c r="AC287" s="334"/>
      <c r="AD287" s="334"/>
      <c r="AE287" s="334"/>
      <c r="AF287" s="334"/>
      <c r="AG287" s="334"/>
      <c r="AH287" s="334"/>
      <c r="AI287" s="334"/>
      <c r="AJ287" s="334"/>
      <c r="AK287" s="334"/>
      <c r="AL287" s="334"/>
      <c r="AM287" s="334"/>
      <c r="AN287" s="334"/>
      <c r="AO287" s="334"/>
      <c r="AP287" s="334"/>
      <c r="AQ287" s="334"/>
      <c r="AR287" s="334"/>
      <c r="AS287" s="334"/>
      <c r="AT287" s="335"/>
      <c r="AU287" s="281"/>
    </row>
    <row r="288" spans="1:47" ht="21">
      <c r="A288" s="656" t="s">
        <v>256</v>
      </c>
      <c r="B288" s="660"/>
      <c r="C288" s="661">
        <v>0.5</v>
      </c>
      <c r="D288" s="620"/>
      <c r="E288" s="622"/>
      <c r="F288" s="620"/>
      <c r="G288" s="661">
        <f t="shared" si="20"/>
        <v>0.5</v>
      </c>
      <c r="H288" s="620">
        <v>3</v>
      </c>
      <c r="I288" s="620" t="s">
        <v>7</v>
      </c>
      <c r="J288" s="624">
        <f t="shared" si="21"/>
        <v>1.5</v>
      </c>
      <c r="K288" s="333"/>
      <c r="L288" s="334"/>
      <c r="M288" s="334"/>
      <c r="N288" s="334"/>
      <c r="O288" s="334"/>
      <c r="P288" s="334"/>
      <c r="Q288" s="334"/>
      <c r="R288" s="334"/>
      <c r="S288" s="334"/>
      <c r="T288" s="334"/>
      <c r="U288" s="334"/>
      <c r="V288" s="334"/>
      <c r="W288" s="334"/>
      <c r="X288" s="334"/>
      <c r="Y288" s="334"/>
      <c r="Z288" s="334"/>
      <c r="AA288" s="334"/>
      <c r="AB288" s="334"/>
      <c r="AC288" s="334"/>
      <c r="AD288" s="334"/>
      <c r="AE288" s="334"/>
      <c r="AF288" s="334"/>
      <c r="AG288" s="334"/>
      <c r="AH288" s="334"/>
      <c r="AI288" s="334"/>
      <c r="AJ288" s="334"/>
      <c r="AK288" s="334"/>
      <c r="AL288" s="334"/>
      <c r="AM288" s="334"/>
      <c r="AN288" s="334"/>
      <c r="AO288" s="334"/>
      <c r="AP288" s="334"/>
      <c r="AQ288" s="334"/>
      <c r="AR288" s="334"/>
      <c r="AS288" s="334"/>
      <c r="AT288" s="335"/>
      <c r="AU288" s="281"/>
    </row>
    <row r="289" spans="1:47" ht="21">
      <c r="A289" s="617"/>
      <c r="B289" s="618"/>
      <c r="C289" s="620"/>
      <c r="D289" s="621"/>
      <c r="E289" s="623"/>
      <c r="F289" s="621"/>
      <c r="G289" s="620"/>
      <c r="H289" s="621"/>
      <c r="I289" s="621"/>
      <c r="J289" s="625"/>
      <c r="K289" s="333"/>
      <c r="L289" s="334"/>
      <c r="M289" s="334"/>
      <c r="N289" s="334"/>
      <c r="O289" s="334"/>
      <c r="P289" s="334"/>
      <c r="Q289" s="334"/>
      <c r="R289" s="334"/>
      <c r="S289" s="334"/>
      <c r="T289" s="334"/>
      <c r="U289" s="334"/>
      <c r="V289" s="334"/>
      <c r="W289" s="334"/>
      <c r="X289" s="334"/>
      <c r="Y289" s="334"/>
      <c r="Z289" s="334"/>
      <c r="AA289" s="334"/>
      <c r="AB289" s="334"/>
      <c r="AC289" s="334"/>
      <c r="AD289" s="334"/>
      <c r="AE289" s="334"/>
      <c r="AF289" s="334"/>
      <c r="AG289" s="334"/>
      <c r="AH289" s="334"/>
      <c r="AI289" s="334"/>
      <c r="AJ289" s="334"/>
      <c r="AK289" s="334"/>
      <c r="AL289" s="334"/>
      <c r="AM289" s="334"/>
      <c r="AN289" s="334"/>
      <c r="AO289" s="334"/>
      <c r="AP289" s="334"/>
      <c r="AQ289" s="334"/>
      <c r="AR289" s="334"/>
      <c r="AS289" s="334"/>
      <c r="AT289" s="335"/>
      <c r="AU289" s="281"/>
    </row>
    <row r="290" spans="1:47" ht="21">
      <c r="A290" s="283"/>
      <c r="B290" s="225"/>
      <c r="C290" s="225"/>
      <c r="D290" s="225"/>
      <c r="E290" s="226" t="s">
        <v>121</v>
      </c>
      <c r="F290" s="227">
        <v>2</v>
      </c>
      <c r="G290" s="228" t="s">
        <v>122</v>
      </c>
      <c r="H290" s="229"/>
      <c r="I290" s="230" t="s">
        <v>64</v>
      </c>
      <c r="J290" s="231">
        <f>ROUND(SUM(J282:J289),F290)</f>
        <v>34.200000000000003</v>
      </c>
      <c r="K290" s="336"/>
      <c r="L290" s="337"/>
      <c r="M290" s="337"/>
      <c r="N290" s="337"/>
      <c r="O290" s="337"/>
      <c r="P290" s="337"/>
      <c r="Q290" s="334"/>
      <c r="R290" s="334"/>
      <c r="S290" s="334"/>
      <c r="T290" s="334"/>
      <c r="U290" s="334"/>
      <c r="V290" s="334"/>
      <c r="W290" s="334"/>
      <c r="X290" s="334"/>
      <c r="Y290" s="334"/>
      <c r="Z290" s="334"/>
      <c r="AA290" s="334"/>
      <c r="AB290" s="334"/>
      <c r="AC290" s="334"/>
      <c r="AD290" s="334"/>
      <c r="AE290" s="334"/>
      <c r="AF290" s="334"/>
      <c r="AG290" s="334"/>
      <c r="AH290" s="334"/>
      <c r="AI290" s="334"/>
      <c r="AJ290" s="334"/>
      <c r="AK290" s="334"/>
      <c r="AL290" s="334"/>
      <c r="AM290" s="334"/>
      <c r="AN290" s="334"/>
      <c r="AO290" s="334"/>
      <c r="AP290" s="334"/>
      <c r="AQ290" s="334"/>
      <c r="AR290" s="334"/>
      <c r="AS290" s="334"/>
      <c r="AT290" s="335"/>
      <c r="AU290" s="281"/>
    </row>
    <row r="291" spans="1:47" ht="21">
      <c r="A291" s="284"/>
      <c r="B291" s="233"/>
      <c r="C291" s="233"/>
      <c r="D291" s="233"/>
      <c r="E291" s="233"/>
      <c r="F291" s="233"/>
      <c r="G291" s="233"/>
      <c r="H291" s="233"/>
      <c r="I291" s="234"/>
      <c r="J291" s="233"/>
      <c r="K291" s="329"/>
      <c r="L291" s="339"/>
      <c r="M291" s="339"/>
      <c r="N291" s="339"/>
      <c r="O291" s="339"/>
      <c r="P291" s="339"/>
      <c r="Q291" s="340"/>
      <c r="R291" s="340"/>
      <c r="S291" s="340"/>
      <c r="T291" s="340"/>
      <c r="U291" s="340"/>
      <c r="V291" s="340"/>
      <c r="W291" s="340"/>
      <c r="X291" s="340"/>
      <c r="Y291" s="340"/>
      <c r="Z291" s="340"/>
      <c r="AA291" s="340"/>
      <c r="AB291" s="340"/>
      <c r="AC291" s="340"/>
      <c r="AD291" s="340"/>
      <c r="AE291" s="340"/>
      <c r="AF291" s="340"/>
      <c r="AG291" s="340"/>
      <c r="AH291" s="340"/>
      <c r="AI291" s="340"/>
      <c r="AJ291" s="340"/>
      <c r="AK291" s="340"/>
      <c r="AL291" s="340"/>
      <c r="AM291" s="340"/>
      <c r="AN291" s="340"/>
      <c r="AO291" s="340"/>
      <c r="AP291" s="340"/>
      <c r="AQ291" s="340"/>
      <c r="AR291" s="340"/>
      <c r="AS291" s="340"/>
      <c r="AT291" s="341"/>
      <c r="AU291" s="281"/>
    </row>
    <row r="292" spans="1:47" ht="21">
      <c r="A292" s="603"/>
      <c r="B292" s="604"/>
      <c r="C292" s="604"/>
      <c r="D292" s="604"/>
      <c r="E292" s="604"/>
      <c r="F292" s="604"/>
      <c r="G292" s="604"/>
      <c r="H292" s="604"/>
      <c r="I292" s="604"/>
      <c r="J292" s="235"/>
      <c r="K292" s="329"/>
      <c r="L292" s="339"/>
      <c r="M292" s="339"/>
      <c r="N292" s="339"/>
      <c r="O292" s="339"/>
      <c r="P292" s="339"/>
      <c r="Q292" s="340"/>
      <c r="R292" s="340"/>
      <c r="S292" s="340"/>
      <c r="T292" s="340"/>
      <c r="U292" s="340"/>
      <c r="V292" s="340"/>
      <c r="W292" s="340"/>
      <c r="X292" s="340"/>
      <c r="Y292" s="340"/>
      <c r="Z292" s="340"/>
      <c r="AA292" s="340"/>
      <c r="AB292" s="340"/>
      <c r="AC292" s="340"/>
      <c r="AD292" s="340"/>
      <c r="AE292" s="340"/>
      <c r="AF292" s="340"/>
      <c r="AG292" s="340"/>
      <c r="AH292" s="340"/>
      <c r="AI292" s="340"/>
      <c r="AJ292" s="340"/>
      <c r="AK292" s="340"/>
      <c r="AL292" s="340"/>
      <c r="AM292" s="340"/>
      <c r="AN292" s="340"/>
      <c r="AO292" s="340"/>
      <c r="AP292" s="340"/>
      <c r="AQ292" s="340"/>
      <c r="AR292" s="340"/>
      <c r="AS292" s="340"/>
      <c r="AT292" s="341"/>
      <c r="AU292" s="281"/>
    </row>
    <row r="293" spans="1:47" ht="42">
      <c r="A293" s="285" t="s">
        <v>123</v>
      </c>
      <c r="B293" s="605"/>
      <c r="C293" s="605"/>
      <c r="D293" s="605"/>
      <c r="E293" s="605"/>
      <c r="F293" s="605"/>
      <c r="G293" s="605"/>
      <c r="H293" s="605"/>
      <c r="I293" s="605"/>
      <c r="J293" s="605"/>
      <c r="K293" s="605"/>
      <c r="L293" s="605"/>
      <c r="M293" s="605"/>
      <c r="N293" s="605"/>
      <c r="O293" s="605"/>
      <c r="P293" s="605"/>
      <c r="Q293" s="605"/>
      <c r="R293" s="605"/>
      <c r="S293" s="605"/>
      <c r="T293" s="605"/>
      <c r="U293" s="605"/>
      <c r="V293" s="605"/>
      <c r="W293" s="605"/>
      <c r="X293" s="605"/>
      <c r="Y293" s="605"/>
      <c r="Z293" s="605"/>
      <c r="AA293" s="605"/>
      <c r="AB293" s="605"/>
      <c r="AC293" s="605"/>
      <c r="AD293" s="605"/>
      <c r="AE293" s="605"/>
      <c r="AF293" s="605"/>
      <c r="AG293" s="605"/>
      <c r="AH293" s="605"/>
      <c r="AI293" s="605"/>
      <c r="AJ293" s="605"/>
      <c r="AK293" s="605"/>
      <c r="AL293" s="605"/>
      <c r="AM293" s="605"/>
      <c r="AN293" s="605"/>
      <c r="AO293" s="605"/>
      <c r="AP293" s="605"/>
      <c r="AQ293" s="605"/>
      <c r="AR293" s="605"/>
      <c r="AS293" s="605"/>
      <c r="AT293" s="237"/>
      <c r="AU293" s="281"/>
    </row>
    <row r="294" spans="1:47" ht="21">
      <c r="A294" s="286"/>
      <c r="B294" s="606"/>
      <c r="C294" s="606"/>
      <c r="D294" s="606"/>
      <c r="E294" s="606"/>
      <c r="F294" s="606"/>
      <c r="G294" s="606"/>
      <c r="H294" s="606"/>
      <c r="I294" s="606"/>
      <c r="J294" s="606"/>
      <c r="K294" s="606"/>
      <c r="L294" s="606"/>
      <c r="M294" s="606"/>
      <c r="N294" s="606"/>
      <c r="O294" s="606"/>
      <c r="P294" s="606"/>
      <c r="Q294" s="606"/>
      <c r="R294" s="606"/>
      <c r="S294" s="606"/>
      <c r="T294" s="606"/>
      <c r="U294" s="606"/>
      <c r="V294" s="606"/>
      <c r="W294" s="606"/>
      <c r="X294" s="606"/>
      <c r="Y294" s="606"/>
      <c r="Z294" s="606"/>
      <c r="AA294" s="606"/>
      <c r="AB294" s="606"/>
      <c r="AC294" s="606"/>
      <c r="AD294" s="606"/>
      <c r="AE294" s="606"/>
      <c r="AF294" s="606"/>
      <c r="AG294" s="606"/>
      <c r="AH294" s="606"/>
      <c r="AI294" s="606"/>
      <c r="AJ294" s="606"/>
      <c r="AK294" s="606"/>
      <c r="AL294" s="606"/>
      <c r="AM294" s="606"/>
      <c r="AN294" s="606"/>
      <c r="AO294" s="606"/>
      <c r="AP294" s="606"/>
      <c r="AQ294" s="606"/>
      <c r="AR294" s="606"/>
      <c r="AS294" s="606"/>
      <c r="AT294" s="239"/>
      <c r="AU294" s="281"/>
    </row>
    <row r="295" spans="1:47" ht="21">
      <c r="A295" s="287"/>
      <c r="B295" s="607"/>
      <c r="C295" s="607"/>
      <c r="D295" s="607"/>
      <c r="E295" s="607"/>
      <c r="F295" s="607"/>
      <c r="G295" s="607"/>
      <c r="H295" s="607"/>
      <c r="I295" s="607"/>
      <c r="J295" s="607"/>
      <c r="K295" s="607"/>
      <c r="L295" s="607"/>
      <c r="M295" s="607"/>
      <c r="N295" s="607"/>
      <c r="O295" s="607"/>
      <c r="P295" s="607"/>
      <c r="Q295" s="607"/>
      <c r="R295" s="607"/>
      <c r="S295" s="607"/>
      <c r="T295" s="607"/>
      <c r="U295" s="607"/>
      <c r="V295" s="607"/>
      <c r="W295" s="607"/>
      <c r="X295" s="607"/>
      <c r="Y295" s="607"/>
      <c r="Z295" s="607"/>
      <c r="AA295" s="607"/>
      <c r="AB295" s="607"/>
      <c r="AC295" s="607"/>
      <c r="AD295" s="607"/>
      <c r="AE295" s="241"/>
      <c r="AF295" s="608" t="str">
        <f>"Item    " &amp; C276 &amp; "    Página   1   de   1  "</f>
        <v xml:space="preserve">Item    3,4    Página   1   de   1  </v>
      </c>
      <c r="AG295" s="609"/>
      <c r="AH295" s="609"/>
      <c r="AI295" s="609"/>
      <c r="AJ295" s="609"/>
      <c r="AK295" s="609"/>
      <c r="AL295" s="609"/>
      <c r="AM295" s="609"/>
      <c r="AN295" s="609"/>
      <c r="AO295" s="609"/>
      <c r="AP295" s="609"/>
      <c r="AQ295" s="609"/>
      <c r="AR295" s="609"/>
      <c r="AS295" s="609"/>
      <c r="AT295" s="609"/>
      <c r="AU295" s="281"/>
    </row>
    <row r="296" spans="1:47" ht="21">
      <c r="A296" s="233"/>
      <c r="B296" s="233"/>
      <c r="C296" s="233"/>
      <c r="D296" s="233"/>
      <c r="E296" s="610" t="s">
        <v>75</v>
      </c>
      <c r="F296" s="610"/>
      <c r="G296" s="233"/>
      <c r="H296" s="242"/>
      <c r="I296" s="233"/>
      <c r="J296" s="233"/>
      <c r="K296" s="233"/>
      <c r="L296" s="233"/>
      <c r="M296" s="233"/>
      <c r="N296" s="233"/>
      <c r="O296" s="233"/>
      <c r="P296" s="233"/>
      <c r="Q296" s="233"/>
      <c r="R296" s="233"/>
      <c r="S296" s="233"/>
      <c r="T296" s="233"/>
      <c r="U296" s="233"/>
      <c r="V296" s="233"/>
      <c r="W296" s="233"/>
      <c r="X296" s="233"/>
      <c r="Y296" s="233"/>
      <c r="Z296" s="233"/>
      <c r="AA296" s="233"/>
      <c r="AB296" s="233"/>
      <c r="AC296" s="233"/>
      <c r="AD296" s="233"/>
      <c r="AE296" s="233"/>
      <c r="AF296" s="233"/>
      <c r="AG296" s="233"/>
      <c r="AH296" s="233"/>
      <c r="AI296" s="233"/>
      <c r="AJ296" s="233"/>
      <c r="AK296" s="242"/>
      <c r="AL296" s="242"/>
      <c r="AM296" s="242"/>
      <c r="AN296" s="242"/>
      <c r="AO296" s="242"/>
      <c r="AP296" s="242"/>
      <c r="AQ296" s="242"/>
      <c r="AR296" s="242"/>
      <c r="AS296" s="242"/>
      <c r="AT296" s="242"/>
      <c r="AU296" s="281"/>
    </row>
    <row r="297" spans="1:47" ht="21">
      <c r="A297" s="233"/>
      <c r="B297" s="233"/>
      <c r="C297" s="233"/>
      <c r="D297" s="233"/>
      <c r="E297" s="233"/>
      <c r="F297" s="233"/>
      <c r="G297" s="233"/>
      <c r="H297" s="242"/>
      <c r="I297" s="233"/>
      <c r="J297" s="233"/>
      <c r="K297" s="233"/>
      <c r="L297" s="233"/>
      <c r="M297" s="233"/>
      <c r="N297" s="233"/>
      <c r="O297" s="233"/>
      <c r="P297" s="233"/>
      <c r="Q297" s="233"/>
      <c r="R297" s="233"/>
      <c r="S297" s="233"/>
      <c r="T297" s="233"/>
      <c r="U297" s="233"/>
      <c r="V297" s="233"/>
      <c r="W297" s="233"/>
      <c r="X297" s="233"/>
      <c r="Y297" s="233"/>
      <c r="Z297" s="233"/>
      <c r="AA297" s="233"/>
      <c r="AB297" s="233"/>
      <c r="AC297" s="233"/>
      <c r="AD297" s="233"/>
      <c r="AE297" s="233"/>
      <c r="AF297" s="233"/>
      <c r="AG297" s="233"/>
      <c r="AH297" s="233"/>
      <c r="AI297" s="233"/>
      <c r="AJ297" s="233"/>
      <c r="AK297" s="242"/>
      <c r="AL297" s="242"/>
      <c r="AM297" s="242"/>
      <c r="AN297" s="242"/>
      <c r="AO297" s="242"/>
      <c r="AP297" s="242"/>
      <c r="AQ297" s="242"/>
      <c r="AR297" s="242"/>
      <c r="AS297" s="242"/>
      <c r="AT297" s="242"/>
      <c r="AU297" s="281"/>
    </row>
    <row r="298" spans="1:47" ht="21">
      <c r="A298" s="233"/>
      <c r="B298" s="233"/>
      <c r="C298" s="233"/>
      <c r="D298" s="233"/>
      <c r="E298" s="233"/>
      <c r="F298" s="233"/>
      <c r="G298" s="233"/>
      <c r="H298" s="242"/>
      <c r="I298" s="233"/>
      <c r="J298" s="233"/>
      <c r="K298" s="233"/>
      <c r="L298" s="233"/>
      <c r="M298" s="233"/>
      <c r="N298" s="233"/>
      <c r="O298" s="233"/>
      <c r="P298" s="233"/>
      <c r="Q298" s="233"/>
      <c r="R298" s="233"/>
      <c r="S298" s="233"/>
      <c r="T298" s="233"/>
      <c r="U298" s="233"/>
      <c r="V298" s="233"/>
      <c r="W298" s="233"/>
      <c r="X298" s="233"/>
      <c r="Y298" s="233"/>
      <c r="Z298" s="233"/>
      <c r="AA298" s="233"/>
      <c r="AB298" s="233"/>
      <c r="AC298" s="233"/>
      <c r="AD298" s="233"/>
      <c r="AE298" s="233"/>
      <c r="AF298" s="233"/>
      <c r="AG298" s="233"/>
      <c r="AH298" s="233"/>
      <c r="AI298" s="233"/>
      <c r="AJ298" s="233"/>
      <c r="AK298" s="242"/>
      <c r="AL298" s="242"/>
      <c r="AM298" s="242"/>
      <c r="AN298" s="242"/>
      <c r="AO298" s="242"/>
      <c r="AP298" s="242"/>
      <c r="AQ298" s="242"/>
      <c r="AR298" s="242"/>
      <c r="AS298" s="242"/>
      <c r="AT298" s="242"/>
      <c r="AU298" s="281"/>
    </row>
    <row r="299" spans="1:47" ht="21">
      <c r="A299" s="244"/>
      <c r="B299" s="244"/>
      <c r="C299" s="245"/>
      <c r="D299" s="246"/>
      <c r="E299" s="247"/>
      <c r="F299" s="248"/>
      <c r="G299" s="248"/>
      <c r="H299" s="249"/>
      <c r="I299" s="248"/>
      <c r="J299" s="244"/>
      <c r="K299" s="244"/>
      <c r="L299" s="244"/>
      <c r="M299" s="244"/>
      <c r="N299" s="244"/>
      <c r="O299" s="244"/>
      <c r="P299" s="244"/>
      <c r="Q299" s="244"/>
      <c r="R299" s="244"/>
      <c r="S299" s="244"/>
      <c r="T299" s="244"/>
      <c r="U299" s="244"/>
      <c r="V299" s="244"/>
      <c r="W299" s="244"/>
      <c r="X299" s="244"/>
      <c r="Y299" s="244"/>
      <c r="Z299" s="244"/>
      <c r="AA299" s="244"/>
      <c r="AB299" s="244"/>
      <c r="AC299" s="244"/>
      <c r="AD299" s="244"/>
      <c r="AE299" s="244"/>
      <c r="AF299" s="244"/>
      <c r="AG299" s="244"/>
      <c r="AH299" s="244"/>
      <c r="AI299" s="244"/>
      <c r="AJ299" s="244"/>
      <c r="AK299" s="250"/>
      <c r="AL299" s="250"/>
      <c r="AM299" s="250"/>
      <c r="AN299" s="250"/>
      <c r="AO299" s="250"/>
      <c r="AP299" s="250"/>
      <c r="AQ299" s="250"/>
      <c r="AR299" s="250"/>
      <c r="AS299" s="250"/>
      <c r="AT299" s="250"/>
      <c r="AU299" s="281"/>
    </row>
    <row r="300" spans="1:47" ht="49.5" customHeight="1">
      <c r="A300" s="244"/>
      <c r="B300" s="611"/>
      <c r="C300" s="611"/>
      <c r="D300" s="611"/>
      <c r="E300" s="251"/>
      <c r="F300" s="659" t="str">
        <f>+F270</f>
        <v>ARQ. ANTONIO RUIZ TOVAR</v>
      </c>
      <c r="G300" s="659"/>
      <c r="H300" s="659"/>
      <c r="I300" s="659"/>
      <c r="J300" s="252"/>
      <c r="K300" s="252"/>
      <c r="L300" s="252"/>
      <c r="M300" s="252"/>
      <c r="N300" s="252"/>
      <c r="O300" s="252"/>
      <c r="P300" s="252"/>
      <c r="Q300" s="252"/>
      <c r="R300" s="252"/>
      <c r="S300" s="252"/>
      <c r="T300" s="252"/>
      <c r="U300" s="252"/>
      <c r="V300" s="252"/>
      <c r="W300" s="252"/>
      <c r="X300" s="252"/>
      <c r="Y300" s="252"/>
      <c r="Z300" s="244"/>
      <c r="AA300" s="244"/>
      <c r="AB300" s="244"/>
      <c r="AC300" s="244"/>
      <c r="AD300" s="244"/>
      <c r="AE300" s="244"/>
      <c r="AF300" s="244"/>
      <c r="AG300" s="244"/>
      <c r="AH300" s="244"/>
      <c r="AI300" s="244"/>
      <c r="AJ300" s="244"/>
      <c r="AK300" s="244"/>
      <c r="AL300" s="244"/>
      <c r="AM300" s="244"/>
      <c r="AN300" s="244"/>
      <c r="AO300" s="244"/>
      <c r="AP300" s="244"/>
      <c r="AQ300" s="244"/>
      <c r="AR300" s="244"/>
      <c r="AS300" s="244"/>
      <c r="AT300" s="244"/>
      <c r="AU300" s="281"/>
    </row>
    <row r="301" spans="1:47" ht="21.75" customHeight="1" thickBot="1">
      <c r="A301" s="288"/>
      <c r="B301" s="613"/>
      <c r="C301" s="613"/>
      <c r="D301" s="613"/>
      <c r="E301" s="613"/>
      <c r="F301" s="614" t="str">
        <f>+F271</f>
        <v>PROFESIONAL UNIVERSITARIO</v>
      </c>
      <c r="G301" s="614"/>
      <c r="H301" s="614"/>
      <c r="I301" s="614"/>
      <c r="J301" s="289"/>
      <c r="K301" s="289"/>
      <c r="L301" s="289"/>
      <c r="M301" s="289"/>
      <c r="N301" s="289"/>
      <c r="O301" s="289"/>
      <c r="P301" s="289"/>
      <c r="Q301" s="289"/>
      <c r="R301" s="289"/>
      <c r="S301" s="289"/>
      <c r="T301" s="289"/>
      <c r="U301" s="289"/>
      <c r="V301" s="289"/>
      <c r="W301" s="289"/>
      <c r="X301" s="289"/>
      <c r="Y301" s="289"/>
      <c r="Z301" s="288"/>
      <c r="AA301" s="288"/>
      <c r="AB301" s="288"/>
      <c r="AC301" s="288"/>
      <c r="AD301" s="288"/>
      <c r="AE301" s="288"/>
      <c r="AF301" s="288"/>
      <c r="AG301" s="288"/>
      <c r="AH301" s="288"/>
      <c r="AI301" s="288"/>
      <c r="AJ301" s="288"/>
      <c r="AK301" s="288"/>
      <c r="AL301" s="288"/>
      <c r="AM301" s="288"/>
      <c r="AN301" s="288"/>
      <c r="AO301" s="288"/>
      <c r="AP301" s="288"/>
      <c r="AQ301" s="288"/>
      <c r="AR301" s="288"/>
      <c r="AS301" s="288"/>
      <c r="AT301" s="288"/>
      <c r="AU301" s="290"/>
    </row>
    <row r="302" spans="1:47" ht="18.600000000000001" thickTop="1" thickBot="1">
      <c r="A302" s="259"/>
      <c r="B302" s="259"/>
      <c r="C302" s="259"/>
      <c r="D302" s="259"/>
      <c r="E302" s="259"/>
      <c r="F302" s="259"/>
      <c r="G302" s="259"/>
      <c r="H302" s="259"/>
      <c r="I302" s="259"/>
      <c r="J302" s="259"/>
      <c r="K302" s="259"/>
      <c r="L302" s="259"/>
      <c r="M302" s="259"/>
      <c r="N302" s="259"/>
      <c r="O302" s="259"/>
      <c r="P302" s="259"/>
      <c r="Q302" s="259"/>
      <c r="R302" s="259"/>
      <c r="S302" s="259"/>
      <c r="T302" s="259"/>
      <c r="U302" s="259"/>
      <c r="V302" s="259"/>
      <c r="W302" s="259"/>
      <c r="X302" s="259"/>
      <c r="Y302" s="259"/>
      <c r="Z302" s="259"/>
      <c r="AA302" s="259"/>
      <c r="AB302" s="259"/>
      <c r="AC302" s="259"/>
      <c r="AD302" s="259"/>
      <c r="AE302" s="259"/>
      <c r="AF302" s="259"/>
      <c r="AG302" s="259"/>
      <c r="AH302" s="259"/>
      <c r="AI302" s="259"/>
      <c r="AJ302" s="259"/>
      <c r="AK302" s="259"/>
      <c r="AL302" s="259"/>
      <c r="AM302" s="259"/>
      <c r="AN302" s="259"/>
      <c r="AO302" s="259"/>
      <c r="AP302" s="259"/>
      <c r="AQ302" s="259"/>
      <c r="AR302" s="259"/>
      <c r="AS302" s="259"/>
      <c r="AT302" s="259"/>
      <c r="AU302" s="259"/>
    </row>
    <row r="303" spans="1:47" ht="21.6" thickTop="1">
      <c r="A303" s="272" t="s">
        <v>107</v>
      </c>
      <c r="B303" s="273"/>
      <c r="C303" s="274"/>
      <c r="D303" s="275"/>
      <c r="E303" s="276"/>
      <c r="F303" s="276"/>
      <c r="G303" s="277"/>
      <c r="H303" s="278"/>
      <c r="I303" s="277"/>
      <c r="J303" s="279"/>
      <c r="K303" s="279"/>
      <c r="L303" s="279"/>
      <c r="M303" s="279"/>
      <c r="N303" s="279"/>
      <c r="O303" s="279"/>
      <c r="P303" s="279"/>
      <c r="Q303" s="279"/>
      <c r="R303" s="279"/>
      <c r="S303" s="279"/>
      <c r="T303" s="279"/>
      <c r="U303" s="279"/>
      <c r="V303" s="279"/>
      <c r="W303" s="279"/>
      <c r="X303" s="279"/>
      <c r="Y303" s="279"/>
      <c r="Z303" s="277"/>
      <c r="AA303" s="277"/>
      <c r="AB303" s="277"/>
      <c r="AC303" s="277"/>
      <c r="AD303" s="277"/>
      <c r="AE303" s="277"/>
      <c r="AF303" s="277"/>
      <c r="AG303" s="277"/>
      <c r="AH303" s="277"/>
      <c r="AI303" s="277"/>
      <c r="AJ303" s="277"/>
      <c r="AK303" s="277"/>
      <c r="AL303" s="277"/>
      <c r="AM303" s="277"/>
      <c r="AN303" s="277"/>
      <c r="AO303" s="277"/>
      <c r="AP303" s="277"/>
      <c r="AQ303" s="277"/>
      <c r="AR303" s="277"/>
      <c r="AS303" s="277"/>
      <c r="AT303" s="277"/>
      <c r="AU303" s="259"/>
    </row>
    <row r="304" spans="1:47" ht="21">
      <c r="A304" s="640" t="s">
        <v>109</v>
      </c>
      <c r="B304" s="640"/>
      <c r="C304" s="641" t="str">
        <f>+'PRESUPUESTO GENERAL'!B20</f>
        <v>ESTRUCTURA</v>
      </c>
      <c r="D304" s="642"/>
      <c r="E304" s="643"/>
      <c r="F304" s="643"/>
      <c r="G304" s="643"/>
      <c r="H304" s="643"/>
      <c r="I304" s="643"/>
      <c r="J304" s="643"/>
      <c r="K304" s="643"/>
      <c r="L304" s="643"/>
      <c r="M304" s="643"/>
      <c r="N304" s="643"/>
      <c r="O304" s="643"/>
      <c r="P304" s="643"/>
      <c r="Q304" s="643"/>
      <c r="R304" s="643"/>
      <c r="S304" s="643"/>
      <c r="T304" s="643"/>
      <c r="U304" s="643"/>
      <c r="V304" s="643"/>
      <c r="W304" s="643"/>
      <c r="X304" s="643"/>
      <c r="Y304" s="643"/>
      <c r="Z304" s="643"/>
      <c r="AA304" s="643"/>
      <c r="AB304" s="643"/>
      <c r="AC304" s="643"/>
      <c r="AD304" s="643"/>
      <c r="AE304" s="643"/>
      <c r="AF304" s="644"/>
      <c r="AG304" s="645" t="s">
        <v>8</v>
      </c>
      <c r="AH304" s="646"/>
      <c r="AI304" s="646"/>
      <c r="AJ304" s="646"/>
      <c r="AK304" s="646"/>
      <c r="AL304" s="646"/>
      <c r="AM304" s="647"/>
      <c r="AN304" s="648" t="str">
        <f>+'PRESUPUESTO GENERAL'!C26</f>
        <v>ML</v>
      </c>
      <c r="AO304" s="649"/>
      <c r="AP304" s="649"/>
      <c r="AQ304" s="649"/>
      <c r="AR304" s="649"/>
      <c r="AS304" s="649"/>
      <c r="AT304" s="650"/>
    </row>
    <row r="305" spans="1:46" ht="21">
      <c r="A305" s="651" t="s">
        <v>110</v>
      </c>
      <c r="B305" s="651"/>
      <c r="C305" s="211">
        <f>+'PRESUPUESTO GENERAL'!A25</f>
        <v>3.5</v>
      </c>
      <c r="D305" s="652" t="str">
        <f>+'PRESUPUESTO GENERAL'!B25</f>
        <v xml:space="preserve">viga cinta en concreto de 0,1 x 0,15 </v>
      </c>
      <c r="E305" s="653"/>
      <c r="F305" s="653"/>
      <c r="G305" s="653"/>
      <c r="H305" s="653"/>
      <c r="I305" s="653"/>
      <c r="J305" s="653"/>
      <c r="K305" s="653"/>
      <c r="L305" s="653"/>
      <c r="M305" s="653"/>
      <c r="N305" s="653"/>
      <c r="O305" s="653"/>
      <c r="P305" s="653"/>
      <c r="Q305" s="653"/>
      <c r="R305" s="653"/>
      <c r="S305" s="653"/>
      <c r="T305" s="653"/>
      <c r="U305" s="653"/>
      <c r="V305" s="653"/>
      <c r="W305" s="653"/>
      <c r="X305" s="653"/>
      <c r="Y305" s="653"/>
      <c r="Z305" s="653"/>
      <c r="AA305" s="653"/>
      <c r="AB305" s="653"/>
      <c r="AC305" s="653"/>
      <c r="AD305" s="653"/>
      <c r="AE305" s="653"/>
      <c r="AF305" s="654"/>
      <c r="AG305" s="645" t="s">
        <v>111</v>
      </c>
      <c r="AH305" s="646"/>
      <c r="AI305" s="646"/>
      <c r="AJ305" s="646"/>
      <c r="AK305" s="646"/>
      <c r="AL305" s="646"/>
      <c r="AM305" s="647"/>
      <c r="AN305" s="655">
        <f>+J319</f>
        <v>27.85</v>
      </c>
      <c r="AO305" s="649"/>
      <c r="AP305" s="649"/>
      <c r="AQ305" s="649"/>
      <c r="AR305" s="649"/>
      <c r="AS305" s="649"/>
      <c r="AT305" s="650"/>
    </row>
    <row r="306" spans="1:46" ht="21">
      <c r="A306" s="213"/>
      <c r="B306" s="213"/>
      <c r="C306" s="213"/>
      <c r="D306" s="213"/>
      <c r="E306" s="213"/>
      <c r="F306" s="213"/>
      <c r="G306" s="213"/>
      <c r="H306" s="214"/>
      <c r="I306" s="213"/>
      <c r="J306" s="213"/>
      <c r="K306" s="627"/>
      <c r="L306" s="627"/>
      <c r="M306" s="627"/>
      <c r="N306" s="627"/>
      <c r="O306" s="627"/>
      <c r="P306" s="627"/>
      <c r="Q306" s="627"/>
      <c r="R306" s="627"/>
      <c r="S306" s="627"/>
      <c r="T306" s="627"/>
      <c r="U306" s="627"/>
      <c r="V306" s="627"/>
      <c r="W306" s="627"/>
      <c r="X306" s="627"/>
      <c r="Y306" s="627"/>
      <c r="Z306" s="627"/>
      <c r="AA306" s="628"/>
      <c r="AB306" s="627"/>
      <c r="AC306" s="627"/>
      <c r="AD306" s="627"/>
      <c r="AE306" s="627"/>
      <c r="AF306" s="627"/>
      <c r="AG306" s="627"/>
      <c r="AH306" s="627"/>
      <c r="AI306" s="627"/>
      <c r="AJ306" s="627"/>
      <c r="AK306" s="627"/>
      <c r="AL306" s="627"/>
      <c r="AM306" s="627"/>
      <c r="AN306" s="627"/>
      <c r="AO306" s="627"/>
      <c r="AP306" s="627"/>
      <c r="AQ306" s="627"/>
      <c r="AR306" s="627"/>
      <c r="AS306" s="627"/>
      <c r="AT306" s="627"/>
    </row>
    <row r="307" spans="1:46" ht="21">
      <c r="A307" s="629" t="s">
        <v>112</v>
      </c>
      <c r="B307" s="610"/>
      <c r="C307" s="630" t="s">
        <v>113</v>
      </c>
      <c r="D307" s="630"/>
      <c r="E307" s="630"/>
      <c r="F307" s="630"/>
      <c r="G307" s="630" t="s">
        <v>114</v>
      </c>
      <c r="H307" s="631" t="s">
        <v>115</v>
      </c>
      <c r="I307" s="630" t="s">
        <v>116</v>
      </c>
      <c r="J307" s="630" t="s">
        <v>64</v>
      </c>
      <c r="K307" s="633"/>
      <c r="L307" s="633"/>
      <c r="M307" s="633"/>
      <c r="N307" s="633"/>
      <c r="O307" s="633"/>
      <c r="P307" s="633"/>
      <c r="Q307" s="633"/>
      <c r="R307" s="633"/>
      <c r="S307" s="633"/>
      <c r="T307" s="633"/>
      <c r="U307" s="633"/>
      <c r="V307" s="633"/>
      <c r="W307" s="633"/>
      <c r="X307" s="633"/>
      <c r="Y307" s="633"/>
      <c r="Z307" s="633"/>
      <c r="AA307" s="633"/>
      <c r="AB307" s="633"/>
      <c r="AC307" s="633"/>
      <c r="AD307" s="633"/>
      <c r="AE307" s="633"/>
      <c r="AF307" s="633"/>
      <c r="AG307" s="633"/>
      <c r="AH307" s="633"/>
      <c r="AI307" s="633"/>
      <c r="AJ307" s="633"/>
      <c r="AK307" s="633"/>
      <c r="AL307" s="633"/>
      <c r="AM307" s="633"/>
      <c r="AN307" s="633"/>
      <c r="AO307" s="633"/>
      <c r="AP307" s="633"/>
      <c r="AQ307" s="633"/>
      <c r="AR307" s="633"/>
      <c r="AS307" s="633"/>
      <c r="AT307" s="633"/>
    </row>
    <row r="308" spans="1:46" ht="21">
      <c r="A308" s="603"/>
      <c r="B308" s="604"/>
      <c r="C308" s="215" t="s">
        <v>117</v>
      </c>
      <c r="D308" s="215" t="s">
        <v>118</v>
      </c>
      <c r="E308" s="215" t="s">
        <v>119</v>
      </c>
      <c r="F308" s="215" t="s">
        <v>120</v>
      </c>
      <c r="G308" s="630"/>
      <c r="H308" s="632"/>
      <c r="I308" s="630"/>
      <c r="J308" s="630"/>
      <c r="K308" s="633"/>
      <c r="L308" s="633"/>
      <c r="M308" s="633"/>
      <c r="N308" s="633"/>
      <c r="O308" s="633"/>
      <c r="P308" s="633"/>
      <c r="Q308" s="633"/>
      <c r="R308" s="633"/>
      <c r="S308" s="633"/>
      <c r="T308" s="633"/>
      <c r="U308" s="633"/>
      <c r="V308" s="633"/>
      <c r="W308" s="633"/>
      <c r="X308" s="633"/>
      <c r="Y308" s="633"/>
      <c r="Z308" s="633"/>
      <c r="AA308" s="633"/>
      <c r="AB308" s="633"/>
      <c r="AC308" s="633"/>
      <c r="AD308" s="633"/>
      <c r="AE308" s="633"/>
      <c r="AF308" s="633"/>
      <c r="AG308" s="633"/>
      <c r="AH308" s="633"/>
      <c r="AI308" s="633"/>
      <c r="AJ308" s="633"/>
      <c r="AK308" s="633"/>
      <c r="AL308" s="633"/>
      <c r="AM308" s="633"/>
      <c r="AN308" s="633"/>
      <c r="AO308" s="633"/>
      <c r="AP308" s="633"/>
      <c r="AQ308" s="633"/>
      <c r="AR308" s="633"/>
      <c r="AS308" s="633"/>
      <c r="AT308" s="633"/>
    </row>
    <row r="309" spans="1:46" ht="21">
      <c r="A309" s="634"/>
      <c r="B309" s="635"/>
      <c r="C309" s="638"/>
      <c r="D309" s="638"/>
      <c r="E309" s="638"/>
      <c r="F309" s="638"/>
      <c r="G309" s="638"/>
      <c r="H309" s="638"/>
      <c r="I309" s="638"/>
      <c r="J309" s="638"/>
      <c r="K309" s="333"/>
      <c r="L309" s="334"/>
      <c r="M309" s="334"/>
      <c r="N309" s="334"/>
      <c r="O309" s="334"/>
      <c r="P309" s="334"/>
      <c r="Q309" s="334"/>
      <c r="R309" s="334"/>
      <c r="S309" s="334"/>
      <c r="T309" s="334"/>
      <c r="U309" s="334"/>
      <c r="V309" s="334"/>
      <c r="W309" s="334"/>
      <c r="X309" s="334"/>
      <c r="Y309" s="334"/>
      <c r="Z309" s="334"/>
      <c r="AA309" s="334"/>
      <c r="AB309" s="334"/>
      <c r="AC309" s="334"/>
      <c r="AD309" s="334"/>
      <c r="AE309" s="334"/>
      <c r="AF309" s="334"/>
      <c r="AG309" s="334"/>
      <c r="AH309" s="334"/>
      <c r="AI309" s="334"/>
      <c r="AJ309" s="334"/>
      <c r="AK309" s="334"/>
      <c r="AL309" s="334"/>
      <c r="AM309" s="334"/>
      <c r="AN309" s="334"/>
      <c r="AO309" s="334"/>
      <c r="AP309" s="334"/>
      <c r="AQ309" s="334"/>
      <c r="AR309" s="334"/>
      <c r="AS309" s="334"/>
      <c r="AT309" s="335"/>
    </row>
    <row r="310" spans="1:46" ht="21">
      <c r="A310" s="636"/>
      <c r="B310" s="637"/>
      <c r="C310" s="639"/>
      <c r="D310" s="639"/>
      <c r="E310" s="639"/>
      <c r="F310" s="639"/>
      <c r="G310" s="639"/>
      <c r="H310" s="639"/>
      <c r="I310" s="639"/>
      <c r="J310" s="639"/>
      <c r="K310" s="333"/>
      <c r="L310" s="334"/>
      <c r="M310" s="334"/>
      <c r="N310" s="334"/>
      <c r="O310" s="334"/>
      <c r="P310" s="334"/>
      <c r="Q310" s="334"/>
      <c r="R310" s="334"/>
      <c r="S310" s="334"/>
      <c r="T310" s="334"/>
      <c r="U310" s="334"/>
      <c r="V310" s="334"/>
      <c r="W310" s="334"/>
      <c r="X310" s="334"/>
      <c r="Y310" s="334"/>
      <c r="Z310" s="334"/>
      <c r="AA310" s="334"/>
      <c r="AB310" s="334"/>
      <c r="AC310" s="334"/>
      <c r="AD310" s="334"/>
      <c r="AE310" s="334"/>
      <c r="AF310" s="334"/>
      <c r="AG310" s="334"/>
      <c r="AH310" s="334"/>
      <c r="AI310" s="334"/>
      <c r="AJ310" s="334"/>
      <c r="AK310" s="334"/>
      <c r="AL310" s="334"/>
      <c r="AM310" s="334"/>
      <c r="AN310" s="334"/>
      <c r="AO310" s="334"/>
      <c r="AP310" s="334"/>
      <c r="AQ310" s="334"/>
      <c r="AR310" s="334"/>
      <c r="AS310" s="334"/>
      <c r="AT310" s="335"/>
    </row>
    <row r="311" spans="1:46" ht="21">
      <c r="A311" s="656" t="s">
        <v>257</v>
      </c>
      <c r="B311" s="660"/>
      <c r="C311" s="620">
        <v>6.2</v>
      </c>
      <c r="D311" s="620"/>
      <c r="E311" s="622"/>
      <c r="F311" s="620"/>
      <c r="G311" s="661">
        <f>C311</f>
        <v>6.2</v>
      </c>
      <c r="H311" s="620">
        <v>3</v>
      </c>
      <c r="I311" s="620" t="s">
        <v>7</v>
      </c>
      <c r="J311" s="624">
        <f>G311*H311</f>
        <v>18.600000000000001</v>
      </c>
      <c r="K311" s="333"/>
      <c r="L311" s="334"/>
      <c r="M311" s="334"/>
      <c r="N311" s="334"/>
      <c r="O311" s="334"/>
      <c r="P311" s="334"/>
      <c r="Q311" s="334"/>
      <c r="R311" s="334"/>
      <c r="S311" s="334"/>
      <c r="T311" s="334"/>
      <c r="U311" s="334"/>
      <c r="V311" s="334"/>
      <c r="W311" s="334"/>
      <c r="X311" s="334"/>
      <c r="Y311" s="334"/>
      <c r="Z311" s="334"/>
      <c r="AA311" s="334"/>
      <c r="AB311" s="334"/>
      <c r="AC311" s="334"/>
      <c r="AD311" s="334"/>
      <c r="AE311" s="334"/>
      <c r="AF311" s="334"/>
      <c r="AG311" s="334"/>
      <c r="AH311" s="334"/>
      <c r="AI311" s="334"/>
      <c r="AJ311" s="334"/>
      <c r="AK311" s="334"/>
      <c r="AL311" s="334"/>
      <c r="AM311" s="334"/>
      <c r="AN311" s="334"/>
      <c r="AO311" s="334"/>
      <c r="AP311" s="334"/>
      <c r="AQ311" s="334"/>
      <c r="AR311" s="334"/>
      <c r="AS311" s="334"/>
      <c r="AT311" s="335"/>
    </row>
    <row r="312" spans="1:46" ht="21">
      <c r="A312" s="617"/>
      <c r="B312" s="618"/>
      <c r="C312" s="621"/>
      <c r="D312" s="621"/>
      <c r="E312" s="623"/>
      <c r="F312" s="621"/>
      <c r="G312" s="620"/>
      <c r="H312" s="621"/>
      <c r="I312" s="621"/>
      <c r="J312" s="625"/>
      <c r="K312" s="333"/>
      <c r="L312" s="334"/>
      <c r="M312" s="334"/>
      <c r="N312" s="334"/>
      <c r="O312" s="334"/>
      <c r="P312" s="334"/>
      <c r="Q312" s="334"/>
      <c r="R312" s="334"/>
      <c r="S312" s="334"/>
      <c r="T312" s="334"/>
      <c r="U312" s="334"/>
      <c r="V312" s="334"/>
      <c r="W312" s="334"/>
      <c r="X312" s="334"/>
      <c r="Y312" s="334"/>
      <c r="Z312" s="334"/>
      <c r="AA312" s="334"/>
      <c r="AB312" s="334"/>
      <c r="AC312" s="334"/>
      <c r="AD312" s="334"/>
      <c r="AE312" s="334"/>
      <c r="AF312" s="334"/>
      <c r="AG312" s="334"/>
      <c r="AH312" s="334"/>
      <c r="AI312" s="334"/>
      <c r="AJ312" s="334"/>
      <c r="AK312" s="334"/>
      <c r="AL312" s="334"/>
      <c r="AM312" s="334"/>
      <c r="AN312" s="334"/>
      <c r="AO312" s="334"/>
      <c r="AP312" s="334"/>
      <c r="AQ312" s="334"/>
      <c r="AR312" s="334"/>
      <c r="AS312" s="334"/>
      <c r="AT312" s="335"/>
    </row>
    <row r="313" spans="1:46" ht="21">
      <c r="A313" s="656"/>
      <c r="B313" s="660"/>
      <c r="C313" s="677">
        <v>9.25</v>
      </c>
      <c r="D313" s="677"/>
      <c r="E313" s="722"/>
      <c r="F313" s="677"/>
      <c r="G313" s="736"/>
      <c r="H313" s="677">
        <v>1</v>
      </c>
      <c r="I313" s="677"/>
      <c r="J313" s="737">
        <f>C313*H313</f>
        <v>9.25</v>
      </c>
      <c r="K313" s="333"/>
      <c r="L313" s="334"/>
      <c r="M313" s="334"/>
      <c r="N313" s="334"/>
      <c r="O313" s="334"/>
      <c r="P313" s="334"/>
      <c r="Q313" s="334"/>
      <c r="R313" s="334"/>
      <c r="S313" s="334"/>
      <c r="T313" s="334"/>
      <c r="U313" s="334"/>
      <c r="V313" s="334"/>
      <c r="W313" s="334"/>
      <c r="X313" s="334"/>
      <c r="Y313" s="334"/>
      <c r="Z313" s="334"/>
      <c r="AA313" s="334"/>
      <c r="AB313" s="334"/>
      <c r="AC313" s="334"/>
      <c r="AD313" s="334"/>
      <c r="AE313" s="334"/>
      <c r="AF313" s="334"/>
      <c r="AG313" s="334"/>
      <c r="AH313" s="334"/>
      <c r="AI313" s="334"/>
      <c r="AJ313" s="334"/>
      <c r="AK313" s="334"/>
      <c r="AL313" s="334"/>
      <c r="AM313" s="334"/>
      <c r="AN313" s="334"/>
      <c r="AO313" s="334"/>
      <c r="AP313" s="334"/>
      <c r="AQ313" s="334"/>
      <c r="AR313" s="334"/>
      <c r="AS313" s="334"/>
      <c r="AT313" s="335"/>
    </row>
    <row r="314" spans="1:46" ht="21">
      <c r="A314" s="617"/>
      <c r="B314" s="618"/>
      <c r="C314" s="678"/>
      <c r="D314" s="678"/>
      <c r="E314" s="717"/>
      <c r="F314" s="678"/>
      <c r="G314" s="677"/>
      <c r="H314" s="678"/>
      <c r="I314" s="678"/>
      <c r="J314" s="738"/>
      <c r="K314" s="333"/>
      <c r="L314" s="334"/>
      <c r="M314" s="334"/>
      <c r="N314" s="334"/>
      <c r="O314" s="334"/>
      <c r="P314" s="334"/>
      <c r="Q314" s="334"/>
      <c r="R314" s="334"/>
      <c r="S314" s="334"/>
      <c r="T314" s="334"/>
      <c r="U314" s="334"/>
      <c r="V314" s="334"/>
      <c r="W314" s="334"/>
      <c r="X314" s="334"/>
      <c r="Y314" s="334"/>
      <c r="Z314" s="334"/>
      <c r="AA314" s="334"/>
      <c r="AB314" s="334"/>
      <c r="AC314" s="334"/>
      <c r="AD314" s="334"/>
      <c r="AE314" s="334"/>
      <c r="AF314" s="334"/>
      <c r="AG314" s="334"/>
      <c r="AH314" s="334"/>
      <c r="AI314" s="334"/>
      <c r="AJ314" s="334"/>
      <c r="AK314" s="334"/>
      <c r="AL314" s="334"/>
      <c r="AM314" s="334"/>
      <c r="AN314" s="334"/>
      <c r="AO314" s="334"/>
      <c r="AP314" s="334"/>
      <c r="AQ314" s="334"/>
      <c r="AR314" s="334"/>
      <c r="AS314" s="334"/>
      <c r="AT314" s="335"/>
    </row>
    <row r="315" spans="1:46" ht="21">
      <c r="A315" s="656"/>
      <c r="B315" s="660"/>
      <c r="C315" s="661"/>
      <c r="D315" s="620"/>
      <c r="E315" s="622"/>
      <c r="F315" s="620"/>
      <c r="G315" s="661">
        <f>+C315</f>
        <v>0</v>
      </c>
      <c r="H315" s="620"/>
      <c r="I315" s="620"/>
      <c r="J315" s="624">
        <f>G315*H315</f>
        <v>0</v>
      </c>
      <c r="K315" s="333"/>
      <c r="L315" s="334"/>
      <c r="M315" s="334"/>
      <c r="N315" s="334"/>
      <c r="O315" s="334"/>
      <c r="P315" s="334"/>
      <c r="Q315" s="334"/>
      <c r="R315" s="334"/>
      <c r="S315" s="334"/>
      <c r="T315" s="334"/>
      <c r="U315" s="334"/>
      <c r="V315" s="334"/>
      <c r="W315" s="334"/>
      <c r="X315" s="334"/>
      <c r="Y315" s="334"/>
      <c r="Z315" s="334"/>
      <c r="AA315" s="334"/>
      <c r="AB315" s="334"/>
      <c r="AC315" s="334"/>
      <c r="AD315" s="334"/>
      <c r="AE315" s="334"/>
      <c r="AF315" s="334"/>
      <c r="AG315" s="334"/>
      <c r="AH315" s="334"/>
      <c r="AI315" s="334"/>
      <c r="AJ315" s="334"/>
      <c r="AK315" s="334"/>
      <c r="AL315" s="334"/>
      <c r="AM315" s="334"/>
      <c r="AN315" s="334"/>
      <c r="AO315" s="334"/>
      <c r="AP315" s="334"/>
      <c r="AQ315" s="334"/>
      <c r="AR315" s="334"/>
      <c r="AS315" s="334"/>
      <c r="AT315" s="335"/>
    </row>
    <row r="316" spans="1:46" ht="21">
      <c r="A316" s="617"/>
      <c r="B316" s="618"/>
      <c r="C316" s="620"/>
      <c r="D316" s="621"/>
      <c r="E316" s="623"/>
      <c r="F316" s="621"/>
      <c r="G316" s="620"/>
      <c r="H316" s="621"/>
      <c r="I316" s="621"/>
      <c r="J316" s="625"/>
      <c r="K316" s="333"/>
      <c r="L316" s="334"/>
      <c r="M316" s="334"/>
      <c r="N316" s="334"/>
      <c r="O316" s="334"/>
      <c r="P316" s="334"/>
      <c r="Q316" s="334"/>
      <c r="R316" s="334"/>
      <c r="S316" s="334"/>
      <c r="T316" s="334"/>
      <c r="U316" s="334"/>
      <c r="V316" s="334"/>
      <c r="W316" s="334"/>
      <c r="X316" s="334"/>
      <c r="Y316" s="334"/>
      <c r="Z316" s="334"/>
      <c r="AA316" s="334"/>
      <c r="AB316" s="334"/>
      <c r="AC316" s="334"/>
      <c r="AD316" s="334"/>
      <c r="AE316" s="334"/>
      <c r="AF316" s="334"/>
      <c r="AG316" s="334"/>
      <c r="AH316" s="334"/>
      <c r="AI316" s="334"/>
      <c r="AJ316" s="334"/>
      <c r="AK316" s="334"/>
      <c r="AL316" s="334"/>
      <c r="AM316" s="334"/>
      <c r="AN316" s="334"/>
      <c r="AO316" s="334"/>
      <c r="AP316" s="334"/>
      <c r="AQ316" s="334"/>
      <c r="AR316" s="334"/>
      <c r="AS316" s="334"/>
      <c r="AT316" s="335"/>
    </row>
    <row r="317" spans="1:46" ht="21">
      <c r="A317" s="656"/>
      <c r="B317" s="660"/>
      <c r="C317" s="661"/>
      <c r="D317" s="620"/>
      <c r="E317" s="622"/>
      <c r="F317" s="620"/>
      <c r="G317" s="661"/>
      <c r="H317" s="620"/>
      <c r="I317" s="620"/>
      <c r="J317" s="624"/>
      <c r="K317" s="333"/>
      <c r="L317" s="334"/>
      <c r="M317" s="334"/>
      <c r="N317" s="334"/>
      <c r="O317" s="334"/>
      <c r="P317" s="334"/>
      <c r="Q317" s="334"/>
      <c r="R317" s="334"/>
      <c r="S317" s="334"/>
      <c r="T317" s="334"/>
      <c r="U317" s="334"/>
      <c r="V317" s="334"/>
      <c r="W317" s="334"/>
      <c r="X317" s="334"/>
      <c r="Y317" s="334"/>
      <c r="Z317" s="334"/>
      <c r="AA317" s="334"/>
      <c r="AB317" s="334"/>
      <c r="AC317" s="334"/>
      <c r="AD317" s="334"/>
      <c r="AE317" s="334"/>
      <c r="AF317" s="334"/>
      <c r="AG317" s="334"/>
      <c r="AH317" s="334"/>
      <c r="AI317" s="334"/>
      <c r="AJ317" s="334"/>
      <c r="AK317" s="334"/>
      <c r="AL317" s="334"/>
      <c r="AM317" s="334"/>
      <c r="AN317" s="334"/>
      <c r="AO317" s="334"/>
      <c r="AP317" s="334"/>
      <c r="AQ317" s="334"/>
      <c r="AR317" s="334"/>
      <c r="AS317" s="334"/>
      <c r="AT317" s="335"/>
    </row>
    <row r="318" spans="1:46" ht="21">
      <c r="A318" s="617"/>
      <c r="B318" s="618"/>
      <c r="C318" s="620"/>
      <c r="D318" s="621"/>
      <c r="E318" s="623"/>
      <c r="F318" s="621"/>
      <c r="G318" s="620"/>
      <c r="H318" s="621"/>
      <c r="I318" s="621"/>
      <c r="J318" s="625"/>
      <c r="K318" s="333"/>
      <c r="L318" s="334"/>
      <c r="M318" s="334"/>
      <c r="N318" s="334"/>
      <c r="O318" s="334"/>
      <c r="P318" s="334"/>
      <c r="Q318" s="334"/>
      <c r="R318" s="334"/>
      <c r="S318" s="334"/>
      <c r="T318" s="334"/>
      <c r="U318" s="334"/>
      <c r="V318" s="334"/>
      <c r="W318" s="334"/>
      <c r="X318" s="334"/>
      <c r="Y318" s="334"/>
      <c r="Z318" s="334"/>
      <c r="AA318" s="334"/>
      <c r="AB318" s="334"/>
      <c r="AC318" s="334"/>
      <c r="AD318" s="334"/>
      <c r="AE318" s="334"/>
      <c r="AF318" s="334"/>
      <c r="AG318" s="334"/>
      <c r="AH318" s="334"/>
      <c r="AI318" s="334"/>
      <c r="AJ318" s="334"/>
      <c r="AK318" s="334"/>
      <c r="AL318" s="334"/>
      <c r="AM318" s="334"/>
      <c r="AN318" s="334"/>
      <c r="AO318" s="334"/>
      <c r="AP318" s="334"/>
      <c r="AQ318" s="334"/>
      <c r="AR318" s="334"/>
      <c r="AS318" s="334"/>
      <c r="AT318" s="335"/>
    </row>
    <row r="319" spans="1:46" ht="21">
      <c r="A319" s="283"/>
      <c r="B319" s="225"/>
      <c r="C319" s="225"/>
      <c r="D319" s="225"/>
      <c r="E319" s="226" t="s">
        <v>121</v>
      </c>
      <c r="F319" s="227">
        <v>2</v>
      </c>
      <c r="G319" s="228" t="s">
        <v>122</v>
      </c>
      <c r="H319" s="229"/>
      <c r="I319" s="230" t="s">
        <v>64</v>
      </c>
      <c r="J319" s="231">
        <f>ROUND(SUM(J311:J316),F319)</f>
        <v>27.85</v>
      </c>
      <c r="K319" s="336"/>
      <c r="L319" s="337"/>
      <c r="M319" s="337"/>
      <c r="N319" s="337"/>
      <c r="O319" s="337"/>
      <c r="P319" s="337"/>
      <c r="Q319" s="334"/>
      <c r="R319" s="334"/>
      <c r="S319" s="334"/>
      <c r="T319" s="334"/>
      <c r="U319" s="334"/>
      <c r="V319" s="334"/>
      <c r="W319" s="334"/>
      <c r="X319" s="334"/>
      <c r="Y319" s="334"/>
      <c r="Z319" s="334"/>
      <c r="AA319" s="334"/>
      <c r="AB319" s="334"/>
      <c r="AC319" s="334"/>
      <c r="AD319" s="334"/>
      <c r="AE319" s="334"/>
      <c r="AF319" s="334"/>
      <c r="AG319" s="334"/>
      <c r="AH319" s="334"/>
      <c r="AI319" s="334"/>
      <c r="AJ319" s="334"/>
      <c r="AK319" s="334"/>
      <c r="AL319" s="334"/>
      <c r="AM319" s="334"/>
      <c r="AN319" s="334"/>
      <c r="AO319" s="334"/>
      <c r="AP319" s="334"/>
      <c r="AQ319" s="334"/>
      <c r="AR319" s="334"/>
      <c r="AS319" s="334"/>
      <c r="AT319" s="335"/>
    </row>
    <row r="320" spans="1:46" ht="21">
      <c r="A320" s="284"/>
      <c r="B320" s="233"/>
      <c r="C320" s="233"/>
      <c r="D320" s="233"/>
      <c r="E320" s="233"/>
      <c r="F320" s="233"/>
      <c r="G320" s="233"/>
      <c r="H320" s="233"/>
      <c r="I320" s="234"/>
      <c r="J320" s="233"/>
      <c r="K320" s="329"/>
      <c r="L320" s="339"/>
      <c r="M320" s="339"/>
      <c r="N320" s="339"/>
      <c r="O320" s="339"/>
      <c r="P320" s="339"/>
      <c r="Q320" s="340"/>
      <c r="R320" s="340"/>
      <c r="S320" s="340"/>
      <c r="T320" s="340"/>
      <c r="U320" s="340"/>
      <c r="V320" s="340"/>
      <c r="W320" s="340"/>
      <c r="X320" s="340"/>
      <c r="Y320" s="340"/>
      <c r="Z320" s="340"/>
      <c r="AA320" s="340"/>
      <c r="AB320" s="340"/>
      <c r="AC320" s="340"/>
      <c r="AD320" s="340"/>
      <c r="AE320" s="340"/>
      <c r="AF320" s="340"/>
      <c r="AG320" s="340"/>
      <c r="AH320" s="340"/>
      <c r="AI320" s="340"/>
      <c r="AJ320" s="340"/>
      <c r="AK320" s="340"/>
      <c r="AL320" s="340"/>
      <c r="AM320" s="340"/>
      <c r="AN320" s="340"/>
      <c r="AO320" s="340"/>
      <c r="AP320" s="340"/>
      <c r="AQ320" s="340"/>
      <c r="AR320" s="340"/>
      <c r="AS320" s="340"/>
      <c r="AT320" s="341"/>
    </row>
    <row r="321" spans="1:46" ht="21">
      <c r="A321" s="603"/>
      <c r="B321" s="604"/>
      <c r="C321" s="604"/>
      <c r="D321" s="604"/>
      <c r="E321" s="604"/>
      <c r="F321" s="604"/>
      <c r="G321" s="604"/>
      <c r="H321" s="604"/>
      <c r="I321" s="604"/>
      <c r="J321" s="235"/>
      <c r="K321" s="329"/>
      <c r="L321" s="339"/>
      <c r="M321" s="339"/>
      <c r="N321" s="339"/>
      <c r="O321" s="339"/>
      <c r="P321" s="339"/>
      <c r="Q321" s="340"/>
      <c r="R321" s="340"/>
      <c r="S321" s="340"/>
      <c r="T321" s="340"/>
      <c r="U321" s="340"/>
      <c r="V321" s="340"/>
      <c r="W321" s="340"/>
      <c r="X321" s="340"/>
      <c r="Y321" s="340"/>
      <c r="Z321" s="340"/>
      <c r="AA321" s="340"/>
      <c r="AB321" s="340"/>
      <c r="AC321" s="340"/>
      <c r="AD321" s="340"/>
      <c r="AE321" s="340"/>
      <c r="AF321" s="340"/>
      <c r="AG321" s="340"/>
      <c r="AH321" s="340"/>
      <c r="AI321" s="340"/>
      <c r="AJ321" s="340"/>
      <c r="AK321" s="340"/>
      <c r="AL321" s="340"/>
      <c r="AM321" s="340"/>
      <c r="AN321" s="340"/>
      <c r="AO321" s="340"/>
      <c r="AP321" s="340"/>
      <c r="AQ321" s="340"/>
      <c r="AR321" s="340"/>
      <c r="AS321" s="340"/>
      <c r="AT321" s="341"/>
    </row>
    <row r="322" spans="1:46" ht="42">
      <c r="A322" s="285" t="s">
        <v>123</v>
      </c>
      <c r="B322" s="605"/>
      <c r="C322" s="605"/>
      <c r="D322" s="605"/>
      <c r="E322" s="605"/>
      <c r="F322" s="605"/>
      <c r="G322" s="605"/>
      <c r="H322" s="605"/>
      <c r="I322" s="605"/>
      <c r="J322" s="605"/>
      <c r="K322" s="605"/>
      <c r="L322" s="605"/>
      <c r="M322" s="605"/>
      <c r="N322" s="605"/>
      <c r="O322" s="605"/>
      <c r="P322" s="605"/>
      <c r="Q322" s="605"/>
      <c r="R322" s="605"/>
      <c r="S322" s="605"/>
      <c r="T322" s="605"/>
      <c r="U322" s="605"/>
      <c r="V322" s="605"/>
      <c r="W322" s="605"/>
      <c r="X322" s="605"/>
      <c r="Y322" s="605"/>
      <c r="Z322" s="605"/>
      <c r="AA322" s="605"/>
      <c r="AB322" s="605"/>
      <c r="AC322" s="605"/>
      <c r="AD322" s="605"/>
      <c r="AE322" s="605"/>
      <c r="AF322" s="605"/>
      <c r="AG322" s="605"/>
      <c r="AH322" s="605"/>
      <c r="AI322" s="605"/>
      <c r="AJ322" s="605"/>
      <c r="AK322" s="605"/>
      <c r="AL322" s="605"/>
      <c r="AM322" s="605"/>
      <c r="AN322" s="605"/>
      <c r="AO322" s="605"/>
      <c r="AP322" s="605"/>
      <c r="AQ322" s="605"/>
      <c r="AR322" s="605"/>
      <c r="AS322" s="605"/>
      <c r="AT322" s="237"/>
    </row>
    <row r="323" spans="1:46" ht="21">
      <c r="A323" s="286"/>
      <c r="B323" s="606"/>
      <c r="C323" s="606"/>
      <c r="D323" s="606"/>
      <c r="E323" s="606"/>
      <c r="F323" s="606"/>
      <c r="G323" s="606"/>
      <c r="H323" s="606"/>
      <c r="I323" s="606"/>
      <c r="J323" s="606"/>
      <c r="K323" s="606"/>
      <c r="L323" s="606"/>
      <c r="M323" s="606"/>
      <c r="N323" s="606"/>
      <c r="O323" s="606"/>
      <c r="P323" s="606"/>
      <c r="Q323" s="606"/>
      <c r="R323" s="606"/>
      <c r="S323" s="606"/>
      <c r="T323" s="606"/>
      <c r="U323" s="606"/>
      <c r="V323" s="606"/>
      <c r="W323" s="606"/>
      <c r="X323" s="606"/>
      <c r="Y323" s="606"/>
      <c r="Z323" s="606"/>
      <c r="AA323" s="606"/>
      <c r="AB323" s="606"/>
      <c r="AC323" s="606"/>
      <c r="AD323" s="606"/>
      <c r="AE323" s="606"/>
      <c r="AF323" s="606"/>
      <c r="AG323" s="606"/>
      <c r="AH323" s="606"/>
      <c r="AI323" s="606"/>
      <c r="AJ323" s="606"/>
      <c r="AK323" s="606"/>
      <c r="AL323" s="606"/>
      <c r="AM323" s="606"/>
      <c r="AN323" s="606"/>
      <c r="AO323" s="606"/>
      <c r="AP323" s="606"/>
      <c r="AQ323" s="606"/>
      <c r="AR323" s="606"/>
      <c r="AS323" s="606"/>
      <c r="AT323" s="239"/>
    </row>
    <row r="324" spans="1:46" ht="21">
      <c r="A324" s="287"/>
      <c r="B324" s="607"/>
      <c r="C324" s="607"/>
      <c r="D324" s="607"/>
      <c r="E324" s="607"/>
      <c r="F324" s="607"/>
      <c r="G324" s="607"/>
      <c r="H324" s="607"/>
      <c r="I324" s="607"/>
      <c r="J324" s="607"/>
      <c r="K324" s="607"/>
      <c r="L324" s="607"/>
      <c r="M324" s="607"/>
      <c r="N324" s="607"/>
      <c r="O324" s="607"/>
      <c r="P324" s="607"/>
      <c r="Q324" s="607"/>
      <c r="R324" s="607"/>
      <c r="S324" s="607"/>
      <c r="T324" s="607"/>
      <c r="U324" s="607"/>
      <c r="V324" s="607"/>
      <c r="W324" s="607"/>
      <c r="X324" s="607"/>
      <c r="Y324" s="607"/>
      <c r="Z324" s="607"/>
      <c r="AA324" s="607"/>
      <c r="AB324" s="607"/>
      <c r="AC324" s="607"/>
      <c r="AD324" s="607"/>
      <c r="AE324" s="241"/>
      <c r="AF324" s="608" t="str">
        <f>"Item    " &amp; C305 &amp; "    Página   1   de   1  "</f>
        <v xml:space="preserve">Item    3,5    Página   1   de   1  </v>
      </c>
      <c r="AG324" s="609"/>
      <c r="AH324" s="609"/>
      <c r="AI324" s="609"/>
      <c r="AJ324" s="609"/>
      <c r="AK324" s="609"/>
      <c r="AL324" s="609"/>
      <c r="AM324" s="609"/>
      <c r="AN324" s="609"/>
      <c r="AO324" s="609"/>
      <c r="AP324" s="609"/>
      <c r="AQ324" s="609"/>
      <c r="AR324" s="609"/>
      <c r="AS324" s="609"/>
      <c r="AT324" s="609"/>
    </row>
    <row r="325" spans="1:46" ht="21">
      <c r="A325" s="233"/>
      <c r="B325" s="233"/>
      <c r="C325" s="233"/>
      <c r="D325" s="233"/>
      <c r="E325" s="610" t="s">
        <v>75</v>
      </c>
      <c r="F325" s="610"/>
      <c r="G325" s="233"/>
      <c r="H325" s="242"/>
      <c r="I325" s="233"/>
      <c r="J325" s="233"/>
      <c r="K325" s="233"/>
      <c r="L325" s="233"/>
      <c r="M325" s="233"/>
      <c r="N325" s="233"/>
      <c r="O325" s="233"/>
      <c r="P325" s="233"/>
      <c r="Q325" s="233"/>
      <c r="R325" s="233"/>
      <c r="S325" s="233"/>
      <c r="T325" s="233"/>
      <c r="U325" s="233"/>
      <c r="V325" s="233"/>
      <c r="W325" s="233"/>
      <c r="X325" s="233"/>
      <c r="Y325" s="233"/>
      <c r="Z325" s="233"/>
      <c r="AA325" s="233"/>
      <c r="AB325" s="233"/>
      <c r="AC325" s="233"/>
      <c r="AD325" s="233"/>
      <c r="AE325" s="233"/>
      <c r="AF325" s="233"/>
      <c r="AG325" s="233"/>
      <c r="AH325" s="233"/>
      <c r="AI325" s="233"/>
      <c r="AJ325" s="233"/>
      <c r="AK325" s="242"/>
      <c r="AL325" s="242"/>
      <c r="AM325" s="242"/>
      <c r="AN325" s="242"/>
      <c r="AO325" s="242"/>
      <c r="AP325" s="242"/>
      <c r="AQ325" s="242"/>
      <c r="AR325" s="242"/>
      <c r="AS325" s="242"/>
      <c r="AT325" s="242"/>
    </row>
    <row r="326" spans="1:46" ht="21">
      <c r="A326" s="233"/>
      <c r="B326" s="233"/>
      <c r="C326" s="233"/>
      <c r="D326" s="233"/>
      <c r="E326" s="233"/>
      <c r="F326" s="233"/>
      <c r="G326" s="233"/>
      <c r="H326" s="242"/>
      <c r="I326" s="233"/>
      <c r="J326" s="233"/>
      <c r="K326" s="233"/>
      <c r="L326" s="233"/>
      <c r="M326" s="233"/>
      <c r="N326" s="233"/>
      <c r="O326" s="233"/>
      <c r="P326" s="233"/>
      <c r="Q326" s="233"/>
      <c r="R326" s="233"/>
      <c r="S326" s="233"/>
      <c r="T326" s="233"/>
      <c r="U326" s="233"/>
      <c r="V326" s="233"/>
      <c r="W326" s="233"/>
      <c r="X326" s="233"/>
      <c r="Y326" s="233"/>
      <c r="Z326" s="233"/>
      <c r="AA326" s="233"/>
      <c r="AB326" s="233"/>
      <c r="AC326" s="233"/>
      <c r="AD326" s="233"/>
      <c r="AE326" s="233"/>
      <c r="AF326" s="233"/>
      <c r="AG326" s="233"/>
      <c r="AH326" s="233"/>
      <c r="AI326" s="233"/>
      <c r="AJ326" s="233"/>
      <c r="AK326" s="242"/>
      <c r="AL326" s="242"/>
      <c r="AM326" s="242"/>
      <c r="AN326" s="242"/>
      <c r="AO326" s="242"/>
      <c r="AP326" s="242"/>
      <c r="AQ326" s="242"/>
      <c r="AR326" s="242"/>
      <c r="AS326" s="242"/>
      <c r="AT326" s="242"/>
    </row>
    <row r="327" spans="1:46" ht="21">
      <c r="A327" s="233"/>
      <c r="B327" s="233"/>
      <c r="C327" s="233"/>
      <c r="D327" s="233"/>
      <c r="E327" s="233"/>
      <c r="F327" s="233"/>
      <c r="G327" s="233"/>
      <c r="H327" s="242"/>
      <c r="I327" s="233"/>
      <c r="J327" s="233"/>
      <c r="K327" s="233"/>
      <c r="L327" s="233"/>
      <c r="M327" s="233"/>
      <c r="N327" s="233"/>
      <c r="O327" s="233"/>
      <c r="P327" s="233"/>
      <c r="Q327" s="233"/>
      <c r="R327" s="233"/>
      <c r="S327" s="233"/>
      <c r="T327" s="233"/>
      <c r="U327" s="233"/>
      <c r="V327" s="233"/>
      <c r="W327" s="233"/>
      <c r="X327" s="233"/>
      <c r="Y327" s="233"/>
      <c r="Z327" s="233"/>
      <c r="AA327" s="233"/>
      <c r="AB327" s="233"/>
      <c r="AC327" s="233"/>
      <c r="AD327" s="233"/>
      <c r="AE327" s="233"/>
      <c r="AF327" s="233"/>
      <c r="AG327" s="233"/>
      <c r="AH327" s="233"/>
      <c r="AI327" s="233"/>
      <c r="AJ327" s="233"/>
      <c r="AK327" s="242"/>
      <c r="AL327" s="242"/>
      <c r="AM327" s="242"/>
      <c r="AN327" s="242"/>
      <c r="AO327" s="242"/>
      <c r="AP327" s="242"/>
      <c r="AQ327" s="242"/>
      <c r="AR327" s="242"/>
      <c r="AS327" s="242"/>
      <c r="AT327" s="242"/>
    </row>
    <row r="328" spans="1:46" ht="21">
      <c r="A328" s="244"/>
      <c r="B328" s="244"/>
      <c r="C328" s="245"/>
      <c r="D328" s="246"/>
      <c r="E328" s="247"/>
      <c r="F328" s="248"/>
      <c r="G328" s="248"/>
      <c r="H328" s="249"/>
      <c r="I328" s="248"/>
      <c r="J328" s="244"/>
      <c r="K328" s="244"/>
      <c r="L328" s="244"/>
      <c r="M328" s="244"/>
      <c r="N328" s="244"/>
      <c r="O328" s="244"/>
      <c r="P328" s="244"/>
      <c r="Q328" s="244"/>
      <c r="R328" s="244"/>
      <c r="S328" s="244"/>
      <c r="T328" s="244"/>
      <c r="U328" s="244"/>
      <c r="V328" s="244"/>
      <c r="W328" s="244"/>
      <c r="X328" s="244"/>
      <c r="Y328" s="244"/>
      <c r="Z328" s="244"/>
      <c r="AA328" s="244"/>
      <c r="AB328" s="244"/>
      <c r="AC328" s="244"/>
      <c r="AD328" s="244"/>
      <c r="AE328" s="244"/>
      <c r="AF328" s="244"/>
      <c r="AG328" s="244"/>
      <c r="AH328" s="244"/>
      <c r="AI328" s="244"/>
      <c r="AJ328" s="244"/>
      <c r="AK328" s="250"/>
      <c r="AL328" s="250"/>
      <c r="AM328" s="250"/>
      <c r="AN328" s="250"/>
      <c r="AO328" s="250"/>
      <c r="AP328" s="250"/>
      <c r="AQ328" s="250"/>
      <c r="AR328" s="250"/>
      <c r="AS328" s="250"/>
      <c r="AT328" s="250"/>
    </row>
    <row r="329" spans="1:46" ht="42.75" customHeight="1">
      <c r="A329" s="244"/>
      <c r="B329" s="611"/>
      <c r="C329" s="611"/>
      <c r="D329" s="611"/>
      <c r="E329" s="251"/>
      <c r="F329" s="659" t="str">
        <f>+F300</f>
        <v>ARQ. ANTONIO RUIZ TOVAR</v>
      </c>
      <c r="G329" s="659"/>
      <c r="H329" s="659"/>
      <c r="I329" s="659"/>
      <c r="J329" s="252"/>
      <c r="K329" s="252"/>
      <c r="L329" s="252"/>
      <c r="M329" s="252"/>
      <c r="N329" s="252"/>
      <c r="O329" s="252"/>
      <c r="P329" s="252"/>
      <c r="Q329" s="252"/>
      <c r="R329" s="252"/>
      <c r="S329" s="252"/>
      <c r="T329" s="252"/>
      <c r="U329" s="252"/>
      <c r="V329" s="252"/>
      <c r="W329" s="252"/>
      <c r="X329" s="252"/>
      <c r="Y329" s="252"/>
      <c r="Z329" s="244"/>
      <c r="AA329" s="244"/>
      <c r="AB329" s="244"/>
      <c r="AC329" s="244"/>
      <c r="AD329" s="244"/>
      <c r="AE329" s="244"/>
      <c r="AF329" s="244"/>
      <c r="AG329" s="244"/>
      <c r="AH329" s="244"/>
      <c r="AI329" s="244"/>
      <c r="AJ329" s="244"/>
      <c r="AK329" s="244"/>
      <c r="AL329" s="244"/>
      <c r="AM329" s="244"/>
      <c r="AN329" s="244"/>
      <c r="AO329" s="244"/>
      <c r="AP329" s="244"/>
      <c r="AQ329" s="244"/>
      <c r="AR329" s="244"/>
      <c r="AS329" s="244"/>
      <c r="AT329" s="244"/>
    </row>
    <row r="330" spans="1:46" ht="21.6" thickBot="1">
      <c r="A330" s="288"/>
      <c r="B330" s="613"/>
      <c r="C330" s="613"/>
      <c r="D330" s="613"/>
      <c r="E330" s="613"/>
      <c r="F330" s="614" t="str">
        <f>+F301</f>
        <v>PROFESIONAL UNIVERSITARIO</v>
      </c>
      <c r="G330" s="614"/>
      <c r="H330" s="614"/>
      <c r="I330" s="614"/>
      <c r="J330" s="289"/>
      <c r="K330" s="289"/>
      <c r="L330" s="289"/>
      <c r="M330" s="289"/>
      <c r="N330" s="289"/>
      <c r="O330" s="289"/>
      <c r="P330" s="289"/>
      <c r="Q330" s="289"/>
      <c r="R330" s="289"/>
      <c r="S330" s="289"/>
      <c r="T330" s="289"/>
      <c r="U330" s="289"/>
      <c r="V330" s="289"/>
      <c r="W330" s="289"/>
      <c r="X330" s="289"/>
      <c r="Y330" s="289"/>
      <c r="Z330" s="288"/>
      <c r="AA330" s="288"/>
      <c r="AB330" s="288"/>
      <c r="AC330" s="288"/>
      <c r="AD330" s="288"/>
      <c r="AE330" s="288"/>
      <c r="AF330" s="288"/>
      <c r="AG330" s="288"/>
      <c r="AH330" s="288"/>
      <c r="AI330" s="288"/>
      <c r="AJ330" s="288"/>
      <c r="AK330" s="288"/>
      <c r="AL330" s="288"/>
      <c r="AM330" s="288"/>
      <c r="AN330" s="288"/>
      <c r="AO330" s="288"/>
      <c r="AP330" s="288"/>
      <c r="AQ330" s="288"/>
      <c r="AR330" s="288"/>
      <c r="AS330" s="288"/>
      <c r="AT330" s="288"/>
    </row>
    <row r="331" spans="1:46" ht="15.6" thickTop="1" thickBot="1"/>
    <row r="332" spans="1:46" ht="21.6" thickTop="1">
      <c r="A332" s="272" t="s">
        <v>107</v>
      </c>
      <c r="B332" s="273"/>
      <c r="C332" s="274"/>
      <c r="D332" s="275"/>
      <c r="E332" s="276"/>
      <c r="F332" s="276"/>
      <c r="G332" s="277"/>
      <c r="H332" s="278"/>
      <c r="I332" s="277"/>
      <c r="J332" s="279"/>
      <c r="K332" s="279"/>
      <c r="L332" s="279"/>
      <c r="M332" s="279"/>
      <c r="N332" s="279"/>
      <c r="O332" s="279"/>
      <c r="P332" s="279"/>
      <c r="Q332" s="279"/>
      <c r="R332" s="279"/>
      <c r="S332" s="279"/>
      <c r="T332" s="279"/>
      <c r="U332" s="279"/>
      <c r="V332" s="279"/>
      <c r="W332" s="279"/>
      <c r="X332" s="279"/>
      <c r="Y332" s="279"/>
      <c r="Z332" s="277"/>
      <c r="AA332" s="277"/>
      <c r="AB332" s="277"/>
      <c r="AC332" s="277"/>
      <c r="AD332" s="277"/>
      <c r="AE332" s="277"/>
      <c r="AF332" s="277"/>
      <c r="AG332" s="277"/>
      <c r="AH332" s="277"/>
      <c r="AI332" s="277"/>
      <c r="AJ332" s="277"/>
      <c r="AK332" s="277"/>
      <c r="AL332" s="277"/>
      <c r="AM332" s="277"/>
      <c r="AN332" s="277"/>
      <c r="AO332" s="277"/>
      <c r="AP332" s="277"/>
      <c r="AQ332" s="277"/>
      <c r="AR332" s="277"/>
      <c r="AS332" s="277"/>
      <c r="AT332" s="277"/>
    </row>
    <row r="333" spans="1:46" ht="21">
      <c r="A333" s="640" t="s">
        <v>109</v>
      </c>
      <c r="B333" s="640"/>
      <c r="C333" s="641" t="str">
        <f>+'PRESUPUESTO GENERAL'!B20</f>
        <v>ESTRUCTURA</v>
      </c>
      <c r="D333" s="642"/>
      <c r="E333" s="643"/>
      <c r="F333" s="643"/>
      <c r="G333" s="643"/>
      <c r="H333" s="643"/>
      <c r="I333" s="643"/>
      <c r="J333" s="643"/>
      <c r="K333" s="643"/>
      <c r="L333" s="643"/>
      <c r="M333" s="643"/>
      <c r="N333" s="643"/>
      <c r="O333" s="643"/>
      <c r="P333" s="643"/>
      <c r="Q333" s="643"/>
      <c r="R333" s="643"/>
      <c r="S333" s="643"/>
      <c r="T333" s="643"/>
      <c r="U333" s="643"/>
      <c r="V333" s="643"/>
      <c r="W333" s="643"/>
      <c r="X333" s="643"/>
      <c r="Y333" s="643"/>
      <c r="Z333" s="643"/>
      <c r="AA333" s="643"/>
      <c r="AB333" s="643"/>
      <c r="AC333" s="643"/>
      <c r="AD333" s="643"/>
      <c r="AE333" s="643"/>
      <c r="AF333" s="644"/>
      <c r="AG333" s="645" t="s">
        <v>8</v>
      </c>
      <c r="AH333" s="646"/>
      <c r="AI333" s="646"/>
      <c r="AJ333" s="646"/>
      <c r="AK333" s="646"/>
      <c r="AL333" s="646"/>
      <c r="AM333" s="647"/>
      <c r="AN333" s="648" t="s">
        <v>7</v>
      </c>
      <c r="AO333" s="649"/>
      <c r="AP333" s="649"/>
      <c r="AQ333" s="649"/>
      <c r="AR333" s="649"/>
      <c r="AS333" s="649"/>
      <c r="AT333" s="650"/>
    </row>
    <row r="334" spans="1:46" ht="21">
      <c r="A334" s="651" t="s">
        <v>110</v>
      </c>
      <c r="B334" s="651"/>
      <c r="C334" s="211">
        <f>+'PRESUPUESTO GENERAL'!A26</f>
        <v>3.6</v>
      </c>
      <c r="D334" s="652" t="str">
        <f>+'PRESUPUESTO GENERAL'!B26</f>
        <v xml:space="preserve">Bordillo de confinamiento de 0,1x0,25m en concreto f'c= 210 kgf/cm2, Pagado por ml </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653"/>
      <c r="AA334" s="653"/>
      <c r="AB334" s="653"/>
      <c r="AC334" s="653"/>
      <c r="AD334" s="653"/>
      <c r="AE334" s="653"/>
      <c r="AF334" s="654"/>
      <c r="AG334" s="645" t="s">
        <v>111</v>
      </c>
      <c r="AH334" s="646"/>
      <c r="AI334" s="646"/>
      <c r="AJ334" s="646"/>
      <c r="AK334" s="646"/>
      <c r="AL334" s="646"/>
      <c r="AM334" s="647"/>
      <c r="AN334" s="655">
        <f>+J348</f>
        <v>5</v>
      </c>
      <c r="AO334" s="649"/>
      <c r="AP334" s="649"/>
      <c r="AQ334" s="649"/>
      <c r="AR334" s="649"/>
      <c r="AS334" s="649"/>
      <c r="AT334" s="650"/>
    </row>
    <row r="335" spans="1:46" ht="21">
      <c r="A335" s="213"/>
      <c r="B335" s="213"/>
      <c r="C335" s="213"/>
      <c r="D335" s="213"/>
      <c r="E335" s="213"/>
      <c r="F335" s="213"/>
      <c r="G335" s="213"/>
      <c r="H335" s="214"/>
      <c r="I335" s="213"/>
      <c r="J335" s="213"/>
      <c r="K335" s="627"/>
      <c r="L335" s="627"/>
      <c r="M335" s="627"/>
      <c r="N335" s="627"/>
      <c r="O335" s="627"/>
      <c r="P335" s="627"/>
      <c r="Q335" s="627"/>
      <c r="R335" s="627"/>
      <c r="S335" s="627"/>
      <c r="T335" s="627"/>
      <c r="U335" s="627"/>
      <c r="V335" s="627"/>
      <c r="W335" s="627"/>
      <c r="X335" s="627"/>
      <c r="Y335" s="627"/>
      <c r="Z335" s="627"/>
      <c r="AA335" s="628"/>
      <c r="AB335" s="627"/>
      <c r="AC335" s="627"/>
      <c r="AD335" s="627"/>
      <c r="AE335" s="627"/>
      <c r="AF335" s="627"/>
      <c r="AG335" s="627"/>
      <c r="AH335" s="627"/>
      <c r="AI335" s="627"/>
      <c r="AJ335" s="627"/>
      <c r="AK335" s="627"/>
      <c r="AL335" s="627"/>
      <c r="AM335" s="627"/>
      <c r="AN335" s="627"/>
      <c r="AO335" s="627"/>
      <c r="AP335" s="627"/>
      <c r="AQ335" s="627"/>
      <c r="AR335" s="627"/>
      <c r="AS335" s="627"/>
      <c r="AT335" s="627"/>
    </row>
    <row r="336" spans="1:46" ht="21">
      <c r="A336" s="629" t="s">
        <v>112</v>
      </c>
      <c r="B336" s="610"/>
      <c r="C336" s="630" t="s">
        <v>113</v>
      </c>
      <c r="D336" s="630"/>
      <c r="E336" s="630"/>
      <c r="F336" s="630"/>
      <c r="G336" s="630" t="s">
        <v>114</v>
      </c>
      <c r="H336" s="631" t="s">
        <v>115</v>
      </c>
      <c r="I336" s="630" t="s">
        <v>116</v>
      </c>
      <c r="J336" s="630" t="s">
        <v>64</v>
      </c>
      <c r="K336" s="633"/>
      <c r="L336" s="633"/>
      <c r="M336" s="633"/>
      <c r="N336" s="633"/>
      <c r="O336" s="633"/>
      <c r="P336" s="633"/>
      <c r="Q336" s="633"/>
      <c r="R336" s="633"/>
      <c r="S336" s="633"/>
      <c r="T336" s="633"/>
      <c r="U336" s="633"/>
      <c r="V336" s="633"/>
      <c r="W336" s="633"/>
      <c r="X336" s="633"/>
      <c r="Y336" s="633"/>
      <c r="Z336" s="633"/>
      <c r="AA336" s="633"/>
      <c r="AB336" s="633"/>
      <c r="AC336" s="633"/>
      <c r="AD336" s="633"/>
      <c r="AE336" s="633"/>
      <c r="AF336" s="633"/>
      <c r="AG336" s="633"/>
      <c r="AH336" s="633"/>
      <c r="AI336" s="633"/>
      <c r="AJ336" s="633"/>
      <c r="AK336" s="633"/>
      <c r="AL336" s="633"/>
      <c r="AM336" s="633"/>
      <c r="AN336" s="633"/>
      <c r="AO336" s="633"/>
      <c r="AP336" s="633"/>
      <c r="AQ336" s="633"/>
      <c r="AR336" s="633"/>
      <c r="AS336" s="633"/>
      <c r="AT336" s="633"/>
    </row>
    <row r="337" spans="1:46" ht="21">
      <c r="A337" s="603"/>
      <c r="B337" s="604"/>
      <c r="C337" s="215" t="s">
        <v>117</v>
      </c>
      <c r="D337" s="215" t="s">
        <v>118</v>
      </c>
      <c r="E337" s="215" t="s">
        <v>119</v>
      </c>
      <c r="F337" s="215" t="s">
        <v>120</v>
      </c>
      <c r="G337" s="630"/>
      <c r="H337" s="632"/>
      <c r="I337" s="630"/>
      <c r="J337" s="630"/>
      <c r="K337" s="633"/>
      <c r="L337" s="633"/>
      <c r="M337" s="633"/>
      <c r="N337" s="633"/>
      <c r="O337" s="633"/>
      <c r="P337" s="633"/>
      <c r="Q337" s="633"/>
      <c r="R337" s="633"/>
      <c r="S337" s="633"/>
      <c r="T337" s="633"/>
      <c r="U337" s="633"/>
      <c r="V337" s="633"/>
      <c r="W337" s="633"/>
      <c r="X337" s="633"/>
      <c r="Y337" s="633"/>
      <c r="Z337" s="633"/>
      <c r="AA337" s="633"/>
      <c r="AB337" s="633"/>
      <c r="AC337" s="633"/>
      <c r="AD337" s="633"/>
      <c r="AE337" s="633"/>
      <c r="AF337" s="633"/>
      <c r="AG337" s="633"/>
      <c r="AH337" s="633"/>
      <c r="AI337" s="633"/>
      <c r="AJ337" s="633"/>
      <c r="AK337" s="633"/>
      <c r="AL337" s="633"/>
      <c r="AM337" s="633"/>
      <c r="AN337" s="633"/>
      <c r="AO337" s="633"/>
      <c r="AP337" s="633"/>
      <c r="AQ337" s="633"/>
      <c r="AR337" s="633"/>
      <c r="AS337" s="633"/>
      <c r="AT337" s="633"/>
    </row>
    <row r="338" spans="1:46" ht="21">
      <c r="A338" s="634"/>
      <c r="B338" s="635"/>
      <c r="C338" s="638"/>
      <c r="D338" s="638"/>
      <c r="E338" s="638"/>
      <c r="F338" s="638"/>
      <c r="G338" s="638"/>
      <c r="H338" s="638"/>
      <c r="I338" s="638"/>
      <c r="J338" s="638"/>
      <c r="K338" s="333"/>
      <c r="L338" s="334"/>
      <c r="M338" s="334"/>
      <c r="N338" s="334"/>
      <c r="O338" s="334"/>
      <c r="P338" s="334"/>
      <c r="Q338" s="334"/>
      <c r="R338" s="334"/>
      <c r="S338" s="334"/>
      <c r="T338" s="334"/>
      <c r="U338" s="334"/>
      <c r="V338" s="334"/>
      <c r="W338" s="334"/>
      <c r="X338" s="334"/>
      <c r="Y338" s="334"/>
      <c r="Z338" s="334"/>
      <c r="AA338" s="334"/>
      <c r="AB338" s="334"/>
      <c r="AC338" s="334"/>
      <c r="AD338" s="334"/>
      <c r="AE338" s="334"/>
      <c r="AF338" s="334"/>
      <c r="AG338" s="334"/>
      <c r="AH338" s="334"/>
      <c r="AI338" s="334"/>
      <c r="AJ338" s="334"/>
      <c r="AK338" s="334"/>
      <c r="AL338" s="334"/>
      <c r="AM338" s="334"/>
      <c r="AN338" s="334"/>
      <c r="AO338" s="334"/>
      <c r="AP338" s="334"/>
      <c r="AQ338" s="334"/>
      <c r="AR338" s="334"/>
      <c r="AS338" s="334"/>
      <c r="AT338" s="335"/>
    </row>
    <row r="339" spans="1:46" ht="21">
      <c r="A339" s="636"/>
      <c r="B339" s="637"/>
      <c r="C339" s="639"/>
      <c r="D339" s="639"/>
      <c r="E339" s="639"/>
      <c r="F339" s="639"/>
      <c r="G339" s="639"/>
      <c r="H339" s="639"/>
      <c r="I339" s="639"/>
      <c r="J339" s="639"/>
      <c r="K339" s="333"/>
      <c r="L339" s="334"/>
      <c r="M339" s="334"/>
      <c r="N339" s="334"/>
      <c r="O339" s="334"/>
      <c r="P339" s="334"/>
      <c r="Q339" s="334"/>
      <c r="R339" s="334"/>
      <c r="S339" s="334"/>
      <c r="T339" s="334"/>
      <c r="U339" s="334"/>
      <c r="V339" s="334"/>
      <c r="W339" s="334"/>
      <c r="X339" s="334"/>
      <c r="Y339" s="334"/>
      <c r="Z339" s="334"/>
      <c r="AA339" s="334"/>
      <c r="AB339" s="334"/>
      <c r="AC339" s="334"/>
      <c r="AD339" s="334"/>
      <c r="AE339" s="334"/>
      <c r="AF339" s="334"/>
      <c r="AG339" s="334"/>
      <c r="AH339" s="334"/>
      <c r="AI339" s="334"/>
      <c r="AJ339" s="334"/>
      <c r="AK339" s="334"/>
      <c r="AL339" s="334"/>
      <c r="AM339" s="334"/>
      <c r="AN339" s="334"/>
      <c r="AO339" s="334"/>
      <c r="AP339" s="334"/>
      <c r="AQ339" s="334"/>
      <c r="AR339" s="334"/>
      <c r="AS339" s="334"/>
      <c r="AT339" s="335"/>
    </row>
    <row r="340" spans="1:46" ht="21">
      <c r="A340" s="656" t="s">
        <v>258</v>
      </c>
      <c r="B340" s="660"/>
      <c r="C340" s="677">
        <v>5</v>
      </c>
      <c r="D340" s="620"/>
      <c r="E340" s="622"/>
      <c r="F340" s="620"/>
      <c r="G340" s="661">
        <f>C340</f>
        <v>5</v>
      </c>
      <c r="H340" s="620">
        <v>1</v>
      </c>
      <c r="I340" s="620" t="s">
        <v>5</v>
      </c>
      <c r="J340" s="624">
        <f>G340*H340</f>
        <v>5</v>
      </c>
      <c r="K340" s="333"/>
      <c r="L340" s="334"/>
      <c r="M340" s="334"/>
      <c r="N340" s="334"/>
      <c r="O340" s="334"/>
      <c r="P340" s="334"/>
      <c r="Q340" s="334"/>
      <c r="R340" s="334"/>
      <c r="S340" s="334"/>
      <c r="T340" s="334"/>
      <c r="U340" s="334"/>
      <c r="V340" s="334"/>
      <c r="W340" s="334"/>
      <c r="X340" s="334"/>
      <c r="Y340" s="334"/>
      <c r="Z340" s="334"/>
      <c r="AA340" s="334"/>
      <c r="AB340" s="334"/>
      <c r="AC340" s="334"/>
      <c r="AD340" s="334"/>
      <c r="AE340" s="334"/>
      <c r="AF340" s="334"/>
      <c r="AG340" s="334"/>
      <c r="AH340" s="334"/>
      <c r="AI340" s="334"/>
      <c r="AJ340" s="334"/>
      <c r="AK340" s="334"/>
      <c r="AL340" s="334"/>
      <c r="AM340" s="334"/>
      <c r="AN340" s="334"/>
      <c r="AO340" s="334"/>
      <c r="AP340" s="334"/>
      <c r="AQ340" s="334"/>
      <c r="AR340" s="334"/>
      <c r="AS340" s="334"/>
      <c r="AT340" s="335"/>
    </row>
    <row r="341" spans="1:46" ht="21">
      <c r="A341" s="617"/>
      <c r="B341" s="618"/>
      <c r="C341" s="678"/>
      <c r="D341" s="621"/>
      <c r="E341" s="623"/>
      <c r="F341" s="621"/>
      <c r="G341" s="620"/>
      <c r="H341" s="621"/>
      <c r="I341" s="621"/>
      <c r="J341" s="625"/>
      <c r="K341" s="333"/>
      <c r="L341" s="334"/>
      <c r="M341" s="334"/>
      <c r="N341" s="334"/>
      <c r="O341" s="334"/>
      <c r="P341" s="334"/>
      <c r="Q341" s="334"/>
      <c r="R341" s="334"/>
      <c r="S341" s="334"/>
      <c r="T341" s="334"/>
      <c r="U341" s="334"/>
      <c r="V341" s="334"/>
      <c r="W341" s="334"/>
      <c r="X341" s="334"/>
      <c r="Y341" s="334"/>
      <c r="Z341" s="334"/>
      <c r="AA341" s="334"/>
      <c r="AB341" s="334"/>
      <c r="AC341" s="334"/>
      <c r="AD341" s="334"/>
      <c r="AE341" s="334"/>
      <c r="AF341" s="334"/>
      <c r="AG341" s="334"/>
      <c r="AH341" s="334"/>
      <c r="AI341" s="334"/>
      <c r="AJ341" s="334"/>
      <c r="AK341" s="334"/>
      <c r="AL341" s="334"/>
      <c r="AM341" s="334"/>
      <c r="AN341" s="334"/>
      <c r="AO341" s="334"/>
      <c r="AP341" s="334"/>
      <c r="AQ341" s="334"/>
      <c r="AR341" s="334"/>
      <c r="AS341" s="334"/>
      <c r="AT341" s="335"/>
    </row>
    <row r="342" spans="1:46" ht="21">
      <c r="A342" s="656"/>
      <c r="B342" s="660"/>
      <c r="C342" s="620"/>
      <c r="D342" s="620"/>
      <c r="E342" s="622"/>
      <c r="F342" s="620"/>
      <c r="G342" s="661"/>
      <c r="H342" s="620"/>
      <c r="I342" s="620"/>
      <c r="J342" s="624"/>
      <c r="K342" s="333"/>
      <c r="L342" s="334"/>
      <c r="M342" s="334"/>
      <c r="N342" s="334"/>
      <c r="O342" s="334"/>
      <c r="P342" s="334"/>
      <c r="Q342" s="334"/>
      <c r="R342" s="334"/>
      <c r="S342" s="334"/>
      <c r="T342" s="334"/>
      <c r="U342" s="334"/>
      <c r="V342" s="334"/>
      <c r="W342" s="334"/>
      <c r="X342" s="334"/>
      <c r="Y342" s="334"/>
      <c r="Z342" s="334"/>
      <c r="AA342" s="334"/>
      <c r="AB342" s="334"/>
      <c r="AC342" s="334"/>
      <c r="AD342" s="334"/>
      <c r="AE342" s="334"/>
      <c r="AF342" s="334"/>
      <c r="AG342" s="334"/>
      <c r="AH342" s="334"/>
      <c r="AI342" s="334"/>
      <c r="AJ342" s="334"/>
      <c r="AK342" s="334"/>
      <c r="AL342" s="334"/>
      <c r="AM342" s="334"/>
      <c r="AN342" s="334"/>
      <c r="AO342" s="334"/>
      <c r="AP342" s="334"/>
      <c r="AQ342" s="334"/>
      <c r="AR342" s="334"/>
      <c r="AS342" s="334"/>
      <c r="AT342" s="335"/>
    </row>
    <row r="343" spans="1:46" ht="21">
      <c r="A343" s="617"/>
      <c r="B343" s="618"/>
      <c r="C343" s="621"/>
      <c r="D343" s="621"/>
      <c r="E343" s="623"/>
      <c r="F343" s="621"/>
      <c r="G343" s="620"/>
      <c r="H343" s="621"/>
      <c r="I343" s="621"/>
      <c r="J343" s="625"/>
      <c r="K343" s="333"/>
      <c r="L343" s="334"/>
      <c r="M343" s="334"/>
      <c r="N343" s="334"/>
      <c r="O343" s="334"/>
      <c r="P343" s="334"/>
      <c r="Q343" s="334"/>
      <c r="R343" s="334"/>
      <c r="S343" s="334"/>
      <c r="T343" s="334"/>
      <c r="U343" s="334"/>
      <c r="V343" s="334"/>
      <c r="W343" s="334"/>
      <c r="X343" s="334"/>
      <c r="Y343" s="334"/>
      <c r="Z343" s="334"/>
      <c r="AA343" s="334"/>
      <c r="AB343" s="334"/>
      <c r="AC343" s="334"/>
      <c r="AD343" s="334"/>
      <c r="AE343" s="334"/>
      <c r="AF343" s="334"/>
      <c r="AG343" s="334"/>
      <c r="AH343" s="334"/>
      <c r="AI343" s="334"/>
      <c r="AJ343" s="334"/>
      <c r="AK343" s="334"/>
      <c r="AL343" s="334"/>
      <c r="AM343" s="334"/>
      <c r="AN343" s="334"/>
      <c r="AO343" s="334"/>
      <c r="AP343" s="334"/>
      <c r="AQ343" s="334"/>
      <c r="AR343" s="334"/>
      <c r="AS343" s="334"/>
      <c r="AT343" s="335"/>
    </row>
    <row r="344" spans="1:46" ht="21">
      <c r="A344" s="656"/>
      <c r="B344" s="660"/>
      <c r="C344" s="661"/>
      <c r="D344" s="620"/>
      <c r="E344" s="622"/>
      <c r="F344" s="620"/>
      <c r="G344" s="661"/>
      <c r="H344" s="620"/>
      <c r="I344" s="620"/>
      <c r="J344" s="624"/>
      <c r="K344" s="333"/>
      <c r="L344" s="334"/>
      <c r="M344" s="334"/>
      <c r="N344" s="334"/>
      <c r="O344" s="334"/>
      <c r="P344" s="334"/>
      <c r="Q344" s="334"/>
      <c r="R344" s="334"/>
      <c r="S344" s="334"/>
      <c r="T344" s="334"/>
      <c r="U344" s="334"/>
      <c r="V344" s="334"/>
      <c r="W344" s="334"/>
      <c r="X344" s="334"/>
      <c r="Y344" s="334"/>
      <c r="Z344" s="334"/>
      <c r="AA344" s="334"/>
      <c r="AB344" s="334"/>
      <c r="AC344" s="334"/>
      <c r="AD344" s="334"/>
      <c r="AE344" s="334"/>
      <c r="AF344" s="334"/>
      <c r="AG344" s="334"/>
      <c r="AH344" s="334"/>
      <c r="AI344" s="334"/>
      <c r="AJ344" s="334"/>
      <c r="AK344" s="334"/>
      <c r="AL344" s="334"/>
      <c r="AM344" s="334"/>
      <c r="AN344" s="334"/>
      <c r="AO344" s="334"/>
      <c r="AP344" s="334"/>
      <c r="AQ344" s="334"/>
      <c r="AR344" s="334"/>
      <c r="AS344" s="334"/>
      <c r="AT344" s="335"/>
    </row>
    <row r="345" spans="1:46" ht="21">
      <c r="A345" s="617"/>
      <c r="B345" s="618"/>
      <c r="C345" s="620"/>
      <c r="D345" s="621"/>
      <c r="E345" s="623"/>
      <c r="F345" s="621"/>
      <c r="G345" s="620"/>
      <c r="H345" s="621"/>
      <c r="I345" s="621"/>
      <c r="J345" s="625"/>
      <c r="K345" s="333"/>
      <c r="L345" s="334"/>
      <c r="M345" s="334"/>
      <c r="N345" s="334"/>
      <c r="O345" s="334"/>
      <c r="P345" s="334"/>
      <c r="Q345" s="334"/>
      <c r="R345" s="334"/>
      <c r="S345" s="334"/>
      <c r="T345" s="334"/>
      <c r="U345" s="334"/>
      <c r="V345" s="334"/>
      <c r="W345" s="334"/>
      <c r="X345" s="334"/>
      <c r="Y345" s="334"/>
      <c r="Z345" s="334"/>
      <c r="AA345" s="334"/>
      <c r="AB345" s="334"/>
      <c r="AC345" s="334"/>
      <c r="AD345" s="334"/>
      <c r="AE345" s="334"/>
      <c r="AF345" s="334"/>
      <c r="AG345" s="334"/>
      <c r="AH345" s="334"/>
      <c r="AI345" s="334"/>
      <c r="AJ345" s="334"/>
      <c r="AK345" s="334"/>
      <c r="AL345" s="334"/>
      <c r="AM345" s="334"/>
      <c r="AN345" s="334"/>
      <c r="AO345" s="334"/>
      <c r="AP345" s="334"/>
      <c r="AQ345" s="334"/>
      <c r="AR345" s="334"/>
      <c r="AS345" s="334"/>
      <c r="AT345" s="335"/>
    </row>
    <row r="346" spans="1:46" ht="21">
      <c r="A346" s="656"/>
      <c r="B346" s="660"/>
      <c r="C346" s="661"/>
      <c r="D346" s="620"/>
      <c r="E346" s="622"/>
      <c r="F346" s="620"/>
      <c r="G346" s="661"/>
      <c r="H346" s="620"/>
      <c r="I346" s="620"/>
      <c r="J346" s="624"/>
      <c r="K346" s="333"/>
      <c r="L346" s="334"/>
      <c r="M346" s="334"/>
      <c r="N346" s="334"/>
      <c r="O346" s="334"/>
      <c r="P346" s="334"/>
      <c r="Q346" s="334"/>
      <c r="R346" s="334"/>
      <c r="S346" s="334"/>
      <c r="T346" s="334"/>
      <c r="U346" s="334"/>
      <c r="V346" s="334"/>
      <c r="W346" s="334"/>
      <c r="X346" s="334"/>
      <c r="Y346" s="334"/>
      <c r="Z346" s="334"/>
      <c r="AA346" s="334"/>
      <c r="AB346" s="334"/>
      <c r="AC346" s="334"/>
      <c r="AD346" s="334"/>
      <c r="AE346" s="334"/>
      <c r="AF346" s="334"/>
      <c r="AG346" s="334"/>
      <c r="AH346" s="334"/>
      <c r="AI346" s="334"/>
      <c r="AJ346" s="334"/>
      <c r="AK346" s="334"/>
      <c r="AL346" s="334"/>
      <c r="AM346" s="334"/>
      <c r="AN346" s="334"/>
      <c r="AO346" s="334"/>
      <c r="AP346" s="334"/>
      <c r="AQ346" s="334"/>
      <c r="AR346" s="334"/>
      <c r="AS346" s="334"/>
      <c r="AT346" s="335"/>
    </row>
    <row r="347" spans="1:46" ht="21">
      <c r="A347" s="617"/>
      <c r="B347" s="618"/>
      <c r="C347" s="620"/>
      <c r="D347" s="621"/>
      <c r="E347" s="623"/>
      <c r="F347" s="621"/>
      <c r="G347" s="620"/>
      <c r="H347" s="621"/>
      <c r="I347" s="621"/>
      <c r="J347" s="625"/>
      <c r="K347" s="333"/>
      <c r="L347" s="334"/>
      <c r="M347" s="334"/>
      <c r="N347" s="334"/>
      <c r="O347" s="334"/>
      <c r="P347" s="334"/>
      <c r="Q347" s="334"/>
      <c r="R347" s="334"/>
      <c r="S347" s="334"/>
      <c r="T347" s="334"/>
      <c r="U347" s="334"/>
      <c r="V347" s="334"/>
      <c r="W347" s="334"/>
      <c r="X347" s="334"/>
      <c r="Y347" s="334"/>
      <c r="Z347" s="334"/>
      <c r="AA347" s="334"/>
      <c r="AB347" s="334"/>
      <c r="AC347" s="334"/>
      <c r="AD347" s="334"/>
      <c r="AE347" s="334"/>
      <c r="AF347" s="334"/>
      <c r="AG347" s="334"/>
      <c r="AH347" s="334"/>
      <c r="AI347" s="334"/>
      <c r="AJ347" s="334"/>
      <c r="AK347" s="334"/>
      <c r="AL347" s="334"/>
      <c r="AM347" s="334"/>
      <c r="AN347" s="334"/>
      <c r="AO347" s="334"/>
      <c r="AP347" s="334"/>
      <c r="AQ347" s="334"/>
      <c r="AR347" s="334"/>
      <c r="AS347" s="334"/>
      <c r="AT347" s="335"/>
    </row>
    <row r="348" spans="1:46" ht="21">
      <c r="A348" s="283"/>
      <c r="B348" s="225"/>
      <c r="C348" s="225"/>
      <c r="D348" s="225"/>
      <c r="E348" s="226" t="s">
        <v>121</v>
      </c>
      <c r="F348" s="227">
        <v>2</v>
      </c>
      <c r="G348" s="228" t="s">
        <v>122</v>
      </c>
      <c r="H348" s="229"/>
      <c r="I348" s="230" t="s">
        <v>64</v>
      </c>
      <c r="J348" s="231">
        <f>ROUND(SUM(J340:J347),F348)</f>
        <v>5</v>
      </c>
      <c r="K348" s="336"/>
      <c r="L348" s="337"/>
      <c r="M348" s="337"/>
      <c r="N348" s="337"/>
      <c r="O348" s="337"/>
      <c r="P348" s="337"/>
      <c r="Q348" s="334"/>
      <c r="R348" s="334"/>
      <c r="S348" s="334"/>
      <c r="T348" s="334"/>
      <c r="U348" s="334"/>
      <c r="V348" s="334"/>
      <c r="W348" s="334"/>
      <c r="X348" s="334"/>
      <c r="Y348" s="334"/>
      <c r="Z348" s="334"/>
      <c r="AA348" s="334"/>
      <c r="AB348" s="334"/>
      <c r="AC348" s="334"/>
      <c r="AD348" s="334"/>
      <c r="AE348" s="334"/>
      <c r="AF348" s="334"/>
      <c r="AG348" s="334"/>
      <c r="AH348" s="334"/>
      <c r="AI348" s="334"/>
      <c r="AJ348" s="334"/>
      <c r="AK348" s="334"/>
      <c r="AL348" s="334"/>
      <c r="AM348" s="334"/>
      <c r="AN348" s="334"/>
      <c r="AO348" s="334"/>
      <c r="AP348" s="334"/>
      <c r="AQ348" s="334"/>
      <c r="AR348" s="334"/>
      <c r="AS348" s="334"/>
      <c r="AT348" s="335"/>
    </row>
    <row r="349" spans="1:46" ht="21">
      <c r="A349" s="284"/>
      <c r="B349" s="233"/>
      <c r="C349" s="233"/>
      <c r="D349" s="233"/>
      <c r="E349" s="233"/>
      <c r="F349" s="233"/>
      <c r="G349" s="233"/>
      <c r="H349" s="233"/>
      <c r="I349" s="234"/>
      <c r="J349" s="233"/>
      <c r="K349" s="329"/>
      <c r="L349" s="339"/>
      <c r="M349" s="339"/>
      <c r="N349" s="339"/>
      <c r="O349" s="339"/>
      <c r="P349" s="339"/>
      <c r="Q349" s="340"/>
      <c r="R349" s="340"/>
      <c r="S349" s="340"/>
      <c r="T349" s="340"/>
      <c r="U349" s="340"/>
      <c r="V349" s="340"/>
      <c r="W349" s="340"/>
      <c r="X349" s="340"/>
      <c r="Y349" s="340"/>
      <c r="Z349" s="340"/>
      <c r="AA349" s="340"/>
      <c r="AB349" s="340"/>
      <c r="AC349" s="340"/>
      <c r="AD349" s="340"/>
      <c r="AE349" s="340"/>
      <c r="AF349" s="340"/>
      <c r="AG349" s="340"/>
      <c r="AH349" s="340"/>
      <c r="AI349" s="340"/>
      <c r="AJ349" s="340"/>
      <c r="AK349" s="340"/>
      <c r="AL349" s="340"/>
      <c r="AM349" s="340"/>
      <c r="AN349" s="340"/>
      <c r="AO349" s="340"/>
      <c r="AP349" s="340"/>
      <c r="AQ349" s="340"/>
      <c r="AR349" s="340"/>
      <c r="AS349" s="340"/>
      <c r="AT349" s="341"/>
    </row>
    <row r="350" spans="1:46" ht="21">
      <c r="A350" s="603"/>
      <c r="B350" s="604"/>
      <c r="C350" s="604"/>
      <c r="D350" s="604"/>
      <c r="E350" s="604"/>
      <c r="F350" s="604"/>
      <c r="G350" s="604"/>
      <c r="H350" s="604"/>
      <c r="I350" s="604"/>
      <c r="J350" s="235"/>
      <c r="K350" s="329"/>
      <c r="L350" s="339"/>
      <c r="M350" s="339"/>
      <c r="N350" s="339"/>
      <c r="O350" s="339"/>
      <c r="P350" s="339"/>
      <c r="Q350" s="340"/>
      <c r="R350" s="340"/>
      <c r="S350" s="340"/>
      <c r="T350" s="340"/>
      <c r="U350" s="340"/>
      <c r="V350" s="340"/>
      <c r="W350" s="340"/>
      <c r="X350" s="340"/>
      <c r="Y350" s="340"/>
      <c r="Z350" s="340"/>
      <c r="AA350" s="340"/>
      <c r="AB350" s="340"/>
      <c r="AC350" s="340"/>
      <c r="AD350" s="340"/>
      <c r="AE350" s="340"/>
      <c r="AF350" s="340"/>
      <c r="AG350" s="340"/>
      <c r="AH350" s="340"/>
      <c r="AI350" s="340"/>
      <c r="AJ350" s="340"/>
      <c r="AK350" s="340"/>
      <c r="AL350" s="340"/>
      <c r="AM350" s="340"/>
      <c r="AN350" s="340"/>
      <c r="AO350" s="340"/>
      <c r="AP350" s="340"/>
      <c r="AQ350" s="340"/>
      <c r="AR350" s="340"/>
      <c r="AS350" s="340"/>
      <c r="AT350" s="341"/>
    </row>
    <row r="351" spans="1:46" ht="42">
      <c r="A351" s="285" t="s">
        <v>123</v>
      </c>
      <c r="B351" s="605"/>
      <c r="C351" s="605"/>
      <c r="D351" s="605"/>
      <c r="E351" s="605"/>
      <c r="F351" s="605"/>
      <c r="G351" s="605"/>
      <c r="H351" s="605"/>
      <c r="I351" s="605"/>
      <c r="J351" s="605"/>
      <c r="K351" s="605"/>
      <c r="L351" s="605"/>
      <c r="M351" s="605"/>
      <c r="N351" s="605"/>
      <c r="O351" s="605"/>
      <c r="P351" s="605"/>
      <c r="Q351" s="605"/>
      <c r="R351" s="605"/>
      <c r="S351" s="605"/>
      <c r="T351" s="605"/>
      <c r="U351" s="605"/>
      <c r="V351" s="605"/>
      <c r="W351" s="605"/>
      <c r="X351" s="605"/>
      <c r="Y351" s="605"/>
      <c r="Z351" s="605"/>
      <c r="AA351" s="605"/>
      <c r="AB351" s="605"/>
      <c r="AC351" s="605"/>
      <c r="AD351" s="605"/>
      <c r="AE351" s="605"/>
      <c r="AF351" s="605"/>
      <c r="AG351" s="605"/>
      <c r="AH351" s="605"/>
      <c r="AI351" s="605"/>
      <c r="AJ351" s="605"/>
      <c r="AK351" s="605"/>
      <c r="AL351" s="605"/>
      <c r="AM351" s="605"/>
      <c r="AN351" s="605"/>
      <c r="AO351" s="605"/>
      <c r="AP351" s="605"/>
      <c r="AQ351" s="605"/>
      <c r="AR351" s="605"/>
      <c r="AS351" s="605"/>
      <c r="AT351" s="237"/>
    </row>
    <row r="352" spans="1:46" ht="21">
      <c r="A352" s="286"/>
      <c r="B352" s="606"/>
      <c r="C352" s="606"/>
      <c r="D352" s="606"/>
      <c r="E352" s="606"/>
      <c r="F352" s="606"/>
      <c r="G352" s="606"/>
      <c r="H352" s="606"/>
      <c r="I352" s="606"/>
      <c r="J352" s="606"/>
      <c r="K352" s="606"/>
      <c r="L352" s="606"/>
      <c r="M352" s="606"/>
      <c r="N352" s="606"/>
      <c r="O352" s="606"/>
      <c r="P352" s="606"/>
      <c r="Q352" s="606"/>
      <c r="R352" s="606"/>
      <c r="S352" s="606"/>
      <c r="T352" s="606"/>
      <c r="U352" s="606"/>
      <c r="V352" s="606"/>
      <c r="W352" s="606"/>
      <c r="X352" s="606"/>
      <c r="Y352" s="606"/>
      <c r="Z352" s="606"/>
      <c r="AA352" s="606"/>
      <c r="AB352" s="606"/>
      <c r="AC352" s="606"/>
      <c r="AD352" s="606"/>
      <c r="AE352" s="606"/>
      <c r="AF352" s="606"/>
      <c r="AG352" s="606"/>
      <c r="AH352" s="606"/>
      <c r="AI352" s="606"/>
      <c r="AJ352" s="606"/>
      <c r="AK352" s="606"/>
      <c r="AL352" s="606"/>
      <c r="AM352" s="606"/>
      <c r="AN352" s="606"/>
      <c r="AO352" s="606"/>
      <c r="AP352" s="606"/>
      <c r="AQ352" s="606"/>
      <c r="AR352" s="606"/>
      <c r="AS352" s="606"/>
      <c r="AT352" s="239"/>
    </row>
    <row r="353" spans="1:46" ht="21">
      <c r="A353" s="287"/>
      <c r="B353" s="607"/>
      <c r="C353" s="607"/>
      <c r="D353" s="607"/>
      <c r="E353" s="607"/>
      <c r="F353" s="607"/>
      <c r="G353" s="607"/>
      <c r="H353" s="607"/>
      <c r="I353" s="607"/>
      <c r="J353" s="607"/>
      <c r="K353" s="607"/>
      <c r="L353" s="607"/>
      <c r="M353" s="607"/>
      <c r="N353" s="607"/>
      <c r="O353" s="607"/>
      <c r="P353" s="607"/>
      <c r="Q353" s="607"/>
      <c r="R353" s="607"/>
      <c r="S353" s="607"/>
      <c r="T353" s="607"/>
      <c r="U353" s="607"/>
      <c r="V353" s="607"/>
      <c r="W353" s="607"/>
      <c r="X353" s="607"/>
      <c r="Y353" s="607"/>
      <c r="Z353" s="607"/>
      <c r="AA353" s="607"/>
      <c r="AB353" s="607"/>
      <c r="AC353" s="607"/>
      <c r="AD353" s="607"/>
      <c r="AE353" s="241"/>
      <c r="AF353" s="608" t="str">
        <f>"Item    " &amp; C334 &amp; "    Página   1   de   1  "</f>
        <v xml:space="preserve">Item    3,6    Página   1   de   1  </v>
      </c>
      <c r="AG353" s="609"/>
      <c r="AH353" s="609"/>
      <c r="AI353" s="609"/>
      <c r="AJ353" s="609"/>
      <c r="AK353" s="609"/>
      <c r="AL353" s="609"/>
      <c r="AM353" s="609"/>
      <c r="AN353" s="609"/>
      <c r="AO353" s="609"/>
      <c r="AP353" s="609"/>
      <c r="AQ353" s="609"/>
      <c r="AR353" s="609"/>
      <c r="AS353" s="609"/>
      <c r="AT353" s="609"/>
    </row>
    <row r="354" spans="1:46" ht="21">
      <c r="A354" s="233"/>
      <c r="B354" s="233"/>
      <c r="C354" s="233"/>
      <c r="D354" s="233"/>
      <c r="E354" s="610" t="s">
        <v>75</v>
      </c>
      <c r="F354" s="610"/>
      <c r="G354" s="233"/>
      <c r="H354" s="242"/>
      <c r="I354" s="233"/>
      <c r="J354" s="233"/>
      <c r="K354" s="233"/>
      <c r="L354" s="233"/>
      <c r="M354" s="233"/>
      <c r="N354" s="233"/>
      <c r="O354" s="233"/>
      <c r="P354" s="233"/>
      <c r="Q354" s="233"/>
      <c r="R354" s="233"/>
      <c r="S354" s="233"/>
      <c r="T354" s="233"/>
      <c r="U354" s="233"/>
      <c r="V354" s="233"/>
      <c r="W354" s="233"/>
      <c r="X354" s="233"/>
      <c r="Y354" s="233"/>
      <c r="Z354" s="233"/>
      <c r="AA354" s="233"/>
      <c r="AB354" s="233"/>
      <c r="AC354" s="233"/>
      <c r="AD354" s="233"/>
      <c r="AE354" s="233"/>
      <c r="AF354" s="233"/>
      <c r="AG354" s="233"/>
      <c r="AH354" s="233"/>
      <c r="AI354" s="233"/>
      <c r="AJ354" s="233"/>
      <c r="AK354" s="242"/>
      <c r="AL354" s="242"/>
      <c r="AM354" s="242"/>
      <c r="AN354" s="242"/>
      <c r="AO354" s="242"/>
      <c r="AP354" s="242"/>
      <c r="AQ354" s="242"/>
      <c r="AR354" s="242"/>
      <c r="AS354" s="242"/>
      <c r="AT354" s="242"/>
    </row>
    <row r="355" spans="1:46" ht="21">
      <c r="A355" s="233"/>
      <c r="B355" s="233"/>
      <c r="C355" s="233"/>
      <c r="D355" s="233"/>
      <c r="E355" s="233"/>
      <c r="F355" s="233"/>
      <c r="G355" s="233"/>
      <c r="H355" s="242"/>
      <c r="I355" s="233"/>
      <c r="J355" s="233"/>
      <c r="K355" s="233"/>
      <c r="L355" s="233"/>
      <c r="M355" s="233"/>
      <c r="N355" s="233"/>
      <c r="O355" s="233"/>
      <c r="P355" s="233"/>
      <c r="Q355" s="233"/>
      <c r="R355" s="233"/>
      <c r="S355" s="233"/>
      <c r="T355" s="233"/>
      <c r="U355" s="233"/>
      <c r="V355" s="233"/>
      <c r="W355" s="233"/>
      <c r="X355" s="233"/>
      <c r="Y355" s="233"/>
      <c r="Z355" s="233"/>
      <c r="AA355" s="233"/>
      <c r="AB355" s="233"/>
      <c r="AC355" s="233"/>
      <c r="AD355" s="233"/>
      <c r="AE355" s="233"/>
      <c r="AF355" s="233"/>
      <c r="AG355" s="233"/>
      <c r="AH355" s="233"/>
      <c r="AI355" s="233"/>
      <c r="AJ355" s="233"/>
      <c r="AK355" s="242"/>
      <c r="AL355" s="242"/>
      <c r="AM355" s="242"/>
      <c r="AN355" s="242"/>
      <c r="AO355" s="242"/>
      <c r="AP355" s="242"/>
      <c r="AQ355" s="242"/>
      <c r="AR355" s="242"/>
      <c r="AS355" s="242"/>
      <c r="AT355" s="242"/>
    </row>
    <row r="356" spans="1:46" ht="21">
      <c r="A356" s="233"/>
      <c r="B356" s="233"/>
      <c r="C356" s="233"/>
      <c r="D356" s="233"/>
      <c r="E356" s="233"/>
      <c r="F356" s="233"/>
      <c r="G356" s="233"/>
      <c r="H356" s="242"/>
      <c r="I356" s="233"/>
      <c r="J356" s="233"/>
      <c r="K356" s="233"/>
      <c r="L356" s="233"/>
      <c r="M356" s="233"/>
      <c r="N356" s="233"/>
      <c r="O356" s="233"/>
      <c r="P356" s="233"/>
      <c r="Q356" s="233"/>
      <c r="R356" s="233"/>
      <c r="S356" s="233"/>
      <c r="T356" s="233"/>
      <c r="U356" s="233"/>
      <c r="V356" s="233"/>
      <c r="W356" s="233"/>
      <c r="X356" s="233"/>
      <c r="Y356" s="233"/>
      <c r="Z356" s="233"/>
      <c r="AA356" s="233"/>
      <c r="AB356" s="233"/>
      <c r="AC356" s="233"/>
      <c r="AD356" s="233"/>
      <c r="AE356" s="233"/>
      <c r="AF356" s="233"/>
      <c r="AG356" s="233"/>
      <c r="AH356" s="233"/>
      <c r="AI356" s="233"/>
      <c r="AJ356" s="233"/>
      <c r="AK356" s="242"/>
      <c r="AL356" s="242"/>
      <c r="AM356" s="242"/>
      <c r="AN356" s="242"/>
      <c r="AO356" s="242"/>
      <c r="AP356" s="242"/>
      <c r="AQ356" s="242"/>
      <c r="AR356" s="242"/>
      <c r="AS356" s="242"/>
      <c r="AT356" s="242"/>
    </row>
    <row r="357" spans="1:46" ht="21">
      <c r="A357" s="244"/>
      <c r="B357" s="244"/>
      <c r="C357" s="245"/>
      <c r="D357" s="246"/>
      <c r="E357" s="247"/>
      <c r="F357" s="248"/>
      <c r="G357" s="248"/>
      <c r="H357" s="249"/>
      <c r="I357" s="248"/>
      <c r="J357" s="244"/>
      <c r="K357" s="244"/>
      <c r="L357" s="244"/>
      <c r="M357" s="244"/>
      <c r="N357" s="244"/>
      <c r="O357" s="244"/>
      <c r="P357" s="244"/>
      <c r="Q357" s="244"/>
      <c r="R357" s="244"/>
      <c r="S357" s="244"/>
      <c r="T357" s="244"/>
      <c r="U357" s="244"/>
      <c r="V357" s="244"/>
      <c r="W357" s="244"/>
      <c r="X357" s="244"/>
      <c r="Y357" s="244"/>
      <c r="Z357" s="244"/>
      <c r="AA357" s="244"/>
      <c r="AB357" s="244"/>
      <c r="AC357" s="244"/>
      <c r="AD357" s="244"/>
      <c r="AE357" s="244"/>
      <c r="AF357" s="244"/>
      <c r="AG357" s="244"/>
      <c r="AH357" s="244"/>
      <c r="AI357" s="244"/>
      <c r="AJ357" s="244"/>
      <c r="AK357" s="250"/>
      <c r="AL357" s="250"/>
      <c r="AM357" s="250"/>
      <c r="AN357" s="250"/>
      <c r="AO357" s="250"/>
      <c r="AP357" s="250"/>
      <c r="AQ357" s="250"/>
      <c r="AR357" s="250"/>
      <c r="AS357" s="250"/>
      <c r="AT357" s="250"/>
    </row>
    <row r="358" spans="1:46" ht="48" customHeight="1">
      <c r="A358" s="244"/>
      <c r="B358" s="611"/>
      <c r="C358" s="611"/>
      <c r="D358" s="611"/>
      <c r="E358" s="251"/>
      <c r="F358" s="659" t="str">
        <f>+F329</f>
        <v>ARQ. ANTONIO RUIZ TOVAR</v>
      </c>
      <c r="G358" s="659"/>
      <c r="H358" s="659"/>
      <c r="I358" s="659"/>
      <c r="J358" s="252"/>
      <c r="K358" s="252"/>
      <c r="L358" s="252"/>
      <c r="M358" s="252"/>
      <c r="N358" s="252"/>
      <c r="O358" s="252"/>
      <c r="P358" s="252"/>
      <c r="Q358" s="252"/>
      <c r="R358" s="252"/>
      <c r="S358" s="252"/>
      <c r="T358" s="252"/>
      <c r="U358" s="252"/>
      <c r="V358" s="252"/>
      <c r="W358" s="252"/>
      <c r="X358" s="252"/>
      <c r="Y358" s="252"/>
      <c r="Z358" s="244"/>
      <c r="AA358" s="244"/>
      <c r="AB358" s="244"/>
      <c r="AC358" s="244"/>
      <c r="AD358" s="244"/>
      <c r="AE358" s="244"/>
      <c r="AF358" s="244"/>
      <c r="AG358" s="244"/>
      <c r="AH358" s="244"/>
      <c r="AI358" s="244"/>
      <c r="AJ358" s="244"/>
      <c r="AK358" s="244"/>
      <c r="AL358" s="244"/>
      <c r="AM358" s="244"/>
      <c r="AN358" s="244"/>
      <c r="AO358" s="244"/>
      <c r="AP358" s="244"/>
      <c r="AQ358" s="244"/>
      <c r="AR358" s="244"/>
      <c r="AS358" s="244"/>
      <c r="AT358" s="244"/>
    </row>
    <row r="359" spans="1:46" ht="21.6" thickBot="1">
      <c r="A359" s="288"/>
      <c r="B359" s="613"/>
      <c r="C359" s="613"/>
      <c r="D359" s="613"/>
      <c r="E359" s="613"/>
      <c r="F359" s="614" t="str">
        <f>+F330</f>
        <v>PROFESIONAL UNIVERSITARIO</v>
      </c>
      <c r="G359" s="614"/>
      <c r="H359" s="614"/>
      <c r="I359" s="614"/>
      <c r="J359" s="289"/>
      <c r="K359" s="289"/>
      <c r="L359" s="289"/>
      <c r="M359" s="289"/>
      <c r="N359" s="289"/>
      <c r="O359" s="289"/>
      <c r="P359" s="289"/>
      <c r="Q359" s="289"/>
      <c r="R359" s="289"/>
      <c r="S359" s="289"/>
      <c r="T359" s="289"/>
      <c r="U359" s="289"/>
      <c r="V359" s="289"/>
      <c r="W359" s="289"/>
      <c r="X359" s="289"/>
      <c r="Y359" s="289"/>
      <c r="Z359" s="288"/>
      <c r="AA359" s="288"/>
      <c r="AB359" s="288"/>
      <c r="AC359" s="288"/>
      <c r="AD359" s="288"/>
      <c r="AE359" s="288"/>
      <c r="AF359" s="288"/>
      <c r="AG359" s="288"/>
      <c r="AH359" s="288"/>
      <c r="AI359" s="288"/>
      <c r="AJ359" s="288"/>
      <c r="AK359" s="288"/>
      <c r="AL359" s="288"/>
      <c r="AM359" s="288"/>
      <c r="AN359" s="288"/>
      <c r="AO359" s="288"/>
      <c r="AP359" s="288"/>
      <c r="AQ359" s="288"/>
      <c r="AR359" s="288"/>
      <c r="AS359" s="288"/>
      <c r="AT359" s="288"/>
    </row>
    <row r="360" spans="1:46" ht="22.2" thickTop="1" thickBot="1">
      <c r="A360" s="244"/>
      <c r="B360" s="250"/>
      <c r="C360" s="250"/>
      <c r="D360" s="250"/>
      <c r="E360" s="250"/>
      <c r="F360" s="257"/>
      <c r="G360" s="257"/>
      <c r="H360" s="257"/>
      <c r="I360" s="257"/>
      <c r="J360" s="252"/>
      <c r="K360" s="252"/>
      <c r="L360" s="252"/>
      <c r="M360" s="252"/>
      <c r="N360" s="252"/>
      <c r="O360" s="252"/>
      <c r="P360" s="252"/>
      <c r="Q360" s="252"/>
      <c r="R360" s="252"/>
      <c r="S360" s="252"/>
      <c r="T360" s="252"/>
      <c r="U360" s="252"/>
      <c r="V360" s="252"/>
      <c r="W360" s="252"/>
      <c r="X360" s="252"/>
      <c r="Y360" s="252"/>
      <c r="Z360" s="244"/>
      <c r="AA360" s="244"/>
      <c r="AB360" s="244"/>
      <c r="AC360" s="244"/>
      <c r="AD360" s="244"/>
      <c r="AE360" s="244"/>
      <c r="AF360" s="244"/>
      <c r="AG360" s="244"/>
      <c r="AH360" s="244"/>
      <c r="AI360" s="244"/>
      <c r="AJ360" s="244"/>
      <c r="AK360" s="244"/>
      <c r="AL360" s="244"/>
      <c r="AM360" s="244"/>
      <c r="AN360" s="244"/>
      <c r="AO360" s="244"/>
      <c r="AP360" s="244"/>
      <c r="AQ360" s="244"/>
      <c r="AR360" s="244"/>
      <c r="AS360" s="244"/>
      <c r="AT360" s="244"/>
    </row>
    <row r="361" spans="1:46" ht="21.6" thickTop="1">
      <c r="A361" s="272" t="s">
        <v>107</v>
      </c>
      <c r="B361" s="273"/>
      <c r="C361" s="274"/>
      <c r="D361" s="275"/>
      <c r="E361" s="276"/>
      <c r="F361" s="276"/>
      <c r="G361" s="277"/>
      <c r="H361" s="278"/>
      <c r="I361" s="277"/>
      <c r="J361" s="279"/>
      <c r="K361" s="279"/>
      <c r="L361" s="279"/>
      <c r="M361" s="279"/>
      <c r="N361" s="279"/>
      <c r="O361" s="279"/>
      <c r="P361" s="279"/>
      <c r="Q361" s="279"/>
      <c r="R361" s="279"/>
      <c r="S361" s="279"/>
      <c r="T361" s="279"/>
      <c r="U361" s="279"/>
      <c r="V361" s="279"/>
      <c r="W361" s="279"/>
      <c r="X361" s="279"/>
      <c r="Y361" s="279"/>
      <c r="Z361" s="277"/>
      <c r="AA361" s="277"/>
      <c r="AB361" s="277"/>
      <c r="AC361" s="277"/>
      <c r="AD361" s="277"/>
      <c r="AE361" s="277"/>
      <c r="AF361" s="277"/>
      <c r="AG361" s="277"/>
      <c r="AH361" s="277"/>
      <c r="AI361" s="277"/>
      <c r="AJ361" s="277"/>
      <c r="AK361" s="277"/>
      <c r="AL361" s="277"/>
      <c r="AM361" s="277"/>
      <c r="AN361" s="277"/>
      <c r="AO361" s="277"/>
      <c r="AP361" s="277"/>
      <c r="AQ361" s="277"/>
      <c r="AR361" s="277"/>
      <c r="AS361" s="277"/>
      <c r="AT361" s="277"/>
    </row>
    <row r="362" spans="1:46" ht="21">
      <c r="A362" s="640" t="s">
        <v>109</v>
      </c>
      <c r="B362" s="640"/>
      <c r="C362" s="641" t="str">
        <f>+'PRESUPUESTO GENERAL'!B20</f>
        <v>ESTRUCTURA</v>
      </c>
      <c r="D362" s="642"/>
      <c r="E362" s="643"/>
      <c r="F362" s="643"/>
      <c r="G362" s="643"/>
      <c r="H362" s="643"/>
      <c r="I362" s="643"/>
      <c r="J362" s="643"/>
      <c r="K362" s="643"/>
      <c r="L362" s="643"/>
      <c r="M362" s="643"/>
      <c r="N362" s="643"/>
      <c r="O362" s="643"/>
      <c r="P362" s="643"/>
      <c r="Q362" s="643"/>
      <c r="R362" s="643"/>
      <c r="S362" s="643"/>
      <c r="T362" s="643"/>
      <c r="U362" s="643"/>
      <c r="V362" s="643"/>
      <c r="W362" s="643"/>
      <c r="X362" s="643"/>
      <c r="Y362" s="643"/>
      <c r="Z362" s="643"/>
      <c r="AA362" s="643"/>
      <c r="AB362" s="643"/>
      <c r="AC362" s="643"/>
      <c r="AD362" s="643"/>
      <c r="AE362" s="643"/>
      <c r="AF362" s="644"/>
      <c r="AG362" s="645" t="s">
        <v>8</v>
      </c>
      <c r="AH362" s="646"/>
      <c r="AI362" s="646"/>
      <c r="AJ362" s="646"/>
      <c r="AK362" s="646"/>
      <c r="AL362" s="646"/>
      <c r="AM362" s="647"/>
      <c r="AN362" s="648" t="str">
        <f>+'PRESUPUESTO GENERAL'!C30</f>
        <v>M2</v>
      </c>
      <c r="AO362" s="649"/>
      <c r="AP362" s="649"/>
      <c r="AQ362" s="649"/>
      <c r="AR362" s="649"/>
      <c r="AS362" s="649"/>
      <c r="AT362" s="650"/>
    </row>
    <row r="363" spans="1:46" ht="21">
      <c r="A363" s="651" t="s">
        <v>110</v>
      </c>
      <c r="B363" s="651"/>
      <c r="C363" s="211">
        <f>+'PRESUPUESTO GENERAL'!A27</f>
        <v>3.7</v>
      </c>
      <c r="D363" s="652" t="str">
        <f>+'PRESUPUESTO GENERAL'!B27</f>
        <v>Mesones en concreto f'c= 210fgf/cm2 E=0.10 m Ref. No. 3 c/0.20 m, pagado en m2</v>
      </c>
      <c r="E363" s="653"/>
      <c r="F363" s="653"/>
      <c r="G363" s="653"/>
      <c r="H363" s="653"/>
      <c r="I363" s="653"/>
      <c r="J363" s="653"/>
      <c r="K363" s="653"/>
      <c r="L363" s="653"/>
      <c r="M363" s="653"/>
      <c r="N363" s="653"/>
      <c r="O363" s="653"/>
      <c r="P363" s="653"/>
      <c r="Q363" s="653"/>
      <c r="R363" s="653"/>
      <c r="S363" s="653"/>
      <c r="T363" s="653"/>
      <c r="U363" s="653"/>
      <c r="V363" s="653"/>
      <c r="W363" s="653"/>
      <c r="X363" s="653"/>
      <c r="Y363" s="653"/>
      <c r="Z363" s="653"/>
      <c r="AA363" s="653"/>
      <c r="AB363" s="653"/>
      <c r="AC363" s="653"/>
      <c r="AD363" s="653"/>
      <c r="AE363" s="653"/>
      <c r="AF363" s="654"/>
      <c r="AG363" s="645" t="s">
        <v>111</v>
      </c>
      <c r="AH363" s="646"/>
      <c r="AI363" s="646"/>
      <c r="AJ363" s="646"/>
      <c r="AK363" s="646"/>
      <c r="AL363" s="646"/>
      <c r="AM363" s="647"/>
      <c r="AN363" s="655">
        <f>+J375</f>
        <v>6.6</v>
      </c>
      <c r="AO363" s="649"/>
      <c r="AP363" s="649"/>
      <c r="AQ363" s="649"/>
      <c r="AR363" s="649"/>
      <c r="AS363" s="649"/>
      <c r="AT363" s="650"/>
    </row>
    <row r="364" spans="1:46" ht="21">
      <c r="A364" s="213"/>
      <c r="B364" s="213"/>
      <c r="C364" s="213"/>
      <c r="D364" s="213"/>
      <c r="E364" s="213"/>
      <c r="F364" s="213"/>
      <c r="G364" s="213"/>
      <c r="H364" s="214"/>
      <c r="I364" s="213"/>
      <c r="J364" s="213"/>
      <c r="K364" s="627"/>
      <c r="L364" s="627"/>
      <c r="M364" s="627"/>
      <c r="N364" s="627"/>
      <c r="O364" s="627"/>
      <c r="P364" s="627"/>
      <c r="Q364" s="627"/>
      <c r="R364" s="627"/>
      <c r="S364" s="627"/>
      <c r="T364" s="627"/>
      <c r="U364" s="627"/>
      <c r="V364" s="627"/>
      <c r="W364" s="627"/>
      <c r="X364" s="627"/>
      <c r="Y364" s="627"/>
      <c r="Z364" s="627"/>
      <c r="AA364" s="628"/>
      <c r="AB364" s="627"/>
      <c r="AC364" s="627"/>
      <c r="AD364" s="627"/>
      <c r="AE364" s="627"/>
      <c r="AF364" s="627"/>
      <c r="AG364" s="627"/>
      <c r="AH364" s="627"/>
      <c r="AI364" s="627"/>
      <c r="AJ364" s="627"/>
      <c r="AK364" s="627"/>
      <c r="AL364" s="627"/>
      <c r="AM364" s="627"/>
      <c r="AN364" s="627"/>
      <c r="AO364" s="627"/>
      <c r="AP364" s="627"/>
      <c r="AQ364" s="627"/>
      <c r="AR364" s="627"/>
      <c r="AS364" s="627"/>
      <c r="AT364" s="627"/>
    </row>
    <row r="365" spans="1:46" ht="21">
      <c r="A365" s="629" t="s">
        <v>112</v>
      </c>
      <c r="B365" s="610"/>
      <c r="C365" s="630" t="s">
        <v>113</v>
      </c>
      <c r="D365" s="630"/>
      <c r="E365" s="630"/>
      <c r="F365" s="630"/>
      <c r="G365" s="630" t="s">
        <v>114</v>
      </c>
      <c r="H365" s="631" t="s">
        <v>115</v>
      </c>
      <c r="I365" s="630" t="s">
        <v>116</v>
      </c>
      <c r="J365" s="630" t="s">
        <v>64</v>
      </c>
      <c r="K365" s="633"/>
      <c r="L365" s="633"/>
      <c r="M365" s="633"/>
      <c r="N365" s="633"/>
      <c r="O365" s="633"/>
      <c r="P365" s="633"/>
      <c r="Q365" s="633"/>
      <c r="R365" s="633"/>
      <c r="S365" s="633"/>
      <c r="T365" s="633"/>
      <c r="U365" s="633"/>
      <c r="V365" s="633"/>
      <c r="W365" s="633"/>
      <c r="X365" s="633"/>
      <c r="Y365" s="633"/>
      <c r="Z365" s="633"/>
      <c r="AA365" s="633"/>
      <c r="AB365" s="633"/>
      <c r="AC365" s="633"/>
      <c r="AD365" s="633"/>
      <c r="AE365" s="633"/>
      <c r="AF365" s="633"/>
      <c r="AG365" s="633"/>
      <c r="AH365" s="633"/>
      <c r="AI365" s="633"/>
      <c r="AJ365" s="633"/>
      <c r="AK365" s="633"/>
      <c r="AL365" s="633"/>
      <c r="AM365" s="633"/>
      <c r="AN365" s="633"/>
      <c r="AO365" s="633"/>
      <c r="AP365" s="633"/>
      <c r="AQ365" s="633"/>
      <c r="AR365" s="633"/>
      <c r="AS365" s="633"/>
      <c r="AT365" s="633"/>
    </row>
    <row r="366" spans="1:46" ht="21">
      <c r="A366" s="603"/>
      <c r="B366" s="604"/>
      <c r="C366" s="215" t="s">
        <v>117</v>
      </c>
      <c r="D366" s="215" t="s">
        <v>118</v>
      </c>
      <c r="E366" s="215" t="s">
        <v>119</v>
      </c>
      <c r="F366" s="215" t="s">
        <v>120</v>
      </c>
      <c r="G366" s="630"/>
      <c r="H366" s="632"/>
      <c r="I366" s="630"/>
      <c r="J366" s="630"/>
      <c r="K366" s="633"/>
      <c r="L366" s="633"/>
      <c r="M366" s="633"/>
      <c r="N366" s="633"/>
      <c r="O366" s="633"/>
      <c r="P366" s="633"/>
      <c r="Q366" s="633"/>
      <c r="R366" s="633"/>
      <c r="S366" s="633"/>
      <c r="T366" s="633"/>
      <c r="U366" s="633"/>
      <c r="V366" s="633"/>
      <c r="W366" s="633"/>
      <c r="X366" s="633"/>
      <c r="Y366" s="633"/>
      <c r="Z366" s="633"/>
      <c r="AA366" s="633"/>
      <c r="AB366" s="633"/>
      <c r="AC366" s="633"/>
      <c r="AD366" s="633"/>
      <c r="AE366" s="633"/>
      <c r="AF366" s="633"/>
      <c r="AG366" s="633"/>
      <c r="AH366" s="633"/>
      <c r="AI366" s="633"/>
      <c r="AJ366" s="633"/>
      <c r="AK366" s="633"/>
      <c r="AL366" s="633"/>
      <c r="AM366" s="633"/>
      <c r="AN366" s="633"/>
      <c r="AO366" s="633"/>
      <c r="AP366" s="633"/>
      <c r="AQ366" s="633"/>
      <c r="AR366" s="633"/>
      <c r="AS366" s="633"/>
      <c r="AT366" s="633"/>
    </row>
    <row r="367" spans="1:46" ht="21">
      <c r="A367" s="634"/>
      <c r="B367" s="635"/>
      <c r="C367" s="638"/>
      <c r="D367" s="638"/>
      <c r="E367" s="638"/>
      <c r="F367" s="638"/>
      <c r="G367" s="638"/>
      <c r="H367" s="638"/>
      <c r="I367" s="638"/>
      <c r="J367" s="638"/>
      <c r="K367" s="333"/>
      <c r="L367" s="334"/>
      <c r="M367" s="334"/>
      <c r="N367" s="334"/>
      <c r="O367" s="334"/>
      <c r="P367" s="334"/>
      <c r="Q367" s="334"/>
      <c r="R367" s="334"/>
      <c r="S367" s="334"/>
      <c r="T367" s="334"/>
      <c r="U367" s="334"/>
      <c r="V367" s="334"/>
      <c r="W367" s="334"/>
      <c r="X367" s="334"/>
      <c r="Y367" s="334"/>
      <c r="Z367" s="334"/>
      <c r="AA367" s="334"/>
      <c r="AB367" s="334"/>
      <c r="AC367" s="334"/>
      <c r="AD367" s="334"/>
      <c r="AE367" s="334"/>
      <c r="AF367" s="334"/>
      <c r="AG367" s="334"/>
      <c r="AH367" s="334"/>
      <c r="AI367" s="334"/>
      <c r="AJ367" s="334"/>
      <c r="AK367" s="334"/>
      <c r="AL367" s="334"/>
      <c r="AM367" s="334"/>
      <c r="AN367" s="334"/>
      <c r="AO367" s="334"/>
      <c r="AP367" s="334"/>
      <c r="AQ367" s="334"/>
      <c r="AR367" s="334"/>
      <c r="AS367" s="334"/>
      <c r="AT367" s="335"/>
    </row>
    <row r="368" spans="1:46" ht="21">
      <c r="A368" s="636"/>
      <c r="B368" s="637"/>
      <c r="C368" s="639"/>
      <c r="D368" s="639"/>
      <c r="E368" s="639"/>
      <c r="F368" s="639"/>
      <c r="G368" s="639"/>
      <c r="H368" s="639"/>
      <c r="I368" s="639"/>
      <c r="J368" s="639"/>
      <c r="K368" s="333"/>
      <c r="L368" s="334"/>
      <c r="M368" s="334"/>
      <c r="N368" s="334"/>
      <c r="O368" s="334"/>
      <c r="P368" s="334"/>
      <c r="Q368" s="334"/>
      <c r="R368" s="334"/>
      <c r="S368" s="334"/>
      <c r="T368" s="334"/>
      <c r="U368" s="334"/>
      <c r="V368" s="334"/>
      <c r="W368" s="334"/>
      <c r="X368" s="334"/>
      <c r="Y368" s="334"/>
      <c r="Z368" s="334"/>
      <c r="AA368" s="334"/>
      <c r="AB368" s="334"/>
      <c r="AC368" s="334"/>
      <c r="AD368" s="334"/>
      <c r="AE368" s="334"/>
      <c r="AF368" s="334"/>
      <c r="AG368" s="334"/>
      <c r="AH368" s="334"/>
      <c r="AI368" s="334"/>
      <c r="AJ368" s="334"/>
      <c r="AK368" s="334"/>
      <c r="AL368" s="334"/>
      <c r="AM368" s="334"/>
      <c r="AN368" s="334"/>
      <c r="AO368" s="334"/>
      <c r="AP368" s="334"/>
      <c r="AQ368" s="334"/>
      <c r="AR368" s="334"/>
      <c r="AS368" s="334"/>
      <c r="AT368" s="335"/>
    </row>
    <row r="369" spans="1:46" ht="21">
      <c r="A369" s="656" t="s">
        <v>259</v>
      </c>
      <c r="B369" s="660"/>
      <c r="C369" s="620">
        <v>3</v>
      </c>
      <c r="D369" s="620">
        <v>0.6</v>
      </c>
      <c r="E369" s="622"/>
      <c r="F369" s="620"/>
      <c r="G369" s="661">
        <f>C369*D369</f>
        <v>1.7999999999999998</v>
      </c>
      <c r="H369" s="620">
        <v>2</v>
      </c>
      <c r="I369" s="620" t="s">
        <v>5</v>
      </c>
      <c r="J369" s="624">
        <f>G369*H369</f>
        <v>3.5999999999999996</v>
      </c>
      <c r="K369" s="333"/>
      <c r="L369" s="334"/>
      <c r="M369" s="334"/>
      <c r="N369" s="334"/>
      <c r="O369" s="334"/>
      <c r="P369" s="334"/>
      <c r="Q369" s="334"/>
      <c r="R369" s="334"/>
      <c r="S369" s="334"/>
      <c r="T369" s="334"/>
      <c r="U369" s="334"/>
      <c r="V369" s="334"/>
      <c r="W369" s="334"/>
      <c r="X369" s="334"/>
      <c r="Y369" s="334"/>
      <c r="Z369" s="334"/>
      <c r="AA369" s="334"/>
      <c r="AB369" s="334"/>
      <c r="AC369" s="334"/>
      <c r="AD369" s="334"/>
      <c r="AE369" s="334"/>
      <c r="AF369" s="334"/>
      <c r="AG369" s="334"/>
      <c r="AH369" s="334"/>
      <c r="AI369" s="334"/>
      <c r="AJ369" s="334"/>
      <c r="AK369" s="334"/>
      <c r="AL369" s="334"/>
      <c r="AM369" s="334"/>
      <c r="AN369" s="334"/>
      <c r="AO369" s="334"/>
      <c r="AP369" s="334"/>
      <c r="AQ369" s="334"/>
      <c r="AR369" s="334"/>
      <c r="AS369" s="334"/>
      <c r="AT369" s="335"/>
    </row>
    <row r="370" spans="1:46" ht="21">
      <c r="A370" s="617"/>
      <c r="B370" s="618"/>
      <c r="C370" s="621"/>
      <c r="D370" s="621"/>
      <c r="E370" s="623"/>
      <c r="F370" s="621"/>
      <c r="G370" s="620"/>
      <c r="H370" s="621"/>
      <c r="I370" s="621"/>
      <c r="J370" s="625"/>
      <c r="K370" s="333"/>
      <c r="L370" s="334"/>
      <c r="M370" s="334"/>
      <c r="N370" s="334"/>
      <c r="O370" s="334"/>
      <c r="P370" s="334"/>
      <c r="Q370" s="334"/>
      <c r="R370" s="334"/>
      <c r="S370" s="334"/>
      <c r="T370" s="334"/>
      <c r="U370" s="334"/>
      <c r="V370" s="334"/>
      <c r="W370" s="334"/>
      <c r="X370" s="334"/>
      <c r="Y370" s="334"/>
      <c r="Z370" s="334"/>
      <c r="AA370" s="334"/>
      <c r="AB370" s="334"/>
      <c r="AC370" s="334"/>
      <c r="AD370" s="334"/>
      <c r="AE370" s="334"/>
      <c r="AF370" s="334"/>
      <c r="AG370" s="334"/>
      <c r="AH370" s="334"/>
      <c r="AI370" s="334"/>
      <c r="AJ370" s="334"/>
      <c r="AK370" s="334"/>
      <c r="AL370" s="334"/>
      <c r="AM370" s="334"/>
      <c r="AN370" s="334"/>
      <c r="AO370" s="334"/>
      <c r="AP370" s="334"/>
      <c r="AQ370" s="334"/>
      <c r="AR370" s="334"/>
      <c r="AS370" s="334"/>
      <c r="AT370" s="335"/>
    </row>
    <row r="371" spans="1:46" ht="21">
      <c r="A371" s="656" t="s">
        <v>417</v>
      </c>
      <c r="B371" s="660"/>
      <c r="C371" s="620">
        <v>3</v>
      </c>
      <c r="D371" s="620">
        <v>0.5</v>
      </c>
      <c r="E371" s="622"/>
      <c r="F371" s="620"/>
      <c r="G371" s="661">
        <f>C371*D371</f>
        <v>1.5</v>
      </c>
      <c r="H371" s="658">
        <v>2</v>
      </c>
      <c r="I371" s="620" t="s">
        <v>5</v>
      </c>
      <c r="J371" s="624">
        <f>G371*H371</f>
        <v>3</v>
      </c>
      <c r="K371" s="333"/>
      <c r="L371" s="334"/>
      <c r="M371" s="334"/>
      <c r="N371" s="334"/>
      <c r="O371" s="334"/>
      <c r="P371" s="334"/>
      <c r="Q371" s="334"/>
      <c r="R371" s="334"/>
      <c r="S371" s="334"/>
      <c r="T371" s="334"/>
      <c r="U371" s="334"/>
      <c r="V371" s="334"/>
      <c r="W371" s="334"/>
      <c r="X371" s="334"/>
      <c r="Y371" s="334"/>
      <c r="Z371" s="334"/>
      <c r="AA371" s="334"/>
      <c r="AB371" s="334"/>
      <c r="AC371" s="334"/>
      <c r="AD371" s="334"/>
      <c r="AE371" s="334"/>
      <c r="AF371" s="334"/>
      <c r="AG371" s="334"/>
      <c r="AH371" s="334"/>
      <c r="AI371" s="334"/>
      <c r="AJ371" s="334"/>
      <c r="AK371" s="334"/>
      <c r="AL371" s="334"/>
      <c r="AM371" s="334"/>
      <c r="AN371" s="334"/>
      <c r="AO371" s="334"/>
      <c r="AP371" s="334"/>
      <c r="AQ371" s="334"/>
      <c r="AR371" s="334"/>
      <c r="AS371" s="334"/>
      <c r="AT371" s="335"/>
    </row>
    <row r="372" spans="1:46" ht="21">
      <c r="A372" s="617"/>
      <c r="B372" s="618"/>
      <c r="C372" s="621"/>
      <c r="D372" s="621"/>
      <c r="E372" s="623"/>
      <c r="F372" s="621"/>
      <c r="G372" s="620"/>
      <c r="H372" s="620"/>
      <c r="I372" s="621"/>
      <c r="J372" s="625"/>
      <c r="K372" s="333"/>
      <c r="L372" s="334"/>
      <c r="M372" s="334"/>
      <c r="N372" s="334"/>
      <c r="O372" s="334"/>
      <c r="P372" s="334"/>
      <c r="Q372" s="334"/>
      <c r="R372" s="334"/>
      <c r="S372" s="334"/>
      <c r="T372" s="334"/>
      <c r="U372" s="334"/>
      <c r="V372" s="334"/>
      <c r="W372" s="334"/>
      <c r="X372" s="334"/>
      <c r="Y372" s="334"/>
      <c r="Z372" s="334"/>
      <c r="AA372" s="334"/>
      <c r="AB372" s="334"/>
      <c r="AC372" s="334"/>
      <c r="AD372" s="334"/>
      <c r="AE372" s="334"/>
      <c r="AF372" s="334"/>
      <c r="AG372" s="334"/>
      <c r="AH372" s="334"/>
      <c r="AI372" s="334"/>
      <c r="AJ372" s="334"/>
      <c r="AK372" s="334"/>
      <c r="AL372" s="334"/>
      <c r="AM372" s="334"/>
      <c r="AN372" s="334"/>
      <c r="AO372" s="334"/>
      <c r="AP372" s="334"/>
      <c r="AQ372" s="334"/>
      <c r="AR372" s="334"/>
      <c r="AS372" s="334"/>
      <c r="AT372" s="335"/>
    </row>
    <row r="373" spans="1:46" ht="21">
      <c r="A373" s="656"/>
      <c r="B373" s="660"/>
      <c r="C373" s="661"/>
      <c r="D373" s="620"/>
      <c r="E373" s="622"/>
      <c r="F373" s="620"/>
      <c r="G373" s="661"/>
      <c r="H373" s="658"/>
      <c r="I373" s="620"/>
      <c r="J373" s="624"/>
      <c r="K373" s="333"/>
      <c r="L373" s="334"/>
      <c r="M373" s="334"/>
      <c r="N373" s="334"/>
      <c r="O373" s="334"/>
      <c r="P373" s="334"/>
      <c r="Q373" s="334"/>
      <c r="R373" s="334"/>
      <c r="S373" s="334"/>
      <c r="T373" s="334"/>
      <c r="U373" s="334"/>
      <c r="V373" s="334"/>
      <c r="W373" s="334"/>
      <c r="X373" s="334"/>
      <c r="Y373" s="334"/>
      <c r="Z373" s="334"/>
      <c r="AA373" s="334"/>
      <c r="AB373" s="334"/>
      <c r="AC373" s="334"/>
      <c r="AD373" s="334"/>
      <c r="AE373" s="334"/>
      <c r="AF373" s="334"/>
      <c r="AG373" s="334"/>
      <c r="AH373" s="334"/>
      <c r="AI373" s="334"/>
      <c r="AJ373" s="334"/>
      <c r="AK373" s="334"/>
      <c r="AL373" s="334"/>
      <c r="AM373" s="334"/>
      <c r="AN373" s="334"/>
      <c r="AO373" s="334"/>
      <c r="AP373" s="334"/>
      <c r="AQ373" s="334"/>
      <c r="AR373" s="334"/>
      <c r="AS373" s="334"/>
      <c r="AT373" s="335"/>
    </row>
    <row r="374" spans="1:46" ht="21">
      <c r="A374" s="617"/>
      <c r="B374" s="618"/>
      <c r="C374" s="620"/>
      <c r="D374" s="621"/>
      <c r="E374" s="623"/>
      <c r="F374" s="621"/>
      <c r="G374" s="620"/>
      <c r="H374" s="620"/>
      <c r="I374" s="621"/>
      <c r="J374" s="625"/>
      <c r="K374" s="333"/>
      <c r="L374" s="334"/>
      <c r="M374" s="334"/>
      <c r="N374" s="334"/>
      <c r="O374" s="334"/>
      <c r="P374" s="334"/>
      <c r="Q374" s="334"/>
      <c r="R374" s="334"/>
      <c r="S374" s="334"/>
      <c r="T374" s="334"/>
      <c r="U374" s="334"/>
      <c r="V374" s="334"/>
      <c r="W374" s="334"/>
      <c r="X374" s="334"/>
      <c r="Y374" s="334"/>
      <c r="Z374" s="334"/>
      <c r="AA374" s="334"/>
      <c r="AB374" s="334"/>
      <c r="AC374" s="334"/>
      <c r="AD374" s="334"/>
      <c r="AE374" s="334"/>
      <c r="AF374" s="334"/>
      <c r="AG374" s="334"/>
      <c r="AH374" s="334"/>
      <c r="AI374" s="334"/>
      <c r="AJ374" s="334"/>
      <c r="AK374" s="334"/>
      <c r="AL374" s="334"/>
      <c r="AM374" s="334"/>
      <c r="AN374" s="334"/>
      <c r="AO374" s="334"/>
      <c r="AP374" s="334"/>
      <c r="AQ374" s="334"/>
      <c r="AR374" s="334"/>
      <c r="AS374" s="334"/>
      <c r="AT374" s="335"/>
    </row>
    <row r="375" spans="1:46" ht="21">
      <c r="A375" s="283"/>
      <c r="B375" s="225"/>
      <c r="C375" s="225"/>
      <c r="D375" s="225"/>
      <c r="E375" s="226" t="s">
        <v>121</v>
      </c>
      <c r="F375" s="227">
        <v>2</v>
      </c>
      <c r="G375" s="228" t="s">
        <v>122</v>
      </c>
      <c r="H375" s="229"/>
      <c r="I375" s="230" t="s">
        <v>64</v>
      </c>
      <c r="J375" s="231">
        <f>ROUND(SUM(J369:J374),F375)</f>
        <v>6.6</v>
      </c>
      <c r="K375" s="336"/>
      <c r="L375" s="337"/>
      <c r="M375" s="337"/>
      <c r="N375" s="337"/>
      <c r="O375" s="337"/>
      <c r="P375" s="337"/>
      <c r="Q375" s="334"/>
      <c r="R375" s="334"/>
      <c r="S375" s="334"/>
      <c r="T375" s="334"/>
      <c r="U375" s="334"/>
      <c r="V375" s="334"/>
      <c r="W375" s="334"/>
      <c r="X375" s="334"/>
      <c r="Y375" s="334"/>
      <c r="Z375" s="334"/>
      <c r="AA375" s="334"/>
      <c r="AB375" s="334"/>
      <c r="AC375" s="334"/>
      <c r="AD375" s="334"/>
      <c r="AE375" s="334"/>
      <c r="AF375" s="334"/>
      <c r="AG375" s="334"/>
      <c r="AH375" s="334"/>
      <c r="AI375" s="334"/>
      <c r="AJ375" s="334"/>
      <c r="AK375" s="334"/>
      <c r="AL375" s="334"/>
      <c r="AM375" s="334"/>
      <c r="AN375" s="334"/>
      <c r="AO375" s="334"/>
      <c r="AP375" s="334"/>
      <c r="AQ375" s="334"/>
      <c r="AR375" s="334"/>
      <c r="AS375" s="334"/>
      <c r="AT375" s="335"/>
    </row>
    <row r="376" spans="1:46" ht="21">
      <c r="A376" s="284"/>
      <c r="B376" s="233"/>
      <c r="C376" s="233"/>
      <c r="D376" s="233"/>
      <c r="E376" s="233"/>
      <c r="F376" s="233"/>
      <c r="G376" s="233"/>
      <c r="H376" s="233"/>
      <c r="I376" s="234"/>
      <c r="J376" s="233"/>
      <c r="K376" s="329"/>
      <c r="L376" s="339"/>
      <c r="M376" s="339"/>
      <c r="N376" s="339"/>
      <c r="O376" s="339"/>
      <c r="P376" s="339"/>
      <c r="Q376" s="340"/>
      <c r="R376" s="340"/>
      <c r="S376" s="340"/>
      <c r="T376" s="340"/>
      <c r="U376" s="340"/>
      <c r="V376" s="340"/>
      <c r="W376" s="340"/>
      <c r="X376" s="340"/>
      <c r="Y376" s="340"/>
      <c r="Z376" s="340"/>
      <c r="AA376" s="340"/>
      <c r="AB376" s="340"/>
      <c r="AC376" s="340"/>
      <c r="AD376" s="340"/>
      <c r="AE376" s="340"/>
      <c r="AF376" s="340"/>
      <c r="AG376" s="340"/>
      <c r="AH376" s="340"/>
      <c r="AI376" s="340"/>
      <c r="AJ376" s="340"/>
      <c r="AK376" s="340"/>
      <c r="AL376" s="340"/>
      <c r="AM376" s="340"/>
      <c r="AN376" s="340"/>
      <c r="AO376" s="340"/>
      <c r="AP376" s="340"/>
      <c r="AQ376" s="340"/>
      <c r="AR376" s="340"/>
      <c r="AS376" s="340"/>
      <c r="AT376" s="341"/>
    </row>
    <row r="377" spans="1:46" ht="21">
      <c r="A377" s="603"/>
      <c r="B377" s="604"/>
      <c r="C377" s="604"/>
      <c r="D377" s="604"/>
      <c r="E377" s="604"/>
      <c r="F377" s="604"/>
      <c r="G377" s="604"/>
      <c r="H377" s="604"/>
      <c r="I377" s="604"/>
      <c r="J377" s="235"/>
      <c r="K377" s="329"/>
      <c r="L377" s="339"/>
      <c r="M377" s="339"/>
      <c r="N377" s="339"/>
      <c r="O377" s="339"/>
      <c r="P377" s="339"/>
      <c r="Q377" s="340"/>
      <c r="R377" s="340"/>
      <c r="S377" s="340"/>
      <c r="T377" s="340"/>
      <c r="U377" s="340"/>
      <c r="V377" s="340"/>
      <c r="W377" s="340"/>
      <c r="X377" s="340"/>
      <c r="Y377" s="340"/>
      <c r="Z377" s="340"/>
      <c r="AA377" s="340"/>
      <c r="AB377" s="340"/>
      <c r="AC377" s="340"/>
      <c r="AD377" s="340"/>
      <c r="AE377" s="340"/>
      <c r="AF377" s="340"/>
      <c r="AG377" s="340"/>
      <c r="AH377" s="340"/>
      <c r="AI377" s="340"/>
      <c r="AJ377" s="340"/>
      <c r="AK377" s="340"/>
      <c r="AL377" s="340"/>
      <c r="AM377" s="340"/>
      <c r="AN377" s="340"/>
      <c r="AO377" s="340"/>
      <c r="AP377" s="340"/>
      <c r="AQ377" s="340"/>
      <c r="AR377" s="340"/>
      <c r="AS377" s="340"/>
      <c r="AT377" s="341"/>
    </row>
    <row r="378" spans="1:46" ht="42">
      <c r="A378" s="285" t="s">
        <v>123</v>
      </c>
      <c r="B378" s="605"/>
      <c r="C378" s="605"/>
      <c r="D378" s="605"/>
      <c r="E378" s="605"/>
      <c r="F378" s="605"/>
      <c r="G378" s="605"/>
      <c r="H378" s="605"/>
      <c r="I378" s="605"/>
      <c r="J378" s="605"/>
      <c r="K378" s="605"/>
      <c r="L378" s="605"/>
      <c r="M378" s="605"/>
      <c r="N378" s="605"/>
      <c r="O378" s="605"/>
      <c r="P378" s="605"/>
      <c r="Q378" s="605"/>
      <c r="R378" s="605"/>
      <c r="S378" s="605"/>
      <c r="T378" s="605"/>
      <c r="U378" s="605"/>
      <c r="V378" s="605"/>
      <c r="W378" s="605"/>
      <c r="X378" s="605"/>
      <c r="Y378" s="605"/>
      <c r="Z378" s="605"/>
      <c r="AA378" s="605"/>
      <c r="AB378" s="605"/>
      <c r="AC378" s="605"/>
      <c r="AD378" s="605"/>
      <c r="AE378" s="605"/>
      <c r="AF378" s="605"/>
      <c r="AG378" s="605"/>
      <c r="AH378" s="605"/>
      <c r="AI378" s="605"/>
      <c r="AJ378" s="605"/>
      <c r="AK378" s="605"/>
      <c r="AL378" s="605"/>
      <c r="AM378" s="605"/>
      <c r="AN378" s="605"/>
      <c r="AO378" s="605"/>
      <c r="AP378" s="605"/>
      <c r="AQ378" s="605"/>
      <c r="AR378" s="605"/>
      <c r="AS378" s="605"/>
      <c r="AT378" s="237"/>
    </row>
    <row r="379" spans="1:46" ht="21">
      <c r="A379" s="286"/>
      <c r="B379" s="606"/>
      <c r="C379" s="606"/>
      <c r="D379" s="606"/>
      <c r="E379" s="606"/>
      <c r="F379" s="606"/>
      <c r="G379" s="606"/>
      <c r="H379" s="606"/>
      <c r="I379" s="606"/>
      <c r="J379" s="606"/>
      <c r="K379" s="606"/>
      <c r="L379" s="606"/>
      <c r="M379" s="606"/>
      <c r="N379" s="606"/>
      <c r="O379" s="606"/>
      <c r="P379" s="606"/>
      <c r="Q379" s="606"/>
      <c r="R379" s="606"/>
      <c r="S379" s="606"/>
      <c r="T379" s="606"/>
      <c r="U379" s="606"/>
      <c r="V379" s="606"/>
      <c r="W379" s="606"/>
      <c r="X379" s="606"/>
      <c r="Y379" s="606"/>
      <c r="Z379" s="606"/>
      <c r="AA379" s="606"/>
      <c r="AB379" s="606"/>
      <c r="AC379" s="606"/>
      <c r="AD379" s="606"/>
      <c r="AE379" s="606"/>
      <c r="AF379" s="606"/>
      <c r="AG379" s="606"/>
      <c r="AH379" s="606"/>
      <c r="AI379" s="606"/>
      <c r="AJ379" s="606"/>
      <c r="AK379" s="606"/>
      <c r="AL379" s="606"/>
      <c r="AM379" s="606"/>
      <c r="AN379" s="606"/>
      <c r="AO379" s="606"/>
      <c r="AP379" s="606"/>
      <c r="AQ379" s="606"/>
      <c r="AR379" s="606"/>
      <c r="AS379" s="606"/>
      <c r="AT379" s="239"/>
    </row>
    <row r="380" spans="1:46" ht="21">
      <c r="A380" s="287"/>
      <c r="B380" s="607"/>
      <c r="C380" s="607"/>
      <c r="D380" s="607"/>
      <c r="E380" s="607"/>
      <c r="F380" s="607"/>
      <c r="G380" s="607"/>
      <c r="H380" s="607"/>
      <c r="I380" s="607"/>
      <c r="J380" s="607"/>
      <c r="K380" s="607"/>
      <c r="L380" s="607"/>
      <c r="M380" s="607"/>
      <c r="N380" s="607"/>
      <c r="O380" s="607"/>
      <c r="P380" s="607"/>
      <c r="Q380" s="607"/>
      <c r="R380" s="607"/>
      <c r="S380" s="607"/>
      <c r="T380" s="607"/>
      <c r="U380" s="607"/>
      <c r="V380" s="607"/>
      <c r="W380" s="607"/>
      <c r="X380" s="607"/>
      <c r="Y380" s="607"/>
      <c r="Z380" s="607"/>
      <c r="AA380" s="607"/>
      <c r="AB380" s="607"/>
      <c r="AC380" s="607"/>
      <c r="AD380" s="607"/>
      <c r="AE380" s="241"/>
      <c r="AF380" s="608" t="str">
        <f>"Item    " &amp; C363 &amp; "    Página   1   de   1  "</f>
        <v xml:space="preserve">Item    3,7    Página   1   de   1  </v>
      </c>
      <c r="AG380" s="609"/>
      <c r="AH380" s="609"/>
      <c r="AI380" s="609"/>
      <c r="AJ380" s="609"/>
      <c r="AK380" s="609"/>
      <c r="AL380" s="609"/>
      <c r="AM380" s="609"/>
      <c r="AN380" s="609"/>
      <c r="AO380" s="609"/>
      <c r="AP380" s="609"/>
      <c r="AQ380" s="609"/>
      <c r="AR380" s="609"/>
      <c r="AS380" s="609"/>
      <c r="AT380" s="609"/>
    </row>
    <row r="381" spans="1:46" ht="21">
      <c r="A381" s="233"/>
      <c r="B381" s="233"/>
      <c r="C381" s="233"/>
      <c r="D381" s="233"/>
      <c r="E381" s="610" t="s">
        <v>75</v>
      </c>
      <c r="F381" s="610"/>
      <c r="G381" s="233"/>
      <c r="H381" s="242"/>
      <c r="I381" s="233"/>
      <c r="J381" s="233"/>
      <c r="K381" s="233"/>
      <c r="L381" s="233"/>
      <c r="M381" s="233"/>
      <c r="N381" s="233"/>
      <c r="O381" s="233"/>
      <c r="P381" s="233"/>
      <c r="Q381" s="233"/>
      <c r="R381" s="233"/>
      <c r="S381" s="233"/>
      <c r="T381" s="233"/>
      <c r="U381" s="233"/>
      <c r="V381" s="233"/>
      <c r="W381" s="233"/>
      <c r="X381" s="233"/>
      <c r="Y381" s="233"/>
      <c r="Z381" s="233"/>
      <c r="AA381" s="233"/>
      <c r="AB381" s="233"/>
      <c r="AC381" s="233"/>
      <c r="AD381" s="233"/>
      <c r="AE381" s="233"/>
      <c r="AF381" s="233"/>
      <c r="AG381" s="233"/>
      <c r="AH381" s="233"/>
      <c r="AI381" s="233"/>
      <c r="AJ381" s="233"/>
      <c r="AK381" s="242"/>
      <c r="AL381" s="242"/>
      <c r="AM381" s="242"/>
      <c r="AN381" s="242"/>
      <c r="AO381" s="242"/>
      <c r="AP381" s="242"/>
      <c r="AQ381" s="242"/>
      <c r="AR381" s="242"/>
      <c r="AS381" s="242"/>
      <c r="AT381" s="242"/>
    </row>
    <row r="382" spans="1:46" ht="21">
      <c r="A382" s="233"/>
      <c r="B382" s="233"/>
      <c r="C382" s="233"/>
      <c r="D382" s="233"/>
      <c r="E382" s="233"/>
      <c r="F382" s="233"/>
      <c r="G382" s="233"/>
      <c r="H382" s="242"/>
      <c r="I382" s="233"/>
      <c r="J382" s="233"/>
      <c r="K382" s="233"/>
      <c r="L382" s="233"/>
      <c r="M382" s="233"/>
      <c r="N382" s="233"/>
      <c r="O382" s="233"/>
      <c r="P382" s="233"/>
      <c r="Q382" s="233"/>
      <c r="R382" s="233"/>
      <c r="S382" s="233"/>
      <c r="T382" s="233"/>
      <c r="U382" s="233"/>
      <c r="V382" s="233"/>
      <c r="W382" s="233"/>
      <c r="X382" s="233"/>
      <c r="Y382" s="233"/>
      <c r="Z382" s="233"/>
      <c r="AA382" s="233"/>
      <c r="AB382" s="233"/>
      <c r="AC382" s="233"/>
      <c r="AD382" s="233"/>
      <c r="AE382" s="233"/>
      <c r="AF382" s="233"/>
      <c r="AG382" s="233"/>
      <c r="AH382" s="233"/>
      <c r="AI382" s="233"/>
      <c r="AJ382" s="233"/>
      <c r="AK382" s="242"/>
      <c r="AL382" s="242"/>
      <c r="AM382" s="242"/>
      <c r="AN382" s="242"/>
      <c r="AO382" s="242"/>
      <c r="AP382" s="242"/>
      <c r="AQ382" s="242"/>
      <c r="AR382" s="242"/>
      <c r="AS382" s="242"/>
      <c r="AT382" s="242"/>
    </row>
    <row r="383" spans="1:46" ht="21">
      <c r="A383" s="233"/>
      <c r="B383" s="233"/>
      <c r="C383" s="233"/>
      <c r="D383" s="233"/>
      <c r="E383" s="233"/>
      <c r="F383" s="233"/>
      <c r="G383" s="233"/>
      <c r="H383" s="242"/>
      <c r="I383" s="233"/>
      <c r="J383" s="233"/>
      <c r="K383" s="233"/>
      <c r="L383" s="233"/>
      <c r="M383" s="233"/>
      <c r="N383" s="233"/>
      <c r="O383" s="233"/>
      <c r="P383" s="233"/>
      <c r="Q383" s="233"/>
      <c r="R383" s="233"/>
      <c r="S383" s="233"/>
      <c r="T383" s="233"/>
      <c r="U383" s="233"/>
      <c r="V383" s="233"/>
      <c r="W383" s="233"/>
      <c r="X383" s="233"/>
      <c r="Y383" s="233"/>
      <c r="Z383" s="233"/>
      <c r="AA383" s="233"/>
      <c r="AB383" s="233"/>
      <c r="AC383" s="233"/>
      <c r="AD383" s="233"/>
      <c r="AE383" s="233"/>
      <c r="AF383" s="233"/>
      <c r="AG383" s="233"/>
      <c r="AH383" s="233"/>
      <c r="AI383" s="233"/>
      <c r="AJ383" s="233"/>
      <c r="AK383" s="242"/>
      <c r="AL383" s="242"/>
      <c r="AM383" s="242"/>
      <c r="AN383" s="242"/>
      <c r="AO383" s="242"/>
      <c r="AP383" s="242"/>
      <c r="AQ383" s="242"/>
      <c r="AR383" s="242"/>
      <c r="AS383" s="242"/>
      <c r="AT383" s="242"/>
    </row>
    <row r="384" spans="1:46" ht="21">
      <c r="A384" s="244"/>
      <c r="B384" s="244"/>
      <c r="C384" s="245"/>
      <c r="D384" s="246"/>
      <c r="E384" s="247"/>
      <c r="F384" s="248"/>
      <c r="G384" s="248"/>
      <c r="H384" s="249"/>
      <c r="I384" s="248"/>
      <c r="J384" s="244"/>
      <c r="K384" s="244"/>
      <c r="L384" s="244"/>
      <c r="M384" s="244"/>
      <c r="N384" s="244"/>
      <c r="O384" s="244"/>
      <c r="P384" s="244"/>
      <c r="Q384" s="244"/>
      <c r="R384" s="244"/>
      <c r="S384" s="244"/>
      <c r="T384" s="244"/>
      <c r="U384" s="244"/>
      <c r="V384" s="244"/>
      <c r="W384" s="244"/>
      <c r="X384" s="244"/>
      <c r="Y384" s="244"/>
      <c r="Z384" s="244"/>
      <c r="AA384" s="244"/>
      <c r="AB384" s="244"/>
      <c r="AC384" s="244"/>
      <c r="AD384" s="244"/>
      <c r="AE384" s="244"/>
      <c r="AF384" s="244"/>
      <c r="AG384" s="244"/>
      <c r="AH384" s="244"/>
      <c r="AI384" s="244"/>
      <c r="AJ384" s="244"/>
      <c r="AK384" s="250"/>
      <c r="AL384" s="250"/>
      <c r="AM384" s="250"/>
      <c r="AN384" s="250"/>
      <c r="AO384" s="250"/>
      <c r="AP384" s="250"/>
      <c r="AQ384" s="250"/>
      <c r="AR384" s="250"/>
      <c r="AS384" s="250"/>
      <c r="AT384" s="250"/>
    </row>
    <row r="385" spans="1:46" ht="45.75" customHeight="1">
      <c r="A385" s="244"/>
      <c r="B385" s="611"/>
      <c r="C385" s="611"/>
      <c r="D385" s="611"/>
      <c r="E385" s="251"/>
      <c r="F385" s="659" t="str">
        <f>+F358</f>
        <v>ARQ. ANTONIO RUIZ TOVAR</v>
      </c>
      <c r="G385" s="659"/>
      <c r="H385" s="659"/>
      <c r="I385" s="659"/>
      <c r="J385" s="252"/>
      <c r="K385" s="252"/>
      <c r="L385" s="252"/>
      <c r="M385" s="252"/>
      <c r="N385" s="252"/>
      <c r="O385" s="252"/>
      <c r="P385" s="252"/>
      <c r="Q385" s="252"/>
      <c r="R385" s="252"/>
      <c r="S385" s="252"/>
      <c r="T385" s="252"/>
      <c r="U385" s="252"/>
      <c r="V385" s="252"/>
      <c r="W385" s="252"/>
      <c r="X385" s="252"/>
      <c r="Y385" s="252"/>
      <c r="Z385" s="244"/>
      <c r="AA385" s="244"/>
      <c r="AB385" s="244"/>
      <c r="AC385" s="244"/>
      <c r="AD385" s="244"/>
      <c r="AE385" s="244"/>
      <c r="AF385" s="244"/>
      <c r="AG385" s="244"/>
      <c r="AH385" s="244"/>
      <c r="AI385" s="244"/>
      <c r="AJ385" s="244"/>
      <c r="AK385" s="244"/>
      <c r="AL385" s="244"/>
      <c r="AM385" s="244"/>
      <c r="AN385" s="244"/>
      <c r="AO385" s="244"/>
      <c r="AP385" s="244"/>
      <c r="AQ385" s="244"/>
      <c r="AR385" s="244"/>
      <c r="AS385" s="244"/>
      <c r="AT385" s="244"/>
    </row>
    <row r="386" spans="1:46" ht="21.6" thickBot="1">
      <c r="A386" s="288"/>
      <c r="B386" s="613"/>
      <c r="C386" s="613"/>
      <c r="D386" s="613"/>
      <c r="E386" s="613"/>
      <c r="F386" s="614" t="str">
        <f>+F359</f>
        <v>PROFESIONAL UNIVERSITARIO</v>
      </c>
      <c r="G386" s="614"/>
      <c r="H386" s="614"/>
      <c r="I386" s="614"/>
      <c r="J386" s="289"/>
      <c r="K386" s="289"/>
      <c r="L386" s="289"/>
      <c r="M386" s="289"/>
      <c r="N386" s="289"/>
      <c r="O386" s="289"/>
      <c r="P386" s="289"/>
      <c r="Q386" s="289"/>
      <c r="R386" s="289"/>
      <c r="S386" s="289"/>
      <c r="T386" s="289"/>
      <c r="U386" s="289"/>
      <c r="V386" s="289"/>
      <c r="W386" s="289"/>
      <c r="X386" s="289"/>
      <c r="Y386" s="289"/>
      <c r="Z386" s="288"/>
      <c r="AA386" s="288"/>
      <c r="AB386" s="288"/>
      <c r="AC386" s="288"/>
      <c r="AD386" s="288"/>
      <c r="AE386" s="288"/>
      <c r="AF386" s="288"/>
      <c r="AG386" s="288"/>
      <c r="AH386" s="288"/>
      <c r="AI386" s="288"/>
      <c r="AJ386" s="288"/>
      <c r="AK386" s="288"/>
      <c r="AL386" s="288"/>
      <c r="AM386" s="288"/>
      <c r="AN386" s="288"/>
      <c r="AO386" s="288"/>
      <c r="AP386" s="288"/>
      <c r="AQ386" s="288"/>
      <c r="AR386" s="288"/>
      <c r="AS386" s="288"/>
      <c r="AT386" s="288"/>
    </row>
    <row r="387" spans="1:46" ht="21.6" thickTop="1">
      <c r="A387" s="244"/>
      <c r="B387" s="250"/>
      <c r="C387" s="250"/>
      <c r="D387" s="250"/>
      <c r="E387" s="250"/>
      <c r="F387" s="257"/>
      <c r="G387" s="257"/>
      <c r="H387" s="257"/>
      <c r="I387" s="257"/>
      <c r="J387" s="252"/>
      <c r="K387" s="252"/>
      <c r="L387" s="252"/>
      <c r="M387" s="252"/>
      <c r="N387" s="252"/>
      <c r="O387" s="252"/>
      <c r="P387" s="252"/>
      <c r="Q387" s="252"/>
      <c r="R387" s="252"/>
      <c r="S387" s="252"/>
      <c r="T387" s="252"/>
      <c r="U387" s="252"/>
      <c r="V387" s="252"/>
      <c r="W387" s="252"/>
      <c r="X387" s="252"/>
      <c r="Y387" s="252"/>
      <c r="Z387" s="244"/>
      <c r="AA387" s="244"/>
      <c r="AB387" s="244"/>
      <c r="AC387" s="244"/>
      <c r="AD387" s="244"/>
      <c r="AE387" s="244"/>
      <c r="AF387" s="244"/>
      <c r="AG387" s="244"/>
      <c r="AH387" s="244"/>
      <c r="AI387" s="244"/>
      <c r="AJ387" s="244"/>
      <c r="AK387" s="244"/>
      <c r="AL387" s="244"/>
      <c r="AM387" s="244"/>
      <c r="AN387" s="244"/>
      <c r="AO387" s="244"/>
      <c r="AP387" s="244"/>
      <c r="AQ387" s="244"/>
      <c r="AR387" s="244"/>
      <c r="AS387" s="244"/>
      <c r="AT387" s="244"/>
    </row>
    <row r="388" spans="1:46" ht="21">
      <c r="A388" s="244"/>
      <c r="B388" s="250"/>
      <c r="C388" s="250"/>
      <c r="D388" s="250"/>
      <c r="E388" s="250"/>
      <c r="F388" s="257"/>
      <c r="G388" s="257"/>
      <c r="H388" s="257"/>
      <c r="I388" s="257"/>
      <c r="J388" s="252"/>
      <c r="K388" s="252"/>
      <c r="L388" s="252"/>
      <c r="M388" s="252"/>
      <c r="N388" s="252"/>
      <c r="O388" s="252"/>
      <c r="P388" s="252"/>
      <c r="Q388" s="252"/>
      <c r="R388" s="252"/>
      <c r="S388" s="252"/>
      <c r="T388" s="252"/>
      <c r="U388" s="252"/>
      <c r="V388" s="252"/>
      <c r="W388" s="252"/>
      <c r="X388" s="252"/>
      <c r="Y388" s="252"/>
      <c r="Z388" s="244"/>
      <c r="AA388" s="244"/>
      <c r="AB388" s="244"/>
      <c r="AC388" s="244"/>
      <c r="AD388" s="244"/>
      <c r="AE388" s="244"/>
      <c r="AF388" s="244"/>
      <c r="AG388" s="244"/>
      <c r="AH388" s="244"/>
      <c r="AI388" s="244"/>
      <c r="AJ388" s="244"/>
      <c r="AK388" s="244"/>
      <c r="AL388" s="244"/>
      <c r="AM388" s="244"/>
      <c r="AN388" s="244"/>
      <c r="AO388" s="244"/>
      <c r="AP388" s="244"/>
      <c r="AQ388" s="244"/>
      <c r="AR388" s="244"/>
      <c r="AS388" s="244"/>
      <c r="AT388" s="244"/>
    </row>
    <row r="389" spans="1:46" ht="21">
      <c r="A389" s="244"/>
      <c r="B389" s="250"/>
      <c r="C389" s="250"/>
      <c r="D389" s="250"/>
      <c r="E389" s="250"/>
      <c r="F389" s="257"/>
      <c r="G389" s="257"/>
      <c r="H389" s="257"/>
      <c r="I389" s="257"/>
      <c r="J389" s="252"/>
      <c r="K389" s="252"/>
      <c r="L389" s="252"/>
      <c r="M389" s="252"/>
      <c r="N389" s="252"/>
      <c r="O389" s="252"/>
      <c r="P389" s="252"/>
      <c r="Q389" s="252"/>
      <c r="R389" s="252"/>
      <c r="S389" s="252"/>
      <c r="T389" s="252"/>
      <c r="U389" s="252"/>
      <c r="V389" s="252"/>
      <c r="W389" s="252"/>
      <c r="X389" s="252"/>
      <c r="Y389" s="252"/>
      <c r="Z389" s="244"/>
      <c r="AA389" s="244"/>
      <c r="AB389" s="244"/>
      <c r="AC389" s="244"/>
      <c r="AD389" s="244"/>
      <c r="AE389" s="244"/>
      <c r="AF389" s="244"/>
      <c r="AG389" s="244"/>
      <c r="AH389" s="244"/>
      <c r="AI389" s="244"/>
      <c r="AJ389" s="244"/>
      <c r="AK389" s="244"/>
      <c r="AL389" s="244"/>
      <c r="AM389" s="244"/>
      <c r="AN389" s="244"/>
      <c r="AO389" s="244"/>
      <c r="AP389" s="244"/>
      <c r="AQ389" s="244"/>
      <c r="AR389" s="244"/>
      <c r="AS389" s="244"/>
      <c r="AT389" s="244"/>
    </row>
    <row r="390" spans="1:46" ht="21">
      <c r="A390" s="244"/>
      <c r="B390" s="250"/>
      <c r="C390" s="250"/>
      <c r="D390" s="250"/>
      <c r="E390" s="250"/>
      <c r="F390" s="257"/>
      <c r="G390" s="257"/>
      <c r="H390" s="257"/>
      <c r="I390" s="257"/>
      <c r="J390" s="252"/>
      <c r="K390" s="252"/>
      <c r="L390" s="252"/>
      <c r="M390" s="252"/>
      <c r="N390" s="252"/>
      <c r="O390" s="252"/>
      <c r="P390" s="252"/>
      <c r="Q390" s="252"/>
      <c r="R390" s="252"/>
      <c r="S390" s="252"/>
      <c r="T390" s="252"/>
      <c r="U390" s="252"/>
      <c r="V390" s="252"/>
      <c r="W390" s="252"/>
      <c r="X390" s="252"/>
      <c r="Y390" s="252"/>
      <c r="Z390" s="244"/>
      <c r="AA390" s="244"/>
      <c r="AB390" s="244"/>
      <c r="AC390" s="244"/>
      <c r="AD390" s="244"/>
      <c r="AE390" s="244"/>
      <c r="AF390" s="244"/>
      <c r="AG390" s="244"/>
      <c r="AH390" s="244"/>
      <c r="AI390" s="244"/>
      <c r="AJ390" s="244"/>
      <c r="AK390" s="244"/>
      <c r="AL390" s="244"/>
      <c r="AM390" s="244"/>
      <c r="AN390" s="244"/>
      <c r="AO390" s="244"/>
      <c r="AP390" s="244"/>
      <c r="AQ390" s="244"/>
      <c r="AR390" s="244"/>
      <c r="AS390" s="244"/>
      <c r="AT390" s="244"/>
    </row>
    <row r="391" spans="1:46" ht="21">
      <c r="A391" s="244"/>
      <c r="B391" s="250"/>
      <c r="C391" s="250"/>
      <c r="D391" s="250"/>
      <c r="E391" s="250"/>
      <c r="F391" s="257"/>
      <c r="G391" s="257"/>
      <c r="H391" s="257"/>
      <c r="I391" s="257"/>
      <c r="J391" s="252"/>
      <c r="K391" s="252"/>
      <c r="L391" s="252"/>
      <c r="M391" s="252"/>
      <c r="N391" s="252"/>
      <c r="O391" s="252"/>
      <c r="P391" s="252"/>
      <c r="Q391" s="252"/>
      <c r="R391" s="252"/>
      <c r="S391" s="252"/>
      <c r="T391" s="252"/>
      <c r="U391" s="252"/>
      <c r="V391" s="252"/>
      <c r="W391" s="252"/>
      <c r="X391" s="252"/>
      <c r="Y391" s="252"/>
      <c r="Z391" s="244"/>
      <c r="AA391" s="244"/>
      <c r="AB391" s="244"/>
      <c r="AC391" s="244"/>
      <c r="AD391" s="244"/>
      <c r="AE391" s="244"/>
      <c r="AF391" s="244"/>
      <c r="AG391" s="244"/>
      <c r="AH391" s="244"/>
      <c r="AI391" s="244"/>
      <c r="AJ391" s="244"/>
      <c r="AK391" s="244"/>
      <c r="AL391" s="244"/>
      <c r="AM391" s="244"/>
      <c r="AN391" s="244"/>
      <c r="AO391" s="244"/>
      <c r="AP391" s="244"/>
      <c r="AQ391" s="244"/>
      <c r="AR391" s="244"/>
      <c r="AS391" s="244"/>
      <c r="AT391" s="244"/>
    </row>
    <row r="392" spans="1:46" ht="21">
      <c r="A392" s="244"/>
      <c r="B392" s="250"/>
      <c r="C392" s="250"/>
      <c r="D392" s="250"/>
      <c r="E392" s="250"/>
      <c r="F392" s="257"/>
      <c r="G392" s="257"/>
      <c r="H392" s="257"/>
      <c r="I392" s="257"/>
      <c r="J392" s="252"/>
      <c r="K392" s="252"/>
      <c r="L392" s="252"/>
      <c r="M392" s="252"/>
      <c r="N392" s="252"/>
      <c r="O392" s="252"/>
      <c r="P392" s="252"/>
      <c r="Q392" s="252"/>
      <c r="R392" s="252"/>
      <c r="S392" s="252"/>
      <c r="T392" s="252"/>
      <c r="U392" s="252"/>
      <c r="V392" s="252"/>
      <c r="W392" s="252"/>
      <c r="X392" s="252"/>
      <c r="Y392" s="252"/>
      <c r="Z392" s="244"/>
      <c r="AA392" s="244"/>
      <c r="AB392" s="244"/>
      <c r="AC392" s="244"/>
      <c r="AD392" s="244"/>
      <c r="AE392" s="244"/>
      <c r="AF392" s="244"/>
      <c r="AG392" s="244"/>
      <c r="AH392" s="244"/>
      <c r="AI392" s="244"/>
      <c r="AJ392" s="244"/>
      <c r="AK392" s="244"/>
      <c r="AL392" s="244"/>
      <c r="AM392" s="244"/>
      <c r="AN392" s="244"/>
      <c r="AO392" s="244"/>
      <c r="AP392" s="244"/>
      <c r="AQ392" s="244"/>
      <c r="AR392" s="244"/>
      <c r="AS392" s="244"/>
      <c r="AT392" s="244"/>
    </row>
    <row r="393" spans="1:46" ht="21">
      <c r="A393" s="244"/>
      <c r="B393" s="250"/>
      <c r="C393" s="250"/>
      <c r="D393" s="250"/>
      <c r="E393" s="250"/>
      <c r="F393" s="257"/>
      <c r="G393" s="257"/>
      <c r="H393" s="257"/>
      <c r="I393" s="257"/>
      <c r="J393" s="252"/>
      <c r="K393" s="252"/>
      <c r="L393" s="252"/>
      <c r="M393" s="252"/>
      <c r="N393" s="252"/>
      <c r="O393" s="252"/>
      <c r="P393" s="252"/>
      <c r="Q393" s="252"/>
      <c r="R393" s="252"/>
      <c r="S393" s="252"/>
      <c r="T393" s="252"/>
      <c r="U393" s="252"/>
      <c r="V393" s="252"/>
      <c r="W393" s="252"/>
      <c r="X393" s="252"/>
      <c r="Y393" s="252"/>
      <c r="Z393" s="244"/>
      <c r="AA393" s="244"/>
      <c r="AB393" s="244"/>
      <c r="AC393" s="244"/>
      <c r="AD393" s="244"/>
      <c r="AE393" s="244"/>
      <c r="AF393" s="244"/>
      <c r="AG393" s="244"/>
      <c r="AH393" s="244"/>
      <c r="AI393" s="244"/>
      <c r="AJ393" s="244"/>
      <c r="AK393" s="244"/>
      <c r="AL393" s="244"/>
      <c r="AM393" s="244"/>
      <c r="AN393" s="244"/>
      <c r="AO393" s="244"/>
      <c r="AP393" s="244"/>
      <c r="AQ393" s="244"/>
      <c r="AR393" s="244"/>
      <c r="AS393" s="244"/>
      <c r="AT393" s="244"/>
    </row>
    <row r="394" spans="1:46" ht="21">
      <c r="A394" s="244"/>
      <c r="B394" s="250"/>
      <c r="C394" s="250"/>
      <c r="D394" s="250"/>
      <c r="E394" s="250"/>
      <c r="F394" s="257"/>
      <c r="G394" s="257"/>
      <c r="H394" s="257"/>
      <c r="I394" s="257"/>
      <c r="J394" s="252"/>
      <c r="K394" s="252"/>
      <c r="L394" s="252"/>
      <c r="M394" s="252"/>
      <c r="N394" s="252"/>
      <c r="O394" s="252"/>
      <c r="P394" s="252"/>
      <c r="Q394" s="252"/>
      <c r="R394" s="252"/>
      <c r="S394" s="252"/>
      <c r="T394" s="252"/>
      <c r="U394" s="252"/>
      <c r="V394" s="252"/>
      <c r="W394" s="252"/>
      <c r="X394" s="252"/>
      <c r="Y394" s="252"/>
      <c r="Z394" s="244"/>
      <c r="AA394" s="244"/>
      <c r="AB394" s="244"/>
      <c r="AC394" s="244"/>
      <c r="AD394" s="244"/>
      <c r="AE394" s="244"/>
      <c r="AF394" s="244"/>
      <c r="AG394" s="244"/>
      <c r="AH394" s="244"/>
      <c r="AI394" s="244"/>
      <c r="AJ394" s="244"/>
      <c r="AK394" s="244"/>
      <c r="AL394" s="244"/>
      <c r="AM394" s="244"/>
      <c r="AN394" s="244"/>
      <c r="AO394" s="244"/>
      <c r="AP394" s="244"/>
      <c r="AQ394" s="244"/>
      <c r="AR394" s="244"/>
      <c r="AS394" s="244"/>
      <c r="AT394" s="244"/>
    </row>
    <row r="395" spans="1:46" ht="21">
      <c r="A395" s="244"/>
      <c r="B395" s="250"/>
      <c r="C395" s="250"/>
      <c r="D395" s="250"/>
      <c r="E395" s="250"/>
      <c r="F395" s="257"/>
      <c r="G395" s="257"/>
      <c r="H395" s="257"/>
      <c r="I395" s="257"/>
      <c r="J395" s="252"/>
      <c r="K395" s="252"/>
      <c r="L395" s="252"/>
      <c r="M395" s="252"/>
      <c r="N395" s="252"/>
      <c r="O395" s="252"/>
      <c r="P395" s="252"/>
      <c r="Q395" s="252"/>
      <c r="R395" s="252"/>
      <c r="S395" s="252"/>
      <c r="T395" s="252"/>
      <c r="U395" s="252"/>
      <c r="V395" s="252"/>
      <c r="W395" s="252"/>
      <c r="X395" s="252"/>
      <c r="Y395" s="252"/>
      <c r="Z395" s="244"/>
      <c r="AA395" s="244"/>
      <c r="AB395" s="244"/>
      <c r="AC395" s="244"/>
      <c r="AD395" s="244"/>
      <c r="AE395" s="244"/>
      <c r="AF395" s="244"/>
      <c r="AG395" s="244"/>
      <c r="AH395" s="244"/>
      <c r="AI395" s="244"/>
      <c r="AJ395" s="244"/>
      <c r="AK395" s="244"/>
      <c r="AL395" s="244"/>
      <c r="AM395" s="244"/>
      <c r="AN395" s="244"/>
      <c r="AO395" s="244"/>
      <c r="AP395" s="244"/>
      <c r="AQ395" s="244"/>
      <c r="AR395" s="244"/>
      <c r="AS395" s="244"/>
      <c r="AT395" s="244"/>
    </row>
    <row r="396" spans="1:46" ht="21">
      <c r="A396" s="244"/>
      <c r="B396" s="250"/>
      <c r="C396" s="250"/>
      <c r="D396" s="250"/>
      <c r="E396" s="250"/>
      <c r="F396" s="257"/>
      <c r="G396" s="257"/>
      <c r="H396" s="257"/>
      <c r="I396" s="257"/>
      <c r="J396" s="252"/>
      <c r="K396" s="252"/>
      <c r="L396" s="252"/>
      <c r="M396" s="252"/>
      <c r="N396" s="252"/>
      <c r="O396" s="252"/>
      <c r="P396" s="252"/>
      <c r="Q396" s="252"/>
      <c r="R396" s="252"/>
      <c r="S396" s="252"/>
      <c r="T396" s="252"/>
      <c r="U396" s="252"/>
      <c r="V396" s="252"/>
      <c r="W396" s="252"/>
      <c r="X396" s="252"/>
      <c r="Y396" s="252"/>
      <c r="Z396" s="244"/>
      <c r="AA396" s="244"/>
      <c r="AB396" s="244"/>
      <c r="AC396" s="244"/>
      <c r="AD396" s="244"/>
      <c r="AE396" s="244"/>
      <c r="AF396" s="244"/>
      <c r="AG396" s="244"/>
      <c r="AH396" s="244"/>
      <c r="AI396" s="244"/>
      <c r="AJ396" s="244"/>
      <c r="AK396" s="244"/>
      <c r="AL396" s="244"/>
      <c r="AM396" s="244"/>
      <c r="AN396" s="244"/>
      <c r="AO396" s="244"/>
      <c r="AP396" s="244"/>
      <c r="AQ396" s="244"/>
      <c r="AR396" s="244"/>
      <c r="AS396" s="244"/>
      <c r="AT396" s="244"/>
    </row>
    <row r="397" spans="1:46" ht="21">
      <c r="A397" s="244"/>
      <c r="B397" s="250"/>
      <c r="C397" s="250"/>
      <c r="D397" s="250"/>
      <c r="E397" s="250"/>
      <c r="F397" s="257"/>
      <c r="G397" s="257"/>
      <c r="H397" s="257"/>
      <c r="I397" s="257"/>
      <c r="J397" s="252"/>
      <c r="K397" s="252"/>
      <c r="L397" s="252"/>
      <c r="M397" s="252"/>
      <c r="N397" s="252"/>
      <c r="O397" s="252"/>
      <c r="P397" s="252"/>
      <c r="Q397" s="252"/>
      <c r="R397" s="252"/>
      <c r="S397" s="252"/>
      <c r="T397" s="252"/>
      <c r="U397" s="252"/>
      <c r="V397" s="252"/>
      <c r="W397" s="252"/>
      <c r="X397" s="252"/>
      <c r="Y397" s="252"/>
      <c r="Z397" s="244"/>
      <c r="AA397" s="244"/>
      <c r="AB397" s="244"/>
      <c r="AC397" s="244"/>
      <c r="AD397" s="244"/>
      <c r="AE397" s="244"/>
      <c r="AF397" s="244"/>
      <c r="AG397" s="244"/>
      <c r="AH397" s="244"/>
      <c r="AI397" s="244"/>
      <c r="AJ397" s="244"/>
      <c r="AK397" s="244"/>
      <c r="AL397" s="244"/>
      <c r="AM397" s="244"/>
      <c r="AN397" s="244"/>
      <c r="AO397" s="244"/>
      <c r="AP397" s="244"/>
      <c r="AQ397" s="244"/>
      <c r="AR397" s="244"/>
      <c r="AS397" s="244"/>
      <c r="AT397" s="244"/>
    </row>
    <row r="398" spans="1:46" ht="21">
      <c r="A398" s="244"/>
      <c r="B398" s="250"/>
      <c r="C398" s="250"/>
      <c r="D398" s="250"/>
      <c r="E398" s="250"/>
      <c r="F398" s="257"/>
      <c r="G398" s="257"/>
      <c r="H398" s="257"/>
      <c r="I398" s="257"/>
      <c r="J398" s="252"/>
      <c r="K398" s="252"/>
      <c r="L398" s="252"/>
      <c r="M398" s="252"/>
      <c r="N398" s="252"/>
      <c r="O398" s="252"/>
      <c r="P398" s="252"/>
      <c r="Q398" s="252"/>
      <c r="R398" s="252"/>
      <c r="S398" s="252"/>
      <c r="T398" s="252"/>
      <c r="U398" s="252"/>
      <c r="V398" s="252"/>
      <c r="W398" s="252"/>
      <c r="X398" s="252"/>
      <c r="Y398" s="252"/>
      <c r="Z398" s="244"/>
      <c r="AA398" s="244"/>
      <c r="AB398" s="244"/>
      <c r="AC398" s="244"/>
      <c r="AD398" s="244"/>
      <c r="AE398" s="244"/>
      <c r="AF398" s="244"/>
      <c r="AG398" s="244"/>
      <c r="AH398" s="244"/>
      <c r="AI398" s="244"/>
      <c r="AJ398" s="244"/>
      <c r="AK398" s="244"/>
      <c r="AL398" s="244"/>
      <c r="AM398" s="244"/>
      <c r="AN398" s="244"/>
      <c r="AO398" s="244"/>
      <c r="AP398" s="244"/>
      <c r="AQ398" s="244"/>
      <c r="AR398" s="244"/>
      <c r="AS398" s="244"/>
      <c r="AT398" s="244"/>
    </row>
    <row r="399" spans="1:46" ht="21">
      <c r="A399" s="244"/>
      <c r="B399" s="250"/>
      <c r="C399" s="250"/>
      <c r="D399" s="250"/>
      <c r="E399" s="250"/>
      <c r="F399" s="257"/>
      <c r="G399" s="257"/>
      <c r="H399" s="257"/>
      <c r="I399" s="257"/>
      <c r="J399" s="252"/>
      <c r="K399" s="252"/>
      <c r="L399" s="252"/>
      <c r="M399" s="252"/>
      <c r="N399" s="252"/>
      <c r="O399" s="252"/>
      <c r="P399" s="252"/>
      <c r="Q399" s="252"/>
      <c r="R399" s="252"/>
      <c r="S399" s="252"/>
      <c r="T399" s="252"/>
      <c r="U399" s="252"/>
      <c r="V399" s="252"/>
      <c r="W399" s="252"/>
      <c r="X399" s="252"/>
      <c r="Y399" s="252"/>
      <c r="Z399" s="244"/>
      <c r="AA399" s="244"/>
      <c r="AB399" s="244"/>
      <c r="AC399" s="244"/>
      <c r="AD399" s="244"/>
      <c r="AE399" s="244"/>
      <c r="AF399" s="244"/>
      <c r="AG399" s="244"/>
      <c r="AH399" s="244"/>
      <c r="AI399" s="244"/>
      <c r="AJ399" s="244"/>
      <c r="AK399" s="244"/>
      <c r="AL399" s="244"/>
      <c r="AM399" s="244"/>
      <c r="AN399" s="244"/>
      <c r="AO399" s="244"/>
      <c r="AP399" s="244"/>
      <c r="AQ399" s="244"/>
      <c r="AR399" s="244"/>
      <c r="AS399" s="244"/>
      <c r="AT399" s="244"/>
    </row>
    <row r="400" spans="1:46" ht="15" thickBot="1"/>
    <row r="401" spans="1:46" ht="21.6" thickTop="1">
      <c r="A401" s="272" t="s">
        <v>107</v>
      </c>
      <c r="B401" s="273"/>
      <c r="C401" s="274"/>
      <c r="D401" s="275"/>
      <c r="E401" s="276"/>
      <c r="F401" s="276"/>
      <c r="G401" s="277"/>
      <c r="H401" s="278"/>
      <c r="I401" s="277"/>
      <c r="J401" s="279"/>
      <c r="K401" s="279"/>
      <c r="L401" s="279"/>
      <c r="M401" s="279"/>
      <c r="N401" s="279"/>
      <c r="O401" s="279"/>
      <c r="P401" s="279"/>
      <c r="Q401" s="279"/>
      <c r="R401" s="279"/>
      <c r="S401" s="279"/>
      <c r="T401" s="279"/>
      <c r="U401" s="279"/>
      <c r="V401" s="279"/>
      <c r="W401" s="279"/>
      <c r="X401" s="279"/>
      <c r="Y401" s="279"/>
      <c r="Z401" s="277"/>
      <c r="AA401" s="277"/>
      <c r="AB401" s="277"/>
      <c r="AC401" s="277"/>
      <c r="AD401" s="277"/>
      <c r="AE401" s="277"/>
      <c r="AF401" s="277"/>
      <c r="AG401" s="277"/>
      <c r="AH401" s="277"/>
      <c r="AI401" s="277"/>
      <c r="AJ401" s="277"/>
      <c r="AK401" s="277"/>
      <c r="AL401" s="277"/>
      <c r="AM401" s="277"/>
      <c r="AN401" s="277"/>
      <c r="AO401" s="277"/>
      <c r="AP401" s="277"/>
      <c r="AQ401" s="277"/>
      <c r="AR401" s="277"/>
      <c r="AS401" s="277"/>
      <c r="AT401" s="277"/>
    </row>
    <row r="402" spans="1:46" ht="21">
      <c r="A402" s="640" t="s">
        <v>109</v>
      </c>
      <c r="B402" s="640"/>
      <c r="C402" s="641" t="str">
        <f>+'PRESUPUESTO GENERAL'!B29</f>
        <v>MANPOSTERIA Y PAÑETE</v>
      </c>
      <c r="D402" s="642"/>
      <c r="E402" s="643"/>
      <c r="F402" s="643"/>
      <c r="G402" s="643"/>
      <c r="H402" s="643"/>
      <c r="I402" s="643"/>
      <c r="J402" s="643"/>
      <c r="K402" s="643"/>
      <c r="L402" s="643"/>
      <c r="M402" s="643"/>
      <c r="N402" s="643"/>
      <c r="O402" s="643"/>
      <c r="P402" s="643"/>
      <c r="Q402" s="643"/>
      <c r="R402" s="643"/>
      <c r="S402" s="643"/>
      <c r="T402" s="643"/>
      <c r="U402" s="643"/>
      <c r="V402" s="643"/>
      <c r="W402" s="643"/>
      <c r="X402" s="643"/>
      <c r="Y402" s="643"/>
      <c r="Z402" s="643"/>
      <c r="AA402" s="643"/>
      <c r="AB402" s="643"/>
      <c r="AC402" s="643"/>
      <c r="AD402" s="643"/>
      <c r="AE402" s="643"/>
      <c r="AF402" s="644"/>
      <c r="AG402" s="645" t="s">
        <v>8</v>
      </c>
      <c r="AH402" s="646"/>
      <c r="AI402" s="646"/>
      <c r="AJ402" s="646"/>
      <c r="AK402" s="646"/>
      <c r="AL402" s="646"/>
      <c r="AM402" s="647"/>
      <c r="AN402" s="648" t="str">
        <f>+'PRESUPUESTO GENERAL'!C38</f>
        <v>M2</v>
      </c>
      <c r="AO402" s="649"/>
      <c r="AP402" s="649"/>
      <c r="AQ402" s="649"/>
      <c r="AR402" s="649"/>
      <c r="AS402" s="649"/>
      <c r="AT402" s="650"/>
    </row>
    <row r="403" spans="1:46" ht="21">
      <c r="A403" s="651" t="s">
        <v>110</v>
      </c>
      <c r="B403" s="651"/>
      <c r="C403" s="211">
        <f>+'PRESUPUESTO GENERAL'!A30</f>
        <v>4.0999999999999996</v>
      </c>
      <c r="D403" s="652" t="str">
        <f>+'PRESUPUESTO GENERAL'!B30</f>
        <v xml:space="preserve">muro en ladrillo de arcilla No. 04 </v>
      </c>
      <c r="E403" s="653"/>
      <c r="F403" s="653"/>
      <c r="G403" s="653"/>
      <c r="H403" s="653"/>
      <c r="I403" s="653"/>
      <c r="J403" s="653"/>
      <c r="K403" s="653"/>
      <c r="L403" s="653"/>
      <c r="M403" s="653"/>
      <c r="N403" s="653"/>
      <c r="O403" s="653"/>
      <c r="P403" s="653"/>
      <c r="Q403" s="653"/>
      <c r="R403" s="653"/>
      <c r="S403" s="653"/>
      <c r="T403" s="653"/>
      <c r="U403" s="653"/>
      <c r="V403" s="653"/>
      <c r="W403" s="653"/>
      <c r="X403" s="653"/>
      <c r="Y403" s="653"/>
      <c r="Z403" s="653"/>
      <c r="AA403" s="653"/>
      <c r="AB403" s="653"/>
      <c r="AC403" s="653"/>
      <c r="AD403" s="653"/>
      <c r="AE403" s="653"/>
      <c r="AF403" s="654"/>
      <c r="AG403" s="645" t="s">
        <v>111</v>
      </c>
      <c r="AH403" s="646"/>
      <c r="AI403" s="646"/>
      <c r="AJ403" s="646"/>
      <c r="AK403" s="646"/>
      <c r="AL403" s="646"/>
      <c r="AM403" s="647"/>
      <c r="AN403" s="655">
        <f>+J445</f>
        <v>137.13</v>
      </c>
      <c r="AO403" s="649"/>
      <c r="AP403" s="649"/>
      <c r="AQ403" s="649"/>
      <c r="AR403" s="649"/>
      <c r="AS403" s="649"/>
      <c r="AT403" s="650"/>
    </row>
    <row r="404" spans="1:46" ht="21">
      <c r="A404" s="213"/>
      <c r="B404" s="213"/>
      <c r="C404" s="213"/>
      <c r="D404" s="213"/>
      <c r="E404" s="213"/>
      <c r="F404" s="213"/>
      <c r="G404" s="213"/>
      <c r="H404" s="214"/>
      <c r="I404" s="213"/>
      <c r="J404" s="213"/>
      <c r="K404" s="627"/>
      <c r="L404" s="627"/>
      <c r="M404" s="627"/>
      <c r="N404" s="627"/>
      <c r="O404" s="627"/>
      <c r="P404" s="627"/>
      <c r="Q404" s="627"/>
      <c r="R404" s="627"/>
      <c r="S404" s="627"/>
      <c r="T404" s="627"/>
      <c r="U404" s="627"/>
      <c r="V404" s="627"/>
      <c r="W404" s="627"/>
      <c r="X404" s="627"/>
      <c r="Y404" s="627"/>
      <c r="Z404" s="627"/>
      <c r="AA404" s="628"/>
      <c r="AB404" s="627"/>
      <c r="AC404" s="627"/>
      <c r="AD404" s="627"/>
      <c r="AE404" s="627"/>
      <c r="AF404" s="627"/>
      <c r="AG404" s="627"/>
      <c r="AH404" s="627"/>
      <c r="AI404" s="627"/>
      <c r="AJ404" s="627"/>
      <c r="AK404" s="627"/>
      <c r="AL404" s="627"/>
      <c r="AM404" s="627"/>
      <c r="AN404" s="627"/>
      <c r="AO404" s="627"/>
      <c r="AP404" s="627"/>
      <c r="AQ404" s="627"/>
      <c r="AR404" s="627"/>
      <c r="AS404" s="627"/>
      <c r="AT404" s="627"/>
    </row>
    <row r="405" spans="1:46" ht="21">
      <c r="A405" s="629" t="s">
        <v>112</v>
      </c>
      <c r="B405" s="610"/>
      <c r="C405" s="630" t="s">
        <v>113</v>
      </c>
      <c r="D405" s="630"/>
      <c r="E405" s="630"/>
      <c r="F405" s="630"/>
      <c r="G405" s="630" t="s">
        <v>114</v>
      </c>
      <c r="H405" s="631" t="s">
        <v>115</v>
      </c>
      <c r="I405" s="630" t="s">
        <v>116</v>
      </c>
      <c r="J405" s="630" t="s">
        <v>64</v>
      </c>
      <c r="K405" s="633"/>
      <c r="L405" s="633"/>
      <c r="M405" s="633"/>
      <c r="N405" s="633"/>
      <c r="O405" s="633"/>
      <c r="P405" s="633"/>
      <c r="Q405" s="633"/>
      <c r="R405" s="633"/>
      <c r="S405" s="633"/>
      <c r="T405" s="633"/>
      <c r="U405" s="633"/>
      <c r="V405" s="633"/>
      <c r="W405" s="633"/>
      <c r="X405" s="633"/>
      <c r="Y405" s="633"/>
      <c r="Z405" s="633"/>
      <c r="AA405" s="633"/>
      <c r="AB405" s="633"/>
      <c r="AC405" s="633"/>
      <c r="AD405" s="633"/>
      <c r="AE405" s="633"/>
      <c r="AF405" s="633"/>
      <c r="AG405" s="633"/>
      <c r="AH405" s="633"/>
      <c r="AI405" s="633"/>
      <c r="AJ405" s="633"/>
      <c r="AK405" s="633"/>
      <c r="AL405" s="633"/>
      <c r="AM405" s="633"/>
      <c r="AN405" s="633"/>
      <c r="AO405" s="633"/>
      <c r="AP405" s="633"/>
      <c r="AQ405" s="633"/>
      <c r="AR405" s="633"/>
      <c r="AS405" s="633"/>
      <c r="AT405" s="633"/>
    </row>
    <row r="406" spans="1:46" ht="21">
      <c r="A406" s="603"/>
      <c r="B406" s="604"/>
      <c r="C406" s="215" t="s">
        <v>117</v>
      </c>
      <c r="D406" s="215" t="s">
        <v>118</v>
      </c>
      <c r="E406" s="215" t="s">
        <v>119</v>
      </c>
      <c r="F406" s="215" t="s">
        <v>120</v>
      </c>
      <c r="G406" s="630"/>
      <c r="H406" s="632"/>
      <c r="I406" s="630"/>
      <c r="J406" s="630"/>
      <c r="K406" s="633"/>
      <c r="L406" s="633"/>
      <c r="M406" s="633"/>
      <c r="N406" s="633"/>
      <c r="O406" s="633"/>
      <c r="P406" s="633"/>
      <c r="Q406" s="633"/>
      <c r="R406" s="633"/>
      <c r="S406" s="633"/>
      <c r="T406" s="633"/>
      <c r="U406" s="633"/>
      <c r="V406" s="633"/>
      <c r="W406" s="633"/>
      <c r="X406" s="633"/>
      <c r="Y406" s="633"/>
      <c r="Z406" s="633"/>
      <c r="AA406" s="633"/>
      <c r="AB406" s="633"/>
      <c r="AC406" s="633"/>
      <c r="AD406" s="633"/>
      <c r="AE406" s="633"/>
      <c r="AF406" s="633"/>
      <c r="AG406" s="633"/>
      <c r="AH406" s="633"/>
      <c r="AI406" s="633"/>
      <c r="AJ406" s="633"/>
      <c r="AK406" s="633"/>
      <c r="AL406" s="633"/>
      <c r="AM406" s="633"/>
      <c r="AN406" s="633"/>
      <c r="AO406" s="633"/>
      <c r="AP406" s="633"/>
      <c r="AQ406" s="633"/>
      <c r="AR406" s="633"/>
      <c r="AS406" s="633"/>
      <c r="AT406" s="633"/>
    </row>
    <row r="407" spans="1:46" ht="21">
      <c r="A407" s="634"/>
      <c r="B407" s="635"/>
      <c r="C407" s="638"/>
      <c r="D407" s="638"/>
      <c r="E407" s="638"/>
      <c r="F407" s="638"/>
      <c r="G407" s="638"/>
      <c r="H407" s="638"/>
      <c r="I407" s="638"/>
      <c r="J407" s="638"/>
      <c r="K407" s="333"/>
      <c r="L407" s="334"/>
      <c r="M407" s="334"/>
      <c r="N407" s="334"/>
      <c r="O407" s="334"/>
      <c r="P407" s="334"/>
      <c r="Q407" s="334"/>
      <c r="R407" s="334"/>
      <c r="S407" s="334"/>
      <c r="T407" s="334"/>
      <c r="U407" s="334"/>
      <c r="V407" s="334"/>
      <c r="W407" s="334"/>
      <c r="X407" s="334"/>
      <c r="Y407" s="334"/>
      <c r="Z407" s="334"/>
      <c r="AA407" s="334"/>
      <c r="AB407" s="334"/>
      <c r="AC407" s="334"/>
      <c r="AD407" s="334"/>
      <c r="AE407" s="334"/>
      <c r="AF407" s="334"/>
      <c r="AG407" s="334"/>
      <c r="AH407" s="334"/>
      <c r="AI407" s="334"/>
      <c r="AJ407" s="334"/>
      <c r="AK407" s="334"/>
      <c r="AL407" s="334"/>
      <c r="AM407" s="334"/>
      <c r="AN407" s="334"/>
      <c r="AO407" s="334"/>
      <c r="AP407" s="334"/>
      <c r="AQ407" s="334"/>
      <c r="AR407" s="334"/>
      <c r="AS407" s="334"/>
      <c r="AT407" s="335"/>
    </row>
    <row r="408" spans="1:46" ht="21">
      <c r="A408" s="636"/>
      <c r="B408" s="637"/>
      <c r="C408" s="639"/>
      <c r="D408" s="639"/>
      <c r="E408" s="639"/>
      <c r="F408" s="639"/>
      <c r="G408" s="639"/>
      <c r="H408" s="639"/>
      <c r="I408" s="639"/>
      <c r="J408" s="639"/>
      <c r="K408" s="333"/>
      <c r="L408" s="334"/>
      <c r="M408" s="334"/>
      <c r="N408" s="334"/>
      <c r="O408" s="334"/>
      <c r="P408" s="334"/>
      <c r="Q408" s="334"/>
      <c r="R408" s="334"/>
      <c r="S408" s="334"/>
      <c r="T408" s="334"/>
      <c r="U408" s="334"/>
      <c r="V408" s="334"/>
      <c r="W408" s="334"/>
      <c r="X408" s="334"/>
      <c r="Y408" s="334"/>
      <c r="Z408" s="334"/>
      <c r="AA408" s="334"/>
      <c r="AB408" s="334"/>
      <c r="AC408" s="334"/>
      <c r="AD408" s="334"/>
      <c r="AE408" s="334"/>
      <c r="AF408" s="334"/>
      <c r="AG408" s="334"/>
      <c r="AH408" s="334"/>
      <c r="AI408" s="334"/>
      <c r="AJ408" s="334"/>
      <c r="AK408" s="334"/>
      <c r="AL408" s="334"/>
      <c r="AM408" s="334"/>
      <c r="AN408" s="334"/>
      <c r="AO408" s="334"/>
      <c r="AP408" s="334"/>
      <c r="AQ408" s="334"/>
      <c r="AR408" s="334"/>
      <c r="AS408" s="334"/>
      <c r="AT408" s="335"/>
    </row>
    <row r="409" spans="1:46" ht="21">
      <c r="A409" s="656" t="s">
        <v>260</v>
      </c>
      <c r="B409" s="660"/>
      <c r="C409" s="677">
        <v>9</v>
      </c>
      <c r="D409" s="620"/>
      <c r="E409" s="622">
        <v>2.5</v>
      </c>
      <c r="F409" s="620"/>
      <c r="G409" s="661">
        <f>C409*E409</f>
        <v>22.5</v>
      </c>
      <c r="H409" s="620">
        <v>1</v>
      </c>
      <c r="I409" s="620" t="s">
        <v>5</v>
      </c>
      <c r="J409" s="624">
        <f>G409*H409</f>
        <v>22.5</v>
      </c>
      <c r="K409" s="333"/>
      <c r="L409" s="334"/>
      <c r="M409" s="334"/>
      <c r="N409" s="334"/>
      <c r="O409" s="334"/>
      <c r="P409" s="334"/>
      <c r="Q409" s="334"/>
      <c r="R409" s="334"/>
      <c r="S409" s="334"/>
      <c r="T409" s="334"/>
      <c r="U409" s="334"/>
      <c r="V409" s="334"/>
      <c r="W409" s="334"/>
      <c r="X409" s="334"/>
      <c r="Y409" s="334"/>
      <c r="Z409" s="334"/>
      <c r="AA409" s="334"/>
      <c r="AB409" s="334"/>
      <c r="AC409" s="334"/>
      <c r="AD409" s="334"/>
      <c r="AE409" s="334"/>
      <c r="AF409" s="334"/>
      <c r="AG409" s="334"/>
      <c r="AH409" s="334"/>
      <c r="AI409" s="334"/>
      <c r="AJ409" s="334"/>
      <c r="AK409" s="334"/>
      <c r="AL409" s="334"/>
      <c r="AM409" s="334"/>
      <c r="AN409" s="334"/>
      <c r="AO409" s="334"/>
      <c r="AP409" s="334"/>
      <c r="AQ409" s="334"/>
      <c r="AR409" s="334"/>
      <c r="AS409" s="334"/>
      <c r="AT409" s="335"/>
    </row>
    <row r="410" spans="1:46" ht="21">
      <c r="A410" s="617"/>
      <c r="B410" s="618"/>
      <c r="C410" s="678"/>
      <c r="D410" s="621"/>
      <c r="E410" s="623"/>
      <c r="F410" s="621"/>
      <c r="G410" s="620"/>
      <c r="H410" s="621"/>
      <c r="I410" s="621"/>
      <c r="J410" s="625"/>
      <c r="K410" s="333"/>
      <c r="L410" s="334"/>
      <c r="M410" s="334"/>
      <c r="N410" s="334"/>
      <c r="O410" s="402"/>
      <c r="P410" s="334"/>
      <c r="Q410" s="334"/>
      <c r="R410" s="334"/>
      <c r="S410" s="334"/>
      <c r="T410" s="334"/>
      <c r="U410" s="334"/>
      <c r="V410" s="334"/>
      <c r="W410" s="334"/>
      <c r="X410" s="334"/>
      <c r="Y410" s="334"/>
      <c r="Z410" s="334"/>
      <c r="AA410" s="334"/>
      <c r="AB410" s="334"/>
      <c r="AC410" s="334"/>
      <c r="AD410" s="334"/>
      <c r="AE410" s="334"/>
      <c r="AF410" s="334"/>
      <c r="AG410" s="334"/>
      <c r="AH410" s="334"/>
      <c r="AI410" s="334"/>
      <c r="AJ410" s="334"/>
      <c r="AK410" s="334"/>
      <c r="AL410" s="334"/>
      <c r="AM410" s="334"/>
      <c r="AN410" s="334"/>
      <c r="AO410" s="334"/>
      <c r="AP410" s="334"/>
      <c r="AQ410" s="334"/>
      <c r="AR410" s="334"/>
      <c r="AS410" s="334"/>
      <c r="AT410" s="335"/>
    </row>
    <row r="411" spans="1:46" ht="21">
      <c r="A411" s="656" t="s">
        <v>375</v>
      </c>
      <c r="B411" s="660"/>
      <c r="C411" s="677">
        <v>9</v>
      </c>
      <c r="D411" s="620"/>
      <c r="E411" s="622">
        <v>1</v>
      </c>
      <c r="F411" s="620"/>
      <c r="G411" s="661">
        <f>C411*E411</f>
        <v>9</v>
      </c>
      <c r="H411" s="620">
        <v>1</v>
      </c>
      <c r="I411" s="620" t="s">
        <v>5</v>
      </c>
      <c r="J411" s="624">
        <f>G411*H411</f>
        <v>9</v>
      </c>
      <c r="K411" s="333"/>
      <c r="L411" s="334"/>
      <c r="M411" s="334"/>
      <c r="N411" s="334"/>
      <c r="O411" s="334"/>
      <c r="P411" s="334"/>
      <c r="Q411" s="334"/>
      <c r="R411" s="334"/>
      <c r="S411" s="334"/>
      <c r="T411" s="334"/>
      <c r="U411" s="334"/>
      <c r="V411" s="334"/>
      <c r="W411" s="334"/>
      <c r="X411" s="334"/>
      <c r="Y411" s="334"/>
      <c r="Z411" s="334"/>
      <c r="AA411" s="334"/>
      <c r="AB411" s="334"/>
      <c r="AC411" s="334"/>
      <c r="AD411" s="334"/>
      <c r="AE411" s="334"/>
      <c r="AF411" s="334"/>
      <c r="AG411" s="334"/>
      <c r="AH411" s="334"/>
      <c r="AI411" s="334"/>
      <c r="AJ411" s="334"/>
      <c r="AK411" s="334"/>
      <c r="AL411" s="334"/>
      <c r="AM411" s="334"/>
      <c r="AN411" s="334"/>
      <c r="AO411" s="334"/>
      <c r="AP411" s="334"/>
      <c r="AQ411" s="334"/>
      <c r="AR411" s="334"/>
      <c r="AS411" s="334"/>
      <c r="AT411" s="335"/>
    </row>
    <row r="412" spans="1:46" ht="21">
      <c r="A412" s="617"/>
      <c r="B412" s="618"/>
      <c r="C412" s="678"/>
      <c r="D412" s="621"/>
      <c r="E412" s="623"/>
      <c r="F412" s="621"/>
      <c r="G412" s="620"/>
      <c r="H412" s="621"/>
      <c r="I412" s="621"/>
      <c r="J412" s="625"/>
      <c r="K412" s="333"/>
      <c r="L412" s="334"/>
      <c r="M412" s="334"/>
      <c r="N412" s="334"/>
      <c r="O412" s="334"/>
      <c r="P412" s="334"/>
      <c r="Q412" s="334"/>
      <c r="R412" s="334"/>
      <c r="S412" s="334"/>
      <c r="T412" s="334"/>
      <c r="U412" s="334"/>
      <c r="V412" s="334"/>
      <c r="W412" s="334"/>
      <c r="X412" s="334"/>
      <c r="Y412" s="334"/>
      <c r="Z412" s="334"/>
      <c r="AA412" s="334"/>
      <c r="AB412" s="334"/>
      <c r="AC412" s="334"/>
      <c r="AD412" s="334"/>
      <c r="AE412" s="334"/>
      <c r="AF412" s="334"/>
      <c r="AG412" s="334"/>
      <c r="AH412" s="334"/>
      <c r="AI412" s="334"/>
      <c r="AJ412" s="334"/>
      <c r="AK412" s="334"/>
      <c r="AL412" s="334"/>
      <c r="AM412" s="334"/>
      <c r="AN412" s="334"/>
      <c r="AO412" s="334"/>
      <c r="AP412" s="334"/>
      <c r="AQ412" s="334"/>
      <c r="AR412" s="334"/>
      <c r="AS412" s="334"/>
      <c r="AT412" s="335"/>
    </row>
    <row r="413" spans="1:46" ht="21">
      <c r="A413" s="656" t="s">
        <v>262</v>
      </c>
      <c r="B413" s="660"/>
      <c r="C413" s="751">
        <v>2.71</v>
      </c>
      <c r="D413" s="677"/>
      <c r="E413" s="722">
        <v>2.15</v>
      </c>
      <c r="F413" s="677"/>
      <c r="G413" s="736">
        <f>C413*E413</f>
        <v>5.8264999999999993</v>
      </c>
      <c r="H413" s="677">
        <v>1</v>
      </c>
      <c r="I413" s="677" t="s">
        <v>5</v>
      </c>
      <c r="J413" s="737">
        <f>G413*H413</f>
        <v>5.8264999999999993</v>
      </c>
      <c r="K413" s="333"/>
      <c r="L413" s="334"/>
      <c r="M413" s="334"/>
      <c r="N413" s="334"/>
      <c r="O413" s="334"/>
      <c r="P413" s="334"/>
      <c r="Q413" s="334"/>
      <c r="R413" s="334"/>
      <c r="S413" s="334"/>
      <c r="T413" s="334"/>
      <c r="U413" s="334"/>
      <c r="V413" s="334"/>
      <c r="W413" s="334"/>
      <c r="X413" s="334"/>
      <c r="Y413" s="334"/>
      <c r="Z413" s="334"/>
      <c r="AA413" s="334"/>
      <c r="AB413" s="334"/>
      <c r="AC413" s="334"/>
      <c r="AD413" s="334"/>
      <c r="AE413" s="334"/>
      <c r="AF413" s="334"/>
      <c r="AG413" s="334"/>
      <c r="AH413" s="334"/>
      <c r="AI413" s="334"/>
      <c r="AJ413" s="334"/>
      <c r="AK413" s="334"/>
      <c r="AL413" s="334"/>
      <c r="AM413" s="334"/>
      <c r="AN413" s="334"/>
      <c r="AO413" s="334"/>
      <c r="AP413" s="334"/>
      <c r="AQ413" s="334"/>
      <c r="AR413" s="334"/>
      <c r="AS413" s="334"/>
      <c r="AT413" s="335"/>
    </row>
    <row r="414" spans="1:46" ht="21">
      <c r="A414" s="617"/>
      <c r="B414" s="618"/>
      <c r="C414" s="677"/>
      <c r="D414" s="678"/>
      <c r="E414" s="717"/>
      <c r="F414" s="678"/>
      <c r="G414" s="677"/>
      <c r="H414" s="678"/>
      <c r="I414" s="678"/>
      <c r="J414" s="738"/>
      <c r="K414" s="333"/>
      <c r="L414" s="334"/>
      <c r="M414" s="334"/>
      <c r="N414" s="334"/>
      <c r="O414" s="403"/>
      <c r="P414" s="334"/>
      <c r="Q414" s="334"/>
      <c r="R414" s="334"/>
      <c r="S414" s="334"/>
      <c r="T414" s="334"/>
      <c r="U414" s="334"/>
      <c r="V414" s="334"/>
      <c r="W414" s="334"/>
      <c r="X414" s="334"/>
      <c r="Y414" s="334"/>
      <c r="Z414" s="334"/>
      <c r="AA414" s="334"/>
      <c r="AB414" s="334"/>
      <c r="AC414" s="334"/>
      <c r="AD414" s="334"/>
      <c r="AE414" s="334"/>
      <c r="AF414" s="334"/>
      <c r="AG414" s="334"/>
      <c r="AH414" s="334"/>
      <c r="AI414" s="334"/>
      <c r="AJ414" s="334"/>
      <c r="AK414" s="334"/>
      <c r="AL414" s="334"/>
      <c r="AM414" s="334"/>
      <c r="AN414" s="334"/>
      <c r="AO414" s="334"/>
      <c r="AP414" s="334"/>
      <c r="AQ414" s="334"/>
      <c r="AR414" s="334"/>
      <c r="AS414" s="334"/>
      <c r="AT414" s="335"/>
    </row>
    <row r="415" spans="1:46" ht="21">
      <c r="A415" s="656" t="s">
        <v>261</v>
      </c>
      <c r="B415" s="660"/>
      <c r="C415" s="677">
        <v>3.24</v>
      </c>
      <c r="D415" s="677"/>
      <c r="E415" s="751">
        <v>2.15</v>
      </c>
      <c r="F415" s="677"/>
      <c r="G415" s="736">
        <f>C415*E415</f>
        <v>6.9660000000000002</v>
      </c>
      <c r="H415" s="677">
        <v>1</v>
      </c>
      <c r="I415" s="677" t="s">
        <v>5</v>
      </c>
      <c r="J415" s="737">
        <f>G415*H415</f>
        <v>6.9660000000000002</v>
      </c>
      <c r="K415" s="333"/>
      <c r="L415" s="334"/>
      <c r="M415" s="334"/>
      <c r="N415" s="334"/>
      <c r="O415" s="334"/>
      <c r="P415" s="334"/>
      <c r="Q415" s="334"/>
      <c r="R415" s="334"/>
      <c r="S415" s="334"/>
      <c r="T415" s="334"/>
      <c r="U415" s="334"/>
      <c r="V415" s="334"/>
      <c r="W415" s="334"/>
      <c r="X415" s="334"/>
      <c r="Y415" s="334"/>
      <c r="Z415" s="334"/>
      <c r="AA415" s="334"/>
      <c r="AB415" s="334"/>
      <c r="AC415" s="334"/>
      <c r="AD415" s="334"/>
      <c r="AE415" s="334"/>
      <c r="AF415" s="334"/>
      <c r="AG415" s="334"/>
      <c r="AH415" s="334"/>
      <c r="AI415" s="334"/>
      <c r="AJ415" s="334"/>
      <c r="AK415" s="334"/>
      <c r="AL415" s="334"/>
      <c r="AM415" s="334"/>
      <c r="AN415" s="334"/>
      <c r="AO415" s="334"/>
      <c r="AP415" s="334"/>
      <c r="AQ415" s="334"/>
      <c r="AR415" s="334"/>
      <c r="AS415" s="334"/>
      <c r="AT415" s="335"/>
    </row>
    <row r="416" spans="1:46" ht="21">
      <c r="A416" s="617"/>
      <c r="B416" s="618"/>
      <c r="C416" s="678"/>
      <c r="D416" s="678"/>
      <c r="E416" s="677"/>
      <c r="F416" s="678"/>
      <c r="G416" s="677"/>
      <c r="H416" s="678"/>
      <c r="I416" s="678"/>
      <c r="J416" s="738"/>
      <c r="K416" s="333"/>
      <c r="L416" s="334"/>
      <c r="M416" s="334"/>
      <c r="N416" s="334"/>
      <c r="O416" s="334"/>
      <c r="P416" s="334"/>
      <c r="Q416" s="334"/>
      <c r="R416" s="334"/>
      <c r="S416" s="334"/>
      <c r="T416" s="334"/>
      <c r="U416" s="334"/>
      <c r="V416" s="334"/>
      <c r="W416" s="334"/>
      <c r="X416" s="334"/>
      <c r="Y416" s="334"/>
      <c r="Z416" s="334"/>
      <c r="AA416" s="334"/>
      <c r="AB416" s="334"/>
      <c r="AC416" s="334"/>
      <c r="AD416" s="334"/>
      <c r="AE416" s="334"/>
      <c r="AF416" s="334"/>
      <c r="AG416" s="334"/>
      <c r="AH416" s="334"/>
      <c r="AI416" s="334"/>
      <c r="AJ416" s="334"/>
      <c r="AK416" s="334"/>
      <c r="AL416" s="334"/>
      <c r="AM416" s="334"/>
      <c r="AN416" s="334"/>
      <c r="AO416" s="334"/>
      <c r="AP416" s="334"/>
      <c r="AQ416" s="334"/>
      <c r="AR416" s="334"/>
      <c r="AS416" s="334"/>
      <c r="AT416" s="335"/>
    </row>
    <row r="417" spans="1:46" ht="21">
      <c r="A417" s="656" t="s">
        <v>263</v>
      </c>
      <c r="B417" s="660"/>
      <c r="C417" s="677">
        <v>6</v>
      </c>
      <c r="D417" s="677"/>
      <c r="E417" s="722">
        <v>1</v>
      </c>
      <c r="F417" s="677"/>
      <c r="G417" s="736">
        <f>C417*E417/2</f>
        <v>3</v>
      </c>
      <c r="H417" s="677">
        <v>1</v>
      </c>
      <c r="I417" s="677" t="s">
        <v>5</v>
      </c>
      <c r="J417" s="737">
        <f>G417*H417</f>
        <v>3</v>
      </c>
      <c r="K417" s="333"/>
      <c r="L417" s="334"/>
      <c r="M417" s="334"/>
      <c r="N417" s="334"/>
      <c r="O417" s="334"/>
      <c r="P417" s="334"/>
      <c r="Q417" s="334"/>
      <c r="R417" s="334"/>
      <c r="S417" s="334"/>
      <c r="T417" s="334"/>
      <c r="U417" s="334"/>
      <c r="V417" s="334"/>
      <c r="W417" s="334"/>
      <c r="X417" s="334"/>
      <c r="Y417" s="334"/>
      <c r="Z417" s="334"/>
      <c r="AA417" s="334"/>
      <c r="AB417" s="334"/>
      <c r="AC417" s="334"/>
      <c r="AD417" s="334"/>
      <c r="AE417" s="334"/>
      <c r="AF417" s="334"/>
      <c r="AG417" s="334"/>
      <c r="AH417" s="334"/>
      <c r="AI417" s="334"/>
      <c r="AJ417" s="334"/>
      <c r="AK417" s="334"/>
      <c r="AL417" s="334"/>
      <c r="AM417" s="334"/>
      <c r="AN417" s="334"/>
      <c r="AO417" s="334"/>
      <c r="AP417" s="334"/>
      <c r="AQ417" s="334"/>
      <c r="AR417" s="334"/>
      <c r="AS417" s="334"/>
      <c r="AT417" s="335"/>
    </row>
    <row r="418" spans="1:46" ht="21">
      <c r="A418" s="617"/>
      <c r="B418" s="618"/>
      <c r="C418" s="678"/>
      <c r="D418" s="678"/>
      <c r="E418" s="717"/>
      <c r="F418" s="678"/>
      <c r="G418" s="677"/>
      <c r="H418" s="678"/>
      <c r="I418" s="678"/>
      <c r="J418" s="738"/>
      <c r="K418" s="333"/>
      <c r="L418" s="334"/>
      <c r="M418" s="334"/>
      <c r="N418" s="334"/>
      <c r="O418" s="334"/>
      <c r="P418" s="334"/>
      <c r="Q418" s="334"/>
      <c r="R418" s="334"/>
      <c r="S418" s="334"/>
      <c r="T418" s="334"/>
      <c r="U418" s="334"/>
      <c r="V418" s="334"/>
      <c r="W418" s="334"/>
      <c r="X418" s="334"/>
      <c r="Y418" s="334"/>
      <c r="Z418" s="334"/>
      <c r="AA418" s="334"/>
      <c r="AB418" s="334"/>
      <c r="AC418" s="334"/>
      <c r="AD418" s="334"/>
      <c r="AE418" s="334"/>
      <c r="AF418" s="334"/>
      <c r="AG418" s="334"/>
      <c r="AH418" s="334"/>
      <c r="AI418" s="334"/>
      <c r="AJ418" s="334"/>
      <c r="AK418" s="334"/>
      <c r="AL418" s="334"/>
      <c r="AM418" s="334"/>
      <c r="AN418" s="334"/>
      <c r="AO418" s="334"/>
      <c r="AP418" s="334"/>
      <c r="AQ418" s="334"/>
      <c r="AR418" s="334"/>
      <c r="AS418" s="334"/>
      <c r="AT418" s="335"/>
    </row>
    <row r="419" spans="1:46" ht="21">
      <c r="A419" s="656" t="s">
        <v>264</v>
      </c>
      <c r="B419" s="660"/>
      <c r="C419" s="677">
        <v>2</v>
      </c>
      <c r="D419" s="677"/>
      <c r="E419" s="722">
        <v>2.15</v>
      </c>
      <c r="F419" s="677"/>
      <c r="G419" s="736">
        <f>C419*E419</f>
        <v>4.3</v>
      </c>
      <c r="H419" s="677">
        <v>1</v>
      </c>
      <c r="I419" s="677" t="s">
        <v>5</v>
      </c>
      <c r="J419" s="737">
        <f>G419*H419</f>
        <v>4.3</v>
      </c>
      <c r="K419" s="333"/>
      <c r="L419" s="334"/>
      <c r="M419" s="334"/>
      <c r="N419" s="334"/>
      <c r="O419" s="334"/>
      <c r="P419" s="334"/>
      <c r="Q419" s="334"/>
      <c r="R419" s="334"/>
      <c r="S419" s="334"/>
      <c r="T419" s="334"/>
      <c r="U419" s="334"/>
      <c r="V419" s="334"/>
      <c r="W419" s="334"/>
      <c r="X419" s="334"/>
      <c r="Y419" s="334"/>
      <c r="Z419" s="334"/>
      <c r="AA419" s="334"/>
      <c r="AB419" s="334"/>
      <c r="AC419" s="334"/>
      <c r="AD419" s="334"/>
      <c r="AE419" s="334"/>
      <c r="AF419" s="334"/>
      <c r="AG419" s="334"/>
      <c r="AH419" s="334"/>
      <c r="AI419" s="334"/>
      <c r="AJ419" s="334"/>
      <c r="AK419" s="334"/>
      <c r="AL419" s="334"/>
      <c r="AM419" s="334"/>
      <c r="AN419" s="334"/>
      <c r="AO419" s="334"/>
      <c r="AP419" s="334"/>
      <c r="AQ419" s="334"/>
      <c r="AR419" s="334"/>
      <c r="AS419" s="334"/>
      <c r="AT419" s="335"/>
    </row>
    <row r="420" spans="1:46" ht="21">
      <c r="A420" s="617"/>
      <c r="B420" s="618"/>
      <c r="C420" s="678"/>
      <c r="D420" s="678"/>
      <c r="E420" s="717"/>
      <c r="F420" s="678"/>
      <c r="G420" s="677"/>
      <c r="H420" s="678"/>
      <c r="I420" s="678"/>
      <c r="J420" s="738"/>
      <c r="K420" s="333"/>
      <c r="L420" s="334"/>
      <c r="M420" s="334"/>
      <c r="N420" s="334"/>
      <c r="O420" s="334"/>
      <c r="P420" s="334"/>
      <c r="Q420" s="334"/>
      <c r="R420" s="334"/>
      <c r="S420" s="334"/>
      <c r="T420" s="334"/>
      <c r="U420" s="334"/>
      <c r="V420" s="334"/>
      <c r="W420" s="334"/>
      <c r="X420" s="334"/>
      <c r="Y420" s="334"/>
      <c r="Z420" s="334"/>
      <c r="AA420" s="334"/>
      <c r="AB420" s="334"/>
      <c r="AC420" s="334"/>
      <c r="AD420" s="334"/>
      <c r="AE420" s="334"/>
      <c r="AF420" s="334"/>
      <c r="AG420" s="334"/>
      <c r="AH420" s="334"/>
      <c r="AI420" s="334"/>
      <c r="AJ420" s="334"/>
      <c r="AK420" s="334"/>
      <c r="AL420" s="334"/>
      <c r="AM420" s="334"/>
      <c r="AN420" s="334"/>
      <c r="AO420" s="334"/>
      <c r="AP420" s="334"/>
      <c r="AQ420" s="334"/>
      <c r="AR420" s="334"/>
      <c r="AS420" s="334"/>
      <c r="AT420" s="335"/>
    </row>
    <row r="421" spans="1:46" ht="21">
      <c r="A421" s="656" t="s">
        <v>265</v>
      </c>
      <c r="B421" s="660"/>
      <c r="C421" s="677">
        <v>2</v>
      </c>
      <c r="D421" s="677"/>
      <c r="E421" s="722">
        <v>2.15</v>
      </c>
      <c r="F421" s="677"/>
      <c r="G421" s="736">
        <f>C421*E421</f>
        <v>4.3</v>
      </c>
      <c r="H421" s="677">
        <v>1</v>
      </c>
      <c r="I421" s="677" t="s">
        <v>5</v>
      </c>
      <c r="J421" s="737">
        <f>G421*H421</f>
        <v>4.3</v>
      </c>
      <c r="K421" s="333"/>
      <c r="L421" s="334"/>
      <c r="M421" s="334"/>
      <c r="N421" s="334"/>
      <c r="O421" s="334"/>
      <c r="P421" s="334"/>
      <c r="Q421" s="334"/>
      <c r="R421" s="334"/>
      <c r="S421" s="334"/>
      <c r="T421" s="334"/>
      <c r="U421" s="334"/>
      <c r="V421" s="334"/>
      <c r="W421" s="334"/>
      <c r="X421" s="334"/>
      <c r="Y421" s="334"/>
      <c r="Z421" s="334"/>
      <c r="AA421" s="334"/>
      <c r="AB421" s="334"/>
      <c r="AC421" s="334"/>
      <c r="AD421" s="334"/>
      <c r="AE421" s="334"/>
      <c r="AF421" s="334"/>
      <c r="AG421" s="334"/>
      <c r="AH421" s="334"/>
      <c r="AI421" s="334"/>
      <c r="AJ421" s="334"/>
      <c r="AK421" s="334"/>
      <c r="AL421" s="334"/>
      <c r="AM421" s="334"/>
      <c r="AN421" s="334"/>
      <c r="AO421" s="334"/>
      <c r="AP421" s="334"/>
      <c r="AQ421" s="334"/>
      <c r="AR421" s="334"/>
      <c r="AS421" s="334"/>
      <c r="AT421" s="335"/>
    </row>
    <row r="422" spans="1:46" ht="21">
      <c r="A422" s="617"/>
      <c r="B422" s="618"/>
      <c r="C422" s="678"/>
      <c r="D422" s="678"/>
      <c r="E422" s="717"/>
      <c r="F422" s="678"/>
      <c r="G422" s="677"/>
      <c r="H422" s="678"/>
      <c r="I422" s="678"/>
      <c r="J422" s="738"/>
      <c r="K422" s="333"/>
      <c r="L422" s="334"/>
      <c r="M422" s="334"/>
      <c r="N422" s="334"/>
      <c r="O422" s="334"/>
      <c r="P422" s="334"/>
      <c r="Q422" s="334"/>
      <c r="R422" s="334"/>
      <c r="S422" s="334"/>
      <c r="T422" s="334"/>
      <c r="U422" s="334"/>
      <c r="V422" s="334"/>
      <c r="W422" s="334"/>
      <c r="X422" s="334"/>
      <c r="Y422" s="334"/>
      <c r="Z422" s="334"/>
      <c r="AA422" s="334"/>
      <c r="AB422" s="334"/>
      <c r="AC422" s="334"/>
      <c r="AD422" s="334"/>
      <c r="AE422" s="334"/>
      <c r="AF422" s="334"/>
      <c r="AG422" s="334"/>
      <c r="AH422" s="334"/>
      <c r="AI422" s="334"/>
      <c r="AJ422" s="334"/>
      <c r="AK422" s="334"/>
      <c r="AL422" s="334"/>
      <c r="AM422" s="334"/>
      <c r="AN422" s="334"/>
      <c r="AO422" s="334"/>
      <c r="AP422" s="334"/>
      <c r="AQ422" s="334"/>
      <c r="AR422" s="334"/>
      <c r="AS422" s="334"/>
      <c r="AT422" s="335"/>
    </row>
    <row r="423" spans="1:46" ht="21">
      <c r="A423" s="656" t="s">
        <v>266</v>
      </c>
      <c r="B423" s="660"/>
      <c r="C423" s="677">
        <v>6</v>
      </c>
      <c r="D423" s="677"/>
      <c r="E423" s="722">
        <v>2.15</v>
      </c>
      <c r="F423" s="677"/>
      <c r="G423" s="736">
        <f>C423*E423</f>
        <v>12.899999999999999</v>
      </c>
      <c r="H423" s="677">
        <v>1</v>
      </c>
      <c r="I423" s="677" t="s">
        <v>5</v>
      </c>
      <c r="J423" s="737">
        <f>G423*H423</f>
        <v>12.899999999999999</v>
      </c>
      <c r="K423" s="333"/>
      <c r="L423" s="334"/>
      <c r="M423" s="334"/>
      <c r="N423" s="334"/>
      <c r="O423" s="334"/>
      <c r="P423" s="334"/>
      <c r="Q423" s="334"/>
      <c r="R423" s="334"/>
      <c r="S423" s="334"/>
      <c r="T423" s="334"/>
      <c r="U423" s="334"/>
      <c r="V423" s="334"/>
      <c r="W423" s="334"/>
      <c r="X423" s="334"/>
      <c r="Y423" s="334"/>
      <c r="Z423" s="334"/>
      <c r="AA423" s="334"/>
      <c r="AB423" s="334"/>
      <c r="AC423" s="334"/>
      <c r="AD423" s="334"/>
      <c r="AE423" s="334"/>
      <c r="AF423" s="334"/>
      <c r="AG423" s="334"/>
      <c r="AH423" s="334"/>
      <c r="AI423" s="334"/>
      <c r="AJ423" s="334"/>
      <c r="AK423" s="334"/>
      <c r="AL423" s="334"/>
      <c r="AM423" s="334"/>
      <c r="AN423" s="334"/>
      <c r="AO423" s="334"/>
      <c r="AP423" s="334"/>
      <c r="AQ423" s="334"/>
      <c r="AR423" s="334"/>
      <c r="AS423" s="334"/>
      <c r="AT423" s="335"/>
    </row>
    <row r="424" spans="1:46" ht="21">
      <c r="A424" s="617"/>
      <c r="B424" s="618"/>
      <c r="C424" s="678"/>
      <c r="D424" s="678"/>
      <c r="E424" s="717"/>
      <c r="F424" s="678"/>
      <c r="G424" s="677"/>
      <c r="H424" s="678"/>
      <c r="I424" s="678"/>
      <c r="J424" s="738"/>
      <c r="K424" s="333"/>
      <c r="L424" s="334"/>
      <c r="M424" s="334"/>
      <c r="N424" s="334"/>
      <c r="O424" s="334"/>
      <c r="P424" s="334"/>
      <c r="Q424" s="334"/>
      <c r="R424" s="334"/>
      <c r="S424" s="334"/>
      <c r="T424" s="334"/>
      <c r="U424" s="334"/>
      <c r="V424" s="334"/>
      <c r="W424" s="334"/>
      <c r="X424" s="334"/>
      <c r="Y424" s="334"/>
      <c r="Z424" s="334"/>
      <c r="AA424" s="334"/>
      <c r="AB424" s="334"/>
      <c r="AC424" s="334"/>
      <c r="AD424" s="334"/>
      <c r="AE424" s="334"/>
      <c r="AF424" s="334"/>
      <c r="AG424" s="334"/>
      <c r="AH424" s="334"/>
      <c r="AI424" s="334"/>
      <c r="AJ424" s="334"/>
      <c r="AK424" s="334"/>
      <c r="AL424" s="334"/>
      <c r="AM424" s="334"/>
      <c r="AN424" s="334"/>
      <c r="AO424" s="334"/>
      <c r="AP424" s="334"/>
      <c r="AQ424" s="334"/>
      <c r="AR424" s="334"/>
      <c r="AS424" s="334"/>
      <c r="AT424" s="335"/>
    </row>
    <row r="425" spans="1:46" ht="21">
      <c r="A425" s="656" t="s">
        <v>266</v>
      </c>
      <c r="B425" s="660"/>
      <c r="C425" s="677">
        <v>6</v>
      </c>
      <c r="D425" s="677"/>
      <c r="E425" s="722">
        <v>1</v>
      </c>
      <c r="F425" s="677"/>
      <c r="G425" s="736">
        <f>C425*E425/2</f>
        <v>3</v>
      </c>
      <c r="H425" s="677">
        <v>1</v>
      </c>
      <c r="I425" s="677" t="s">
        <v>5</v>
      </c>
      <c r="J425" s="737">
        <f>G425*H425</f>
        <v>3</v>
      </c>
      <c r="K425" s="333"/>
      <c r="L425" s="334"/>
      <c r="M425" s="334"/>
      <c r="N425" s="334"/>
      <c r="O425" s="334"/>
      <c r="P425" s="334"/>
      <c r="Q425" s="334"/>
      <c r="R425" s="334"/>
      <c r="S425" s="334"/>
      <c r="T425" s="334"/>
      <c r="U425" s="334"/>
      <c r="V425" s="334"/>
      <c r="W425" s="334"/>
      <c r="X425" s="334"/>
      <c r="Y425" s="334"/>
      <c r="Z425" s="334"/>
      <c r="AA425" s="334"/>
      <c r="AB425" s="334"/>
      <c r="AC425" s="334"/>
      <c r="AD425" s="334"/>
      <c r="AE425" s="334"/>
      <c r="AF425" s="334"/>
      <c r="AG425" s="334"/>
      <c r="AH425" s="334"/>
      <c r="AI425" s="334"/>
      <c r="AJ425" s="334"/>
      <c r="AK425" s="334"/>
      <c r="AL425" s="334"/>
      <c r="AM425" s="334"/>
      <c r="AN425" s="334"/>
      <c r="AO425" s="334"/>
      <c r="AP425" s="334"/>
      <c r="AQ425" s="334"/>
      <c r="AR425" s="334"/>
      <c r="AS425" s="334"/>
      <c r="AT425" s="335"/>
    </row>
    <row r="426" spans="1:46" ht="21">
      <c r="A426" s="617"/>
      <c r="B426" s="618"/>
      <c r="C426" s="678"/>
      <c r="D426" s="678"/>
      <c r="E426" s="717"/>
      <c r="F426" s="678"/>
      <c r="G426" s="677"/>
      <c r="H426" s="678"/>
      <c r="I426" s="678"/>
      <c r="J426" s="738"/>
      <c r="K426" s="333"/>
      <c r="L426" s="334"/>
      <c r="M426" s="334"/>
      <c r="N426" s="334"/>
      <c r="O426" s="334"/>
      <c r="P426" s="334"/>
      <c r="Q426" s="334"/>
      <c r="R426" s="334"/>
      <c r="S426" s="334"/>
      <c r="T426" s="334"/>
      <c r="U426" s="334"/>
      <c r="V426" s="334"/>
      <c r="W426" s="334"/>
      <c r="X426" s="334"/>
      <c r="Y426" s="334"/>
      <c r="Z426" s="334"/>
      <c r="AA426" s="334"/>
      <c r="AB426" s="334"/>
      <c r="AC426" s="334"/>
      <c r="AD426" s="334"/>
      <c r="AE426" s="334"/>
      <c r="AF426" s="334"/>
      <c r="AG426" s="334"/>
      <c r="AH426" s="334"/>
      <c r="AI426" s="334"/>
      <c r="AJ426" s="334"/>
      <c r="AK426" s="334"/>
      <c r="AL426" s="334"/>
      <c r="AM426" s="334"/>
      <c r="AN426" s="334"/>
      <c r="AO426" s="334"/>
      <c r="AP426" s="334"/>
      <c r="AQ426" s="334"/>
      <c r="AR426" s="334"/>
      <c r="AS426" s="334"/>
      <c r="AT426" s="335"/>
    </row>
    <row r="427" spans="1:46" ht="21">
      <c r="A427" s="656" t="s">
        <v>267</v>
      </c>
      <c r="B427" s="660"/>
      <c r="C427" s="677">
        <v>6</v>
      </c>
      <c r="D427" s="677"/>
      <c r="E427" s="722">
        <v>1</v>
      </c>
      <c r="F427" s="677"/>
      <c r="G427" s="736">
        <f>C427*E427/2</f>
        <v>3</v>
      </c>
      <c r="H427" s="677">
        <v>1</v>
      </c>
      <c r="I427" s="677" t="s">
        <v>5</v>
      </c>
      <c r="J427" s="737">
        <f>G427*H427</f>
        <v>3</v>
      </c>
      <c r="K427" s="333"/>
      <c r="L427" s="334"/>
      <c r="M427" s="334"/>
      <c r="N427" s="334"/>
      <c r="O427" s="334"/>
      <c r="P427" s="597"/>
      <c r="Q427" s="598"/>
      <c r="R427" s="598"/>
      <c r="S427" s="598"/>
      <c r="T427" s="599"/>
      <c r="U427" s="334"/>
      <c r="V427" s="334"/>
      <c r="W427" s="334"/>
      <c r="X427" s="334"/>
      <c r="Y427" s="334"/>
      <c r="Z427" s="334"/>
      <c r="AA427" s="334"/>
      <c r="AB427" s="334"/>
      <c r="AC427" s="334"/>
      <c r="AD427" s="334"/>
      <c r="AE427" s="334"/>
      <c r="AF427" s="334"/>
      <c r="AG427" s="334"/>
      <c r="AH427" s="334"/>
      <c r="AI427" s="334"/>
      <c r="AJ427" s="334"/>
      <c r="AK427" s="334"/>
      <c r="AL427" s="334"/>
      <c r="AM427" s="334"/>
      <c r="AN427" s="334"/>
      <c r="AO427" s="334"/>
      <c r="AP427" s="334"/>
      <c r="AQ427" s="334"/>
      <c r="AR427" s="334"/>
      <c r="AS427" s="334"/>
      <c r="AT427" s="335"/>
    </row>
    <row r="428" spans="1:46" ht="21">
      <c r="A428" s="617"/>
      <c r="B428" s="618"/>
      <c r="C428" s="678"/>
      <c r="D428" s="678"/>
      <c r="E428" s="717"/>
      <c r="F428" s="678"/>
      <c r="G428" s="677"/>
      <c r="H428" s="678"/>
      <c r="I428" s="678"/>
      <c r="J428" s="738"/>
      <c r="K428" s="333"/>
      <c r="L428" s="334"/>
      <c r="M428" s="334"/>
      <c r="N428" s="334"/>
      <c r="O428" s="334"/>
      <c r="P428" s="600"/>
      <c r="Q428" s="601"/>
      <c r="R428" s="601"/>
      <c r="S428" s="601"/>
      <c r="T428" s="602"/>
      <c r="U428" s="334"/>
      <c r="V428" s="334"/>
      <c r="W428" s="334"/>
      <c r="X428" s="334"/>
      <c r="Y428" s="334"/>
      <c r="Z428" s="334"/>
      <c r="AA428" s="334"/>
      <c r="AB428" s="334"/>
      <c r="AC428" s="334"/>
      <c r="AD428" s="334"/>
      <c r="AE428" s="334"/>
      <c r="AF428" s="334"/>
      <c r="AG428" s="334"/>
      <c r="AH428" s="334"/>
      <c r="AI428" s="334"/>
      <c r="AJ428" s="334"/>
      <c r="AK428" s="334"/>
      <c r="AL428" s="334"/>
      <c r="AM428" s="334"/>
      <c r="AN428" s="334"/>
      <c r="AO428" s="334"/>
      <c r="AP428" s="334"/>
      <c r="AQ428" s="334"/>
      <c r="AR428" s="334"/>
      <c r="AS428" s="334"/>
      <c r="AT428" s="335"/>
    </row>
    <row r="429" spans="1:46" ht="21">
      <c r="A429" s="656" t="s">
        <v>268</v>
      </c>
      <c r="B429" s="660"/>
      <c r="C429" s="677">
        <f>1.9+1.9+2.7+1.2</f>
        <v>7.7</v>
      </c>
      <c r="D429" s="677"/>
      <c r="E429" s="722">
        <v>2.5</v>
      </c>
      <c r="F429" s="677"/>
      <c r="G429" s="736">
        <f>C429*E429</f>
        <v>19.25</v>
      </c>
      <c r="H429" s="677">
        <v>1</v>
      </c>
      <c r="I429" s="677" t="s">
        <v>5</v>
      </c>
      <c r="J429" s="737">
        <f>G429*H429</f>
        <v>19.25</v>
      </c>
      <c r="K429" s="333"/>
      <c r="L429" s="334"/>
      <c r="M429" s="334"/>
      <c r="N429" s="334"/>
      <c r="O429" s="334"/>
      <c r="P429" s="334"/>
      <c r="Q429" s="334"/>
      <c r="R429" s="334"/>
      <c r="S429" s="334"/>
      <c r="T429" s="334"/>
      <c r="U429" s="334"/>
      <c r="V429" s="334"/>
      <c r="W429" s="334"/>
      <c r="X429" s="334"/>
      <c r="Y429" s="334"/>
      <c r="Z429" s="334"/>
      <c r="AA429" s="334"/>
      <c r="AB429" s="334"/>
      <c r="AC429" s="334"/>
      <c r="AD429" s="334"/>
      <c r="AE429" s="334"/>
      <c r="AF429" s="334"/>
      <c r="AG429" s="334"/>
      <c r="AH429" s="334"/>
      <c r="AI429" s="334"/>
      <c r="AJ429" s="334"/>
      <c r="AK429" s="334"/>
      <c r="AL429" s="334"/>
      <c r="AM429" s="334"/>
      <c r="AN429" s="334"/>
      <c r="AO429" s="334"/>
      <c r="AP429" s="334"/>
      <c r="AQ429" s="334"/>
      <c r="AR429" s="334"/>
      <c r="AS429" s="334"/>
      <c r="AT429" s="335"/>
    </row>
    <row r="430" spans="1:46" ht="21">
      <c r="A430" s="617"/>
      <c r="B430" s="618"/>
      <c r="C430" s="678"/>
      <c r="D430" s="678"/>
      <c r="E430" s="717"/>
      <c r="F430" s="678"/>
      <c r="G430" s="677"/>
      <c r="H430" s="678"/>
      <c r="I430" s="678"/>
      <c r="J430" s="738"/>
      <c r="K430" s="333"/>
      <c r="L430" s="334"/>
      <c r="M430" s="334"/>
      <c r="N430" s="334"/>
      <c r="O430" s="402"/>
      <c r="P430" s="334"/>
      <c r="Q430" s="334"/>
      <c r="R430" s="334"/>
      <c r="S430" s="334"/>
      <c r="T430" s="334"/>
      <c r="U430" s="334"/>
      <c r="V430" s="334"/>
      <c r="W430" s="334"/>
      <c r="X430" s="334"/>
      <c r="Y430" s="334"/>
      <c r="Z430" s="334"/>
      <c r="AA430" s="334"/>
      <c r="AB430" s="334"/>
      <c r="AC430" s="334"/>
      <c r="AD430" s="334"/>
      <c r="AE430" s="334"/>
      <c r="AF430" s="334"/>
      <c r="AG430" s="334"/>
      <c r="AH430" s="334"/>
      <c r="AI430" s="334"/>
      <c r="AJ430" s="334"/>
      <c r="AK430" s="334"/>
      <c r="AL430" s="334"/>
      <c r="AM430" s="334"/>
      <c r="AN430" s="334"/>
      <c r="AO430" s="334"/>
      <c r="AP430" s="334"/>
      <c r="AQ430" s="334"/>
      <c r="AR430" s="334"/>
      <c r="AS430" s="334"/>
      <c r="AT430" s="335"/>
    </row>
    <row r="431" spans="1:46" ht="21">
      <c r="A431" s="656"/>
      <c r="B431" s="660"/>
      <c r="C431" s="677">
        <f>1.9+1.9+2.7+2.7</f>
        <v>9.1999999999999993</v>
      </c>
      <c r="D431" s="677"/>
      <c r="E431" s="722">
        <v>0.5</v>
      </c>
      <c r="F431" s="677"/>
      <c r="G431" s="736">
        <f>C431*E431</f>
        <v>4.5999999999999996</v>
      </c>
      <c r="H431" s="677">
        <v>1</v>
      </c>
      <c r="I431" s="677" t="s">
        <v>5</v>
      </c>
      <c r="J431" s="737">
        <f>G431*H431</f>
        <v>4.5999999999999996</v>
      </c>
      <c r="K431" s="333"/>
      <c r="L431" s="334"/>
      <c r="M431" s="334"/>
      <c r="N431" s="334"/>
      <c r="O431" s="334"/>
      <c r="P431" s="334"/>
      <c r="Q431" s="334"/>
      <c r="R431" s="334"/>
      <c r="S431" s="334"/>
      <c r="T431" s="334"/>
      <c r="U431" s="334"/>
      <c r="V431" s="334"/>
      <c r="W431" s="334"/>
      <c r="X431" s="334"/>
      <c r="Y431" s="334"/>
      <c r="Z431" s="334"/>
      <c r="AA431" s="334"/>
      <c r="AB431" s="334"/>
      <c r="AC431" s="334"/>
      <c r="AD431" s="334"/>
      <c r="AE431" s="334"/>
      <c r="AF431" s="334"/>
      <c r="AG431" s="334"/>
      <c r="AH431" s="334"/>
      <c r="AI431" s="334"/>
      <c r="AJ431" s="334"/>
      <c r="AK431" s="334"/>
      <c r="AL431" s="334"/>
      <c r="AM431" s="334"/>
      <c r="AN431" s="334"/>
      <c r="AO431" s="334"/>
      <c r="AP431" s="334"/>
      <c r="AQ431" s="334"/>
      <c r="AR431" s="334"/>
      <c r="AS431" s="334"/>
      <c r="AT431" s="335"/>
    </row>
    <row r="432" spans="1:46" ht="21">
      <c r="A432" s="617"/>
      <c r="B432" s="618"/>
      <c r="C432" s="678"/>
      <c r="D432" s="678"/>
      <c r="E432" s="717"/>
      <c r="F432" s="678"/>
      <c r="G432" s="677"/>
      <c r="H432" s="678"/>
      <c r="I432" s="678"/>
      <c r="J432" s="738"/>
      <c r="K432" s="333"/>
      <c r="L432" s="334"/>
      <c r="M432" s="334"/>
      <c r="N432" s="334"/>
      <c r="O432" s="402"/>
      <c r="P432" s="334"/>
      <c r="Q432" s="334"/>
      <c r="R432" s="334"/>
      <c r="S432" s="334"/>
      <c r="T432" s="334"/>
      <c r="U432" s="334"/>
      <c r="V432" s="334"/>
      <c r="W432" s="334"/>
      <c r="X432" s="334"/>
      <c r="Y432" s="334"/>
      <c r="Z432" s="334"/>
      <c r="AA432" s="334"/>
      <c r="AB432" s="334"/>
      <c r="AC432" s="334"/>
      <c r="AD432" s="334"/>
      <c r="AE432" s="334"/>
      <c r="AF432" s="334"/>
      <c r="AG432" s="334"/>
      <c r="AH432" s="334"/>
      <c r="AI432" s="334"/>
      <c r="AJ432" s="334"/>
      <c r="AK432" s="334"/>
      <c r="AL432" s="334"/>
      <c r="AM432" s="334"/>
      <c r="AN432" s="334"/>
      <c r="AO432" s="334"/>
      <c r="AP432" s="334"/>
      <c r="AQ432" s="334"/>
      <c r="AR432" s="334"/>
      <c r="AS432" s="334"/>
      <c r="AT432" s="335"/>
    </row>
    <row r="433" spans="1:46" ht="21">
      <c r="A433" s="752" t="s">
        <v>269</v>
      </c>
      <c r="B433" s="753"/>
      <c r="C433" s="677"/>
      <c r="D433" s="677"/>
      <c r="E433" s="722"/>
      <c r="F433" s="677"/>
      <c r="G433" s="736"/>
      <c r="H433" s="677"/>
      <c r="I433" s="677"/>
      <c r="J433" s="737"/>
      <c r="K433" s="333"/>
      <c r="L433" s="334"/>
      <c r="M433" s="334"/>
      <c r="N433" s="334"/>
      <c r="O433" s="334"/>
      <c r="P433" s="334"/>
      <c r="Q433" s="334"/>
      <c r="R433" s="334"/>
      <c r="S433" s="334"/>
      <c r="T433" s="334"/>
      <c r="U433" s="334"/>
      <c r="V433" s="334"/>
      <c r="W433" s="334"/>
      <c r="X433" s="334"/>
      <c r="Y433" s="334"/>
      <c r="Z433" s="334"/>
      <c r="AA433" s="334"/>
      <c r="AB433" s="334"/>
      <c r="AC433" s="334"/>
      <c r="AD433" s="334"/>
      <c r="AE433" s="334"/>
      <c r="AF433" s="334"/>
      <c r="AG433" s="334"/>
      <c r="AH433" s="334"/>
      <c r="AI433" s="334"/>
      <c r="AJ433" s="334"/>
      <c r="AK433" s="334"/>
      <c r="AL433" s="334"/>
      <c r="AM433" s="334"/>
      <c r="AN433" s="334"/>
      <c r="AO433" s="334"/>
      <c r="AP433" s="334"/>
      <c r="AQ433" s="334"/>
      <c r="AR433" s="334"/>
      <c r="AS433" s="334"/>
      <c r="AT433" s="335"/>
    </row>
    <row r="434" spans="1:46" ht="21">
      <c r="A434" s="754"/>
      <c r="B434" s="755"/>
      <c r="C434" s="678"/>
      <c r="D434" s="678"/>
      <c r="E434" s="717"/>
      <c r="F434" s="678"/>
      <c r="G434" s="677"/>
      <c r="H434" s="678"/>
      <c r="I434" s="678"/>
      <c r="J434" s="738"/>
      <c r="K434" s="333"/>
      <c r="L434" s="334"/>
      <c r="M434" s="334"/>
      <c r="N434" s="334"/>
      <c r="O434" s="334"/>
      <c r="P434" s="334"/>
      <c r="Q434" s="334"/>
      <c r="R434" s="334"/>
      <c r="S434" s="334"/>
      <c r="T434" s="334"/>
      <c r="U434" s="334"/>
      <c r="V434" s="334"/>
      <c r="W434" s="334"/>
      <c r="X434" s="334"/>
      <c r="Y434" s="334"/>
      <c r="Z434" s="334"/>
      <c r="AA434" s="334"/>
      <c r="AB434" s="334"/>
      <c r="AC434" s="334"/>
      <c r="AD434" s="334"/>
      <c r="AE434" s="334"/>
      <c r="AF434" s="334"/>
      <c r="AG434" s="334"/>
      <c r="AH434" s="334"/>
      <c r="AI434" s="334"/>
      <c r="AJ434" s="334"/>
      <c r="AK434" s="334"/>
      <c r="AL434" s="334"/>
      <c r="AM434" s="334"/>
      <c r="AN434" s="334"/>
      <c r="AO434" s="334"/>
      <c r="AP434" s="334"/>
      <c r="AQ434" s="334"/>
      <c r="AR434" s="334"/>
      <c r="AS434" s="334"/>
      <c r="AT434" s="335"/>
    </row>
    <row r="435" spans="1:46" ht="21">
      <c r="A435" s="656" t="s">
        <v>270</v>
      </c>
      <c r="B435" s="660"/>
      <c r="C435" s="677">
        <v>2.71</v>
      </c>
      <c r="D435" s="677"/>
      <c r="E435" s="722">
        <v>2.5</v>
      </c>
      <c r="F435" s="677"/>
      <c r="G435" s="736">
        <f>C435*E435</f>
        <v>6.7750000000000004</v>
      </c>
      <c r="H435" s="677">
        <v>1</v>
      </c>
      <c r="I435" s="677" t="s">
        <v>5</v>
      </c>
      <c r="J435" s="737">
        <f>G435*H435</f>
        <v>6.7750000000000004</v>
      </c>
      <c r="K435" s="333"/>
      <c r="L435" s="334"/>
      <c r="M435" s="334"/>
      <c r="N435" s="334"/>
      <c r="O435" s="334"/>
      <c r="P435" s="334"/>
      <c r="Q435" s="334"/>
      <c r="R435" s="334"/>
      <c r="S435" s="334"/>
      <c r="T435" s="334"/>
      <c r="U435" s="334"/>
      <c r="V435" s="334"/>
      <c r="W435" s="334"/>
      <c r="X435" s="334"/>
      <c r="Y435" s="334"/>
      <c r="Z435" s="334"/>
      <c r="AA435" s="334"/>
      <c r="AB435" s="334"/>
      <c r="AC435" s="334"/>
      <c r="AD435" s="334"/>
      <c r="AE435" s="334"/>
      <c r="AF435" s="334"/>
      <c r="AG435" s="334"/>
      <c r="AH435" s="334"/>
      <c r="AI435" s="334"/>
      <c r="AJ435" s="334"/>
      <c r="AK435" s="334"/>
      <c r="AL435" s="334"/>
      <c r="AM435" s="334"/>
      <c r="AN435" s="334"/>
      <c r="AO435" s="334"/>
      <c r="AP435" s="334"/>
      <c r="AQ435" s="334"/>
      <c r="AR435" s="334"/>
      <c r="AS435" s="334"/>
      <c r="AT435" s="335"/>
    </row>
    <row r="436" spans="1:46" ht="21">
      <c r="A436" s="617"/>
      <c r="B436" s="618"/>
      <c r="C436" s="678"/>
      <c r="D436" s="678"/>
      <c r="E436" s="717"/>
      <c r="F436" s="678"/>
      <c r="G436" s="677"/>
      <c r="H436" s="678"/>
      <c r="I436" s="678"/>
      <c r="J436" s="738"/>
      <c r="K436" s="333"/>
      <c r="L436" s="334"/>
      <c r="M436" s="334"/>
      <c r="N436" s="334"/>
      <c r="O436" s="402"/>
      <c r="P436" s="334"/>
      <c r="Q436" s="334"/>
      <c r="R436" s="334"/>
      <c r="S436" s="334"/>
      <c r="T436" s="334"/>
      <c r="U436" s="334"/>
      <c r="V436" s="334"/>
      <c r="W436" s="334"/>
      <c r="X436" s="334"/>
      <c r="Y436" s="334"/>
      <c r="Z436" s="334"/>
      <c r="AA436" s="334"/>
      <c r="AB436" s="334"/>
      <c r="AC436" s="334"/>
      <c r="AD436" s="334"/>
      <c r="AE436" s="334"/>
      <c r="AF436" s="334"/>
      <c r="AG436" s="334"/>
      <c r="AH436" s="334"/>
      <c r="AI436" s="334"/>
      <c r="AJ436" s="334"/>
      <c r="AK436" s="334"/>
      <c r="AL436" s="334"/>
      <c r="AM436" s="334"/>
      <c r="AN436" s="334"/>
      <c r="AO436" s="334"/>
      <c r="AP436" s="334"/>
      <c r="AQ436" s="334"/>
      <c r="AR436" s="334"/>
      <c r="AS436" s="334"/>
      <c r="AT436" s="335"/>
    </row>
    <row r="437" spans="1:46" ht="21">
      <c r="A437" s="656"/>
      <c r="B437" s="660"/>
      <c r="C437" s="677">
        <v>2.71</v>
      </c>
      <c r="D437" s="677"/>
      <c r="E437" s="722">
        <v>1</v>
      </c>
      <c r="F437" s="677"/>
      <c r="G437" s="736">
        <f>C437*E437</f>
        <v>2.71</v>
      </c>
      <c r="H437" s="677">
        <v>1</v>
      </c>
      <c r="I437" s="677" t="s">
        <v>5</v>
      </c>
      <c r="J437" s="737">
        <f>G437*H437</f>
        <v>2.71</v>
      </c>
      <c r="K437" s="333"/>
      <c r="L437" s="334"/>
      <c r="M437" s="334"/>
      <c r="N437" s="334"/>
      <c r="O437" s="334"/>
      <c r="P437" s="334"/>
      <c r="Q437" s="334"/>
      <c r="R437" s="334"/>
      <c r="S437" s="334"/>
      <c r="T437" s="334"/>
      <c r="U437" s="334"/>
      <c r="V437" s="334"/>
      <c r="W437" s="334"/>
      <c r="X437" s="334"/>
      <c r="Y437" s="334"/>
      <c r="Z437" s="334"/>
      <c r="AA437" s="334"/>
      <c r="AB437" s="334"/>
      <c r="AC437" s="334"/>
      <c r="AD437" s="334"/>
      <c r="AE437" s="334"/>
      <c r="AF437" s="334"/>
      <c r="AG437" s="334"/>
      <c r="AH437" s="334"/>
      <c r="AI437" s="334"/>
      <c r="AJ437" s="334"/>
      <c r="AK437" s="334"/>
      <c r="AL437" s="334"/>
      <c r="AM437" s="334"/>
      <c r="AN437" s="334"/>
      <c r="AO437" s="334"/>
      <c r="AP437" s="334"/>
      <c r="AQ437" s="334"/>
      <c r="AR437" s="334"/>
      <c r="AS437" s="334"/>
      <c r="AT437" s="335"/>
    </row>
    <row r="438" spans="1:46" ht="21">
      <c r="A438" s="617"/>
      <c r="B438" s="618"/>
      <c r="C438" s="678"/>
      <c r="D438" s="678"/>
      <c r="E438" s="717"/>
      <c r="F438" s="678"/>
      <c r="G438" s="677"/>
      <c r="H438" s="678"/>
      <c r="I438" s="678"/>
      <c r="J438" s="738"/>
      <c r="K438" s="333"/>
      <c r="L438" s="334"/>
      <c r="M438" s="334"/>
      <c r="N438" s="334"/>
      <c r="O438" s="334"/>
      <c r="P438" s="334"/>
      <c r="Q438" s="334"/>
      <c r="R438" s="334"/>
      <c r="S438" s="334"/>
      <c r="T438" s="334"/>
      <c r="U438" s="334"/>
      <c r="V438" s="334"/>
      <c r="W438" s="334"/>
      <c r="X438" s="334"/>
      <c r="Y438" s="334"/>
      <c r="Z438" s="334"/>
      <c r="AA438" s="334"/>
      <c r="AB438" s="334"/>
      <c r="AC438" s="334"/>
      <c r="AD438" s="334"/>
      <c r="AE438" s="334"/>
      <c r="AF438" s="334"/>
      <c r="AG438" s="334"/>
      <c r="AH438" s="334"/>
      <c r="AI438" s="334"/>
      <c r="AJ438" s="334"/>
      <c r="AK438" s="334"/>
      <c r="AL438" s="334"/>
      <c r="AM438" s="334"/>
      <c r="AN438" s="334"/>
      <c r="AO438" s="334"/>
      <c r="AP438" s="334"/>
      <c r="AQ438" s="334"/>
      <c r="AR438" s="334"/>
      <c r="AS438" s="334"/>
      <c r="AT438" s="335"/>
    </row>
    <row r="439" spans="1:46" ht="21">
      <c r="A439" s="656"/>
      <c r="B439" s="660"/>
      <c r="C439" s="677"/>
      <c r="D439" s="677"/>
      <c r="E439" s="722"/>
      <c r="F439" s="677"/>
      <c r="G439" s="736"/>
      <c r="H439" s="677"/>
      <c r="I439" s="677"/>
      <c r="J439" s="737"/>
      <c r="K439" s="333"/>
      <c r="L439" s="334"/>
      <c r="M439" s="334"/>
      <c r="N439" s="334"/>
      <c r="O439" s="334"/>
      <c r="P439" s="334"/>
      <c r="Q439" s="334"/>
      <c r="R439" s="334"/>
      <c r="S439" s="334"/>
      <c r="T439" s="334"/>
      <c r="U439" s="334"/>
      <c r="V439" s="334"/>
      <c r="W439" s="334"/>
      <c r="X439" s="334"/>
      <c r="Y439" s="334"/>
      <c r="Z439" s="334"/>
      <c r="AA439" s="334"/>
      <c r="AB439" s="334"/>
      <c r="AC439" s="334"/>
      <c r="AD439" s="334"/>
      <c r="AE439" s="334"/>
      <c r="AF439" s="334"/>
      <c r="AG439" s="334"/>
      <c r="AH439" s="334"/>
      <c r="AI439" s="334"/>
      <c r="AJ439" s="334"/>
      <c r="AK439" s="334"/>
      <c r="AL439" s="334"/>
      <c r="AM439" s="334"/>
      <c r="AN439" s="334"/>
      <c r="AO439" s="334"/>
      <c r="AP439" s="334"/>
      <c r="AQ439" s="334"/>
      <c r="AR439" s="334"/>
      <c r="AS439" s="334"/>
      <c r="AT439" s="335"/>
    </row>
    <row r="440" spans="1:46" ht="21">
      <c r="A440" s="617"/>
      <c r="B440" s="618"/>
      <c r="C440" s="678"/>
      <c r="D440" s="678"/>
      <c r="E440" s="717"/>
      <c r="F440" s="678"/>
      <c r="G440" s="677"/>
      <c r="H440" s="678"/>
      <c r="I440" s="678"/>
      <c r="J440" s="738"/>
      <c r="K440" s="333"/>
      <c r="L440" s="334"/>
      <c r="M440" s="334"/>
      <c r="N440" s="334"/>
      <c r="O440" s="334"/>
      <c r="P440" s="334"/>
      <c r="Q440" s="334"/>
      <c r="R440" s="334"/>
      <c r="S440" s="334"/>
      <c r="T440" s="334"/>
      <c r="U440" s="334"/>
      <c r="V440" s="334"/>
      <c r="W440" s="334"/>
      <c r="X440" s="334"/>
      <c r="Y440" s="334"/>
      <c r="Z440" s="334"/>
      <c r="AA440" s="334"/>
      <c r="AB440" s="334"/>
      <c r="AC440" s="334"/>
      <c r="AD440" s="334"/>
      <c r="AE440" s="334"/>
      <c r="AF440" s="334"/>
      <c r="AG440" s="334"/>
      <c r="AH440" s="334"/>
      <c r="AI440" s="334"/>
      <c r="AJ440" s="334"/>
      <c r="AK440" s="334"/>
      <c r="AL440" s="334"/>
      <c r="AM440" s="334"/>
      <c r="AN440" s="334"/>
      <c r="AO440" s="334"/>
      <c r="AP440" s="334"/>
      <c r="AQ440" s="334"/>
      <c r="AR440" s="334"/>
      <c r="AS440" s="334"/>
      <c r="AT440" s="335"/>
    </row>
    <row r="441" spans="1:46" ht="21">
      <c r="A441" s="656" t="s">
        <v>271</v>
      </c>
      <c r="B441" s="660"/>
      <c r="C441" s="677">
        <f>1.45+1.45+1.45+1.45+1.45+1.45+1.45+1.45</f>
        <v>11.599999999999998</v>
      </c>
      <c r="D441" s="677"/>
      <c r="E441" s="722">
        <v>2.5</v>
      </c>
      <c r="F441" s="677"/>
      <c r="G441" s="736">
        <f>C441*E441</f>
        <v>28.999999999999993</v>
      </c>
      <c r="H441" s="677">
        <v>1</v>
      </c>
      <c r="I441" s="677" t="s">
        <v>5</v>
      </c>
      <c r="J441" s="737">
        <f>G441*H441</f>
        <v>28.999999999999993</v>
      </c>
      <c r="K441" s="333"/>
      <c r="L441" s="334"/>
      <c r="M441" s="334"/>
      <c r="N441" s="334"/>
      <c r="O441" s="334"/>
      <c r="P441" s="334"/>
      <c r="Q441" s="334"/>
      <c r="R441" s="334"/>
      <c r="S441" s="334"/>
      <c r="T441" s="334"/>
      <c r="U441" s="334"/>
      <c r="V441" s="334"/>
      <c r="W441" s="334"/>
      <c r="X441" s="334"/>
      <c r="Y441" s="334"/>
      <c r="Z441" s="334"/>
      <c r="AA441" s="334"/>
      <c r="AB441" s="334"/>
      <c r="AC441" s="334"/>
      <c r="AD441" s="334"/>
      <c r="AE441" s="334"/>
      <c r="AF441" s="334"/>
      <c r="AG441" s="334"/>
      <c r="AH441" s="334"/>
      <c r="AI441" s="334"/>
      <c r="AJ441" s="334"/>
      <c r="AK441" s="334"/>
      <c r="AL441" s="334"/>
      <c r="AM441" s="334"/>
      <c r="AN441" s="334"/>
      <c r="AO441" s="334"/>
      <c r="AP441" s="334"/>
      <c r="AQ441" s="334"/>
      <c r="AR441" s="334"/>
      <c r="AS441" s="334"/>
      <c r="AT441" s="335"/>
    </row>
    <row r="442" spans="1:46" ht="21">
      <c r="A442" s="617"/>
      <c r="B442" s="618"/>
      <c r="C442" s="678"/>
      <c r="D442" s="678"/>
      <c r="E442" s="717"/>
      <c r="F442" s="678"/>
      <c r="G442" s="677"/>
      <c r="H442" s="678"/>
      <c r="I442" s="678"/>
      <c r="J442" s="738"/>
      <c r="K442" s="333"/>
      <c r="L442" s="334"/>
      <c r="M442" s="334"/>
      <c r="N442" s="334"/>
      <c r="O442" s="334"/>
      <c r="P442" s="334"/>
      <c r="Q442" s="334"/>
      <c r="R442" s="334"/>
      <c r="S442" s="334"/>
      <c r="T442" s="334"/>
      <c r="U442" s="334"/>
      <c r="V442" s="334"/>
      <c r="W442" s="334"/>
      <c r="X442" s="334"/>
      <c r="Y442" s="334"/>
      <c r="Z442" s="334"/>
      <c r="AA442" s="334"/>
      <c r="AB442" s="334"/>
      <c r="AC442" s="334"/>
      <c r="AD442" s="334"/>
      <c r="AE442" s="334"/>
      <c r="AF442" s="334"/>
      <c r="AG442" s="334"/>
      <c r="AH442" s="334"/>
      <c r="AI442" s="334"/>
      <c r="AJ442" s="334"/>
      <c r="AK442" s="334"/>
      <c r="AL442" s="334"/>
      <c r="AM442" s="334"/>
      <c r="AN442" s="334"/>
      <c r="AO442" s="334"/>
      <c r="AP442" s="334"/>
      <c r="AQ442" s="334"/>
      <c r="AR442" s="334"/>
      <c r="AS442" s="334"/>
      <c r="AT442" s="335"/>
    </row>
    <row r="443" spans="1:46" ht="21">
      <c r="A443" s="656"/>
      <c r="B443" s="660"/>
      <c r="C443" s="620"/>
      <c r="D443" s="620"/>
      <c r="E443" s="622"/>
      <c r="F443" s="620"/>
      <c r="G443" s="661"/>
      <c r="H443" s="620"/>
      <c r="I443" s="620"/>
      <c r="J443" s="624"/>
      <c r="K443" s="333"/>
      <c r="L443" s="334"/>
      <c r="M443" s="334"/>
      <c r="N443" s="334"/>
      <c r="O443" s="334"/>
      <c r="P443" s="334"/>
      <c r="Q443" s="334"/>
      <c r="R443" s="334"/>
      <c r="S443" s="334"/>
      <c r="T443" s="334"/>
      <c r="U443" s="334"/>
      <c r="V443" s="334"/>
      <c r="W443" s="334"/>
      <c r="X443" s="334"/>
      <c r="Y443" s="334"/>
      <c r="Z443" s="334"/>
      <c r="AA443" s="334"/>
      <c r="AB443" s="334"/>
      <c r="AC443" s="334"/>
      <c r="AD443" s="334"/>
      <c r="AE443" s="334"/>
      <c r="AF443" s="334"/>
      <c r="AG443" s="334"/>
      <c r="AH443" s="334"/>
      <c r="AI443" s="334"/>
      <c r="AJ443" s="334"/>
      <c r="AK443" s="334"/>
      <c r="AL443" s="334"/>
      <c r="AM443" s="334"/>
      <c r="AN443" s="334"/>
      <c r="AO443" s="334"/>
      <c r="AP443" s="334"/>
      <c r="AQ443" s="334"/>
      <c r="AR443" s="334"/>
      <c r="AS443" s="334"/>
      <c r="AT443" s="335"/>
    </row>
    <row r="444" spans="1:46" ht="21">
      <c r="A444" s="617"/>
      <c r="B444" s="618"/>
      <c r="C444" s="621"/>
      <c r="D444" s="621"/>
      <c r="E444" s="623"/>
      <c r="F444" s="621"/>
      <c r="G444" s="620"/>
      <c r="H444" s="621"/>
      <c r="I444" s="621"/>
      <c r="J444" s="625"/>
      <c r="K444" s="333"/>
      <c r="L444" s="334"/>
      <c r="M444" s="334"/>
      <c r="N444" s="334"/>
      <c r="O444" s="334"/>
      <c r="P444" s="334"/>
      <c r="Q444" s="334"/>
      <c r="R444" s="334"/>
      <c r="S444" s="334"/>
      <c r="T444" s="334"/>
      <c r="U444" s="334"/>
      <c r="V444" s="334"/>
      <c r="W444" s="334"/>
      <c r="X444" s="334"/>
      <c r="Y444" s="334"/>
      <c r="Z444" s="334"/>
      <c r="AA444" s="334"/>
      <c r="AB444" s="334"/>
      <c r="AC444" s="334"/>
      <c r="AD444" s="334"/>
      <c r="AE444" s="334"/>
      <c r="AF444" s="334"/>
      <c r="AG444" s="334"/>
      <c r="AH444" s="334"/>
      <c r="AI444" s="334"/>
      <c r="AJ444" s="334"/>
      <c r="AK444" s="334"/>
      <c r="AL444" s="334"/>
      <c r="AM444" s="334"/>
      <c r="AN444" s="334"/>
      <c r="AO444" s="334"/>
      <c r="AP444" s="334"/>
      <c r="AQ444" s="334"/>
      <c r="AR444" s="334"/>
      <c r="AS444" s="334"/>
      <c r="AT444" s="335"/>
    </row>
    <row r="445" spans="1:46" ht="21">
      <c r="A445" s="283"/>
      <c r="B445" s="225"/>
      <c r="C445" s="225"/>
      <c r="D445" s="225"/>
      <c r="E445" s="226" t="s">
        <v>121</v>
      </c>
      <c r="F445" s="227">
        <v>2</v>
      </c>
      <c r="G445" s="228" t="s">
        <v>122</v>
      </c>
      <c r="H445" s="229"/>
      <c r="I445" s="230" t="s">
        <v>64</v>
      </c>
      <c r="J445" s="231">
        <f>ROUND(SUM(J409:J444),F445)</f>
        <v>137.13</v>
      </c>
      <c r="K445" s="336"/>
      <c r="L445" s="337"/>
      <c r="M445" s="337"/>
      <c r="N445" s="337"/>
      <c r="O445" s="401"/>
      <c r="P445" s="337"/>
      <c r="Q445" s="334"/>
      <c r="R445" s="334"/>
      <c r="S445" s="334"/>
      <c r="T445" s="334"/>
      <c r="U445" s="334"/>
      <c r="V445" s="334"/>
      <c r="W445" s="334"/>
      <c r="X445" s="334"/>
      <c r="Y445" s="334"/>
      <c r="Z445" s="334"/>
      <c r="AA445" s="334"/>
      <c r="AB445" s="334"/>
      <c r="AC445" s="334"/>
      <c r="AD445" s="334"/>
      <c r="AE445" s="334"/>
      <c r="AF445" s="334"/>
      <c r="AG445" s="334"/>
      <c r="AH445" s="334"/>
      <c r="AI445" s="334"/>
      <c r="AJ445" s="334"/>
      <c r="AK445" s="334"/>
      <c r="AL445" s="334"/>
      <c r="AM445" s="334"/>
      <c r="AN445" s="334"/>
      <c r="AO445" s="334"/>
      <c r="AP445" s="334"/>
      <c r="AQ445" s="334"/>
      <c r="AR445" s="334"/>
      <c r="AS445" s="334"/>
      <c r="AT445" s="335"/>
    </row>
    <row r="446" spans="1:46" ht="21">
      <c r="A446" s="284"/>
      <c r="B446" s="233"/>
      <c r="C446" s="233"/>
      <c r="D446" s="233"/>
      <c r="E446" s="233"/>
      <c r="F446" s="233"/>
      <c r="G446" s="233"/>
      <c r="H446" s="233"/>
      <c r="I446" s="234"/>
      <c r="J446" s="233"/>
      <c r="K446" s="329"/>
      <c r="L446" s="339"/>
      <c r="M446" s="339"/>
      <c r="N446" s="339"/>
      <c r="O446" s="339"/>
      <c r="P446" s="339"/>
      <c r="Q446" s="340"/>
      <c r="R446" s="340"/>
      <c r="S446" s="340"/>
      <c r="T446" s="340"/>
      <c r="U446" s="340"/>
      <c r="V446" s="340"/>
      <c r="W446" s="340"/>
      <c r="X446" s="340"/>
      <c r="Y446" s="340"/>
      <c r="Z446" s="340"/>
      <c r="AA446" s="340"/>
      <c r="AB446" s="340"/>
      <c r="AC446" s="340"/>
      <c r="AD446" s="340"/>
      <c r="AE446" s="340"/>
      <c r="AF446" s="340"/>
      <c r="AG446" s="340"/>
      <c r="AH446" s="340"/>
      <c r="AI446" s="340"/>
      <c r="AJ446" s="340"/>
      <c r="AK446" s="340"/>
      <c r="AL446" s="340"/>
      <c r="AM446" s="340"/>
      <c r="AN446" s="340"/>
      <c r="AO446" s="340"/>
      <c r="AP446" s="340"/>
      <c r="AQ446" s="340"/>
      <c r="AR446" s="340"/>
      <c r="AS446" s="340"/>
      <c r="AT446" s="341"/>
    </row>
    <row r="447" spans="1:46" ht="21">
      <c r="A447" s="603"/>
      <c r="B447" s="604"/>
      <c r="C447" s="604"/>
      <c r="D447" s="604"/>
      <c r="E447" s="604"/>
      <c r="F447" s="604"/>
      <c r="G447" s="604"/>
      <c r="H447" s="604"/>
      <c r="I447" s="604"/>
      <c r="J447" s="235"/>
      <c r="K447" s="329"/>
      <c r="L447" s="339"/>
      <c r="M447" s="339"/>
      <c r="N447" s="339"/>
      <c r="O447" s="339"/>
      <c r="P447" s="339"/>
      <c r="Q447" s="340"/>
      <c r="R447" s="340"/>
      <c r="S447" s="340"/>
      <c r="T447" s="340"/>
      <c r="U447" s="340"/>
      <c r="V447" s="340"/>
      <c r="W447" s="340"/>
      <c r="X447" s="340"/>
      <c r="Y447" s="340"/>
      <c r="Z447" s="340"/>
      <c r="AA447" s="340"/>
      <c r="AB447" s="340"/>
      <c r="AC447" s="340"/>
      <c r="AD447" s="340"/>
      <c r="AE447" s="340"/>
      <c r="AF447" s="340"/>
      <c r="AG447" s="340"/>
      <c r="AH447" s="340"/>
      <c r="AI447" s="340"/>
      <c r="AJ447" s="340"/>
      <c r="AK447" s="340"/>
      <c r="AL447" s="340"/>
      <c r="AM447" s="340"/>
      <c r="AN447" s="340"/>
      <c r="AO447" s="340"/>
      <c r="AP447" s="340"/>
      <c r="AQ447" s="340"/>
      <c r="AR447" s="340"/>
      <c r="AS447" s="340"/>
      <c r="AT447" s="341"/>
    </row>
    <row r="448" spans="1:46" ht="42">
      <c r="A448" s="285" t="s">
        <v>123</v>
      </c>
      <c r="B448" s="605"/>
      <c r="C448" s="605"/>
      <c r="D448" s="605"/>
      <c r="E448" s="605"/>
      <c r="F448" s="605"/>
      <c r="G448" s="605"/>
      <c r="H448" s="605"/>
      <c r="I448" s="605"/>
      <c r="J448" s="605"/>
      <c r="K448" s="605"/>
      <c r="L448" s="605"/>
      <c r="M448" s="605"/>
      <c r="N448" s="605"/>
      <c r="O448" s="605"/>
      <c r="P448" s="605"/>
      <c r="Q448" s="605"/>
      <c r="R448" s="605"/>
      <c r="S448" s="605"/>
      <c r="T448" s="605"/>
      <c r="U448" s="605"/>
      <c r="V448" s="605"/>
      <c r="W448" s="605"/>
      <c r="X448" s="605"/>
      <c r="Y448" s="605"/>
      <c r="Z448" s="605"/>
      <c r="AA448" s="605"/>
      <c r="AB448" s="605"/>
      <c r="AC448" s="605"/>
      <c r="AD448" s="605"/>
      <c r="AE448" s="605"/>
      <c r="AF448" s="605"/>
      <c r="AG448" s="605"/>
      <c r="AH448" s="605"/>
      <c r="AI448" s="605"/>
      <c r="AJ448" s="605"/>
      <c r="AK448" s="605"/>
      <c r="AL448" s="605"/>
      <c r="AM448" s="605"/>
      <c r="AN448" s="605"/>
      <c r="AO448" s="605"/>
      <c r="AP448" s="605"/>
      <c r="AQ448" s="605"/>
      <c r="AR448" s="605"/>
      <c r="AS448" s="605"/>
      <c r="AT448" s="237"/>
    </row>
    <row r="449" spans="1:46" ht="21">
      <c r="A449" s="286"/>
      <c r="B449" s="606"/>
      <c r="C449" s="606"/>
      <c r="D449" s="606"/>
      <c r="E449" s="606"/>
      <c r="F449" s="606"/>
      <c r="G449" s="606"/>
      <c r="H449" s="606"/>
      <c r="I449" s="606"/>
      <c r="J449" s="606"/>
      <c r="K449" s="606"/>
      <c r="L449" s="606"/>
      <c r="M449" s="606"/>
      <c r="N449" s="606"/>
      <c r="O449" s="606"/>
      <c r="P449" s="606"/>
      <c r="Q449" s="606"/>
      <c r="R449" s="606"/>
      <c r="S449" s="606"/>
      <c r="T449" s="606"/>
      <c r="U449" s="606"/>
      <c r="V449" s="606"/>
      <c r="W449" s="606"/>
      <c r="X449" s="606"/>
      <c r="Y449" s="606"/>
      <c r="Z449" s="606"/>
      <c r="AA449" s="606"/>
      <c r="AB449" s="606"/>
      <c r="AC449" s="606"/>
      <c r="AD449" s="606"/>
      <c r="AE449" s="606"/>
      <c r="AF449" s="606"/>
      <c r="AG449" s="606"/>
      <c r="AH449" s="606"/>
      <c r="AI449" s="606"/>
      <c r="AJ449" s="606"/>
      <c r="AK449" s="606"/>
      <c r="AL449" s="606"/>
      <c r="AM449" s="606"/>
      <c r="AN449" s="606"/>
      <c r="AO449" s="606"/>
      <c r="AP449" s="606"/>
      <c r="AQ449" s="606"/>
      <c r="AR449" s="606"/>
      <c r="AS449" s="606"/>
      <c r="AT449" s="239"/>
    </row>
    <row r="450" spans="1:46" ht="21">
      <c r="A450" s="287"/>
      <c r="B450" s="607"/>
      <c r="C450" s="607"/>
      <c r="D450" s="607"/>
      <c r="E450" s="607"/>
      <c r="F450" s="607"/>
      <c r="G450" s="607"/>
      <c r="H450" s="607"/>
      <c r="I450" s="607"/>
      <c r="J450" s="607"/>
      <c r="K450" s="607"/>
      <c r="L450" s="607"/>
      <c r="M450" s="607"/>
      <c r="N450" s="607"/>
      <c r="O450" s="607"/>
      <c r="P450" s="607"/>
      <c r="Q450" s="607"/>
      <c r="R450" s="607"/>
      <c r="S450" s="607"/>
      <c r="T450" s="607"/>
      <c r="U450" s="607"/>
      <c r="V450" s="607"/>
      <c r="W450" s="607"/>
      <c r="X450" s="607"/>
      <c r="Y450" s="607"/>
      <c r="Z450" s="607"/>
      <c r="AA450" s="607"/>
      <c r="AB450" s="607"/>
      <c r="AC450" s="607"/>
      <c r="AD450" s="607"/>
      <c r="AE450" s="241"/>
      <c r="AF450" s="608" t="str">
        <f>"Item    " &amp; C403 &amp; "    Página   1   de   1  "</f>
        <v xml:space="preserve">Item    4,1    Página   1   de   1  </v>
      </c>
      <c r="AG450" s="609"/>
      <c r="AH450" s="609"/>
      <c r="AI450" s="609"/>
      <c r="AJ450" s="609"/>
      <c r="AK450" s="609"/>
      <c r="AL450" s="609"/>
      <c r="AM450" s="609"/>
      <c r="AN450" s="609"/>
      <c r="AO450" s="609"/>
      <c r="AP450" s="609"/>
      <c r="AQ450" s="609"/>
      <c r="AR450" s="609"/>
      <c r="AS450" s="609"/>
      <c r="AT450" s="609"/>
    </row>
    <row r="451" spans="1:46" ht="21">
      <c r="A451" s="233"/>
      <c r="B451" s="233"/>
      <c r="C451" s="233"/>
      <c r="D451" s="233"/>
      <c r="E451" s="610" t="s">
        <v>75</v>
      </c>
      <c r="F451" s="610"/>
      <c r="G451" s="233"/>
      <c r="H451" s="242"/>
      <c r="I451" s="233"/>
      <c r="J451" s="233"/>
      <c r="K451" s="233"/>
      <c r="L451" s="233"/>
      <c r="M451" s="233"/>
      <c r="N451" s="233"/>
      <c r="O451" s="233"/>
      <c r="P451" s="233"/>
      <c r="Q451" s="233"/>
      <c r="R451" s="233"/>
      <c r="S451" s="233"/>
      <c r="T451" s="233"/>
      <c r="U451" s="233"/>
      <c r="V451" s="233"/>
      <c r="W451" s="233"/>
      <c r="X451" s="233"/>
      <c r="Y451" s="233"/>
      <c r="Z451" s="233"/>
      <c r="AA451" s="233"/>
      <c r="AB451" s="233"/>
      <c r="AC451" s="233"/>
      <c r="AD451" s="233"/>
      <c r="AE451" s="233"/>
      <c r="AF451" s="233"/>
      <c r="AG451" s="233"/>
      <c r="AH451" s="233"/>
      <c r="AI451" s="233"/>
      <c r="AJ451" s="233"/>
      <c r="AK451" s="242"/>
      <c r="AL451" s="242"/>
      <c r="AM451" s="242"/>
      <c r="AN451" s="242"/>
      <c r="AO451" s="242"/>
      <c r="AP451" s="242"/>
      <c r="AQ451" s="242"/>
      <c r="AR451" s="242"/>
      <c r="AS451" s="242"/>
      <c r="AT451" s="242"/>
    </row>
    <row r="452" spans="1:46" ht="21">
      <c r="A452" s="233"/>
      <c r="B452" s="233"/>
      <c r="C452" s="233"/>
      <c r="D452" s="233"/>
      <c r="E452" s="233"/>
      <c r="F452" s="233"/>
      <c r="G452" s="233"/>
      <c r="H452" s="242"/>
      <c r="I452" s="233"/>
      <c r="J452" s="233"/>
      <c r="K452" s="233"/>
      <c r="L452" s="233"/>
      <c r="M452" s="233"/>
      <c r="N452" s="233"/>
      <c r="O452" s="233"/>
      <c r="P452" s="233"/>
      <c r="Q452" s="233"/>
      <c r="R452" s="233"/>
      <c r="S452" s="233"/>
      <c r="T452" s="233"/>
      <c r="U452" s="233"/>
      <c r="V452" s="233"/>
      <c r="W452" s="233"/>
      <c r="X452" s="233"/>
      <c r="Y452" s="233"/>
      <c r="Z452" s="233"/>
      <c r="AA452" s="233"/>
      <c r="AB452" s="233"/>
      <c r="AC452" s="233"/>
      <c r="AD452" s="233"/>
      <c r="AE452" s="233"/>
      <c r="AF452" s="233"/>
      <c r="AG452" s="233"/>
      <c r="AH452" s="233"/>
      <c r="AI452" s="233"/>
      <c r="AJ452" s="233"/>
      <c r="AK452" s="242"/>
      <c r="AL452" s="242"/>
      <c r="AM452" s="242"/>
      <c r="AN452" s="242"/>
      <c r="AO452" s="242"/>
      <c r="AP452" s="242"/>
      <c r="AQ452" s="242"/>
      <c r="AR452" s="242"/>
      <c r="AS452" s="242"/>
      <c r="AT452" s="242"/>
    </row>
    <row r="453" spans="1:46" ht="21">
      <c r="A453" s="233"/>
      <c r="B453" s="233"/>
      <c r="C453" s="233"/>
      <c r="D453" s="233"/>
      <c r="E453" s="233"/>
      <c r="F453" s="233"/>
      <c r="G453" s="233"/>
      <c r="H453" s="242"/>
      <c r="I453" s="233"/>
      <c r="J453" s="233"/>
      <c r="K453" s="233"/>
      <c r="L453" s="233"/>
      <c r="M453" s="233"/>
      <c r="N453" s="233"/>
      <c r="O453" s="233"/>
      <c r="P453" s="233"/>
      <c r="Q453" s="233"/>
      <c r="R453" s="233"/>
      <c r="S453" s="233"/>
      <c r="T453" s="233"/>
      <c r="U453" s="233"/>
      <c r="V453" s="233"/>
      <c r="W453" s="233"/>
      <c r="X453" s="233"/>
      <c r="Y453" s="233"/>
      <c r="Z453" s="233"/>
      <c r="AA453" s="233"/>
      <c r="AB453" s="233"/>
      <c r="AC453" s="233"/>
      <c r="AD453" s="233"/>
      <c r="AE453" s="233"/>
      <c r="AF453" s="233"/>
      <c r="AG453" s="233"/>
      <c r="AH453" s="233"/>
      <c r="AI453" s="233"/>
      <c r="AJ453" s="233"/>
      <c r="AK453" s="242"/>
      <c r="AL453" s="242"/>
      <c r="AM453" s="242"/>
      <c r="AN453" s="242"/>
      <c r="AO453" s="242"/>
      <c r="AP453" s="242"/>
      <c r="AQ453" s="242"/>
      <c r="AR453" s="242"/>
      <c r="AS453" s="242"/>
      <c r="AT453" s="242"/>
    </row>
    <row r="454" spans="1:46" ht="21">
      <c r="A454" s="244"/>
      <c r="B454" s="244"/>
      <c r="C454" s="245"/>
      <c r="D454" s="246"/>
      <c r="E454" s="247"/>
      <c r="F454" s="248"/>
      <c r="G454" s="248"/>
      <c r="H454" s="249"/>
      <c r="I454" s="248"/>
      <c r="J454" s="244"/>
      <c r="K454" s="244"/>
      <c r="L454" s="244"/>
      <c r="M454" s="244"/>
      <c r="N454" s="244"/>
      <c r="O454" s="244"/>
      <c r="P454" s="244"/>
      <c r="Q454" s="244"/>
      <c r="R454" s="244"/>
      <c r="S454" s="244"/>
      <c r="T454" s="244"/>
      <c r="U454" s="244"/>
      <c r="V454" s="244"/>
      <c r="W454" s="244"/>
      <c r="X454" s="244"/>
      <c r="Y454" s="244"/>
      <c r="Z454" s="244"/>
      <c r="AA454" s="244"/>
      <c r="AB454" s="244"/>
      <c r="AC454" s="244"/>
      <c r="AD454" s="244"/>
      <c r="AE454" s="244"/>
      <c r="AF454" s="244"/>
      <c r="AG454" s="244"/>
      <c r="AH454" s="244"/>
      <c r="AI454" s="244"/>
      <c r="AJ454" s="244"/>
      <c r="AK454" s="250"/>
      <c r="AL454" s="250"/>
      <c r="AM454" s="250"/>
      <c r="AN454" s="250"/>
      <c r="AO454" s="250"/>
      <c r="AP454" s="250"/>
      <c r="AQ454" s="250"/>
      <c r="AR454" s="250"/>
      <c r="AS454" s="250"/>
      <c r="AT454" s="250"/>
    </row>
    <row r="455" spans="1:46" ht="21">
      <c r="A455" s="244"/>
      <c r="B455" s="611"/>
      <c r="C455" s="611"/>
      <c r="D455" s="611"/>
      <c r="E455" s="251"/>
      <c r="F455" s="659" t="str">
        <f>+F385</f>
        <v>ARQ. ANTONIO RUIZ TOVAR</v>
      </c>
      <c r="G455" s="659"/>
      <c r="H455" s="659"/>
      <c r="I455" s="659"/>
      <c r="J455" s="252"/>
      <c r="K455" s="252"/>
      <c r="L455" s="252"/>
      <c r="M455" s="252"/>
      <c r="N455" s="252"/>
      <c r="O455" s="252"/>
      <c r="P455" s="252"/>
      <c r="Q455" s="252"/>
      <c r="R455" s="252"/>
      <c r="S455" s="252"/>
      <c r="T455" s="252"/>
      <c r="U455" s="252"/>
      <c r="V455" s="252"/>
      <c r="W455" s="252"/>
      <c r="X455" s="252"/>
      <c r="Y455" s="252"/>
      <c r="Z455" s="244"/>
      <c r="AA455" s="244"/>
      <c r="AB455" s="244"/>
      <c r="AC455" s="244"/>
      <c r="AD455" s="244"/>
      <c r="AE455" s="244"/>
      <c r="AF455" s="244"/>
      <c r="AG455" s="244"/>
      <c r="AH455" s="244"/>
      <c r="AI455" s="244"/>
      <c r="AJ455" s="244"/>
      <c r="AK455" s="244"/>
      <c r="AL455" s="244"/>
      <c r="AM455" s="244"/>
      <c r="AN455" s="244"/>
      <c r="AO455" s="244"/>
      <c r="AP455" s="244"/>
      <c r="AQ455" s="244"/>
      <c r="AR455" s="244"/>
      <c r="AS455" s="244"/>
      <c r="AT455" s="244"/>
    </row>
    <row r="456" spans="1:46" ht="21.6" thickBot="1">
      <c r="A456" s="288"/>
      <c r="B456" s="613"/>
      <c r="C456" s="613"/>
      <c r="D456" s="613"/>
      <c r="E456" s="613"/>
      <c r="F456" s="614" t="str">
        <f>+F386</f>
        <v>PROFESIONAL UNIVERSITARIO</v>
      </c>
      <c r="G456" s="614"/>
      <c r="H456" s="614"/>
      <c r="I456" s="614"/>
      <c r="J456" s="289"/>
      <c r="K456" s="289"/>
      <c r="L456" s="289"/>
      <c r="M456" s="289"/>
      <c r="N456" s="289"/>
      <c r="O456" s="289"/>
      <c r="P456" s="289"/>
      <c r="Q456" s="289"/>
      <c r="R456" s="289"/>
      <c r="S456" s="289"/>
      <c r="T456" s="289"/>
      <c r="U456" s="289"/>
      <c r="V456" s="289"/>
      <c r="W456" s="289"/>
      <c r="X456" s="289"/>
      <c r="Y456" s="289"/>
      <c r="Z456" s="288"/>
      <c r="AA456" s="288"/>
      <c r="AB456" s="288"/>
      <c r="AC456" s="288"/>
      <c r="AD456" s="288"/>
      <c r="AE456" s="288"/>
      <c r="AF456" s="288"/>
      <c r="AG456" s="288"/>
      <c r="AH456" s="288"/>
      <c r="AI456" s="288"/>
      <c r="AJ456" s="288"/>
      <c r="AK456" s="288"/>
      <c r="AL456" s="288"/>
      <c r="AM456" s="288"/>
      <c r="AN456" s="288"/>
      <c r="AO456" s="288"/>
      <c r="AP456" s="288"/>
      <c r="AQ456" s="288"/>
      <c r="AR456" s="288"/>
      <c r="AS456" s="288"/>
      <c r="AT456" s="288"/>
    </row>
    <row r="457" spans="1:46" ht="21.6" thickTop="1">
      <c r="A457" s="272" t="s">
        <v>107</v>
      </c>
      <c r="B457" s="273"/>
      <c r="C457" s="274"/>
      <c r="D457" s="275"/>
      <c r="E457" s="276"/>
      <c r="F457" s="276"/>
      <c r="G457" s="277"/>
      <c r="H457" s="278"/>
      <c r="I457" s="277"/>
      <c r="J457" s="279"/>
      <c r="K457" s="279"/>
      <c r="L457" s="279"/>
      <c r="M457" s="279"/>
      <c r="N457" s="279"/>
      <c r="O457" s="279"/>
      <c r="P457" s="279"/>
      <c r="Q457" s="279"/>
      <c r="R457" s="279"/>
      <c r="S457" s="279"/>
      <c r="T457" s="279"/>
      <c r="U457" s="279"/>
      <c r="V457" s="279"/>
      <c r="W457" s="279"/>
      <c r="X457" s="279"/>
      <c r="Y457" s="279"/>
      <c r="Z457" s="277"/>
      <c r="AA457" s="277"/>
      <c r="AB457" s="277"/>
      <c r="AC457" s="277"/>
      <c r="AD457" s="277"/>
      <c r="AE457" s="277"/>
      <c r="AF457" s="277"/>
      <c r="AG457" s="277"/>
      <c r="AH457" s="277"/>
      <c r="AI457" s="277"/>
      <c r="AJ457" s="277"/>
      <c r="AK457" s="277"/>
      <c r="AL457" s="277"/>
      <c r="AM457" s="277"/>
      <c r="AN457" s="277"/>
      <c r="AO457" s="277"/>
      <c r="AP457" s="277"/>
      <c r="AQ457" s="277"/>
      <c r="AR457" s="277"/>
      <c r="AS457" s="277"/>
      <c r="AT457" s="277"/>
    </row>
    <row r="458" spans="1:46" ht="21">
      <c r="A458" s="640" t="s">
        <v>109</v>
      </c>
      <c r="B458" s="640"/>
      <c r="C458" s="641" t="str">
        <f>+'PRESUPUESTO GENERAL'!B29</f>
        <v>MANPOSTERIA Y PAÑETE</v>
      </c>
      <c r="D458" s="642"/>
      <c r="E458" s="643"/>
      <c r="F458" s="643"/>
      <c r="G458" s="643"/>
      <c r="H458" s="643"/>
      <c r="I458" s="643"/>
      <c r="J458" s="643"/>
      <c r="K458" s="643"/>
      <c r="L458" s="643"/>
      <c r="M458" s="643"/>
      <c r="N458" s="643"/>
      <c r="O458" s="643"/>
      <c r="P458" s="643"/>
      <c r="Q458" s="643"/>
      <c r="R458" s="643"/>
      <c r="S458" s="643"/>
      <c r="T458" s="643"/>
      <c r="U458" s="643"/>
      <c r="V458" s="643"/>
      <c r="W458" s="643"/>
      <c r="X458" s="643"/>
      <c r="Y458" s="643"/>
      <c r="Z458" s="643"/>
      <c r="AA458" s="643"/>
      <c r="AB458" s="643"/>
      <c r="AC458" s="643"/>
      <c r="AD458" s="643"/>
      <c r="AE458" s="643"/>
      <c r="AF458" s="644"/>
      <c r="AG458" s="645" t="s">
        <v>8</v>
      </c>
      <c r="AH458" s="646"/>
      <c r="AI458" s="646"/>
      <c r="AJ458" s="646"/>
      <c r="AK458" s="646"/>
      <c r="AL458" s="646"/>
      <c r="AM458" s="647"/>
      <c r="AN458" s="648" t="str">
        <f>+'PRESUPUESTO GENERAL'!C39</f>
        <v>M2</v>
      </c>
      <c r="AO458" s="649"/>
      <c r="AP458" s="649"/>
      <c r="AQ458" s="649"/>
      <c r="AR458" s="649"/>
      <c r="AS458" s="649"/>
      <c r="AT458" s="650"/>
    </row>
    <row r="459" spans="1:46" ht="21">
      <c r="A459" s="651" t="s">
        <v>110</v>
      </c>
      <c r="B459" s="651"/>
      <c r="C459" s="211">
        <f>+'PRESUPUESTO GENERAL'!A31</f>
        <v>4.2</v>
      </c>
      <c r="D459" s="652" t="str">
        <f>+'PRESUPUESTO GENERAL'!B31</f>
        <v>Pañete  sobre muros 1:4 incluye filos y dilataciones</v>
      </c>
      <c r="E459" s="653"/>
      <c r="F459" s="653"/>
      <c r="G459" s="653"/>
      <c r="H459" s="653"/>
      <c r="I459" s="653"/>
      <c r="J459" s="653"/>
      <c r="K459" s="653"/>
      <c r="L459" s="653"/>
      <c r="M459" s="653"/>
      <c r="N459" s="653"/>
      <c r="O459" s="653"/>
      <c r="P459" s="653"/>
      <c r="Q459" s="653"/>
      <c r="R459" s="653"/>
      <c r="S459" s="653"/>
      <c r="T459" s="653"/>
      <c r="U459" s="653"/>
      <c r="V459" s="653"/>
      <c r="W459" s="653"/>
      <c r="X459" s="653"/>
      <c r="Y459" s="653"/>
      <c r="Z459" s="653"/>
      <c r="AA459" s="653"/>
      <c r="AB459" s="653"/>
      <c r="AC459" s="653"/>
      <c r="AD459" s="653"/>
      <c r="AE459" s="653"/>
      <c r="AF459" s="654"/>
      <c r="AG459" s="645" t="s">
        <v>111</v>
      </c>
      <c r="AH459" s="646"/>
      <c r="AI459" s="646"/>
      <c r="AJ459" s="646"/>
      <c r="AK459" s="646"/>
      <c r="AL459" s="646"/>
      <c r="AM459" s="647"/>
      <c r="AN459" s="655">
        <f t="shared" ref="AN459" si="22">+J506</f>
        <v>281.13</v>
      </c>
      <c r="AO459" s="649"/>
      <c r="AP459" s="649"/>
      <c r="AQ459" s="649"/>
      <c r="AR459" s="649"/>
      <c r="AS459" s="649"/>
      <c r="AT459" s="650"/>
    </row>
    <row r="460" spans="1:46" ht="21">
      <c r="A460" s="213"/>
      <c r="B460" s="213"/>
      <c r="C460" s="213"/>
      <c r="D460" s="213"/>
      <c r="E460" s="213"/>
      <c r="F460" s="213"/>
      <c r="G460" s="213"/>
      <c r="H460" s="214"/>
      <c r="I460" s="213"/>
      <c r="J460" s="213"/>
      <c r="K460" s="627"/>
      <c r="L460" s="627"/>
      <c r="M460" s="627"/>
      <c r="N460" s="627"/>
      <c r="O460" s="627"/>
      <c r="P460" s="627"/>
      <c r="Q460" s="627"/>
      <c r="R460" s="627"/>
      <c r="S460" s="627"/>
      <c r="T460" s="627"/>
      <c r="U460" s="627"/>
      <c r="V460" s="627"/>
      <c r="W460" s="627"/>
      <c r="X460" s="627"/>
      <c r="Y460" s="627"/>
      <c r="Z460" s="627"/>
      <c r="AA460" s="628"/>
      <c r="AB460" s="627"/>
      <c r="AC460" s="627"/>
      <c r="AD460" s="627"/>
      <c r="AE460" s="627"/>
      <c r="AF460" s="627"/>
      <c r="AG460" s="627"/>
      <c r="AH460" s="627"/>
      <c r="AI460" s="627"/>
      <c r="AJ460" s="627"/>
      <c r="AK460" s="627"/>
      <c r="AL460" s="627"/>
      <c r="AM460" s="627"/>
      <c r="AN460" s="627"/>
      <c r="AO460" s="627"/>
      <c r="AP460" s="627"/>
      <c r="AQ460" s="627"/>
      <c r="AR460" s="627"/>
      <c r="AS460" s="627"/>
      <c r="AT460" s="627"/>
    </row>
    <row r="461" spans="1:46" ht="21">
      <c r="A461" s="629" t="s">
        <v>112</v>
      </c>
      <c r="B461" s="610"/>
      <c r="C461" s="630" t="s">
        <v>113</v>
      </c>
      <c r="D461" s="630"/>
      <c r="E461" s="630"/>
      <c r="F461" s="630"/>
      <c r="G461" s="630" t="s">
        <v>114</v>
      </c>
      <c r="H461" s="631" t="s">
        <v>115</v>
      </c>
      <c r="I461" s="630" t="s">
        <v>116</v>
      </c>
      <c r="J461" s="630" t="s">
        <v>64</v>
      </c>
      <c r="K461" s="633"/>
      <c r="L461" s="633"/>
      <c r="M461" s="633"/>
      <c r="N461" s="633"/>
      <c r="O461" s="633"/>
      <c r="P461" s="633"/>
      <c r="Q461" s="633"/>
      <c r="R461" s="633"/>
      <c r="S461" s="633"/>
      <c r="T461" s="633"/>
      <c r="U461" s="633"/>
      <c r="V461" s="633"/>
      <c r="W461" s="633"/>
      <c r="X461" s="633"/>
      <c r="Y461" s="633"/>
      <c r="Z461" s="633"/>
      <c r="AA461" s="633"/>
      <c r="AB461" s="633"/>
      <c r="AC461" s="633"/>
      <c r="AD461" s="633"/>
      <c r="AE461" s="633"/>
      <c r="AF461" s="633"/>
      <c r="AG461" s="633"/>
      <c r="AH461" s="633"/>
      <c r="AI461" s="633"/>
      <c r="AJ461" s="633"/>
      <c r="AK461" s="633"/>
      <c r="AL461" s="633"/>
      <c r="AM461" s="633"/>
      <c r="AN461" s="633"/>
      <c r="AO461" s="633"/>
      <c r="AP461" s="633"/>
      <c r="AQ461" s="633"/>
      <c r="AR461" s="633"/>
      <c r="AS461" s="633"/>
      <c r="AT461" s="633"/>
    </row>
    <row r="462" spans="1:46" ht="21">
      <c r="A462" s="603"/>
      <c r="B462" s="604"/>
      <c r="C462" s="215" t="s">
        <v>117</v>
      </c>
      <c r="D462" s="215" t="s">
        <v>118</v>
      </c>
      <c r="E462" s="215" t="s">
        <v>119</v>
      </c>
      <c r="F462" s="215" t="s">
        <v>120</v>
      </c>
      <c r="G462" s="630"/>
      <c r="H462" s="632"/>
      <c r="I462" s="630"/>
      <c r="J462" s="630"/>
      <c r="K462" s="633"/>
      <c r="L462" s="633"/>
      <c r="M462" s="633"/>
      <c r="N462" s="633"/>
      <c r="O462" s="633"/>
      <c r="P462" s="633"/>
      <c r="Q462" s="633"/>
      <c r="R462" s="633"/>
      <c r="S462" s="633"/>
      <c r="T462" s="633"/>
      <c r="U462" s="633"/>
      <c r="V462" s="633"/>
      <c r="W462" s="633"/>
      <c r="X462" s="633"/>
      <c r="Y462" s="633"/>
      <c r="Z462" s="633"/>
      <c r="AA462" s="633"/>
      <c r="AB462" s="633"/>
      <c r="AC462" s="633"/>
      <c r="AD462" s="633"/>
      <c r="AE462" s="633"/>
      <c r="AF462" s="633"/>
      <c r="AG462" s="633"/>
      <c r="AH462" s="633"/>
      <c r="AI462" s="633"/>
      <c r="AJ462" s="633"/>
      <c r="AK462" s="633"/>
      <c r="AL462" s="633"/>
      <c r="AM462" s="633"/>
      <c r="AN462" s="633"/>
      <c r="AO462" s="633"/>
      <c r="AP462" s="633"/>
      <c r="AQ462" s="633"/>
      <c r="AR462" s="633"/>
      <c r="AS462" s="633"/>
      <c r="AT462" s="633"/>
    </row>
    <row r="463" spans="1:46" ht="21">
      <c r="A463" s="634"/>
      <c r="B463" s="635"/>
      <c r="C463" s="638"/>
      <c r="D463" s="638"/>
      <c r="E463" s="638"/>
      <c r="F463" s="638"/>
      <c r="G463" s="638"/>
      <c r="H463" s="638"/>
      <c r="I463" s="638"/>
      <c r="J463" s="638"/>
      <c r="K463" s="333"/>
      <c r="L463" s="334"/>
      <c r="M463" s="334"/>
      <c r="N463" s="334"/>
      <c r="O463" s="334"/>
      <c r="P463" s="334"/>
      <c r="Q463" s="334"/>
      <c r="R463" s="334"/>
      <c r="S463" s="334"/>
      <c r="T463" s="334"/>
      <c r="U463" s="334"/>
      <c r="V463" s="334"/>
      <c r="W463" s="334"/>
      <c r="X463" s="334"/>
      <c r="Y463" s="334"/>
      <c r="Z463" s="334"/>
      <c r="AA463" s="334"/>
      <c r="AB463" s="334"/>
      <c r="AC463" s="334"/>
      <c r="AD463" s="334"/>
      <c r="AE463" s="334"/>
      <c r="AF463" s="334"/>
      <c r="AG463" s="334"/>
      <c r="AH463" s="334"/>
      <c r="AI463" s="334"/>
      <c r="AJ463" s="334"/>
      <c r="AK463" s="334"/>
      <c r="AL463" s="334"/>
      <c r="AM463" s="334"/>
      <c r="AN463" s="334"/>
      <c r="AO463" s="334"/>
      <c r="AP463" s="334"/>
      <c r="AQ463" s="334"/>
      <c r="AR463" s="334"/>
      <c r="AS463" s="334"/>
      <c r="AT463" s="335"/>
    </row>
    <row r="464" spans="1:46" ht="21">
      <c r="A464" s="636"/>
      <c r="B464" s="637"/>
      <c r="C464" s="639"/>
      <c r="D464" s="639"/>
      <c r="E464" s="639"/>
      <c r="F464" s="639"/>
      <c r="G464" s="639"/>
      <c r="H464" s="639"/>
      <c r="I464" s="639"/>
      <c r="J464" s="639"/>
      <c r="K464" s="333"/>
      <c r="L464" s="334"/>
      <c r="M464" s="334"/>
      <c r="N464" s="334"/>
      <c r="O464" s="334"/>
      <c r="P464" s="334"/>
      <c r="Q464" s="334"/>
      <c r="R464" s="334"/>
      <c r="S464" s="334"/>
      <c r="T464" s="334"/>
      <c r="U464" s="334"/>
      <c r="V464" s="334"/>
      <c r="W464" s="334"/>
      <c r="X464" s="334"/>
      <c r="Y464" s="334"/>
      <c r="Z464" s="334"/>
      <c r="AA464" s="334"/>
      <c r="AB464" s="334"/>
      <c r="AC464" s="334"/>
      <c r="AD464" s="334"/>
      <c r="AE464" s="334"/>
      <c r="AF464" s="334"/>
      <c r="AG464" s="334"/>
      <c r="AH464" s="334"/>
      <c r="AI464" s="334"/>
      <c r="AJ464" s="334"/>
      <c r="AK464" s="334"/>
      <c r="AL464" s="334"/>
      <c r="AM464" s="334"/>
      <c r="AN464" s="334"/>
      <c r="AO464" s="334"/>
      <c r="AP464" s="334"/>
      <c r="AQ464" s="334"/>
      <c r="AR464" s="334"/>
      <c r="AS464" s="334"/>
      <c r="AT464" s="335"/>
    </row>
    <row r="465" spans="1:46" ht="21" customHeight="1">
      <c r="A465" s="656" t="s">
        <v>260</v>
      </c>
      <c r="B465" s="660"/>
      <c r="C465" s="620">
        <v>9</v>
      </c>
      <c r="D465" s="620"/>
      <c r="E465" s="622">
        <v>2.5</v>
      </c>
      <c r="F465" s="620"/>
      <c r="G465" s="661">
        <f>C465*E465</f>
        <v>22.5</v>
      </c>
      <c r="H465" s="620">
        <v>2</v>
      </c>
      <c r="I465" s="620" t="s">
        <v>5</v>
      </c>
      <c r="J465" s="624">
        <f>G465*H465</f>
        <v>45</v>
      </c>
      <c r="K465" s="333"/>
      <c r="L465" s="334"/>
      <c r="M465" s="334"/>
      <c r="N465" s="334"/>
      <c r="O465" s="334"/>
      <c r="P465" s="334"/>
      <c r="Q465" s="334"/>
      <c r="R465" s="334"/>
      <c r="S465" s="334"/>
      <c r="T465" s="334"/>
      <c r="U465" s="334"/>
      <c r="V465" s="334"/>
      <c r="W465" s="334"/>
      <c r="X465" s="334"/>
      <c r="Y465" s="334"/>
      <c r="Z465" s="334"/>
      <c r="AA465" s="334"/>
      <c r="AB465" s="334"/>
      <c r="AC465" s="334"/>
      <c r="AD465" s="334"/>
      <c r="AE465" s="334"/>
      <c r="AF465" s="334"/>
      <c r="AG465" s="334"/>
      <c r="AH465" s="334"/>
      <c r="AI465" s="334"/>
      <c r="AJ465" s="334"/>
      <c r="AK465" s="334"/>
      <c r="AL465" s="334"/>
      <c r="AM465" s="334"/>
      <c r="AN465" s="334"/>
      <c r="AO465" s="334"/>
      <c r="AP465" s="334"/>
      <c r="AQ465" s="334"/>
      <c r="AR465" s="334"/>
      <c r="AS465" s="334"/>
      <c r="AT465" s="335"/>
    </row>
    <row r="466" spans="1:46" ht="21">
      <c r="A466" s="617"/>
      <c r="B466" s="618"/>
      <c r="C466" s="621"/>
      <c r="D466" s="621"/>
      <c r="E466" s="623"/>
      <c r="F466" s="621"/>
      <c r="G466" s="620"/>
      <c r="H466" s="621"/>
      <c r="I466" s="621"/>
      <c r="J466" s="625"/>
      <c r="K466" s="333"/>
      <c r="L466" s="334"/>
      <c r="M466" s="334"/>
      <c r="N466" s="334"/>
      <c r="O466" s="334"/>
      <c r="P466" s="334"/>
      <c r="Q466" s="334"/>
      <c r="R466" s="334"/>
      <c r="S466" s="334"/>
      <c r="T466" s="334"/>
      <c r="U466" s="334"/>
      <c r="V466" s="334"/>
      <c r="W466" s="334"/>
      <c r="X466" s="334"/>
      <c r="Y466" s="334"/>
      <c r="Z466" s="334"/>
      <c r="AA466" s="334"/>
      <c r="AB466" s="334"/>
      <c r="AC466" s="334"/>
      <c r="AD466" s="334"/>
      <c r="AE466" s="334"/>
      <c r="AF466" s="334"/>
      <c r="AG466" s="334"/>
      <c r="AH466" s="334"/>
      <c r="AI466" s="334"/>
      <c r="AJ466" s="334"/>
      <c r="AK466" s="334"/>
      <c r="AL466" s="334"/>
      <c r="AM466" s="334"/>
      <c r="AN466" s="334"/>
      <c r="AO466" s="334"/>
      <c r="AP466" s="334"/>
      <c r="AQ466" s="334"/>
      <c r="AR466" s="334"/>
      <c r="AS466" s="334"/>
      <c r="AT466" s="335"/>
    </row>
    <row r="467" spans="1:46" ht="21">
      <c r="A467" s="656" t="s">
        <v>260</v>
      </c>
      <c r="B467" s="660"/>
      <c r="C467" s="620">
        <v>9</v>
      </c>
      <c r="D467" s="620"/>
      <c r="E467" s="622">
        <v>1</v>
      </c>
      <c r="F467" s="620"/>
      <c r="G467" s="661">
        <f>C467*E467</f>
        <v>9</v>
      </c>
      <c r="H467" s="620">
        <v>2</v>
      </c>
      <c r="I467" s="620" t="s">
        <v>5</v>
      </c>
      <c r="J467" s="624">
        <f>G467*H467</f>
        <v>18</v>
      </c>
      <c r="K467" s="333"/>
      <c r="L467" s="334"/>
      <c r="M467" s="334"/>
      <c r="N467" s="334"/>
      <c r="O467" s="334"/>
      <c r="P467" s="334"/>
      <c r="Q467" s="334"/>
      <c r="R467" s="334"/>
      <c r="S467" s="334"/>
      <c r="T467" s="334"/>
      <c r="U467" s="334"/>
      <c r="V467" s="334"/>
      <c r="W467" s="334"/>
      <c r="X467" s="334"/>
      <c r="Y467" s="334"/>
      <c r="Z467" s="334"/>
      <c r="AA467" s="334"/>
      <c r="AB467" s="334"/>
      <c r="AC467" s="334"/>
      <c r="AD467" s="334"/>
      <c r="AE467" s="334"/>
      <c r="AF467" s="334"/>
      <c r="AG467" s="334"/>
      <c r="AH467" s="334"/>
      <c r="AI467" s="334"/>
      <c r="AJ467" s="334"/>
      <c r="AK467" s="334"/>
      <c r="AL467" s="334"/>
      <c r="AM467" s="334"/>
      <c r="AN467" s="334"/>
      <c r="AO467" s="334"/>
      <c r="AP467" s="334"/>
      <c r="AQ467" s="334"/>
      <c r="AR467" s="334"/>
      <c r="AS467" s="334"/>
      <c r="AT467" s="335"/>
    </row>
    <row r="468" spans="1:46" ht="21">
      <c r="A468" s="617"/>
      <c r="B468" s="618"/>
      <c r="C468" s="621"/>
      <c r="D468" s="621"/>
      <c r="E468" s="623"/>
      <c r="F468" s="621"/>
      <c r="G468" s="620"/>
      <c r="H468" s="621"/>
      <c r="I468" s="621"/>
      <c r="J468" s="625"/>
      <c r="K468" s="333"/>
      <c r="L468" s="334"/>
      <c r="M468" s="334"/>
      <c r="N468" s="334"/>
      <c r="O468" s="334"/>
      <c r="P468" s="334"/>
      <c r="Q468" s="334"/>
      <c r="R468" s="334"/>
      <c r="S468" s="334"/>
      <c r="T468" s="334"/>
      <c r="U468" s="334"/>
      <c r="V468" s="334"/>
      <c r="W468" s="334"/>
      <c r="X468" s="334"/>
      <c r="Y468" s="334"/>
      <c r="Z468" s="334"/>
      <c r="AA468" s="334"/>
      <c r="AB468" s="334"/>
      <c r="AC468" s="334"/>
      <c r="AD468" s="334"/>
      <c r="AE468" s="334"/>
      <c r="AF468" s="334"/>
      <c r="AG468" s="334"/>
      <c r="AH468" s="334"/>
      <c r="AI468" s="334"/>
      <c r="AJ468" s="334"/>
      <c r="AK468" s="334"/>
      <c r="AL468" s="334"/>
      <c r="AM468" s="334"/>
      <c r="AN468" s="334"/>
      <c r="AO468" s="334"/>
      <c r="AP468" s="334"/>
      <c r="AQ468" s="334"/>
      <c r="AR468" s="334"/>
      <c r="AS468" s="334"/>
      <c r="AT468" s="335"/>
    </row>
    <row r="469" spans="1:46" ht="21">
      <c r="A469" s="656" t="s">
        <v>262</v>
      </c>
      <c r="B469" s="660"/>
      <c r="C469" s="620">
        <v>2.71</v>
      </c>
      <c r="D469" s="620"/>
      <c r="E469" s="622">
        <v>2.15</v>
      </c>
      <c r="F469" s="620"/>
      <c r="G469" s="661">
        <f>C469*E469</f>
        <v>5.8264999999999993</v>
      </c>
      <c r="H469" s="620">
        <v>2</v>
      </c>
      <c r="I469" s="620" t="s">
        <v>5</v>
      </c>
      <c r="J469" s="624">
        <f>G469*H469</f>
        <v>11.652999999999999</v>
      </c>
      <c r="K469" s="333"/>
      <c r="L469" s="334"/>
      <c r="M469" s="334"/>
      <c r="N469" s="334"/>
      <c r="O469" s="334"/>
      <c r="P469" s="334"/>
      <c r="Q469" s="334"/>
      <c r="R469" s="334"/>
      <c r="S469" s="334"/>
      <c r="T469" s="334"/>
      <c r="U469" s="334"/>
      <c r="V469" s="334"/>
      <c r="W469" s="334"/>
      <c r="X469" s="334"/>
      <c r="Y469" s="334"/>
      <c r="Z469" s="334"/>
      <c r="AA469" s="334"/>
      <c r="AB469" s="334"/>
      <c r="AC469" s="334"/>
      <c r="AD469" s="334"/>
      <c r="AE469" s="334"/>
      <c r="AF469" s="334"/>
      <c r="AG469" s="334"/>
      <c r="AH469" s="334"/>
      <c r="AI469" s="334"/>
      <c r="AJ469" s="334"/>
      <c r="AK469" s="334"/>
      <c r="AL469" s="334"/>
      <c r="AM469" s="334"/>
      <c r="AN469" s="334"/>
      <c r="AO469" s="334"/>
      <c r="AP469" s="334"/>
      <c r="AQ469" s="334"/>
      <c r="AR469" s="334"/>
      <c r="AS469" s="334"/>
      <c r="AT469" s="335"/>
    </row>
    <row r="470" spans="1:46" ht="21">
      <c r="A470" s="617"/>
      <c r="B470" s="618"/>
      <c r="C470" s="621"/>
      <c r="D470" s="621"/>
      <c r="E470" s="623"/>
      <c r="F470" s="621"/>
      <c r="G470" s="620"/>
      <c r="H470" s="621"/>
      <c r="I470" s="621"/>
      <c r="J470" s="625"/>
      <c r="K470" s="333"/>
      <c r="L470" s="334"/>
      <c r="M470" s="334"/>
      <c r="N470" s="334"/>
      <c r="O470" s="334"/>
      <c r="P470" s="334"/>
      <c r="Q470" s="334"/>
      <c r="R470" s="334"/>
      <c r="S470" s="334"/>
      <c r="T470" s="334"/>
      <c r="U470" s="334"/>
      <c r="V470" s="334"/>
      <c r="W470" s="334"/>
      <c r="X470" s="334"/>
      <c r="Y470" s="334"/>
      <c r="Z470" s="334"/>
      <c r="AA470" s="334"/>
      <c r="AB470" s="334"/>
      <c r="AC470" s="334"/>
      <c r="AD470" s="334"/>
      <c r="AE470" s="334"/>
      <c r="AF470" s="334"/>
      <c r="AG470" s="334"/>
      <c r="AH470" s="334"/>
      <c r="AI470" s="334"/>
      <c r="AJ470" s="334"/>
      <c r="AK470" s="334"/>
      <c r="AL470" s="334"/>
      <c r="AM470" s="334"/>
      <c r="AN470" s="334"/>
      <c r="AO470" s="334"/>
      <c r="AP470" s="334"/>
      <c r="AQ470" s="334"/>
      <c r="AR470" s="334"/>
      <c r="AS470" s="334"/>
      <c r="AT470" s="335"/>
    </row>
    <row r="471" spans="1:46" ht="21">
      <c r="A471" s="656" t="s">
        <v>261</v>
      </c>
      <c r="B471" s="660"/>
      <c r="C471" s="620">
        <v>3.24</v>
      </c>
      <c r="D471" s="620"/>
      <c r="E471" s="622">
        <v>2.15</v>
      </c>
      <c r="F471" s="620"/>
      <c r="G471" s="661">
        <f>C471*E471</f>
        <v>6.9660000000000002</v>
      </c>
      <c r="H471" s="620">
        <v>2</v>
      </c>
      <c r="I471" s="620" t="s">
        <v>5</v>
      </c>
      <c r="J471" s="624">
        <f>G471*H471</f>
        <v>13.932</v>
      </c>
      <c r="K471" s="333"/>
      <c r="L471" s="334"/>
      <c r="M471" s="334"/>
      <c r="N471" s="334"/>
      <c r="O471" s="334"/>
      <c r="P471" s="334"/>
      <c r="Q471" s="334"/>
      <c r="R471" s="334"/>
      <c r="S471" s="334"/>
      <c r="T471" s="334"/>
      <c r="U471" s="334"/>
      <c r="V471" s="334"/>
      <c r="W471" s="334"/>
      <c r="X471" s="334"/>
      <c r="Y471" s="334"/>
      <c r="Z471" s="334"/>
      <c r="AA471" s="334"/>
      <c r="AB471" s="334"/>
      <c r="AC471" s="334"/>
      <c r="AD471" s="334"/>
      <c r="AE471" s="334"/>
      <c r="AF471" s="334"/>
      <c r="AG471" s="334"/>
      <c r="AH471" s="334"/>
      <c r="AI471" s="334"/>
      <c r="AJ471" s="334"/>
      <c r="AK471" s="334"/>
      <c r="AL471" s="334"/>
      <c r="AM471" s="334"/>
      <c r="AN471" s="334"/>
      <c r="AO471" s="334"/>
      <c r="AP471" s="334"/>
      <c r="AQ471" s="334"/>
      <c r="AR471" s="334"/>
      <c r="AS471" s="334"/>
      <c r="AT471" s="335"/>
    </row>
    <row r="472" spans="1:46" ht="21">
      <c r="A472" s="617"/>
      <c r="B472" s="618"/>
      <c r="C472" s="621"/>
      <c r="D472" s="621"/>
      <c r="E472" s="623"/>
      <c r="F472" s="621"/>
      <c r="G472" s="620"/>
      <c r="H472" s="621"/>
      <c r="I472" s="621"/>
      <c r="J472" s="625"/>
      <c r="K472" s="333"/>
      <c r="L472" s="334"/>
      <c r="M472" s="334"/>
      <c r="N472" s="334"/>
      <c r="O472" s="334"/>
      <c r="P472" s="334"/>
      <c r="Q472" s="334"/>
      <c r="R472" s="334"/>
      <c r="S472" s="334"/>
      <c r="T472" s="334"/>
      <c r="U472" s="334"/>
      <c r="V472" s="334"/>
      <c r="W472" s="334"/>
      <c r="X472" s="334"/>
      <c r="Y472" s="334"/>
      <c r="Z472" s="334"/>
      <c r="AA472" s="334"/>
      <c r="AB472" s="334"/>
      <c r="AC472" s="334"/>
      <c r="AD472" s="334"/>
      <c r="AE472" s="334"/>
      <c r="AF472" s="334"/>
      <c r="AG472" s="334"/>
      <c r="AH472" s="334"/>
      <c r="AI472" s="334"/>
      <c r="AJ472" s="334"/>
      <c r="AK472" s="334"/>
      <c r="AL472" s="334"/>
      <c r="AM472" s="334"/>
      <c r="AN472" s="334"/>
      <c r="AO472" s="334"/>
      <c r="AP472" s="334"/>
      <c r="AQ472" s="334"/>
      <c r="AR472" s="334"/>
      <c r="AS472" s="334"/>
      <c r="AT472" s="335"/>
    </row>
    <row r="473" spans="1:46" ht="21">
      <c r="A473" s="656" t="s">
        <v>263</v>
      </c>
      <c r="B473" s="660"/>
      <c r="C473" s="620">
        <v>6</v>
      </c>
      <c r="D473" s="620"/>
      <c r="E473" s="622">
        <v>1</v>
      </c>
      <c r="F473" s="620"/>
      <c r="G473" s="661">
        <f>C473*E473/2</f>
        <v>3</v>
      </c>
      <c r="H473" s="620">
        <v>2</v>
      </c>
      <c r="I473" s="620" t="s">
        <v>5</v>
      </c>
      <c r="J473" s="624">
        <f>G473*H473</f>
        <v>6</v>
      </c>
      <c r="K473" s="333"/>
      <c r="L473" s="334"/>
      <c r="M473" s="334"/>
      <c r="N473" s="334"/>
      <c r="O473" s="334"/>
      <c r="P473" s="334"/>
      <c r="Q473" s="334"/>
      <c r="R473" s="334"/>
      <c r="S473" s="334"/>
      <c r="T473" s="334"/>
      <c r="U473" s="334"/>
      <c r="V473" s="334"/>
      <c r="W473" s="334"/>
      <c r="X473" s="334"/>
      <c r="Y473" s="334"/>
      <c r="Z473" s="334"/>
      <c r="AA473" s="334"/>
      <c r="AB473" s="334"/>
      <c r="AC473" s="334"/>
      <c r="AD473" s="334"/>
      <c r="AE473" s="334"/>
      <c r="AF473" s="334"/>
      <c r="AG473" s="334"/>
      <c r="AH473" s="334"/>
      <c r="AI473" s="334"/>
      <c r="AJ473" s="334"/>
      <c r="AK473" s="334"/>
      <c r="AL473" s="334"/>
      <c r="AM473" s="334"/>
      <c r="AN473" s="334"/>
      <c r="AO473" s="334"/>
      <c r="AP473" s="334"/>
      <c r="AQ473" s="334"/>
      <c r="AR473" s="334"/>
      <c r="AS473" s="334"/>
      <c r="AT473" s="335"/>
    </row>
    <row r="474" spans="1:46" ht="21">
      <c r="A474" s="617"/>
      <c r="B474" s="618"/>
      <c r="C474" s="621"/>
      <c r="D474" s="621"/>
      <c r="E474" s="623"/>
      <c r="F474" s="621"/>
      <c r="G474" s="620"/>
      <c r="H474" s="621"/>
      <c r="I474" s="621"/>
      <c r="J474" s="625"/>
      <c r="K474" s="333"/>
      <c r="L474" s="334"/>
      <c r="M474" s="334"/>
      <c r="N474" s="334"/>
      <c r="O474" s="334"/>
      <c r="P474" s="334"/>
      <c r="Q474" s="334"/>
      <c r="R474" s="334"/>
      <c r="S474" s="334"/>
      <c r="T474" s="334"/>
      <c r="U474" s="334"/>
      <c r="V474" s="334"/>
      <c r="W474" s="334"/>
      <c r="X474" s="334"/>
      <c r="Y474" s="334"/>
      <c r="Z474" s="334"/>
      <c r="AA474" s="334"/>
      <c r="AB474" s="334"/>
      <c r="AC474" s="334"/>
      <c r="AD474" s="334"/>
      <c r="AE474" s="334"/>
      <c r="AF474" s="334"/>
      <c r="AG474" s="334"/>
      <c r="AH474" s="334"/>
      <c r="AI474" s="334"/>
      <c r="AJ474" s="334"/>
      <c r="AK474" s="334"/>
      <c r="AL474" s="334"/>
      <c r="AM474" s="334"/>
      <c r="AN474" s="334"/>
      <c r="AO474" s="334"/>
      <c r="AP474" s="334"/>
      <c r="AQ474" s="334"/>
      <c r="AR474" s="334"/>
      <c r="AS474" s="334"/>
      <c r="AT474" s="335"/>
    </row>
    <row r="475" spans="1:46" ht="21">
      <c r="A475" s="656" t="s">
        <v>264</v>
      </c>
      <c r="B475" s="660"/>
      <c r="C475" s="620">
        <v>2</v>
      </c>
      <c r="D475" s="620"/>
      <c r="E475" s="622">
        <v>2.15</v>
      </c>
      <c r="F475" s="620"/>
      <c r="G475" s="661">
        <f>C475*E475</f>
        <v>4.3</v>
      </c>
      <c r="H475" s="620">
        <v>2</v>
      </c>
      <c r="I475" s="620" t="s">
        <v>5</v>
      </c>
      <c r="J475" s="624">
        <f>G475*H475</f>
        <v>8.6</v>
      </c>
      <c r="K475" s="333"/>
      <c r="L475" s="334"/>
      <c r="M475" s="334"/>
      <c r="N475" s="334"/>
      <c r="O475" s="334"/>
      <c r="P475" s="334"/>
      <c r="Q475" s="334"/>
      <c r="R475" s="334"/>
      <c r="S475" s="334"/>
      <c r="T475" s="334"/>
      <c r="U475" s="334"/>
      <c r="V475" s="334"/>
      <c r="W475" s="334"/>
      <c r="X475" s="334"/>
      <c r="Y475" s="334"/>
      <c r="Z475" s="334"/>
      <c r="AA475" s="334"/>
      <c r="AB475" s="334"/>
      <c r="AC475" s="334"/>
      <c r="AD475" s="334"/>
      <c r="AE475" s="334"/>
      <c r="AF475" s="334"/>
      <c r="AG475" s="334"/>
      <c r="AH475" s="334"/>
      <c r="AI475" s="334"/>
      <c r="AJ475" s="334"/>
      <c r="AK475" s="334"/>
      <c r="AL475" s="334"/>
      <c r="AM475" s="334"/>
      <c r="AN475" s="334"/>
      <c r="AO475" s="334"/>
      <c r="AP475" s="334"/>
      <c r="AQ475" s="334"/>
      <c r="AR475" s="334"/>
      <c r="AS475" s="334"/>
      <c r="AT475" s="335"/>
    </row>
    <row r="476" spans="1:46" ht="21">
      <c r="A476" s="617"/>
      <c r="B476" s="618"/>
      <c r="C476" s="621"/>
      <c r="D476" s="621"/>
      <c r="E476" s="623"/>
      <c r="F476" s="621"/>
      <c r="G476" s="620"/>
      <c r="H476" s="621"/>
      <c r="I476" s="621"/>
      <c r="J476" s="625"/>
      <c r="K476" s="333"/>
      <c r="L476" s="334"/>
      <c r="M476" s="334"/>
      <c r="N476" s="334"/>
      <c r="O476" s="334"/>
      <c r="P476" s="334"/>
      <c r="Q476" s="334"/>
      <c r="R476" s="334"/>
      <c r="S476" s="334"/>
      <c r="T476" s="334"/>
      <c r="U476" s="334"/>
      <c r="V476" s="334"/>
      <c r="W476" s="334"/>
      <c r="X476" s="334"/>
      <c r="Y476" s="334"/>
      <c r="Z476" s="334"/>
      <c r="AA476" s="334"/>
      <c r="AB476" s="334"/>
      <c r="AC476" s="334"/>
      <c r="AD476" s="334"/>
      <c r="AE476" s="334"/>
      <c r="AF476" s="334"/>
      <c r="AG476" s="334"/>
      <c r="AH476" s="334"/>
      <c r="AI476" s="334"/>
      <c r="AJ476" s="334"/>
      <c r="AK476" s="334"/>
      <c r="AL476" s="334"/>
      <c r="AM476" s="334"/>
      <c r="AN476" s="334"/>
      <c r="AO476" s="334"/>
      <c r="AP476" s="334"/>
      <c r="AQ476" s="334"/>
      <c r="AR476" s="334"/>
      <c r="AS476" s="334"/>
      <c r="AT476" s="335"/>
    </row>
    <row r="477" spans="1:46" ht="21">
      <c r="A477" s="656" t="s">
        <v>265</v>
      </c>
      <c r="B477" s="660"/>
      <c r="C477" s="620">
        <v>2</v>
      </c>
      <c r="D477" s="620"/>
      <c r="E477" s="622">
        <v>2.15</v>
      </c>
      <c r="F477" s="620"/>
      <c r="G477" s="661">
        <f>C477*E477</f>
        <v>4.3</v>
      </c>
      <c r="H477" s="620">
        <v>2</v>
      </c>
      <c r="I477" s="620" t="s">
        <v>5</v>
      </c>
      <c r="J477" s="624">
        <f>G477*H477</f>
        <v>8.6</v>
      </c>
      <c r="K477" s="333"/>
      <c r="L477" s="334"/>
      <c r="M477" s="334"/>
      <c r="N477" s="334"/>
      <c r="O477" s="334"/>
      <c r="P477" s="334"/>
      <c r="Q477" s="334"/>
      <c r="R477" s="334"/>
      <c r="S477" s="334"/>
      <c r="T477" s="334"/>
      <c r="U477" s="334"/>
      <c r="V477" s="334"/>
      <c r="W477" s="334"/>
      <c r="X477" s="334"/>
      <c r="Y477" s="334"/>
      <c r="Z477" s="334"/>
      <c r="AA477" s="334"/>
      <c r="AB477" s="334"/>
      <c r="AC477" s="334"/>
      <c r="AD477" s="334"/>
      <c r="AE477" s="334"/>
      <c r="AF477" s="334"/>
      <c r="AG477" s="334"/>
      <c r="AH477" s="334"/>
      <c r="AI477" s="334"/>
      <c r="AJ477" s="334"/>
      <c r="AK477" s="334"/>
      <c r="AL477" s="334"/>
      <c r="AM477" s="334"/>
      <c r="AN477" s="334"/>
      <c r="AO477" s="334"/>
      <c r="AP477" s="334"/>
      <c r="AQ477" s="334"/>
      <c r="AR477" s="334"/>
      <c r="AS477" s="334"/>
      <c r="AT477" s="335"/>
    </row>
    <row r="478" spans="1:46" ht="21">
      <c r="A478" s="617"/>
      <c r="B478" s="618"/>
      <c r="C478" s="621"/>
      <c r="D478" s="621"/>
      <c r="E478" s="623"/>
      <c r="F478" s="621"/>
      <c r="G478" s="620"/>
      <c r="H478" s="621"/>
      <c r="I478" s="621"/>
      <c r="J478" s="625"/>
      <c r="K478" s="333"/>
      <c r="L478" s="334"/>
      <c r="M478" s="334"/>
      <c r="N478" s="334"/>
      <c r="O478" s="334"/>
      <c r="P478" s="334"/>
      <c r="Q478" s="334"/>
      <c r="R478" s="334"/>
      <c r="S478" s="334"/>
      <c r="T478" s="334"/>
      <c r="U478" s="334"/>
      <c r="V478" s="334"/>
      <c r="W478" s="334"/>
      <c r="X478" s="334"/>
      <c r="Y478" s="334"/>
      <c r="Z478" s="334"/>
      <c r="AA478" s="334"/>
      <c r="AB478" s="334"/>
      <c r="AC478" s="334"/>
      <c r="AD478" s="334"/>
      <c r="AE478" s="334"/>
      <c r="AF478" s="334"/>
      <c r="AG478" s="334"/>
      <c r="AH478" s="334"/>
      <c r="AI478" s="334"/>
      <c r="AJ478" s="334"/>
      <c r="AK478" s="334"/>
      <c r="AL478" s="334"/>
      <c r="AM478" s="334"/>
      <c r="AN478" s="334"/>
      <c r="AO478" s="334"/>
      <c r="AP478" s="334"/>
      <c r="AQ478" s="334"/>
      <c r="AR478" s="334"/>
      <c r="AS478" s="334"/>
      <c r="AT478" s="335"/>
    </row>
    <row r="479" spans="1:46" ht="21">
      <c r="A479" s="656" t="s">
        <v>266</v>
      </c>
      <c r="B479" s="660"/>
      <c r="C479" s="620">
        <v>6</v>
      </c>
      <c r="D479" s="620"/>
      <c r="E479" s="622">
        <v>2.15</v>
      </c>
      <c r="F479" s="620"/>
      <c r="G479" s="661">
        <f>C479*E479</f>
        <v>12.899999999999999</v>
      </c>
      <c r="H479" s="620">
        <v>2</v>
      </c>
      <c r="I479" s="620" t="s">
        <v>5</v>
      </c>
      <c r="J479" s="624">
        <f>G479*H479</f>
        <v>25.799999999999997</v>
      </c>
      <c r="K479" s="333"/>
      <c r="L479" s="334"/>
      <c r="M479" s="334"/>
      <c r="N479" s="334"/>
      <c r="O479" s="334"/>
      <c r="P479" s="334"/>
      <c r="Q479" s="334"/>
      <c r="R479" s="334"/>
      <c r="S479" s="334"/>
      <c r="T479" s="334"/>
      <c r="U479" s="334"/>
      <c r="V479" s="334"/>
      <c r="W479" s="334"/>
      <c r="X479" s="334"/>
      <c r="Y479" s="334"/>
      <c r="Z479" s="334"/>
      <c r="AA479" s="334"/>
      <c r="AB479" s="334"/>
      <c r="AC479" s="334"/>
      <c r="AD479" s="334"/>
      <c r="AE479" s="334"/>
      <c r="AF479" s="334"/>
      <c r="AG479" s="334"/>
      <c r="AH479" s="334"/>
      <c r="AI479" s="334"/>
      <c r="AJ479" s="334"/>
      <c r="AK479" s="334"/>
      <c r="AL479" s="334"/>
      <c r="AM479" s="334"/>
      <c r="AN479" s="334"/>
      <c r="AO479" s="334"/>
      <c r="AP479" s="334"/>
      <c r="AQ479" s="334"/>
      <c r="AR479" s="334"/>
      <c r="AS479" s="334"/>
      <c r="AT479" s="335"/>
    </row>
    <row r="480" spans="1:46" ht="21">
      <c r="A480" s="617"/>
      <c r="B480" s="618"/>
      <c r="C480" s="621"/>
      <c r="D480" s="621"/>
      <c r="E480" s="623"/>
      <c r="F480" s="621"/>
      <c r="G480" s="620"/>
      <c r="H480" s="621"/>
      <c r="I480" s="621"/>
      <c r="J480" s="625"/>
      <c r="K480" s="333"/>
      <c r="L480" s="334"/>
      <c r="M480" s="334"/>
      <c r="N480" s="334"/>
      <c r="O480" s="334"/>
      <c r="P480" s="334"/>
      <c r="Q480" s="334"/>
      <c r="R480" s="334"/>
      <c r="S480" s="334"/>
      <c r="T480" s="334"/>
      <c r="U480" s="334"/>
      <c r="V480" s="334"/>
      <c r="W480" s="334"/>
      <c r="X480" s="334"/>
      <c r="Y480" s="334"/>
      <c r="Z480" s="334"/>
      <c r="AA480" s="334"/>
      <c r="AB480" s="334"/>
      <c r="AC480" s="334"/>
      <c r="AD480" s="334"/>
      <c r="AE480" s="334"/>
      <c r="AF480" s="334"/>
      <c r="AG480" s="334"/>
      <c r="AH480" s="334"/>
      <c r="AI480" s="334"/>
      <c r="AJ480" s="334"/>
      <c r="AK480" s="334"/>
      <c r="AL480" s="334"/>
      <c r="AM480" s="334"/>
      <c r="AN480" s="334"/>
      <c r="AO480" s="334"/>
      <c r="AP480" s="334"/>
      <c r="AQ480" s="334"/>
      <c r="AR480" s="334"/>
      <c r="AS480" s="334"/>
      <c r="AT480" s="335"/>
    </row>
    <row r="481" spans="1:46" ht="21">
      <c r="A481" s="656" t="s">
        <v>266</v>
      </c>
      <c r="B481" s="660"/>
      <c r="C481" s="620">
        <v>6</v>
      </c>
      <c r="D481" s="620"/>
      <c r="E481" s="622">
        <v>1</v>
      </c>
      <c r="F481" s="620"/>
      <c r="G481" s="661">
        <f>C481*E481/2</f>
        <v>3</v>
      </c>
      <c r="H481" s="620">
        <v>2</v>
      </c>
      <c r="I481" s="620" t="s">
        <v>5</v>
      </c>
      <c r="J481" s="624">
        <f>G481*H481</f>
        <v>6</v>
      </c>
      <c r="K481" s="333"/>
      <c r="L481" s="334"/>
      <c r="M481" s="334"/>
      <c r="N481" s="334"/>
      <c r="O481" s="334"/>
      <c r="P481" s="334"/>
      <c r="Q481" s="334"/>
      <c r="R481" s="334"/>
      <c r="S481" s="334"/>
      <c r="T481" s="334"/>
      <c r="U481" s="334"/>
      <c r="V481" s="334"/>
      <c r="W481" s="334"/>
      <c r="X481" s="334"/>
      <c r="Y481" s="334"/>
      <c r="Z481" s="334"/>
      <c r="AA481" s="334"/>
      <c r="AB481" s="334"/>
      <c r="AC481" s="334"/>
      <c r="AD481" s="334"/>
      <c r="AE481" s="334"/>
      <c r="AF481" s="334"/>
      <c r="AG481" s="334"/>
      <c r="AH481" s="334"/>
      <c r="AI481" s="334"/>
      <c r="AJ481" s="334"/>
      <c r="AK481" s="334"/>
      <c r="AL481" s="334"/>
      <c r="AM481" s="334"/>
      <c r="AN481" s="334"/>
      <c r="AO481" s="334"/>
      <c r="AP481" s="334"/>
      <c r="AQ481" s="334"/>
      <c r="AR481" s="334"/>
      <c r="AS481" s="334"/>
      <c r="AT481" s="335"/>
    </row>
    <row r="482" spans="1:46" ht="21">
      <c r="A482" s="617"/>
      <c r="B482" s="618"/>
      <c r="C482" s="621"/>
      <c r="D482" s="621"/>
      <c r="E482" s="623"/>
      <c r="F482" s="621"/>
      <c r="G482" s="620"/>
      <c r="H482" s="621"/>
      <c r="I482" s="621"/>
      <c r="J482" s="625"/>
      <c r="K482" s="333"/>
      <c r="L482" s="334"/>
      <c r="M482" s="334"/>
      <c r="N482" s="334"/>
      <c r="O482" s="334"/>
      <c r="P482" s="334"/>
      <c r="Q482" s="334"/>
      <c r="R482" s="334"/>
      <c r="S482" s="334"/>
      <c r="T482" s="334"/>
      <c r="U482" s="334"/>
      <c r="V482" s="334"/>
      <c r="W482" s="334"/>
      <c r="X482" s="334"/>
      <c r="Y482" s="334"/>
      <c r="Z482" s="334"/>
      <c r="AA482" s="334"/>
      <c r="AB482" s="334"/>
      <c r="AC482" s="334"/>
      <c r="AD482" s="334"/>
      <c r="AE482" s="334"/>
      <c r="AF482" s="334"/>
      <c r="AG482" s="334"/>
      <c r="AH482" s="334"/>
      <c r="AI482" s="334"/>
      <c r="AJ482" s="334"/>
      <c r="AK482" s="334"/>
      <c r="AL482" s="334"/>
      <c r="AM482" s="334"/>
      <c r="AN482" s="334"/>
      <c r="AO482" s="334"/>
      <c r="AP482" s="334"/>
      <c r="AQ482" s="334"/>
      <c r="AR482" s="334"/>
      <c r="AS482" s="334"/>
      <c r="AT482" s="335"/>
    </row>
    <row r="483" spans="1:46" ht="21">
      <c r="A483" s="656" t="s">
        <v>267</v>
      </c>
      <c r="B483" s="660"/>
      <c r="C483" s="620">
        <v>6</v>
      </c>
      <c r="D483" s="620"/>
      <c r="E483" s="622">
        <v>1</v>
      </c>
      <c r="F483" s="620"/>
      <c r="G483" s="661">
        <f>C483*E483/2</f>
        <v>3</v>
      </c>
      <c r="H483" s="620">
        <v>2</v>
      </c>
      <c r="I483" s="620" t="s">
        <v>5</v>
      </c>
      <c r="J483" s="624">
        <f>G483*H483</f>
        <v>6</v>
      </c>
      <c r="K483" s="359"/>
      <c r="L483" s="360"/>
      <c r="M483" s="360"/>
      <c r="N483" s="360"/>
      <c r="O483" s="360"/>
      <c r="P483" s="360"/>
      <c r="Q483" s="360"/>
      <c r="R483" s="360"/>
      <c r="S483" s="360"/>
      <c r="T483" s="360"/>
      <c r="U483" s="360"/>
      <c r="V483" s="360"/>
      <c r="W483" s="360"/>
      <c r="X483" s="360"/>
      <c r="Y483" s="360"/>
      <c r="Z483" s="360"/>
      <c r="AA483" s="360"/>
      <c r="AB483" s="360"/>
      <c r="AC483" s="360"/>
      <c r="AD483" s="360"/>
      <c r="AE483" s="360"/>
      <c r="AF483" s="360"/>
      <c r="AG483" s="360"/>
      <c r="AH483" s="360"/>
      <c r="AI483" s="360"/>
      <c r="AJ483" s="360"/>
      <c r="AK483" s="360"/>
      <c r="AL483" s="360"/>
      <c r="AM483" s="360"/>
      <c r="AN483" s="360"/>
      <c r="AO483" s="360"/>
      <c r="AP483" s="360"/>
      <c r="AQ483" s="360"/>
      <c r="AR483" s="360"/>
      <c r="AS483" s="360"/>
      <c r="AT483" s="361"/>
    </row>
    <row r="484" spans="1:46" ht="21">
      <c r="A484" s="617"/>
      <c r="B484" s="618"/>
      <c r="C484" s="621"/>
      <c r="D484" s="621"/>
      <c r="E484" s="623"/>
      <c r="F484" s="621"/>
      <c r="G484" s="620"/>
      <c r="H484" s="621"/>
      <c r="I484" s="621"/>
      <c r="J484" s="625"/>
      <c r="K484" s="359"/>
      <c r="L484" s="360"/>
      <c r="M484" s="360"/>
      <c r="N484" s="360"/>
      <c r="O484" s="360"/>
      <c r="P484" s="360"/>
      <c r="Q484" s="360"/>
      <c r="R484" s="360"/>
      <c r="S484" s="360"/>
      <c r="T484" s="360"/>
      <c r="U484" s="360"/>
      <c r="V484" s="360"/>
      <c r="W484" s="360"/>
      <c r="X484" s="360"/>
      <c r="Y484" s="360"/>
      <c r="Z484" s="360"/>
      <c r="AA484" s="360"/>
      <c r="AB484" s="360"/>
      <c r="AC484" s="360"/>
      <c r="AD484" s="360"/>
      <c r="AE484" s="360"/>
      <c r="AF484" s="360"/>
      <c r="AG484" s="360"/>
      <c r="AH484" s="360"/>
      <c r="AI484" s="360"/>
      <c r="AJ484" s="360"/>
      <c r="AK484" s="360"/>
      <c r="AL484" s="360"/>
      <c r="AM484" s="360"/>
      <c r="AN484" s="360"/>
      <c r="AO484" s="360"/>
      <c r="AP484" s="360"/>
      <c r="AQ484" s="360"/>
      <c r="AR484" s="360"/>
      <c r="AS484" s="360"/>
      <c r="AT484" s="361"/>
    </row>
    <row r="485" spans="1:46" ht="21">
      <c r="A485" s="656" t="s">
        <v>268</v>
      </c>
      <c r="B485" s="660"/>
      <c r="C485" s="620">
        <f>1.9+1.9+2.7+1.2</f>
        <v>7.7</v>
      </c>
      <c r="D485" s="620"/>
      <c r="E485" s="622">
        <v>2.5</v>
      </c>
      <c r="F485" s="620"/>
      <c r="G485" s="661">
        <f>C485*E485</f>
        <v>19.25</v>
      </c>
      <c r="H485" s="620">
        <v>2</v>
      </c>
      <c r="I485" s="620" t="s">
        <v>5</v>
      </c>
      <c r="J485" s="624">
        <f>G485*H485</f>
        <v>38.5</v>
      </c>
      <c r="K485" s="359"/>
      <c r="L485" s="360"/>
      <c r="M485" s="360"/>
      <c r="N485" s="360"/>
      <c r="O485" s="360"/>
      <c r="P485" s="360"/>
      <c r="Q485" s="360"/>
      <c r="R485" s="360"/>
      <c r="S485" s="360"/>
      <c r="T485" s="360"/>
      <c r="U485" s="360"/>
      <c r="V485" s="360"/>
      <c r="W485" s="360"/>
      <c r="X485" s="360"/>
      <c r="Y485" s="360"/>
      <c r="Z485" s="360"/>
      <c r="AA485" s="360"/>
      <c r="AB485" s="360"/>
      <c r="AC485" s="360"/>
      <c r="AD485" s="360"/>
      <c r="AE485" s="360"/>
      <c r="AF485" s="360"/>
      <c r="AG485" s="360"/>
      <c r="AH485" s="360"/>
      <c r="AI485" s="360"/>
      <c r="AJ485" s="360"/>
      <c r="AK485" s="360"/>
      <c r="AL485" s="360"/>
      <c r="AM485" s="360"/>
      <c r="AN485" s="360"/>
      <c r="AO485" s="360"/>
      <c r="AP485" s="360"/>
      <c r="AQ485" s="360"/>
      <c r="AR485" s="360"/>
      <c r="AS485" s="360"/>
      <c r="AT485" s="361"/>
    </row>
    <row r="486" spans="1:46" ht="21">
      <c r="A486" s="617"/>
      <c r="B486" s="618"/>
      <c r="C486" s="621"/>
      <c r="D486" s="621"/>
      <c r="E486" s="623"/>
      <c r="F486" s="621"/>
      <c r="G486" s="620"/>
      <c r="H486" s="621"/>
      <c r="I486" s="621"/>
      <c r="J486" s="625"/>
      <c r="K486" s="359"/>
      <c r="L486" s="360"/>
      <c r="M486" s="360"/>
      <c r="N486" s="360"/>
      <c r="O486" s="360"/>
      <c r="P486" s="360"/>
      <c r="Q486" s="360"/>
      <c r="R486" s="360"/>
      <c r="S486" s="360"/>
      <c r="T486" s="360"/>
      <c r="U486" s="360"/>
      <c r="V486" s="360"/>
      <c r="W486" s="360"/>
      <c r="X486" s="360"/>
      <c r="Y486" s="360"/>
      <c r="Z486" s="360"/>
      <c r="AA486" s="360"/>
      <c r="AB486" s="360"/>
      <c r="AC486" s="360"/>
      <c r="AD486" s="360"/>
      <c r="AE486" s="360"/>
      <c r="AF486" s="360"/>
      <c r="AG486" s="360"/>
      <c r="AH486" s="360"/>
      <c r="AI486" s="360"/>
      <c r="AJ486" s="360"/>
      <c r="AK486" s="360"/>
      <c r="AL486" s="360"/>
      <c r="AM486" s="360"/>
      <c r="AN486" s="360"/>
      <c r="AO486" s="360"/>
      <c r="AP486" s="360"/>
      <c r="AQ486" s="360"/>
      <c r="AR486" s="360"/>
      <c r="AS486" s="360"/>
      <c r="AT486" s="361"/>
    </row>
    <row r="487" spans="1:46" ht="21">
      <c r="A487" s="656"/>
      <c r="B487" s="660"/>
      <c r="C487" s="620">
        <f>1.9+1.9+2.7+2.7</f>
        <v>9.1999999999999993</v>
      </c>
      <c r="D487" s="620"/>
      <c r="E487" s="622">
        <v>0.5</v>
      </c>
      <c r="F487" s="620"/>
      <c r="G487" s="661">
        <f>C487*E487</f>
        <v>4.5999999999999996</v>
      </c>
      <c r="H487" s="620">
        <v>2</v>
      </c>
      <c r="I487" s="620" t="s">
        <v>5</v>
      </c>
      <c r="J487" s="624">
        <f>G487*H487</f>
        <v>9.1999999999999993</v>
      </c>
      <c r="K487" s="359"/>
      <c r="L487" s="360"/>
      <c r="M487" s="360"/>
      <c r="N487" s="360"/>
      <c r="O487" s="360"/>
      <c r="P487" s="360"/>
      <c r="Q487" s="360"/>
      <c r="R487" s="360"/>
      <c r="S487" s="360"/>
      <c r="T487" s="360"/>
      <c r="U487" s="360"/>
      <c r="V487" s="360"/>
      <c r="W487" s="360"/>
      <c r="X487" s="360"/>
      <c r="Y487" s="360"/>
      <c r="Z487" s="360"/>
      <c r="AA487" s="360"/>
      <c r="AB487" s="360"/>
      <c r="AC487" s="360"/>
      <c r="AD487" s="360"/>
      <c r="AE487" s="360"/>
      <c r="AF487" s="360"/>
      <c r="AG487" s="360"/>
      <c r="AH487" s="360"/>
      <c r="AI487" s="360"/>
      <c r="AJ487" s="360"/>
      <c r="AK487" s="360"/>
      <c r="AL487" s="360"/>
      <c r="AM487" s="360"/>
      <c r="AN487" s="360"/>
      <c r="AO487" s="360"/>
      <c r="AP487" s="360"/>
      <c r="AQ487" s="360"/>
      <c r="AR487" s="360"/>
      <c r="AS487" s="360"/>
      <c r="AT487" s="361"/>
    </row>
    <row r="488" spans="1:46" ht="21">
      <c r="A488" s="617"/>
      <c r="B488" s="618"/>
      <c r="C488" s="621"/>
      <c r="D488" s="621"/>
      <c r="E488" s="623"/>
      <c r="F488" s="621"/>
      <c r="G488" s="620"/>
      <c r="H488" s="621"/>
      <c r="I488" s="621"/>
      <c r="J488" s="625"/>
      <c r="K488" s="359"/>
      <c r="L488" s="360"/>
      <c r="M488" s="360"/>
      <c r="N488" s="360"/>
      <c r="O488" s="360"/>
      <c r="P488" s="360"/>
      <c r="Q488" s="360"/>
      <c r="R488" s="360"/>
      <c r="S488" s="360"/>
      <c r="T488" s="360"/>
      <c r="U488" s="360"/>
      <c r="V488" s="360"/>
      <c r="W488" s="360"/>
      <c r="X488" s="360"/>
      <c r="Y488" s="360"/>
      <c r="Z488" s="360"/>
      <c r="AA488" s="360"/>
      <c r="AB488" s="360"/>
      <c r="AC488" s="360"/>
      <c r="AD488" s="360"/>
      <c r="AE488" s="360"/>
      <c r="AF488" s="360"/>
      <c r="AG488" s="360"/>
      <c r="AH488" s="360"/>
      <c r="AI488" s="360"/>
      <c r="AJ488" s="360"/>
      <c r="AK488" s="360"/>
      <c r="AL488" s="360"/>
      <c r="AM488" s="360"/>
      <c r="AN488" s="360"/>
      <c r="AO488" s="360"/>
      <c r="AP488" s="360"/>
      <c r="AQ488" s="360"/>
      <c r="AR488" s="360"/>
      <c r="AS488" s="360"/>
      <c r="AT488" s="361"/>
    </row>
    <row r="489" spans="1:46" ht="21">
      <c r="A489" s="752" t="s">
        <v>269</v>
      </c>
      <c r="B489" s="753"/>
      <c r="C489" s="620"/>
      <c r="D489" s="620"/>
      <c r="E489" s="622"/>
      <c r="F489" s="620"/>
      <c r="G489" s="661"/>
      <c r="H489" s="620"/>
      <c r="I489" s="620"/>
      <c r="J489" s="624"/>
      <c r="K489" s="359"/>
      <c r="L489" s="360"/>
      <c r="M489" s="360"/>
      <c r="N489" s="360"/>
      <c r="O489" s="360"/>
      <c r="P489" s="360"/>
      <c r="Q489" s="360"/>
      <c r="R489" s="360"/>
      <c r="S489" s="360"/>
      <c r="T489" s="360"/>
      <c r="U489" s="360"/>
      <c r="V489" s="360"/>
      <c r="W489" s="360"/>
      <c r="X489" s="360"/>
      <c r="Y489" s="360"/>
      <c r="Z489" s="360"/>
      <c r="AA489" s="360"/>
      <c r="AB489" s="360"/>
      <c r="AC489" s="360"/>
      <c r="AD489" s="360"/>
      <c r="AE489" s="360"/>
      <c r="AF489" s="360"/>
      <c r="AG489" s="360"/>
      <c r="AH489" s="360"/>
      <c r="AI489" s="360"/>
      <c r="AJ489" s="360"/>
      <c r="AK489" s="360"/>
      <c r="AL489" s="360"/>
      <c r="AM489" s="360"/>
      <c r="AN489" s="360"/>
      <c r="AO489" s="360"/>
      <c r="AP489" s="360"/>
      <c r="AQ489" s="360"/>
      <c r="AR489" s="360"/>
      <c r="AS489" s="360"/>
      <c r="AT489" s="361"/>
    </row>
    <row r="490" spans="1:46" ht="21">
      <c r="A490" s="754"/>
      <c r="B490" s="755"/>
      <c r="C490" s="621"/>
      <c r="D490" s="621"/>
      <c r="E490" s="623"/>
      <c r="F490" s="621"/>
      <c r="G490" s="620"/>
      <c r="H490" s="621"/>
      <c r="I490" s="621"/>
      <c r="J490" s="625"/>
      <c r="K490" s="359"/>
      <c r="L490" s="360"/>
      <c r="M490" s="360"/>
      <c r="N490" s="360"/>
      <c r="O490" s="360"/>
      <c r="P490" s="360"/>
      <c r="Q490" s="360"/>
      <c r="R490" s="360"/>
      <c r="S490" s="360"/>
      <c r="T490" s="360"/>
      <c r="U490" s="360"/>
      <c r="V490" s="360"/>
      <c r="W490" s="360"/>
      <c r="X490" s="360"/>
      <c r="Y490" s="360"/>
      <c r="Z490" s="360"/>
      <c r="AA490" s="360"/>
      <c r="AB490" s="360"/>
      <c r="AC490" s="360"/>
      <c r="AD490" s="360"/>
      <c r="AE490" s="360"/>
      <c r="AF490" s="360"/>
      <c r="AG490" s="360"/>
      <c r="AH490" s="360"/>
      <c r="AI490" s="360"/>
      <c r="AJ490" s="360"/>
      <c r="AK490" s="360"/>
      <c r="AL490" s="360"/>
      <c r="AM490" s="360"/>
      <c r="AN490" s="360"/>
      <c r="AO490" s="360"/>
      <c r="AP490" s="360"/>
      <c r="AQ490" s="360"/>
      <c r="AR490" s="360"/>
      <c r="AS490" s="360"/>
      <c r="AT490" s="361"/>
    </row>
    <row r="491" spans="1:46" ht="21">
      <c r="A491" s="656" t="s">
        <v>270</v>
      </c>
      <c r="B491" s="660"/>
      <c r="C491" s="620">
        <v>2.71</v>
      </c>
      <c r="D491" s="620"/>
      <c r="E491" s="622">
        <v>2.5</v>
      </c>
      <c r="F491" s="620"/>
      <c r="G491" s="661">
        <f>C491*E491</f>
        <v>6.7750000000000004</v>
      </c>
      <c r="H491" s="620">
        <v>2</v>
      </c>
      <c r="I491" s="620" t="s">
        <v>5</v>
      </c>
      <c r="J491" s="624">
        <f>G491*H491</f>
        <v>13.55</v>
      </c>
      <c r="K491" s="359"/>
      <c r="L491" s="360"/>
      <c r="M491" s="360"/>
      <c r="N491" s="360"/>
      <c r="O491" s="360"/>
      <c r="P491" s="360"/>
      <c r="Q491" s="360"/>
      <c r="R491" s="360"/>
      <c r="S491" s="360"/>
      <c r="T491" s="360"/>
      <c r="U491" s="360"/>
      <c r="V491" s="360"/>
      <c r="W491" s="360"/>
      <c r="X491" s="360"/>
      <c r="Y491" s="360"/>
      <c r="Z491" s="360"/>
      <c r="AA491" s="360"/>
      <c r="AB491" s="360"/>
      <c r="AC491" s="360"/>
      <c r="AD491" s="360"/>
      <c r="AE491" s="360"/>
      <c r="AF491" s="360"/>
      <c r="AG491" s="360"/>
      <c r="AH491" s="360"/>
      <c r="AI491" s="360"/>
      <c r="AJ491" s="360"/>
      <c r="AK491" s="360"/>
      <c r="AL491" s="360"/>
      <c r="AM491" s="360"/>
      <c r="AN491" s="360"/>
      <c r="AO491" s="360"/>
      <c r="AP491" s="360"/>
      <c r="AQ491" s="360"/>
      <c r="AR491" s="360"/>
      <c r="AS491" s="360"/>
      <c r="AT491" s="361"/>
    </row>
    <row r="492" spans="1:46" ht="21">
      <c r="A492" s="617"/>
      <c r="B492" s="618"/>
      <c r="C492" s="621"/>
      <c r="D492" s="621"/>
      <c r="E492" s="623"/>
      <c r="F492" s="621"/>
      <c r="G492" s="620"/>
      <c r="H492" s="621"/>
      <c r="I492" s="621"/>
      <c r="J492" s="625"/>
      <c r="K492" s="359"/>
      <c r="L492" s="360"/>
      <c r="M492" s="360"/>
      <c r="N492" s="360"/>
      <c r="O492" s="360"/>
      <c r="P492" s="360"/>
      <c r="Q492" s="360"/>
      <c r="R492" s="360"/>
      <c r="S492" s="360"/>
      <c r="T492" s="360"/>
      <c r="U492" s="360"/>
      <c r="V492" s="360"/>
      <c r="W492" s="360"/>
      <c r="X492" s="360"/>
      <c r="Y492" s="360"/>
      <c r="Z492" s="360"/>
      <c r="AA492" s="360"/>
      <c r="AB492" s="360"/>
      <c r="AC492" s="360"/>
      <c r="AD492" s="360"/>
      <c r="AE492" s="360"/>
      <c r="AF492" s="360"/>
      <c r="AG492" s="360"/>
      <c r="AH492" s="360"/>
      <c r="AI492" s="360"/>
      <c r="AJ492" s="360"/>
      <c r="AK492" s="360"/>
      <c r="AL492" s="360"/>
      <c r="AM492" s="360"/>
      <c r="AN492" s="360"/>
      <c r="AO492" s="360"/>
      <c r="AP492" s="360"/>
      <c r="AQ492" s="360"/>
      <c r="AR492" s="360"/>
      <c r="AS492" s="360"/>
      <c r="AT492" s="361"/>
    </row>
    <row r="493" spans="1:46" ht="21">
      <c r="A493" s="656"/>
      <c r="B493" s="660"/>
      <c r="C493" s="620">
        <v>2.71</v>
      </c>
      <c r="D493" s="620"/>
      <c r="E493" s="622">
        <v>1</v>
      </c>
      <c r="F493" s="620"/>
      <c r="G493" s="661">
        <f>C493*E493</f>
        <v>2.71</v>
      </c>
      <c r="H493" s="620">
        <v>2</v>
      </c>
      <c r="I493" s="620" t="s">
        <v>5</v>
      </c>
      <c r="J493" s="624">
        <f>G493*H493</f>
        <v>5.42</v>
      </c>
      <c r="K493" s="359"/>
      <c r="L493" s="360"/>
      <c r="M493" s="360"/>
      <c r="N493" s="360"/>
      <c r="O493" s="360"/>
      <c r="P493" s="360"/>
      <c r="Q493" s="360"/>
      <c r="R493" s="360"/>
      <c r="S493" s="360"/>
      <c r="T493" s="360"/>
      <c r="U493" s="360"/>
      <c r="V493" s="360"/>
      <c r="W493" s="360"/>
      <c r="X493" s="360"/>
      <c r="Y493" s="360"/>
      <c r="Z493" s="360"/>
      <c r="AA493" s="360"/>
      <c r="AB493" s="360"/>
      <c r="AC493" s="360"/>
      <c r="AD493" s="360"/>
      <c r="AE493" s="360"/>
      <c r="AF493" s="360"/>
      <c r="AG493" s="360"/>
      <c r="AH493" s="360"/>
      <c r="AI493" s="360"/>
      <c r="AJ493" s="360"/>
      <c r="AK493" s="360"/>
      <c r="AL493" s="360"/>
      <c r="AM493" s="360"/>
      <c r="AN493" s="360"/>
      <c r="AO493" s="360"/>
      <c r="AP493" s="360"/>
      <c r="AQ493" s="360"/>
      <c r="AR493" s="360"/>
      <c r="AS493" s="360"/>
      <c r="AT493" s="361"/>
    </row>
    <row r="494" spans="1:46" ht="21">
      <c r="A494" s="617"/>
      <c r="B494" s="618"/>
      <c r="C494" s="621"/>
      <c r="D494" s="621"/>
      <c r="E494" s="623"/>
      <c r="F494" s="621"/>
      <c r="G494" s="620"/>
      <c r="H494" s="621"/>
      <c r="I494" s="621"/>
      <c r="J494" s="625"/>
      <c r="K494" s="333"/>
      <c r="L494" s="334"/>
      <c r="M494" s="334"/>
      <c r="N494" s="334"/>
      <c r="O494" s="334"/>
      <c r="P494" s="334"/>
      <c r="Q494" s="334"/>
      <c r="R494" s="334"/>
      <c r="S494" s="334"/>
      <c r="T494" s="334"/>
      <c r="U494" s="334"/>
      <c r="V494" s="334"/>
      <c r="W494" s="334"/>
      <c r="X494" s="334"/>
      <c r="Y494" s="334"/>
      <c r="Z494" s="334"/>
      <c r="AA494" s="334"/>
      <c r="AB494" s="334"/>
      <c r="AC494" s="334"/>
      <c r="AD494" s="334"/>
      <c r="AE494" s="334"/>
      <c r="AF494" s="334"/>
      <c r="AG494" s="334"/>
      <c r="AH494" s="334"/>
      <c r="AI494" s="334"/>
      <c r="AJ494" s="334"/>
      <c r="AK494" s="334"/>
      <c r="AL494" s="334"/>
      <c r="AM494" s="334"/>
      <c r="AN494" s="334"/>
      <c r="AO494" s="334"/>
      <c r="AP494" s="334"/>
      <c r="AQ494" s="334"/>
      <c r="AR494" s="334"/>
      <c r="AS494" s="334"/>
      <c r="AT494" s="335"/>
    </row>
    <row r="495" spans="1:46" ht="21">
      <c r="A495" s="656"/>
      <c r="B495" s="660"/>
      <c r="C495" s="620"/>
      <c r="D495" s="620"/>
      <c r="E495" s="622"/>
      <c r="F495" s="620"/>
      <c r="G495" s="661"/>
      <c r="H495" s="620"/>
      <c r="I495" s="620"/>
      <c r="J495" s="624"/>
      <c r="K495" s="333"/>
      <c r="L495" s="334"/>
      <c r="M495" s="334"/>
      <c r="N495" s="334"/>
      <c r="O495" s="334"/>
      <c r="P495" s="334"/>
      <c r="Q495" s="334"/>
      <c r="R495" s="334"/>
      <c r="S495" s="334"/>
      <c r="T495" s="334"/>
      <c r="U495" s="334"/>
      <c r="V495" s="334"/>
      <c r="W495" s="334"/>
      <c r="X495" s="334"/>
      <c r="Y495" s="334"/>
      <c r="Z495" s="334"/>
      <c r="AA495" s="334"/>
      <c r="AB495" s="334"/>
      <c r="AC495" s="334"/>
      <c r="AD495" s="334"/>
      <c r="AE495" s="334"/>
      <c r="AF495" s="334"/>
      <c r="AG495" s="334"/>
      <c r="AH495" s="334"/>
      <c r="AI495" s="334"/>
      <c r="AJ495" s="334"/>
      <c r="AK495" s="334"/>
      <c r="AL495" s="334"/>
      <c r="AM495" s="334"/>
      <c r="AN495" s="334"/>
      <c r="AO495" s="334"/>
      <c r="AP495" s="334"/>
      <c r="AQ495" s="334"/>
      <c r="AR495" s="334"/>
      <c r="AS495" s="334"/>
      <c r="AT495" s="335"/>
    </row>
    <row r="496" spans="1:46" ht="21">
      <c r="A496" s="617"/>
      <c r="B496" s="618"/>
      <c r="C496" s="621"/>
      <c r="D496" s="621"/>
      <c r="E496" s="623"/>
      <c r="F496" s="621"/>
      <c r="G496" s="620"/>
      <c r="H496" s="621"/>
      <c r="I496" s="621"/>
      <c r="J496" s="625"/>
      <c r="K496" s="333"/>
      <c r="L496" s="334"/>
      <c r="M496" s="334"/>
      <c r="N496" s="334"/>
      <c r="O496" s="334"/>
      <c r="P496" s="334"/>
      <c r="Q496" s="334"/>
      <c r="R496" s="334"/>
      <c r="S496" s="334"/>
      <c r="T496" s="334"/>
      <c r="U496" s="334"/>
      <c r="V496" s="334"/>
      <c r="W496" s="334"/>
      <c r="X496" s="334"/>
      <c r="Y496" s="334"/>
      <c r="Z496" s="334"/>
      <c r="AA496" s="334"/>
      <c r="AB496" s="334"/>
      <c r="AC496" s="334"/>
      <c r="AD496" s="334"/>
      <c r="AE496" s="334"/>
      <c r="AF496" s="334"/>
      <c r="AG496" s="334"/>
      <c r="AH496" s="334"/>
      <c r="AI496" s="334"/>
      <c r="AJ496" s="334"/>
      <c r="AK496" s="334"/>
      <c r="AL496" s="334"/>
      <c r="AM496" s="334"/>
      <c r="AN496" s="334"/>
      <c r="AO496" s="334"/>
      <c r="AP496" s="334"/>
      <c r="AQ496" s="334"/>
      <c r="AR496" s="334"/>
      <c r="AS496" s="334"/>
      <c r="AT496" s="335"/>
    </row>
    <row r="497" spans="1:46" ht="21">
      <c r="A497" s="656" t="s">
        <v>271</v>
      </c>
      <c r="B497" s="660"/>
      <c r="C497" s="620">
        <f>1.45+1.45+1.45+1.45+1.45+1.45+1.45+1.45</f>
        <v>11.599999999999998</v>
      </c>
      <c r="D497" s="620"/>
      <c r="E497" s="622">
        <v>2.5</v>
      </c>
      <c r="F497" s="620"/>
      <c r="G497" s="661">
        <f>C497*E497</f>
        <v>28.999999999999993</v>
      </c>
      <c r="H497" s="620">
        <v>2</v>
      </c>
      <c r="I497" s="620" t="s">
        <v>5</v>
      </c>
      <c r="J497" s="624">
        <f>G497*H497</f>
        <v>57.999999999999986</v>
      </c>
      <c r="K497" s="333"/>
      <c r="L497" s="334"/>
      <c r="M497" s="334"/>
      <c r="N497" s="334"/>
      <c r="O497" s="334"/>
      <c r="P497" s="334"/>
      <c r="Q497" s="334"/>
      <c r="R497" s="334"/>
      <c r="S497" s="334"/>
      <c r="T497" s="334"/>
      <c r="U497" s="334"/>
      <c r="V497" s="334"/>
      <c r="W497" s="334"/>
      <c r="X497" s="334"/>
      <c r="Y497" s="334"/>
      <c r="Z497" s="334"/>
      <c r="AA497" s="334"/>
      <c r="AB497" s="334"/>
      <c r="AC497" s="334"/>
      <c r="AD497" s="334"/>
      <c r="AE497" s="334"/>
      <c r="AF497" s="334"/>
      <c r="AG497" s="334"/>
      <c r="AH497" s="334"/>
      <c r="AI497" s="334"/>
      <c r="AJ497" s="334"/>
      <c r="AK497" s="334"/>
      <c r="AL497" s="334"/>
      <c r="AM497" s="334"/>
      <c r="AN497" s="334"/>
      <c r="AO497" s="334"/>
      <c r="AP497" s="334"/>
      <c r="AQ497" s="334"/>
      <c r="AR497" s="334"/>
      <c r="AS497" s="334"/>
      <c r="AT497" s="335"/>
    </row>
    <row r="498" spans="1:46" ht="21">
      <c r="A498" s="617"/>
      <c r="B498" s="618"/>
      <c r="C498" s="621"/>
      <c r="D498" s="621"/>
      <c r="E498" s="623"/>
      <c r="F498" s="621"/>
      <c r="G498" s="620"/>
      <c r="H498" s="621"/>
      <c r="I498" s="621"/>
      <c r="J498" s="625"/>
      <c r="K498" s="333"/>
      <c r="L498" s="334"/>
      <c r="M498" s="334"/>
      <c r="N498" s="334"/>
      <c r="O498" s="334"/>
      <c r="P498" s="334"/>
      <c r="Q498" s="334"/>
      <c r="R498" s="334"/>
      <c r="S498" s="334"/>
      <c r="T498" s="334"/>
      <c r="U498" s="334"/>
      <c r="V498" s="334"/>
      <c r="W498" s="334"/>
      <c r="X498" s="334"/>
      <c r="Y498" s="334"/>
      <c r="Z498" s="334"/>
      <c r="AA498" s="334"/>
      <c r="AB498" s="334"/>
      <c r="AC498" s="334"/>
      <c r="AD498" s="334"/>
      <c r="AE498" s="334"/>
      <c r="AF498" s="334"/>
      <c r="AG498" s="334"/>
      <c r="AH498" s="334"/>
      <c r="AI498" s="334"/>
      <c r="AJ498" s="334"/>
      <c r="AK498" s="334"/>
      <c r="AL498" s="334"/>
      <c r="AM498" s="334"/>
      <c r="AN498" s="334"/>
      <c r="AO498" s="334"/>
      <c r="AP498" s="334"/>
      <c r="AQ498" s="334"/>
      <c r="AR498" s="334"/>
      <c r="AS498" s="334"/>
      <c r="AT498" s="335"/>
    </row>
    <row r="499" spans="1:46" ht="21">
      <c r="A499" s="656"/>
      <c r="B499" s="660"/>
      <c r="C499" s="620"/>
      <c r="D499" s="620"/>
      <c r="E499" s="622"/>
      <c r="F499" s="620"/>
      <c r="G499" s="661"/>
      <c r="H499" s="620"/>
      <c r="I499" s="620"/>
      <c r="J499" s="624"/>
      <c r="K499" s="359"/>
      <c r="L499" s="360"/>
      <c r="M499" s="360"/>
      <c r="N499" s="360"/>
      <c r="O499" s="360"/>
      <c r="P499" s="360"/>
      <c r="Q499" s="360"/>
      <c r="R499" s="360"/>
      <c r="S499" s="360"/>
      <c r="T499" s="360"/>
      <c r="U499" s="360"/>
      <c r="V499" s="360"/>
      <c r="W499" s="360"/>
      <c r="X499" s="360"/>
      <c r="Y499" s="360"/>
      <c r="Z499" s="360"/>
      <c r="AA499" s="360"/>
      <c r="AB499" s="360"/>
      <c r="AC499" s="360"/>
      <c r="AD499" s="360"/>
      <c r="AE499" s="360"/>
      <c r="AF499" s="360"/>
      <c r="AG499" s="360"/>
      <c r="AH499" s="360"/>
      <c r="AI499" s="360"/>
      <c r="AJ499" s="360"/>
      <c r="AK499" s="360"/>
      <c r="AL499" s="360"/>
      <c r="AM499" s="360"/>
      <c r="AN499" s="360"/>
      <c r="AO499" s="360"/>
      <c r="AP499" s="360"/>
      <c r="AQ499" s="360"/>
      <c r="AR499" s="360"/>
      <c r="AS499" s="360"/>
      <c r="AT499" s="361"/>
    </row>
    <row r="500" spans="1:46" ht="21">
      <c r="A500" s="617"/>
      <c r="B500" s="618"/>
      <c r="C500" s="621"/>
      <c r="D500" s="621"/>
      <c r="E500" s="623"/>
      <c r="F500" s="621"/>
      <c r="G500" s="620"/>
      <c r="H500" s="621"/>
      <c r="I500" s="621"/>
      <c r="J500" s="625"/>
      <c r="K500" s="359"/>
      <c r="L500" s="360"/>
      <c r="M500" s="360"/>
      <c r="N500" s="360"/>
      <c r="O500" s="360"/>
      <c r="P500" s="360"/>
      <c r="Q500" s="360"/>
      <c r="R500" s="360"/>
      <c r="S500" s="360"/>
      <c r="T500" s="360"/>
      <c r="U500" s="360"/>
      <c r="V500" s="360"/>
      <c r="W500" s="360"/>
      <c r="X500" s="360"/>
      <c r="Y500" s="360"/>
      <c r="Z500" s="360"/>
      <c r="AA500" s="360"/>
      <c r="AB500" s="360"/>
      <c r="AC500" s="360"/>
      <c r="AD500" s="360"/>
      <c r="AE500" s="360"/>
      <c r="AF500" s="360"/>
      <c r="AG500" s="360"/>
      <c r="AH500" s="360"/>
      <c r="AI500" s="360"/>
      <c r="AJ500" s="360"/>
      <c r="AK500" s="360"/>
      <c r="AL500" s="360"/>
      <c r="AM500" s="360"/>
      <c r="AN500" s="360"/>
      <c r="AO500" s="360"/>
      <c r="AP500" s="360"/>
      <c r="AQ500" s="360"/>
      <c r="AR500" s="360"/>
      <c r="AS500" s="360"/>
      <c r="AT500" s="361"/>
    </row>
    <row r="501" spans="1:46" ht="21">
      <c r="A501" s="656" t="s">
        <v>272</v>
      </c>
      <c r="B501" s="660"/>
      <c r="C501" s="677">
        <v>2.5</v>
      </c>
      <c r="D501" s="620">
        <v>0.25</v>
      </c>
      <c r="E501" s="622">
        <v>0.25</v>
      </c>
      <c r="F501" s="620">
        <v>11</v>
      </c>
      <c r="G501" s="661">
        <f>C501*E501*D501*F501</f>
        <v>1.71875</v>
      </c>
      <c r="H501" s="620">
        <v>4</v>
      </c>
      <c r="I501" s="620" t="s">
        <v>5</v>
      </c>
      <c r="J501" s="624">
        <f>G501*H501</f>
        <v>6.875</v>
      </c>
      <c r="K501" s="359"/>
      <c r="L501" s="360"/>
      <c r="M501" s="360"/>
      <c r="N501" s="360"/>
      <c r="O501" s="360"/>
      <c r="P501" s="360"/>
      <c r="Q501" s="360"/>
      <c r="R501" s="360"/>
      <c r="S501" s="360"/>
      <c r="T501" s="360"/>
      <c r="U501" s="360"/>
      <c r="V501" s="360"/>
      <c r="W501" s="360"/>
      <c r="X501" s="360"/>
      <c r="Y501" s="360"/>
      <c r="Z501" s="360"/>
      <c r="AA501" s="360"/>
      <c r="AB501" s="360"/>
      <c r="AC501" s="360"/>
      <c r="AD501" s="360"/>
      <c r="AE501" s="360"/>
      <c r="AF501" s="360"/>
      <c r="AG501" s="360"/>
      <c r="AH501" s="360"/>
      <c r="AI501" s="360"/>
      <c r="AJ501" s="360"/>
      <c r="AK501" s="360"/>
      <c r="AL501" s="360"/>
      <c r="AM501" s="360"/>
      <c r="AN501" s="360"/>
      <c r="AO501" s="360"/>
      <c r="AP501" s="360"/>
      <c r="AQ501" s="360"/>
      <c r="AR501" s="360"/>
      <c r="AS501" s="360"/>
      <c r="AT501" s="361"/>
    </row>
    <row r="502" spans="1:46" ht="21">
      <c r="A502" s="617"/>
      <c r="B502" s="618"/>
      <c r="C502" s="678"/>
      <c r="D502" s="621"/>
      <c r="E502" s="623"/>
      <c r="F502" s="621"/>
      <c r="G502" s="620"/>
      <c r="H502" s="621"/>
      <c r="I502" s="621"/>
      <c r="J502" s="625"/>
      <c r="K502" s="359"/>
      <c r="L502" s="360"/>
      <c r="M502" s="360"/>
      <c r="N502" s="360"/>
      <c r="O502" s="360"/>
      <c r="P502" s="360"/>
      <c r="Q502" s="360"/>
      <c r="R502" s="360"/>
      <c r="S502" s="360"/>
      <c r="T502" s="360"/>
      <c r="U502" s="360"/>
      <c r="V502" s="360"/>
      <c r="W502" s="360"/>
      <c r="X502" s="360"/>
      <c r="Y502" s="360"/>
      <c r="Z502" s="360"/>
      <c r="AA502" s="360"/>
      <c r="AB502" s="360"/>
      <c r="AC502" s="360"/>
      <c r="AD502" s="360"/>
      <c r="AE502" s="360"/>
      <c r="AF502" s="360"/>
      <c r="AG502" s="360"/>
      <c r="AH502" s="360"/>
      <c r="AI502" s="360"/>
      <c r="AJ502" s="360"/>
      <c r="AK502" s="360"/>
      <c r="AL502" s="360"/>
      <c r="AM502" s="360"/>
      <c r="AN502" s="360"/>
      <c r="AO502" s="360"/>
      <c r="AP502" s="360"/>
      <c r="AQ502" s="360"/>
      <c r="AR502" s="360"/>
      <c r="AS502" s="360"/>
      <c r="AT502" s="361"/>
    </row>
    <row r="503" spans="1:46" ht="21">
      <c r="A503" s="656"/>
      <c r="B503" s="660"/>
      <c r="C503" s="620"/>
      <c r="D503" s="620"/>
      <c r="E503" s="622"/>
      <c r="F503" s="620"/>
      <c r="G503" s="661"/>
      <c r="H503" s="620"/>
      <c r="I503" s="620"/>
      <c r="J503" s="624"/>
      <c r="K503" s="359"/>
      <c r="L503" s="360"/>
      <c r="M503" s="360"/>
      <c r="N503" s="360"/>
      <c r="O503" s="360"/>
      <c r="P503" s="360"/>
      <c r="Q503" s="360"/>
      <c r="R503" s="360"/>
      <c r="S503" s="360"/>
      <c r="T503" s="360"/>
      <c r="U503" s="360"/>
      <c r="V503" s="360"/>
      <c r="W503" s="360"/>
      <c r="X503" s="360"/>
      <c r="Y503" s="360"/>
      <c r="Z503" s="360"/>
      <c r="AA503" s="360"/>
      <c r="AB503" s="360"/>
      <c r="AC503" s="360"/>
      <c r="AD503" s="360"/>
      <c r="AE503" s="360"/>
      <c r="AF503" s="360"/>
      <c r="AG503" s="360"/>
      <c r="AH503" s="360"/>
      <c r="AI503" s="360"/>
      <c r="AJ503" s="360"/>
      <c r="AK503" s="360"/>
      <c r="AL503" s="360"/>
      <c r="AM503" s="360"/>
      <c r="AN503" s="360"/>
      <c r="AO503" s="360"/>
      <c r="AP503" s="360"/>
      <c r="AQ503" s="360"/>
      <c r="AR503" s="360"/>
      <c r="AS503" s="360"/>
      <c r="AT503" s="361"/>
    </row>
    <row r="504" spans="1:46" ht="21">
      <c r="A504" s="617"/>
      <c r="B504" s="618"/>
      <c r="C504" s="621"/>
      <c r="D504" s="621"/>
      <c r="E504" s="623"/>
      <c r="F504" s="621"/>
      <c r="G504" s="620"/>
      <c r="H504" s="621"/>
      <c r="I504" s="621"/>
      <c r="J504" s="625"/>
      <c r="K504" s="359"/>
      <c r="L504" s="360"/>
      <c r="M504" s="360"/>
      <c r="N504" s="360"/>
      <c r="O504" s="360"/>
      <c r="P504" s="360"/>
      <c r="Q504" s="360"/>
      <c r="R504" s="360"/>
      <c r="S504" s="360"/>
      <c r="T504" s="360"/>
      <c r="U504" s="360"/>
      <c r="V504" s="360"/>
      <c r="W504" s="360"/>
      <c r="X504" s="360"/>
      <c r="Y504" s="360"/>
      <c r="Z504" s="360"/>
      <c r="AA504" s="360"/>
      <c r="AB504" s="360"/>
      <c r="AC504" s="360"/>
      <c r="AD504" s="360"/>
      <c r="AE504" s="360"/>
      <c r="AF504" s="360"/>
      <c r="AG504" s="360"/>
      <c r="AH504" s="360"/>
      <c r="AI504" s="360"/>
      <c r="AJ504" s="360"/>
      <c r="AK504" s="360"/>
      <c r="AL504" s="360"/>
      <c r="AM504" s="360"/>
      <c r="AN504" s="360"/>
      <c r="AO504" s="360"/>
      <c r="AP504" s="360"/>
      <c r="AQ504" s="360"/>
      <c r="AR504" s="360"/>
      <c r="AS504" s="360"/>
      <c r="AT504" s="361"/>
    </row>
    <row r="505" spans="1:46" ht="21">
      <c r="A505" s="656"/>
      <c r="B505" s="618"/>
      <c r="C505" s="353"/>
      <c r="D505" s="353"/>
      <c r="E505" s="354"/>
      <c r="F505" s="353"/>
      <c r="G505" s="352"/>
      <c r="H505" s="353"/>
      <c r="I505" s="353"/>
      <c r="J505" s="355"/>
      <c r="K505" s="333"/>
      <c r="L505" s="334"/>
      <c r="M505" s="334"/>
      <c r="N505" s="334"/>
      <c r="O505" s="334"/>
      <c r="P505" s="334"/>
      <c r="Q505" s="334"/>
      <c r="R505" s="334"/>
      <c r="S505" s="334"/>
      <c r="T505" s="334"/>
      <c r="U505" s="334"/>
      <c r="V505" s="334"/>
      <c r="W505" s="334"/>
      <c r="X505" s="334"/>
      <c r="Y505" s="334"/>
      <c r="Z505" s="334"/>
      <c r="AA505" s="334"/>
      <c r="AB505" s="334"/>
      <c r="AC505" s="334"/>
      <c r="AD505" s="334"/>
      <c r="AE505" s="334"/>
      <c r="AF505" s="334"/>
      <c r="AG505" s="334"/>
      <c r="AH505" s="334"/>
      <c r="AI505" s="334"/>
      <c r="AJ505" s="334"/>
      <c r="AK505" s="334"/>
      <c r="AL505" s="334"/>
      <c r="AM505" s="334"/>
      <c r="AN505" s="334"/>
      <c r="AO505" s="334"/>
      <c r="AP505" s="334"/>
      <c r="AQ505" s="334"/>
      <c r="AR505" s="334"/>
      <c r="AS505" s="334"/>
      <c r="AT505" s="335"/>
    </row>
    <row r="506" spans="1:46" ht="21">
      <c r="A506" s="283"/>
      <c r="B506" s="225"/>
      <c r="C506" s="225"/>
      <c r="D506" s="225"/>
      <c r="E506" s="226" t="s">
        <v>121</v>
      </c>
      <c r="F506" s="227">
        <v>2</v>
      </c>
      <c r="G506" s="228" t="s">
        <v>122</v>
      </c>
      <c r="H506" s="229"/>
      <c r="I506" s="230" t="s">
        <v>64</v>
      </c>
      <c r="J506" s="231">
        <f>ROUND(SUM(J463:J504),F506)</f>
        <v>281.13</v>
      </c>
      <c r="K506" s="336"/>
      <c r="L506" s="337"/>
      <c r="M506" s="337"/>
      <c r="N506" s="337"/>
      <c r="O506" s="536"/>
      <c r="P506" s="337"/>
      <c r="Q506" s="334"/>
      <c r="R506" s="334"/>
      <c r="S506" s="334"/>
      <c r="T506" s="334"/>
      <c r="U506" s="334"/>
      <c r="V506" s="334"/>
      <c r="W506" s="334"/>
      <c r="X506" s="334"/>
      <c r="Y506" s="334"/>
      <c r="Z506" s="334"/>
      <c r="AA506" s="334"/>
      <c r="AB506" s="334"/>
      <c r="AC506" s="334"/>
      <c r="AD506" s="334"/>
      <c r="AE506" s="334"/>
      <c r="AF506" s="334"/>
      <c r="AG506" s="334"/>
      <c r="AH506" s="334"/>
      <c r="AI506" s="334"/>
      <c r="AJ506" s="334"/>
      <c r="AK506" s="334"/>
      <c r="AL506" s="334"/>
      <c r="AM506" s="334"/>
      <c r="AN506" s="334"/>
      <c r="AO506" s="334"/>
      <c r="AP506" s="334"/>
      <c r="AQ506" s="334"/>
      <c r="AR506" s="334"/>
      <c r="AS506" s="334"/>
      <c r="AT506" s="335"/>
    </row>
    <row r="507" spans="1:46" ht="21">
      <c r="A507" s="284"/>
      <c r="B507" s="233"/>
      <c r="C507" s="233"/>
      <c r="D507" s="233"/>
      <c r="E507" s="233"/>
      <c r="F507" s="233"/>
      <c r="G507" s="233"/>
      <c r="H507" s="233"/>
      <c r="I507" s="234"/>
      <c r="J507" s="233"/>
      <c r="K507" s="329"/>
      <c r="L507" s="339"/>
      <c r="M507" s="339"/>
      <c r="N507" s="339"/>
      <c r="O507" s="339"/>
      <c r="P507" s="339"/>
      <c r="Q507" s="340"/>
      <c r="R507" s="340"/>
      <c r="S507" s="340"/>
      <c r="T507" s="340"/>
      <c r="U507" s="340"/>
      <c r="V507" s="340"/>
      <c r="W507" s="340"/>
      <c r="X507" s="340"/>
      <c r="Y507" s="340"/>
      <c r="Z507" s="340"/>
      <c r="AA507" s="340"/>
      <c r="AB507" s="340"/>
      <c r="AC507" s="340"/>
      <c r="AD507" s="340"/>
      <c r="AE507" s="340"/>
      <c r="AF507" s="340"/>
      <c r="AG507" s="340"/>
      <c r="AH507" s="340"/>
      <c r="AI507" s="340"/>
      <c r="AJ507" s="340"/>
      <c r="AK507" s="340"/>
      <c r="AL507" s="340"/>
      <c r="AM507" s="340"/>
      <c r="AN507" s="340"/>
      <c r="AO507" s="340"/>
      <c r="AP507" s="340"/>
      <c r="AQ507" s="340"/>
      <c r="AR507" s="340"/>
      <c r="AS507" s="340"/>
      <c r="AT507" s="341"/>
    </row>
    <row r="508" spans="1:46" ht="21">
      <c r="A508" s="603"/>
      <c r="B508" s="604"/>
      <c r="C508" s="604"/>
      <c r="D508" s="604"/>
      <c r="E508" s="604"/>
      <c r="F508" s="604"/>
      <c r="G508" s="604"/>
      <c r="H508" s="604"/>
      <c r="I508" s="604"/>
      <c r="J508" s="235"/>
      <c r="K508" s="329"/>
      <c r="L508" s="339"/>
      <c r="M508" s="339"/>
      <c r="N508" s="339"/>
      <c r="O508" s="339"/>
      <c r="P508" s="339"/>
      <c r="Q508" s="340"/>
      <c r="R508" s="340"/>
      <c r="S508" s="340"/>
      <c r="T508" s="340"/>
      <c r="U508" s="340"/>
      <c r="V508" s="340"/>
      <c r="W508" s="340"/>
      <c r="X508" s="340"/>
      <c r="Y508" s="340"/>
      <c r="Z508" s="340"/>
      <c r="AA508" s="340"/>
      <c r="AB508" s="340"/>
      <c r="AC508" s="340"/>
      <c r="AD508" s="340"/>
      <c r="AE508" s="340"/>
      <c r="AF508" s="340"/>
      <c r="AG508" s="340"/>
      <c r="AH508" s="340"/>
      <c r="AI508" s="340"/>
      <c r="AJ508" s="340"/>
      <c r="AK508" s="340"/>
      <c r="AL508" s="340"/>
      <c r="AM508" s="340"/>
      <c r="AN508" s="340"/>
      <c r="AO508" s="340"/>
      <c r="AP508" s="340"/>
      <c r="AQ508" s="340"/>
      <c r="AR508" s="340"/>
      <c r="AS508" s="340"/>
      <c r="AT508" s="341"/>
    </row>
    <row r="509" spans="1:46" ht="42">
      <c r="A509" s="285" t="s">
        <v>123</v>
      </c>
      <c r="B509" s="605"/>
      <c r="C509" s="605"/>
      <c r="D509" s="605"/>
      <c r="E509" s="605"/>
      <c r="F509" s="605"/>
      <c r="G509" s="605"/>
      <c r="H509" s="605"/>
      <c r="I509" s="605"/>
      <c r="J509" s="605"/>
      <c r="K509" s="605"/>
      <c r="L509" s="605"/>
      <c r="M509" s="605"/>
      <c r="N509" s="605"/>
      <c r="O509" s="605"/>
      <c r="P509" s="605"/>
      <c r="Q509" s="605"/>
      <c r="R509" s="605"/>
      <c r="S509" s="605"/>
      <c r="T509" s="605"/>
      <c r="U509" s="605"/>
      <c r="V509" s="605"/>
      <c r="W509" s="605"/>
      <c r="X509" s="605"/>
      <c r="Y509" s="605"/>
      <c r="Z509" s="605"/>
      <c r="AA509" s="605"/>
      <c r="AB509" s="605"/>
      <c r="AC509" s="605"/>
      <c r="AD509" s="605"/>
      <c r="AE509" s="605"/>
      <c r="AF509" s="605"/>
      <c r="AG509" s="605"/>
      <c r="AH509" s="605"/>
      <c r="AI509" s="605"/>
      <c r="AJ509" s="605"/>
      <c r="AK509" s="605"/>
      <c r="AL509" s="605"/>
      <c r="AM509" s="605"/>
      <c r="AN509" s="605"/>
      <c r="AO509" s="605"/>
      <c r="AP509" s="605"/>
      <c r="AQ509" s="605"/>
      <c r="AR509" s="605"/>
      <c r="AS509" s="605"/>
      <c r="AT509" s="237"/>
    </row>
    <row r="510" spans="1:46" ht="21">
      <c r="A510" s="286"/>
      <c r="B510" s="606"/>
      <c r="C510" s="606"/>
      <c r="D510" s="606"/>
      <c r="E510" s="606"/>
      <c r="F510" s="606"/>
      <c r="G510" s="606"/>
      <c r="H510" s="606"/>
      <c r="I510" s="606"/>
      <c r="J510" s="606"/>
      <c r="K510" s="606"/>
      <c r="L510" s="606"/>
      <c r="M510" s="606"/>
      <c r="N510" s="606"/>
      <c r="O510" s="606"/>
      <c r="P510" s="606"/>
      <c r="Q510" s="606"/>
      <c r="R510" s="606"/>
      <c r="S510" s="606"/>
      <c r="T510" s="606"/>
      <c r="U510" s="606"/>
      <c r="V510" s="606"/>
      <c r="W510" s="606"/>
      <c r="X510" s="606"/>
      <c r="Y510" s="606"/>
      <c r="Z510" s="606"/>
      <c r="AA510" s="606"/>
      <c r="AB510" s="606"/>
      <c r="AC510" s="606"/>
      <c r="AD510" s="606"/>
      <c r="AE510" s="606"/>
      <c r="AF510" s="606"/>
      <c r="AG510" s="606"/>
      <c r="AH510" s="606"/>
      <c r="AI510" s="606"/>
      <c r="AJ510" s="606"/>
      <c r="AK510" s="606"/>
      <c r="AL510" s="606"/>
      <c r="AM510" s="606"/>
      <c r="AN510" s="606"/>
      <c r="AO510" s="606"/>
      <c r="AP510" s="606"/>
      <c r="AQ510" s="606"/>
      <c r="AR510" s="606"/>
      <c r="AS510" s="606"/>
      <c r="AT510" s="239"/>
    </row>
    <row r="511" spans="1:46" ht="21">
      <c r="A511" s="287"/>
      <c r="B511" s="607"/>
      <c r="C511" s="607"/>
      <c r="D511" s="607"/>
      <c r="E511" s="607"/>
      <c r="F511" s="607"/>
      <c r="G511" s="607"/>
      <c r="H511" s="607"/>
      <c r="I511" s="607"/>
      <c r="J511" s="607"/>
      <c r="K511" s="607"/>
      <c r="L511" s="607"/>
      <c r="M511" s="607"/>
      <c r="N511" s="607"/>
      <c r="O511" s="607"/>
      <c r="P511" s="607"/>
      <c r="Q511" s="607"/>
      <c r="R511" s="607"/>
      <c r="S511" s="607"/>
      <c r="T511" s="607"/>
      <c r="U511" s="607"/>
      <c r="V511" s="607"/>
      <c r="W511" s="607"/>
      <c r="X511" s="607"/>
      <c r="Y511" s="607"/>
      <c r="Z511" s="607"/>
      <c r="AA511" s="607"/>
      <c r="AB511" s="607"/>
      <c r="AC511" s="607"/>
      <c r="AD511" s="607"/>
      <c r="AE511" s="241"/>
      <c r="AF511" s="608" t="str">
        <f>"Item    " &amp; C459 &amp; "    Página   1   de   1  "</f>
        <v xml:space="preserve">Item    4,2    Página   1   de   1  </v>
      </c>
      <c r="AG511" s="609"/>
      <c r="AH511" s="609"/>
      <c r="AI511" s="609"/>
      <c r="AJ511" s="609"/>
      <c r="AK511" s="609"/>
      <c r="AL511" s="609"/>
      <c r="AM511" s="609"/>
      <c r="AN511" s="609"/>
      <c r="AO511" s="609"/>
      <c r="AP511" s="609"/>
      <c r="AQ511" s="609"/>
      <c r="AR511" s="609"/>
      <c r="AS511" s="609"/>
      <c r="AT511" s="609"/>
    </row>
    <row r="512" spans="1:46" ht="21">
      <c r="A512" s="233"/>
      <c r="B512" s="233"/>
      <c r="C512" s="233"/>
      <c r="D512" s="233"/>
      <c r="E512" s="610" t="s">
        <v>75</v>
      </c>
      <c r="F512" s="610"/>
      <c r="G512" s="233"/>
      <c r="H512" s="242"/>
      <c r="I512" s="233"/>
      <c r="J512" s="233"/>
      <c r="K512" s="233"/>
      <c r="L512" s="233"/>
      <c r="M512" s="233"/>
      <c r="N512" s="233"/>
      <c r="O512" s="233"/>
      <c r="P512" s="233"/>
      <c r="Q512" s="233"/>
      <c r="R512" s="233"/>
      <c r="S512" s="233"/>
      <c r="T512" s="233"/>
      <c r="U512" s="233"/>
      <c r="V512" s="233"/>
      <c r="W512" s="233"/>
      <c r="X512" s="233"/>
      <c r="Y512" s="233"/>
      <c r="Z512" s="233"/>
      <c r="AA512" s="233"/>
      <c r="AB512" s="233"/>
      <c r="AC512" s="233"/>
      <c r="AD512" s="233"/>
      <c r="AE512" s="233"/>
      <c r="AF512" s="233"/>
      <c r="AG512" s="233"/>
      <c r="AH512" s="233"/>
      <c r="AI512" s="233"/>
      <c r="AJ512" s="233"/>
      <c r="AK512" s="242"/>
      <c r="AL512" s="242"/>
      <c r="AM512" s="242"/>
      <c r="AN512" s="242"/>
      <c r="AO512" s="242"/>
      <c r="AP512" s="242"/>
      <c r="AQ512" s="242"/>
      <c r="AR512" s="242"/>
      <c r="AS512" s="242"/>
      <c r="AT512" s="242"/>
    </row>
    <row r="513" spans="1:46" ht="21">
      <c r="A513" s="233"/>
      <c r="B513" s="233"/>
      <c r="C513" s="233"/>
      <c r="D513" s="233"/>
      <c r="E513" s="233"/>
      <c r="F513" s="233"/>
      <c r="G513" s="233"/>
      <c r="H513" s="242"/>
      <c r="I513" s="233"/>
      <c r="J513" s="233"/>
      <c r="K513" s="233"/>
      <c r="L513" s="233"/>
      <c r="M513" s="233"/>
      <c r="N513" s="233"/>
      <c r="O513" s="233"/>
      <c r="P513" s="233"/>
      <c r="Q513" s="233"/>
      <c r="R513" s="233"/>
      <c r="S513" s="233"/>
      <c r="T513" s="233"/>
      <c r="U513" s="233"/>
      <c r="V513" s="233"/>
      <c r="W513" s="233"/>
      <c r="X513" s="233"/>
      <c r="Y513" s="233"/>
      <c r="Z513" s="233"/>
      <c r="AA513" s="233"/>
      <c r="AB513" s="233"/>
      <c r="AC513" s="233"/>
      <c r="AD513" s="233"/>
      <c r="AE513" s="233"/>
      <c r="AF513" s="233"/>
      <c r="AG513" s="233"/>
      <c r="AH513" s="233"/>
      <c r="AI513" s="233"/>
      <c r="AJ513" s="233"/>
      <c r="AK513" s="242"/>
      <c r="AL513" s="242"/>
      <c r="AM513" s="242"/>
      <c r="AN513" s="242"/>
      <c r="AO513" s="242"/>
      <c r="AP513" s="242"/>
      <c r="AQ513" s="242"/>
      <c r="AR513" s="242"/>
      <c r="AS513" s="242"/>
      <c r="AT513" s="242"/>
    </row>
    <row r="514" spans="1:46" ht="21">
      <c r="A514" s="233"/>
      <c r="B514" s="233"/>
      <c r="C514" s="233"/>
      <c r="D514" s="233"/>
      <c r="E514" s="233"/>
      <c r="F514" s="233"/>
      <c r="G514" s="233"/>
      <c r="H514" s="242"/>
      <c r="I514" s="233"/>
      <c r="J514" s="233"/>
      <c r="K514" s="233"/>
      <c r="L514" s="233"/>
      <c r="M514" s="233"/>
      <c r="N514" s="233"/>
      <c r="O514" s="233"/>
      <c r="P514" s="233"/>
      <c r="Q514" s="233"/>
      <c r="R514" s="233"/>
      <c r="S514" s="233"/>
      <c r="T514" s="233"/>
      <c r="U514" s="233"/>
      <c r="V514" s="233"/>
      <c r="W514" s="233"/>
      <c r="X514" s="233"/>
      <c r="Y514" s="233"/>
      <c r="Z514" s="233"/>
      <c r="AA514" s="233"/>
      <c r="AB514" s="233"/>
      <c r="AC514" s="233"/>
      <c r="AD514" s="233"/>
      <c r="AE514" s="233"/>
      <c r="AF514" s="233"/>
      <c r="AG514" s="233"/>
      <c r="AH514" s="233"/>
      <c r="AI514" s="233"/>
      <c r="AJ514" s="233"/>
      <c r="AK514" s="242"/>
      <c r="AL514" s="242"/>
      <c r="AM514" s="242"/>
      <c r="AN514" s="242"/>
      <c r="AO514" s="242"/>
      <c r="AP514" s="242"/>
      <c r="AQ514" s="242"/>
      <c r="AR514" s="242"/>
      <c r="AS514" s="242"/>
      <c r="AT514" s="242"/>
    </row>
    <row r="515" spans="1:46" ht="21">
      <c r="A515" s="244"/>
      <c r="B515" s="244"/>
      <c r="C515" s="245"/>
      <c r="D515" s="246"/>
      <c r="E515" s="247"/>
      <c r="F515" s="248"/>
      <c r="G515" s="248"/>
      <c r="H515" s="249"/>
      <c r="I515" s="248"/>
      <c r="J515" s="244"/>
      <c r="K515" s="244"/>
      <c r="L515" s="244"/>
      <c r="M515" s="244"/>
      <c r="N515" s="244"/>
      <c r="O515" s="244"/>
      <c r="P515" s="244"/>
      <c r="Q515" s="244"/>
      <c r="R515" s="244"/>
      <c r="S515" s="244"/>
      <c r="T515" s="244"/>
      <c r="U515" s="244"/>
      <c r="V515" s="244"/>
      <c r="W515" s="244"/>
      <c r="X515" s="244"/>
      <c r="Y515" s="244"/>
      <c r="Z515" s="244"/>
      <c r="AA515" s="244"/>
      <c r="AB515" s="244"/>
      <c r="AC515" s="244"/>
      <c r="AD515" s="244"/>
      <c r="AE515" s="244"/>
      <c r="AF515" s="244"/>
      <c r="AG515" s="244"/>
      <c r="AH515" s="244"/>
      <c r="AI515" s="244"/>
      <c r="AJ515" s="244"/>
      <c r="AK515" s="250"/>
      <c r="AL515" s="250"/>
      <c r="AM515" s="250"/>
      <c r="AN515" s="250"/>
      <c r="AO515" s="250"/>
      <c r="AP515" s="250"/>
      <c r="AQ515" s="250"/>
      <c r="AR515" s="250"/>
      <c r="AS515" s="250"/>
      <c r="AT515" s="250"/>
    </row>
    <row r="516" spans="1:46" ht="40.5" customHeight="1">
      <c r="A516" s="244"/>
      <c r="B516" s="611"/>
      <c r="C516" s="611"/>
      <c r="D516" s="611"/>
      <c r="E516" s="251"/>
      <c r="F516" s="659" t="str">
        <f>+F455</f>
        <v>ARQ. ANTONIO RUIZ TOVAR</v>
      </c>
      <c r="G516" s="659"/>
      <c r="H516" s="659"/>
      <c r="I516" s="659"/>
      <c r="J516" s="252"/>
      <c r="K516" s="252"/>
      <c r="L516" s="252"/>
      <c r="M516" s="252"/>
      <c r="N516" s="252"/>
      <c r="O516" s="252"/>
      <c r="P516" s="252"/>
      <c r="Q516" s="252"/>
      <c r="R516" s="252"/>
      <c r="S516" s="252"/>
      <c r="T516" s="252"/>
      <c r="U516" s="252"/>
      <c r="V516" s="252"/>
      <c r="W516" s="252"/>
      <c r="X516" s="252"/>
      <c r="Y516" s="252"/>
      <c r="Z516" s="244"/>
      <c r="AA516" s="244"/>
      <c r="AB516" s="244"/>
      <c r="AC516" s="244"/>
      <c r="AD516" s="244"/>
      <c r="AE516" s="244"/>
      <c r="AF516" s="244"/>
      <c r="AG516" s="244"/>
      <c r="AH516" s="244"/>
      <c r="AI516" s="244"/>
      <c r="AJ516" s="244"/>
      <c r="AK516" s="244"/>
      <c r="AL516" s="244"/>
      <c r="AM516" s="244"/>
      <c r="AN516" s="244"/>
      <c r="AO516" s="244"/>
      <c r="AP516" s="244"/>
      <c r="AQ516" s="244"/>
      <c r="AR516" s="244"/>
      <c r="AS516" s="244"/>
      <c r="AT516" s="244"/>
    </row>
    <row r="517" spans="1:46" ht="21.6" thickBot="1">
      <c r="A517" s="288"/>
      <c r="B517" s="613"/>
      <c r="C517" s="613"/>
      <c r="D517" s="613"/>
      <c r="E517" s="613"/>
      <c r="F517" s="614" t="str">
        <f>+F456</f>
        <v>PROFESIONAL UNIVERSITARIO</v>
      </c>
      <c r="G517" s="614"/>
      <c r="H517" s="614"/>
      <c r="I517" s="614"/>
      <c r="J517" s="289"/>
      <c r="K517" s="289"/>
      <c r="L517" s="289"/>
      <c r="M517" s="289"/>
      <c r="N517" s="289"/>
      <c r="O517" s="289"/>
      <c r="P517" s="289"/>
      <c r="Q517" s="289"/>
      <c r="R517" s="289"/>
      <c r="S517" s="289"/>
      <c r="T517" s="289"/>
      <c r="U517" s="289"/>
      <c r="V517" s="289"/>
      <c r="W517" s="289"/>
      <c r="X517" s="289"/>
      <c r="Y517" s="289"/>
      <c r="Z517" s="288"/>
      <c r="AA517" s="288"/>
      <c r="AB517" s="288"/>
      <c r="AC517" s="288"/>
      <c r="AD517" s="288"/>
      <c r="AE517" s="288"/>
      <c r="AF517" s="288"/>
      <c r="AG517" s="288"/>
      <c r="AH517" s="288"/>
      <c r="AI517" s="288"/>
      <c r="AJ517" s="288"/>
      <c r="AK517" s="288"/>
      <c r="AL517" s="288"/>
      <c r="AM517" s="288"/>
      <c r="AN517" s="288"/>
      <c r="AO517" s="288"/>
      <c r="AP517" s="288"/>
      <c r="AQ517" s="288"/>
      <c r="AR517" s="288"/>
      <c r="AS517" s="288"/>
      <c r="AT517" s="288"/>
    </row>
    <row r="518" spans="1:46" ht="15.6" thickTop="1" thickBot="1"/>
    <row r="519" spans="1:46" ht="21.6" thickTop="1">
      <c r="A519" s="272" t="s">
        <v>107</v>
      </c>
      <c r="B519" s="273"/>
      <c r="C519" s="274"/>
      <c r="D519" s="275"/>
      <c r="E519" s="276"/>
      <c r="F519" s="276"/>
      <c r="G519" s="277"/>
      <c r="H519" s="278"/>
      <c r="I519" s="277"/>
      <c r="J519" s="279"/>
      <c r="K519" s="279"/>
      <c r="L519" s="279"/>
      <c r="M519" s="279"/>
      <c r="N519" s="279"/>
      <c r="O519" s="279"/>
      <c r="P519" s="279"/>
      <c r="Q519" s="279"/>
      <c r="R519" s="279"/>
      <c r="S519" s="279"/>
      <c r="T519" s="279"/>
      <c r="U519" s="279"/>
      <c r="V519" s="279"/>
      <c r="W519" s="279"/>
      <c r="X519" s="279"/>
      <c r="Y519" s="279"/>
      <c r="Z519" s="277"/>
      <c r="AA519" s="277"/>
      <c r="AB519" s="277"/>
      <c r="AC519" s="277"/>
      <c r="AD519" s="277"/>
      <c r="AE519" s="277"/>
      <c r="AF519" s="277"/>
      <c r="AG519" s="277"/>
      <c r="AH519" s="277"/>
      <c r="AI519" s="277"/>
      <c r="AJ519" s="277"/>
      <c r="AK519" s="277"/>
      <c r="AL519" s="277"/>
      <c r="AM519" s="277"/>
      <c r="AN519" s="277"/>
      <c r="AO519" s="277"/>
      <c r="AP519" s="277"/>
      <c r="AQ519" s="277"/>
      <c r="AR519" s="277"/>
      <c r="AS519" s="277"/>
      <c r="AT519" s="277"/>
    </row>
    <row r="520" spans="1:46" ht="21">
      <c r="A520" s="640" t="s">
        <v>109</v>
      </c>
      <c r="B520" s="640"/>
      <c r="C520" s="641" t="str">
        <f>+'PRESUPUESTO GENERAL'!B33</f>
        <v>PINTURA</v>
      </c>
      <c r="D520" s="642"/>
      <c r="E520" s="643"/>
      <c r="F520" s="643"/>
      <c r="G520" s="643"/>
      <c r="H520" s="643"/>
      <c r="I520" s="643"/>
      <c r="J520" s="643"/>
      <c r="K520" s="643"/>
      <c r="L520" s="643"/>
      <c r="M520" s="643"/>
      <c r="N520" s="643"/>
      <c r="O520" s="643"/>
      <c r="P520" s="643"/>
      <c r="Q520" s="643"/>
      <c r="R520" s="643"/>
      <c r="S520" s="643"/>
      <c r="T520" s="643"/>
      <c r="U520" s="643"/>
      <c r="V520" s="643"/>
      <c r="W520" s="643"/>
      <c r="X520" s="643"/>
      <c r="Y520" s="643"/>
      <c r="Z520" s="643"/>
      <c r="AA520" s="643"/>
      <c r="AB520" s="643"/>
      <c r="AC520" s="643"/>
      <c r="AD520" s="643"/>
      <c r="AE520" s="643"/>
      <c r="AF520" s="644"/>
      <c r="AG520" s="645" t="s">
        <v>8</v>
      </c>
      <c r="AH520" s="646"/>
      <c r="AI520" s="646"/>
      <c r="AJ520" s="646"/>
      <c r="AK520" s="646"/>
      <c r="AL520" s="646"/>
      <c r="AM520" s="647"/>
      <c r="AN520" s="648" t="str">
        <f>+'PRESUPUESTO GENERAL'!C34</f>
        <v>M2</v>
      </c>
      <c r="AO520" s="649"/>
      <c r="AP520" s="649"/>
      <c r="AQ520" s="649"/>
      <c r="AR520" s="649"/>
      <c r="AS520" s="649"/>
      <c r="AT520" s="650"/>
    </row>
    <row r="521" spans="1:46" ht="21">
      <c r="A521" s="651" t="s">
        <v>110</v>
      </c>
      <c r="B521" s="651"/>
      <c r="C521" s="211">
        <f>+'PRESUPUESTO GENERAL'!A34</f>
        <v>5.0999999999999996</v>
      </c>
      <c r="D521" s="652" t="str">
        <f>+'PRESUPUESTO GENERAL'!B34</f>
        <v>Estuco plastico interior y exterior</v>
      </c>
      <c r="E521" s="653"/>
      <c r="F521" s="653"/>
      <c r="G521" s="653"/>
      <c r="H521" s="653"/>
      <c r="I521" s="653"/>
      <c r="J521" s="653"/>
      <c r="K521" s="653"/>
      <c r="L521" s="653"/>
      <c r="M521" s="653"/>
      <c r="N521" s="653"/>
      <c r="O521" s="653"/>
      <c r="P521" s="653"/>
      <c r="Q521" s="653"/>
      <c r="R521" s="653"/>
      <c r="S521" s="653"/>
      <c r="T521" s="653"/>
      <c r="U521" s="653"/>
      <c r="V521" s="653"/>
      <c r="W521" s="653"/>
      <c r="X521" s="653"/>
      <c r="Y521" s="653"/>
      <c r="Z521" s="653"/>
      <c r="AA521" s="653"/>
      <c r="AB521" s="653"/>
      <c r="AC521" s="653"/>
      <c r="AD521" s="653"/>
      <c r="AE521" s="653"/>
      <c r="AF521" s="654"/>
      <c r="AG521" s="645" t="s">
        <v>111</v>
      </c>
      <c r="AH521" s="646"/>
      <c r="AI521" s="646"/>
      <c r="AJ521" s="646"/>
      <c r="AK521" s="646"/>
      <c r="AL521" s="646"/>
      <c r="AM521" s="647"/>
      <c r="AN521" s="655">
        <f t="shared" ref="AN521" si="23">+J551</f>
        <v>133.16</v>
      </c>
      <c r="AO521" s="649"/>
      <c r="AP521" s="649"/>
      <c r="AQ521" s="649"/>
      <c r="AR521" s="649"/>
      <c r="AS521" s="649"/>
      <c r="AT521" s="650"/>
    </row>
    <row r="522" spans="1:46" ht="21">
      <c r="A522" s="213"/>
      <c r="B522" s="213"/>
      <c r="C522" s="213"/>
      <c r="D522" s="213"/>
      <c r="E522" s="213"/>
      <c r="F522" s="213"/>
      <c r="G522" s="213"/>
      <c r="H522" s="214"/>
      <c r="I522" s="213"/>
      <c r="J522" s="213"/>
      <c r="K522" s="627"/>
      <c r="L522" s="627"/>
      <c r="M522" s="627"/>
      <c r="N522" s="627"/>
      <c r="O522" s="627"/>
      <c r="P522" s="627"/>
      <c r="Q522" s="627"/>
      <c r="R522" s="627"/>
      <c r="S522" s="627"/>
      <c r="T522" s="627"/>
      <c r="U522" s="627"/>
      <c r="V522" s="627"/>
      <c r="W522" s="627"/>
      <c r="X522" s="627"/>
      <c r="Y522" s="627"/>
      <c r="Z522" s="627"/>
      <c r="AA522" s="628"/>
      <c r="AB522" s="627"/>
      <c r="AC522" s="627"/>
      <c r="AD522" s="627"/>
      <c r="AE522" s="627"/>
      <c r="AF522" s="627"/>
      <c r="AG522" s="627"/>
      <c r="AH522" s="627"/>
      <c r="AI522" s="627"/>
      <c r="AJ522" s="627"/>
      <c r="AK522" s="627"/>
      <c r="AL522" s="627"/>
      <c r="AM522" s="627"/>
      <c r="AN522" s="627"/>
      <c r="AO522" s="627"/>
      <c r="AP522" s="627"/>
      <c r="AQ522" s="627"/>
      <c r="AR522" s="627"/>
      <c r="AS522" s="627"/>
      <c r="AT522" s="627"/>
    </row>
    <row r="523" spans="1:46" ht="21">
      <c r="A523" s="629" t="s">
        <v>112</v>
      </c>
      <c r="B523" s="610"/>
      <c r="C523" s="630" t="s">
        <v>113</v>
      </c>
      <c r="D523" s="630"/>
      <c r="E523" s="630"/>
      <c r="F523" s="630"/>
      <c r="G523" s="630" t="s">
        <v>114</v>
      </c>
      <c r="H523" s="631" t="s">
        <v>115</v>
      </c>
      <c r="I523" s="630" t="s">
        <v>116</v>
      </c>
      <c r="J523" s="630" t="s">
        <v>64</v>
      </c>
      <c r="K523" s="633"/>
      <c r="L523" s="633"/>
      <c r="M523" s="633"/>
      <c r="N523" s="633"/>
      <c r="O523" s="633"/>
      <c r="P523" s="633"/>
      <c r="Q523" s="633"/>
      <c r="R523" s="633"/>
      <c r="S523" s="633"/>
      <c r="T523" s="633"/>
      <c r="U523" s="633"/>
      <c r="V523" s="633"/>
      <c r="W523" s="633"/>
      <c r="X523" s="633"/>
      <c r="Y523" s="633"/>
      <c r="Z523" s="633"/>
      <c r="AA523" s="633"/>
      <c r="AB523" s="633"/>
      <c r="AC523" s="633"/>
      <c r="AD523" s="633"/>
      <c r="AE523" s="633"/>
      <c r="AF523" s="633"/>
      <c r="AG523" s="633"/>
      <c r="AH523" s="633"/>
      <c r="AI523" s="633"/>
      <c r="AJ523" s="633"/>
      <c r="AK523" s="633"/>
      <c r="AL523" s="633"/>
      <c r="AM523" s="633"/>
      <c r="AN523" s="633"/>
      <c r="AO523" s="633"/>
      <c r="AP523" s="633"/>
      <c r="AQ523" s="633"/>
      <c r="AR523" s="633"/>
      <c r="AS523" s="633"/>
      <c r="AT523" s="633"/>
    </row>
    <row r="524" spans="1:46" ht="21">
      <c r="A524" s="603"/>
      <c r="B524" s="604"/>
      <c r="C524" s="215" t="s">
        <v>117</v>
      </c>
      <c r="D524" s="215" t="s">
        <v>118</v>
      </c>
      <c r="E524" s="215" t="s">
        <v>119</v>
      </c>
      <c r="F524" s="215" t="s">
        <v>120</v>
      </c>
      <c r="G524" s="630"/>
      <c r="H524" s="632"/>
      <c r="I524" s="630"/>
      <c r="J524" s="630"/>
      <c r="K524" s="633"/>
      <c r="L524" s="633"/>
      <c r="M524" s="633"/>
      <c r="N524" s="633"/>
      <c r="O524" s="633"/>
      <c r="P524" s="633"/>
      <c r="Q524" s="633"/>
      <c r="R524" s="633"/>
      <c r="S524" s="633"/>
      <c r="T524" s="633"/>
      <c r="U524" s="633"/>
      <c r="V524" s="633"/>
      <c r="W524" s="633"/>
      <c r="X524" s="633"/>
      <c r="Y524" s="633"/>
      <c r="Z524" s="633"/>
      <c r="AA524" s="633"/>
      <c r="AB524" s="633"/>
      <c r="AC524" s="633"/>
      <c r="AD524" s="633"/>
      <c r="AE524" s="633"/>
      <c r="AF524" s="633"/>
      <c r="AG524" s="633"/>
      <c r="AH524" s="633"/>
      <c r="AI524" s="633"/>
      <c r="AJ524" s="633"/>
      <c r="AK524" s="633"/>
      <c r="AL524" s="633"/>
      <c r="AM524" s="633"/>
      <c r="AN524" s="633"/>
      <c r="AO524" s="633"/>
      <c r="AP524" s="633"/>
      <c r="AQ524" s="633"/>
      <c r="AR524" s="633"/>
      <c r="AS524" s="633"/>
      <c r="AT524" s="633"/>
    </row>
    <row r="525" spans="1:46" ht="21">
      <c r="A525" s="634"/>
      <c r="B525" s="635"/>
      <c r="C525" s="638"/>
      <c r="D525" s="638"/>
      <c r="E525" s="638"/>
      <c r="F525" s="638"/>
      <c r="G525" s="638"/>
      <c r="H525" s="638"/>
      <c r="I525" s="638"/>
      <c r="J525" s="638"/>
      <c r="K525" s="333"/>
      <c r="L525" s="334"/>
      <c r="M525" s="334"/>
      <c r="N525" s="334"/>
      <c r="O525" s="334"/>
      <c r="P525" s="334"/>
      <c r="Q525" s="334"/>
      <c r="R525" s="334"/>
      <c r="S525" s="334"/>
      <c r="T525" s="334"/>
      <c r="U525" s="334"/>
      <c r="V525" s="334"/>
      <c r="W525" s="334"/>
      <c r="X525" s="334"/>
      <c r="Y525" s="334"/>
      <c r="Z525" s="334"/>
      <c r="AA525" s="334"/>
      <c r="AB525" s="334"/>
      <c r="AC525" s="334"/>
      <c r="AD525" s="334"/>
      <c r="AE525" s="334"/>
      <c r="AF525" s="334"/>
      <c r="AG525" s="334"/>
      <c r="AH525" s="334"/>
      <c r="AI525" s="334"/>
      <c r="AJ525" s="334"/>
      <c r="AK525" s="334"/>
      <c r="AL525" s="334"/>
      <c r="AM525" s="334"/>
      <c r="AN525" s="334"/>
      <c r="AO525" s="334"/>
      <c r="AP525" s="334"/>
      <c r="AQ525" s="334"/>
      <c r="AR525" s="334"/>
      <c r="AS525" s="334"/>
      <c r="AT525" s="335"/>
    </row>
    <row r="526" spans="1:46" ht="21">
      <c r="A526" s="636"/>
      <c r="B526" s="637"/>
      <c r="C526" s="639"/>
      <c r="D526" s="639"/>
      <c r="E526" s="639"/>
      <c r="F526" s="639"/>
      <c r="G526" s="639"/>
      <c r="H526" s="639"/>
      <c r="I526" s="639"/>
      <c r="J526" s="639"/>
      <c r="K526" s="333"/>
      <c r="L526" s="334"/>
      <c r="M526" s="334"/>
      <c r="N526" s="334"/>
      <c r="O526" s="334"/>
      <c r="P526" s="334"/>
      <c r="Q526" s="334"/>
      <c r="R526" s="334"/>
      <c r="S526" s="334"/>
      <c r="T526" s="334"/>
      <c r="U526" s="334"/>
      <c r="V526" s="334"/>
      <c r="W526" s="334"/>
      <c r="X526" s="334"/>
      <c r="Y526" s="334"/>
      <c r="Z526" s="334"/>
      <c r="AA526" s="334"/>
      <c r="AB526" s="334"/>
      <c r="AC526" s="334"/>
      <c r="AD526" s="334"/>
      <c r="AE526" s="334"/>
      <c r="AF526" s="334"/>
      <c r="AG526" s="334"/>
      <c r="AH526" s="334"/>
      <c r="AI526" s="334"/>
      <c r="AJ526" s="334"/>
      <c r="AK526" s="334"/>
      <c r="AL526" s="334"/>
      <c r="AM526" s="334"/>
      <c r="AN526" s="334"/>
      <c r="AO526" s="334"/>
      <c r="AP526" s="334"/>
      <c r="AQ526" s="334"/>
      <c r="AR526" s="334"/>
      <c r="AS526" s="334"/>
      <c r="AT526" s="335"/>
    </row>
    <row r="527" spans="1:46" ht="21">
      <c r="A527" s="656" t="s">
        <v>260</v>
      </c>
      <c r="B527" s="660"/>
      <c r="C527" s="620">
        <v>9</v>
      </c>
      <c r="D527" s="620"/>
      <c r="E527" s="622">
        <v>2.5</v>
      </c>
      <c r="F527" s="620"/>
      <c r="G527" s="661">
        <f>C527*E527</f>
        <v>22.5</v>
      </c>
      <c r="H527" s="620">
        <v>2</v>
      </c>
      <c r="I527" s="620" t="s">
        <v>5</v>
      </c>
      <c r="J527" s="624">
        <f>G527*H527</f>
        <v>45</v>
      </c>
      <c r="K527" s="333"/>
      <c r="L527" s="334"/>
      <c r="M527" s="334"/>
      <c r="N527" s="334"/>
      <c r="O527" s="334"/>
      <c r="P527" s="334"/>
      <c r="Q527" s="334"/>
      <c r="R527" s="334"/>
      <c r="S527" s="334"/>
      <c r="T527" s="334"/>
      <c r="U527" s="334"/>
      <c r="V527" s="334"/>
      <c r="W527" s="334"/>
      <c r="X527" s="334"/>
      <c r="Y527" s="334"/>
      <c r="Z527" s="334"/>
      <c r="AA527" s="334"/>
      <c r="AB527" s="334"/>
      <c r="AC527" s="334"/>
      <c r="AD527" s="334"/>
      <c r="AE527" s="334"/>
      <c r="AF527" s="334"/>
      <c r="AG527" s="334"/>
      <c r="AH527" s="334"/>
      <c r="AI527" s="334"/>
      <c r="AJ527" s="334"/>
      <c r="AK527" s="334"/>
      <c r="AL527" s="334"/>
      <c r="AM527" s="334"/>
      <c r="AN527" s="334"/>
      <c r="AO527" s="334"/>
      <c r="AP527" s="334"/>
      <c r="AQ527" s="334"/>
      <c r="AR527" s="334"/>
      <c r="AS527" s="334"/>
      <c r="AT527" s="335"/>
    </row>
    <row r="528" spans="1:46" ht="21">
      <c r="A528" s="617"/>
      <c r="B528" s="618"/>
      <c r="C528" s="621"/>
      <c r="D528" s="621"/>
      <c r="E528" s="623"/>
      <c r="F528" s="621"/>
      <c r="G528" s="620"/>
      <c r="H528" s="621"/>
      <c r="I528" s="621"/>
      <c r="J528" s="625"/>
      <c r="K528" s="333"/>
      <c r="L528" s="334"/>
      <c r="M528" s="334"/>
      <c r="N528" s="334"/>
      <c r="O528" s="334"/>
      <c r="P528" s="334"/>
      <c r="Q528" s="334"/>
      <c r="R528" s="334"/>
      <c r="S528" s="334"/>
      <c r="T528" s="334"/>
      <c r="U528" s="334"/>
      <c r="V528" s="334"/>
      <c r="W528" s="334"/>
      <c r="X528" s="334"/>
      <c r="Y528" s="334"/>
      <c r="Z528" s="334"/>
      <c r="AA528" s="334"/>
      <c r="AB528" s="334"/>
      <c r="AC528" s="334"/>
      <c r="AD528" s="334"/>
      <c r="AE528" s="334"/>
      <c r="AF528" s="334"/>
      <c r="AG528" s="334"/>
      <c r="AH528" s="334"/>
      <c r="AI528" s="334"/>
      <c r="AJ528" s="334"/>
      <c r="AK528" s="334"/>
      <c r="AL528" s="334"/>
      <c r="AM528" s="334"/>
      <c r="AN528" s="334"/>
      <c r="AO528" s="334"/>
      <c r="AP528" s="334"/>
      <c r="AQ528" s="334"/>
      <c r="AR528" s="334"/>
      <c r="AS528" s="334"/>
      <c r="AT528" s="335"/>
    </row>
    <row r="529" spans="1:46" ht="21">
      <c r="A529" s="656" t="s">
        <v>260</v>
      </c>
      <c r="B529" s="660"/>
      <c r="C529" s="620">
        <v>9</v>
      </c>
      <c r="D529" s="620"/>
      <c r="E529" s="622">
        <v>1</v>
      </c>
      <c r="F529" s="620"/>
      <c r="G529" s="661">
        <f>C529*E529</f>
        <v>9</v>
      </c>
      <c r="H529" s="620">
        <v>2</v>
      </c>
      <c r="I529" s="620" t="s">
        <v>5</v>
      </c>
      <c r="J529" s="624">
        <f>G529*H529</f>
        <v>18</v>
      </c>
      <c r="K529" s="333"/>
      <c r="L529" s="334"/>
      <c r="M529" s="334"/>
      <c r="N529" s="334"/>
      <c r="O529" s="334"/>
      <c r="P529" s="334"/>
      <c r="Q529" s="334"/>
      <c r="R529" s="334"/>
      <c r="S529" s="334"/>
      <c r="T529" s="334"/>
      <c r="U529" s="334"/>
      <c r="V529" s="334"/>
      <c r="W529" s="334"/>
      <c r="X529" s="334"/>
      <c r="Y529" s="334"/>
      <c r="Z529" s="334"/>
      <c r="AA529" s="334"/>
      <c r="AB529" s="334"/>
      <c r="AC529" s="334"/>
      <c r="AD529" s="334"/>
      <c r="AE529" s="334"/>
      <c r="AF529" s="334"/>
      <c r="AG529" s="334"/>
      <c r="AH529" s="334"/>
      <c r="AI529" s="334"/>
      <c r="AJ529" s="334"/>
      <c r="AK529" s="334"/>
      <c r="AL529" s="334"/>
      <c r="AM529" s="334"/>
      <c r="AN529" s="334"/>
      <c r="AO529" s="334"/>
      <c r="AP529" s="334"/>
      <c r="AQ529" s="334"/>
      <c r="AR529" s="334"/>
      <c r="AS529" s="334"/>
      <c r="AT529" s="335"/>
    </row>
    <row r="530" spans="1:46" ht="21">
      <c r="A530" s="617"/>
      <c r="B530" s="618"/>
      <c r="C530" s="621"/>
      <c r="D530" s="621"/>
      <c r="E530" s="623"/>
      <c r="F530" s="621"/>
      <c r="G530" s="620"/>
      <c r="H530" s="621"/>
      <c r="I530" s="621"/>
      <c r="J530" s="625"/>
      <c r="K530" s="333"/>
      <c r="L530" s="334"/>
      <c r="M530" s="334"/>
      <c r="N530" s="334"/>
      <c r="O530" s="334"/>
      <c r="P530" s="334"/>
      <c r="Q530" s="334"/>
      <c r="R530" s="334"/>
      <c r="S530" s="334"/>
      <c r="T530" s="334"/>
      <c r="U530" s="334"/>
      <c r="V530" s="334"/>
      <c r="W530" s="334"/>
      <c r="X530" s="334"/>
      <c r="Y530" s="334"/>
      <c r="Z530" s="334"/>
      <c r="AA530" s="334"/>
      <c r="AB530" s="334"/>
      <c r="AC530" s="334"/>
      <c r="AD530" s="334"/>
      <c r="AE530" s="334"/>
      <c r="AF530" s="334"/>
      <c r="AG530" s="334"/>
      <c r="AH530" s="334"/>
      <c r="AI530" s="334"/>
      <c r="AJ530" s="334"/>
      <c r="AK530" s="334"/>
      <c r="AL530" s="334"/>
      <c r="AM530" s="334"/>
      <c r="AN530" s="334"/>
      <c r="AO530" s="334"/>
      <c r="AP530" s="334"/>
      <c r="AQ530" s="334"/>
      <c r="AR530" s="334"/>
      <c r="AS530" s="334"/>
      <c r="AT530" s="335"/>
    </row>
    <row r="531" spans="1:46" ht="21">
      <c r="A531" s="656" t="s">
        <v>262</v>
      </c>
      <c r="B531" s="660"/>
      <c r="C531" s="620">
        <v>2.71</v>
      </c>
      <c r="D531" s="620"/>
      <c r="E531" s="622">
        <v>2.15</v>
      </c>
      <c r="F531" s="620"/>
      <c r="G531" s="661">
        <f>C531*E531</f>
        <v>5.8264999999999993</v>
      </c>
      <c r="H531" s="620">
        <v>2</v>
      </c>
      <c r="I531" s="620" t="s">
        <v>5</v>
      </c>
      <c r="J531" s="624">
        <f>G531*H531</f>
        <v>11.652999999999999</v>
      </c>
      <c r="K531" s="333"/>
      <c r="L531" s="334"/>
      <c r="M531" s="334"/>
      <c r="N531" s="334"/>
      <c r="O531" s="334"/>
      <c r="P531" s="334"/>
      <c r="Q531" s="334"/>
      <c r="R531" s="334"/>
      <c r="S531" s="334"/>
      <c r="T531" s="334"/>
      <c r="U531" s="334"/>
      <c r="V531" s="334"/>
      <c r="W531" s="334"/>
      <c r="X531" s="334"/>
      <c r="Y531" s="334"/>
      <c r="Z531" s="334"/>
      <c r="AA531" s="334"/>
      <c r="AB531" s="334"/>
      <c r="AC531" s="334"/>
      <c r="AD531" s="334"/>
      <c r="AE531" s="334"/>
      <c r="AF531" s="334"/>
      <c r="AG531" s="334"/>
      <c r="AH531" s="334"/>
      <c r="AI531" s="334"/>
      <c r="AJ531" s="334"/>
      <c r="AK531" s="334"/>
      <c r="AL531" s="334"/>
      <c r="AM531" s="334"/>
      <c r="AN531" s="334"/>
      <c r="AO531" s="334"/>
      <c r="AP531" s="334"/>
      <c r="AQ531" s="334"/>
      <c r="AR531" s="334"/>
      <c r="AS531" s="334"/>
      <c r="AT531" s="335"/>
    </row>
    <row r="532" spans="1:46" ht="21">
      <c r="A532" s="617"/>
      <c r="B532" s="618"/>
      <c r="C532" s="621"/>
      <c r="D532" s="621"/>
      <c r="E532" s="623"/>
      <c r="F532" s="621"/>
      <c r="G532" s="620"/>
      <c r="H532" s="621"/>
      <c r="I532" s="621"/>
      <c r="J532" s="625"/>
      <c r="K532" s="333"/>
      <c r="L532" s="334"/>
      <c r="M532" s="334"/>
      <c r="N532" s="334"/>
      <c r="O532" s="334"/>
      <c r="P532" s="334"/>
      <c r="Q532" s="334"/>
      <c r="R532" s="334"/>
      <c r="S532" s="334"/>
      <c r="T532" s="334"/>
      <c r="U532" s="334"/>
      <c r="V532" s="334"/>
      <c r="W532" s="334"/>
      <c r="X532" s="334"/>
      <c r="Y532" s="334"/>
      <c r="Z532" s="334"/>
      <c r="AA532" s="334"/>
      <c r="AB532" s="334"/>
      <c r="AC532" s="334"/>
      <c r="AD532" s="334"/>
      <c r="AE532" s="334"/>
      <c r="AF532" s="334"/>
      <c r="AG532" s="334"/>
      <c r="AH532" s="334"/>
      <c r="AI532" s="334"/>
      <c r="AJ532" s="334"/>
      <c r="AK532" s="334"/>
      <c r="AL532" s="334"/>
      <c r="AM532" s="334"/>
      <c r="AN532" s="334"/>
      <c r="AO532" s="334"/>
      <c r="AP532" s="334"/>
      <c r="AQ532" s="334"/>
      <c r="AR532" s="334"/>
      <c r="AS532" s="334"/>
      <c r="AT532" s="335"/>
    </row>
    <row r="533" spans="1:46" ht="21">
      <c r="A533" s="656" t="s">
        <v>261</v>
      </c>
      <c r="B533" s="660"/>
      <c r="C533" s="620">
        <v>3.24</v>
      </c>
      <c r="D533" s="620"/>
      <c r="E533" s="622">
        <v>2.15</v>
      </c>
      <c r="F533" s="620"/>
      <c r="G533" s="661">
        <f>C533*E533</f>
        <v>6.9660000000000002</v>
      </c>
      <c r="H533" s="620">
        <v>2</v>
      </c>
      <c r="I533" s="620" t="s">
        <v>5</v>
      </c>
      <c r="J533" s="624">
        <f>G533*H533</f>
        <v>13.932</v>
      </c>
      <c r="K533" s="333"/>
      <c r="L533" s="334"/>
      <c r="M533" s="334"/>
      <c r="N533" s="334"/>
      <c r="O533" s="334"/>
      <c r="P533" s="334"/>
      <c r="Q533" s="334"/>
      <c r="R533" s="334"/>
      <c r="S533" s="334"/>
      <c r="T533" s="334"/>
      <c r="U533" s="334"/>
      <c r="V533" s="334"/>
      <c r="W533" s="334"/>
      <c r="X533" s="334"/>
      <c r="Y533" s="334"/>
      <c r="Z533" s="334"/>
      <c r="AA533" s="334"/>
      <c r="AB533" s="334"/>
      <c r="AC533" s="334"/>
      <c r="AD533" s="334"/>
      <c r="AE533" s="334"/>
      <c r="AF533" s="334"/>
      <c r="AG533" s="334"/>
      <c r="AH533" s="334"/>
      <c r="AI533" s="334"/>
      <c r="AJ533" s="334"/>
      <c r="AK533" s="334"/>
      <c r="AL533" s="334"/>
      <c r="AM533" s="334"/>
      <c r="AN533" s="334"/>
      <c r="AO533" s="334"/>
      <c r="AP533" s="334"/>
      <c r="AQ533" s="334"/>
      <c r="AR533" s="334"/>
      <c r="AS533" s="334"/>
      <c r="AT533" s="335"/>
    </row>
    <row r="534" spans="1:46" ht="21">
      <c r="A534" s="617"/>
      <c r="B534" s="618"/>
      <c r="C534" s="621"/>
      <c r="D534" s="621"/>
      <c r="E534" s="623"/>
      <c r="F534" s="621"/>
      <c r="G534" s="620"/>
      <c r="H534" s="621"/>
      <c r="I534" s="621"/>
      <c r="J534" s="625"/>
      <c r="K534" s="333"/>
      <c r="L534" s="334"/>
      <c r="M534" s="334"/>
      <c r="N534" s="334"/>
      <c r="O534" s="334"/>
      <c r="P534" s="334"/>
      <c r="Q534" s="334"/>
      <c r="R534" s="334"/>
      <c r="S534" s="334"/>
      <c r="T534" s="334"/>
      <c r="U534" s="334"/>
      <c r="V534" s="334"/>
      <c r="W534" s="334"/>
      <c r="X534" s="334"/>
      <c r="Y534" s="334"/>
      <c r="Z534" s="334"/>
      <c r="AA534" s="334"/>
      <c r="AB534" s="334"/>
      <c r="AC534" s="334"/>
      <c r="AD534" s="334"/>
      <c r="AE534" s="334"/>
      <c r="AF534" s="334"/>
      <c r="AG534" s="334"/>
      <c r="AH534" s="334"/>
      <c r="AI534" s="334"/>
      <c r="AJ534" s="334"/>
      <c r="AK534" s="334"/>
      <c r="AL534" s="334"/>
      <c r="AM534" s="334"/>
      <c r="AN534" s="334"/>
      <c r="AO534" s="334"/>
      <c r="AP534" s="334"/>
      <c r="AQ534" s="334"/>
      <c r="AR534" s="334"/>
      <c r="AS534" s="334"/>
      <c r="AT534" s="335"/>
    </row>
    <row r="535" spans="1:46" ht="21">
      <c r="A535" s="656" t="s">
        <v>263</v>
      </c>
      <c r="B535" s="660"/>
      <c r="C535" s="620">
        <v>6</v>
      </c>
      <c r="D535" s="620"/>
      <c r="E535" s="622">
        <v>1</v>
      </c>
      <c r="F535" s="620"/>
      <c r="G535" s="661">
        <f>C535*E535/2</f>
        <v>3</v>
      </c>
      <c r="H535" s="620">
        <v>2</v>
      </c>
      <c r="I535" s="620" t="s">
        <v>5</v>
      </c>
      <c r="J535" s="624">
        <f>G535*H535</f>
        <v>6</v>
      </c>
      <c r="K535" s="333"/>
      <c r="L535" s="334"/>
      <c r="M535" s="334"/>
      <c r="N535" s="334"/>
      <c r="O535" s="334"/>
      <c r="P535" s="334"/>
      <c r="Q535" s="334"/>
      <c r="R535" s="334"/>
      <c r="S535" s="334"/>
      <c r="T535" s="334"/>
      <c r="U535" s="334"/>
      <c r="V535" s="334"/>
      <c r="W535" s="334"/>
      <c r="X535" s="334"/>
      <c r="Y535" s="334"/>
      <c r="Z535" s="334"/>
      <c r="AA535" s="334"/>
      <c r="AB535" s="334"/>
      <c r="AC535" s="334"/>
      <c r="AD535" s="334"/>
      <c r="AE535" s="334"/>
      <c r="AF535" s="334"/>
      <c r="AG535" s="334"/>
      <c r="AH535" s="334"/>
      <c r="AI535" s="334"/>
      <c r="AJ535" s="334"/>
      <c r="AK535" s="334"/>
      <c r="AL535" s="334"/>
      <c r="AM535" s="334"/>
      <c r="AN535" s="334"/>
      <c r="AO535" s="334"/>
      <c r="AP535" s="334"/>
      <c r="AQ535" s="334"/>
      <c r="AR535" s="334"/>
      <c r="AS535" s="334"/>
      <c r="AT535" s="335"/>
    </row>
    <row r="536" spans="1:46" ht="21">
      <c r="A536" s="617"/>
      <c r="B536" s="618"/>
      <c r="C536" s="621"/>
      <c r="D536" s="621"/>
      <c r="E536" s="623"/>
      <c r="F536" s="621"/>
      <c r="G536" s="620"/>
      <c r="H536" s="621"/>
      <c r="I536" s="621"/>
      <c r="J536" s="625"/>
      <c r="K536" s="333"/>
      <c r="L536" s="334"/>
      <c r="M536" s="334"/>
      <c r="N536" s="334"/>
      <c r="O536" s="334"/>
      <c r="P536" s="334"/>
      <c r="Q536" s="334"/>
      <c r="R536" s="334"/>
      <c r="S536" s="334"/>
      <c r="T536" s="334"/>
      <c r="U536" s="334"/>
      <c r="V536" s="334"/>
      <c r="W536" s="334"/>
      <c r="X536" s="334"/>
      <c r="Y536" s="334"/>
      <c r="Z536" s="334"/>
      <c r="AA536" s="334"/>
      <c r="AB536" s="334"/>
      <c r="AC536" s="334"/>
      <c r="AD536" s="334"/>
      <c r="AE536" s="334"/>
      <c r="AF536" s="334"/>
      <c r="AG536" s="334"/>
      <c r="AH536" s="334"/>
      <c r="AI536" s="334"/>
      <c r="AJ536" s="334"/>
      <c r="AK536" s="334"/>
      <c r="AL536" s="334"/>
      <c r="AM536" s="334"/>
      <c r="AN536" s="334"/>
      <c r="AO536" s="334"/>
      <c r="AP536" s="334"/>
      <c r="AQ536" s="334"/>
      <c r="AR536" s="334"/>
      <c r="AS536" s="334"/>
      <c r="AT536" s="335"/>
    </row>
    <row r="537" spans="1:46" ht="21">
      <c r="A537" s="656" t="s">
        <v>264</v>
      </c>
      <c r="B537" s="660"/>
      <c r="C537" s="620">
        <v>2</v>
      </c>
      <c r="D537" s="620"/>
      <c r="E537" s="622">
        <v>2.15</v>
      </c>
      <c r="F537" s="620"/>
      <c r="G537" s="661">
        <f>C537*E537</f>
        <v>4.3</v>
      </c>
      <c r="H537" s="620">
        <v>2</v>
      </c>
      <c r="I537" s="620" t="s">
        <v>5</v>
      </c>
      <c r="J537" s="624">
        <f>G537*H537</f>
        <v>8.6</v>
      </c>
      <c r="K537" s="333"/>
      <c r="L537" s="334"/>
      <c r="M537" s="334"/>
      <c r="N537" s="334"/>
      <c r="O537" s="334"/>
      <c r="P537" s="334"/>
      <c r="Q537" s="334"/>
      <c r="R537" s="334"/>
      <c r="S537" s="334"/>
      <c r="T537" s="334"/>
      <c r="U537" s="334"/>
      <c r="V537" s="334"/>
      <c r="W537" s="334"/>
      <c r="X537" s="334"/>
      <c r="Y537" s="334"/>
      <c r="Z537" s="334"/>
      <c r="AA537" s="334"/>
      <c r="AB537" s="334"/>
      <c r="AC537" s="334"/>
      <c r="AD537" s="334"/>
      <c r="AE537" s="334"/>
      <c r="AF537" s="334"/>
      <c r="AG537" s="334"/>
      <c r="AH537" s="334"/>
      <c r="AI537" s="334"/>
      <c r="AJ537" s="334"/>
      <c r="AK537" s="334"/>
      <c r="AL537" s="334"/>
      <c r="AM537" s="334"/>
      <c r="AN537" s="334"/>
      <c r="AO537" s="334"/>
      <c r="AP537" s="334"/>
      <c r="AQ537" s="334"/>
      <c r="AR537" s="334"/>
      <c r="AS537" s="334"/>
      <c r="AT537" s="335"/>
    </row>
    <row r="538" spans="1:46" ht="21">
      <c r="A538" s="617"/>
      <c r="B538" s="618"/>
      <c r="C538" s="621"/>
      <c r="D538" s="621"/>
      <c r="E538" s="623"/>
      <c r="F538" s="621"/>
      <c r="G538" s="620"/>
      <c r="H538" s="621"/>
      <c r="I538" s="621"/>
      <c r="J538" s="625"/>
      <c r="K538" s="333"/>
      <c r="L538" s="334"/>
      <c r="M538" s="334"/>
      <c r="N538" s="334"/>
      <c r="O538" s="334"/>
      <c r="P538" s="334"/>
      <c r="Q538" s="334"/>
      <c r="R538" s="334"/>
      <c r="S538" s="334"/>
      <c r="T538" s="334"/>
      <c r="U538" s="334"/>
      <c r="V538" s="334"/>
      <c r="W538" s="334"/>
      <c r="X538" s="334"/>
      <c r="Y538" s="334"/>
      <c r="Z538" s="334"/>
      <c r="AA538" s="334"/>
      <c r="AB538" s="334"/>
      <c r="AC538" s="334"/>
      <c r="AD538" s="334"/>
      <c r="AE538" s="334"/>
      <c r="AF538" s="334"/>
      <c r="AG538" s="334"/>
      <c r="AH538" s="334"/>
      <c r="AI538" s="334"/>
      <c r="AJ538" s="334"/>
      <c r="AK538" s="334"/>
      <c r="AL538" s="334"/>
      <c r="AM538" s="334"/>
      <c r="AN538" s="334"/>
      <c r="AO538" s="334"/>
      <c r="AP538" s="334"/>
      <c r="AQ538" s="334"/>
      <c r="AR538" s="334"/>
      <c r="AS538" s="334"/>
      <c r="AT538" s="335"/>
    </row>
    <row r="539" spans="1:46" ht="21">
      <c r="A539" s="656" t="s">
        <v>265</v>
      </c>
      <c r="B539" s="660"/>
      <c r="C539" s="620">
        <v>2</v>
      </c>
      <c r="D539" s="620"/>
      <c r="E539" s="622">
        <v>2.15</v>
      </c>
      <c r="F539" s="620"/>
      <c r="G539" s="661">
        <f>C539*E539</f>
        <v>4.3</v>
      </c>
      <c r="H539" s="620">
        <v>2</v>
      </c>
      <c r="I539" s="620" t="s">
        <v>5</v>
      </c>
      <c r="J539" s="624">
        <f>G539*H539</f>
        <v>8.6</v>
      </c>
      <c r="K539" s="333"/>
      <c r="L539" s="334"/>
      <c r="M539" s="334"/>
      <c r="N539" s="334"/>
      <c r="O539" s="334"/>
      <c r="P539" s="334"/>
      <c r="Q539" s="334"/>
      <c r="R539" s="334"/>
      <c r="S539" s="334"/>
      <c r="T539" s="334"/>
      <c r="U539" s="334"/>
      <c r="V539" s="334"/>
      <c r="W539" s="334"/>
      <c r="X539" s="334"/>
      <c r="Y539" s="334"/>
      <c r="Z539" s="334"/>
      <c r="AA539" s="334"/>
      <c r="AB539" s="334"/>
      <c r="AC539" s="334"/>
      <c r="AD539" s="334"/>
      <c r="AE539" s="334"/>
      <c r="AF539" s="334"/>
      <c r="AG539" s="334"/>
      <c r="AH539" s="334"/>
      <c r="AI539" s="334"/>
      <c r="AJ539" s="334"/>
      <c r="AK539" s="334"/>
      <c r="AL539" s="334"/>
      <c r="AM539" s="334"/>
      <c r="AN539" s="334"/>
      <c r="AO539" s="334"/>
      <c r="AP539" s="334"/>
      <c r="AQ539" s="334"/>
      <c r="AR539" s="334"/>
      <c r="AS539" s="334"/>
      <c r="AT539" s="335"/>
    </row>
    <row r="540" spans="1:46" ht="21">
      <c r="A540" s="617"/>
      <c r="B540" s="618"/>
      <c r="C540" s="621"/>
      <c r="D540" s="621"/>
      <c r="E540" s="623"/>
      <c r="F540" s="621"/>
      <c r="G540" s="620"/>
      <c r="H540" s="621"/>
      <c r="I540" s="621"/>
      <c r="J540" s="625"/>
      <c r="K540" s="333"/>
      <c r="L540" s="334"/>
      <c r="M540" s="334"/>
      <c r="N540" s="334"/>
      <c r="O540" s="334"/>
      <c r="P540" s="334"/>
      <c r="Q540" s="334"/>
      <c r="R540" s="334"/>
      <c r="S540" s="334"/>
      <c r="T540" s="334"/>
      <c r="U540" s="334"/>
      <c r="V540" s="334"/>
      <c r="W540" s="334"/>
      <c r="X540" s="334"/>
      <c r="Y540" s="334"/>
      <c r="Z540" s="334"/>
      <c r="AA540" s="334"/>
      <c r="AB540" s="334"/>
      <c r="AC540" s="334"/>
      <c r="AD540" s="334"/>
      <c r="AE540" s="334"/>
      <c r="AF540" s="334"/>
      <c r="AG540" s="334"/>
      <c r="AH540" s="334"/>
      <c r="AI540" s="334"/>
      <c r="AJ540" s="334"/>
      <c r="AK540" s="334"/>
      <c r="AL540" s="334"/>
      <c r="AM540" s="334"/>
      <c r="AN540" s="334"/>
      <c r="AO540" s="334"/>
      <c r="AP540" s="334"/>
      <c r="AQ540" s="334"/>
      <c r="AR540" s="334"/>
      <c r="AS540" s="334"/>
      <c r="AT540" s="335"/>
    </row>
    <row r="541" spans="1:46" ht="21">
      <c r="A541" s="656" t="s">
        <v>266</v>
      </c>
      <c r="B541" s="660"/>
      <c r="C541" s="620">
        <v>6</v>
      </c>
      <c r="D541" s="620"/>
      <c r="E541" s="622">
        <v>3.02</v>
      </c>
      <c r="F541" s="620"/>
      <c r="G541" s="661">
        <f>C541*E541</f>
        <v>18.12</v>
      </c>
      <c r="H541" s="620">
        <v>1</v>
      </c>
      <c r="I541" s="620" t="s">
        <v>5</v>
      </c>
      <c r="J541" s="624">
        <f>G541*H541</f>
        <v>18.12</v>
      </c>
      <c r="K541" s="333"/>
      <c r="L541" s="334"/>
      <c r="M541" s="334"/>
      <c r="N541" s="334"/>
      <c r="O541" s="334"/>
      <c r="P541" s="334"/>
      <c r="Q541" s="334"/>
      <c r="R541" s="334"/>
      <c r="S541" s="334"/>
      <c r="T541" s="334"/>
      <c r="U541" s="334"/>
      <c r="V541" s="334"/>
      <c r="W541" s="334"/>
      <c r="X541" s="334"/>
      <c r="Y541" s="334"/>
      <c r="Z541" s="334"/>
      <c r="AA541" s="334"/>
      <c r="AB541" s="334"/>
      <c r="AC541" s="334"/>
      <c r="AD541" s="334"/>
      <c r="AE541" s="334"/>
      <c r="AF541" s="334"/>
      <c r="AG541" s="334"/>
      <c r="AH541" s="334"/>
      <c r="AI541" s="334"/>
      <c r="AJ541" s="334"/>
      <c r="AK541" s="334"/>
      <c r="AL541" s="334"/>
      <c r="AM541" s="334"/>
      <c r="AN541" s="334"/>
      <c r="AO541" s="334"/>
      <c r="AP541" s="334"/>
      <c r="AQ541" s="334"/>
      <c r="AR541" s="334"/>
      <c r="AS541" s="334"/>
      <c r="AT541" s="335"/>
    </row>
    <row r="542" spans="1:46" ht="21">
      <c r="A542" s="617"/>
      <c r="B542" s="618"/>
      <c r="C542" s="621"/>
      <c r="D542" s="621"/>
      <c r="E542" s="623"/>
      <c r="F542" s="621"/>
      <c r="G542" s="620"/>
      <c r="H542" s="621"/>
      <c r="I542" s="621"/>
      <c r="J542" s="625"/>
      <c r="K542" s="333"/>
      <c r="L542" s="334"/>
      <c r="M542" s="334"/>
      <c r="N542" s="334"/>
      <c r="O542" s="334"/>
      <c r="P542" s="334"/>
      <c r="Q542" s="334"/>
      <c r="R542" s="334"/>
      <c r="S542" s="334"/>
      <c r="T542" s="334"/>
      <c r="U542" s="334"/>
      <c r="V542" s="334"/>
      <c r="W542" s="334"/>
      <c r="X542" s="334"/>
      <c r="Y542" s="334"/>
      <c r="Z542" s="334"/>
      <c r="AA542" s="334"/>
      <c r="AB542" s="334"/>
      <c r="AC542" s="334"/>
      <c r="AD542" s="334"/>
      <c r="AE542" s="334"/>
      <c r="AF542" s="334"/>
      <c r="AG542" s="334"/>
      <c r="AH542" s="334"/>
      <c r="AI542" s="334"/>
      <c r="AJ542" s="334"/>
      <c r="AK542" s="334"/>
      <c r="AL542" s="334"/>
      <c r="AM542" s="334"/>
      <c r="AN542" s="334"/>
      <c r="AO542" s="334"/>
      <c r="AP542" s="334"/>
      <c r="AQ542" s="334"/>
      <c r="AR542" s="334"/>
      <c r="AS542" s="334"/>
      <c r="AT542" s="335"/>
    </row>
    <row r="543" spans="1:46" ht="21">
      <c r="A543" s="656" t="s">
        <v>266</v>
      </c>
      <c r="B543" s="660"/>
      <c r="C543" s="620">
        <v>6</v>
      </c>
      <c r="D543" s="620"/>
      <c r="E543" s="622">
        <v>1</v>
      </c>
      <c r="F543" s="620"/>
      <c r="G543" s="661">
        <f>C543*E543/2</f>
        <v>3</v>
      </c>
      <c r="H543" s="620">
        <v>1</v>
      </c>
      <c r="I543" s="620" t="s">
        <v>5</v>
      </c>
      <c r="J543" s="624">
        <f>G543*H543</f>
        <v>3</v>
      </c>
      <c r="K543" s="333"/>
      <c r="L543" s="334"/>
      <c r="M543" s="334"/>
      <c r="N543" s="334"/>
      <c r="O543" s="334"/>
      <c r="P543" s="334"/>
      <c r="Q543" s="334"/>
      <c r="R543" s="334"/>
      <c r="S543" s="334"/>
      <c r="T543" s="334"/>
      <c r="U543" s="334"/>
      <c r="V543" s="334"/>
      <c r="W543" s="334"/>
      <c r="X543" s="334"/>
      <c r="Y543" s="334"/>
      <c r="Z543" s="334"/>
      <c r="AA543" s="334"/>
      <c r="AB543" s="334"/>
      <c r="AC543" s="334"/>
      <c r="AD543" s="334"/>
      <c r="AE543" s="334"/>
      <c r="AF543" s="334"/>
      <c r="AG543" s="334"/>
      <c r="AH543" s="334"/>
      <c r="AI543" s="334"/>
      <c r="AJ543" s="334"/>
      <c r="AK543" s="334"/>
      <c r="AL543" s="334"/>
      <c r="AM543" s="334"/>
      <c r="AN543" s="334"/>
      <c r="AO543" s="334"/>
      <c r="AP543" s="334"/>
      <c r="AQ543" s="334"/>
      <c r="AR543" s="334"/>
      <c r="AS543" s="334"/>
      <c r="AT543" s="335"/>
    </row>
    <row r="544" spans="1:46" ht="21">
      <c r="A544" s="617"/>
      <c r="B544" s="618"/>
      <c r="C544" s="621"/>
      <c r="D544" s="621"/>
      <c r="E544" s="623"/>
      <c r="F544" s="621"/>
      <c r="G544" s="620"/>
      <c r="H544" s="621"/>
      <c r="I544" s="621"/>
      <c r="J544" s="625"/>
      <c r="K544" s="333"/>
      <c r="L544" s="334"/>
      <c r="M544" s="334"/>
      <c r="N544" s="334"/>
      <c r="O544" s="334"/>
      <c r="P544" s="334"/>
      <c r="Q544" s="334"/>
      <c r="R544" s="334"/>
      <c r="S544" s="334"/>
      <c r="T544" s="334"/>
      <c r="U544" s="334"/>
      <c r="V544" s="334"/>
      <c r="W544" s="334"/>
      <c r="X544" s="334"/>
      <c r="Y544" s="334"/>
      <c r="Z544" s="334"/>
      <c r="AA544" s="334"/>
      <c r="AB544" s="334"/>
      <c r="AC544" s="334"/>
      <c r="AD544" s="334"/>
      <c r="AE544" s="334"/>
      <c r="AF544" s="334"/>
      <c r="AG544" s="334"/>
      <c r="AH544" s="334"/>
      <c r="AI544" s="334"/>
      <c r="AJ544" s="334"/>
      <c r="AK544" s="334"/>
      <c r="AL544" s="334"/>
      <c r="AM544" s="334"/>
      <c r="AN544" s="334"/>
      <c r="AO544" s="334"/>
      <c r="AP544" s="334"/>
      <c r="AQ544" s="334"/>
      <c r="AR544" s="334"/>
      <c r="AS544" s="334"/>
      <c r="AT544" s="335"/>
    </row>
    <row r="545" spans="1:46" ht="21">
      <c r="A545" s="656" t="s">
        <v>267</v>
      </c>
      <c r="B545" s="660"/>
      <c r="C545" s="620">
        <v>1</v>
      </c>
      <c r="D545" s="620"/>
      <c r="E545" s="622">
        <v>0.5</v>
      </c>
      <c r="F545" s="620"/>
      <c r="G545" s="661">
        <f>C545*E545/2</f>
        <v>0.25</v>
      </c>
      <c r="H545" s="620">
        <v>1</v>
      </c>
      <c r="I545" s="620" t="s">
        <v>5</v>
      </c>
      <c r="J545" s="624">
        <f>G545*H545</f>
        <v>0.25</v>
      </c>
      <c r="K545" s="333"/>
      <c r="L545" s="334"/>
      <c r="M545" s="334"/>
      <c r="N545" s="334"/>
      <c r="O545" s="334"/>
      <c r="P545" s="334"/>
      <c r="Q545" s="334"/>
      <c r="R545" s="334"/>
      <c r="S545" s="334"/>
      <c r="T545" s="334"/>
      <c r="U545" s="334"/>
      <c r="V545" s="334"/>
      <c r="W545" s="334"/>
      <c r="X545" s="334"/>
      <c r="Y545" s="334"/>
      <c r="Z545" s="334"/>
      <c r="AA545" s="334"/>
      <c r="AB545" s="334"/>
      <c r="AC545" s="334"/>
      <c r="AD545" s="334"/>
      <c r="AE545" s="334"/>
      <c r="AF545" s="334"/>
      <c r="AG545" s="334"/>
      <c r="AH545" s="334"/>
      <c r="AI545" s="334"/>
      <c r="AJ545" s="334"/>
      <c r="AK545" s="334"/>
      <c r="AL545" s="334"/>
      <c r="AM545" s="334"/>
      <c r="AN545" s="334"/>
      <c r="AO545" s="334"/>
      <c r="AP545" s="334"/>
      <c r="AQ545" s="334"/>
      <c r="AR545" s="334"/>
      <c r="AS545" s="334"/>
      <c r="AT545" s="335"/>
    </row>
    <row r="546" spans="1:46" ht="21">
      <c r="A546" s="617"/>
      <c r="B546" s="618"/>
      <c r="C546" s="621"/>
      <c r="D546" s="621"/>
      <c r="E546" s="623"/>
      <c r="F546" s="621"/>
      <c r="G546" s="620"/>
      <c r="H546" s="621"/>
      <c r="I546" s="621"/>
      <c r="J546" s="625"/>
      <c r="K546" s="333"/>
      <c r="L546" s="334"/>
      <c r="M546" s="334"/>
      <c r="N546" s="334"/>
      <c r="O546" s="334"/>
      <c r="P546" s="334"/>
      <c r="Q546" s="334"/>
      <c r="R546" s="334"/>
      <c r="S546" s="334"/>
      <c r="T546" s="334"/>
      <c r="U546" s="334"/>
      <c r="V546" s="334"/>
      <c r="W546" s="334"/>
      <c r="X546" s="334"/>
      <c r="Y546" s="334"/>
      <c r="Z546" s="334"/>
      <c r="AA546" s="334"/>
      <c r="AB546" s="334"/>
      <c r="AC546" s="334"/>
      <c r="AD546" s="334"/>
      <c r="AE546" s="334"/>
      <c r="AF546" s="334"/>
      <c r="AG546" s="334"/>
      <c r="AH546" s="334"/>
      <c r="AI546" s="334"/>
      <c r="AJ546" s="334"/>
      <c r="AK546" s="334"/>
      <c r="AL546" s="334"/>
      <c r="AM546" s="334"/>
      <c r="AN546" s="334"/>
      <c r="AO546" s="334"/>
      <c r="AP546" s="334"/>
      <c r="AQ546" s="334"/>
      <c r="AR546" s="334"/>
      <c r="AS546" s="334"/>
      <c r="AT546" s="335"/>
    </row>
    <row r="547" spans="1:46" ht="21">
      <c r="A547" s="656"/>
      <c r="B547" s="660"/>
      <c r="C547" s="620"/>
      <c r="D547" s="620"/>
      <c r="E547" s="622"/>
      <c r="F547" s="620"/>
      <c r="G547" s="661"/>
      <c r="H547" s="620"/>
      <c r="I547" s="620"/>
      <c r="J547" s="624"/>
      <c r="K547" s="333"/>
      <c r="L547" s="334"/>
      <c r="M547" s="334"/>
      <c r="N547" s="334"/>
      <c r="O547" s="334"/>
      <c r="P547" s="334"/>
      <c r="Q547" s="334"/>
      <c r="R547" s="334"/>
      <c r="S547" s="334"/>
      <c r="T547" s="334"/>
      <c r="U547" s="334"/>
      <c r="V547" s="334"/>
      <c r="W547" s="334"/>
      <c r="X547" s="334"/>
      <c r="Y547" s="334"/>
      <c r="Z547" s="334"/>
      <c r="AA547" s="334"/>
      <c r="AB547" s="334"/>
      <c r="AC547" s="334"/>
      <c r="AD547" s="334"/>
      <c r="AE547" s="334"/>
      <c r="AF547" s="334"/>
      <c r="AG547" s="334"/>
      <c r="AH547" s="334"/>
      <c r="AI547" s="334"/>
      <c r="AJ547" s="334"/>
      <c r="AK547" s="334"/>
      <c r="AL547" s="334"/>
      <c r="AM547" s="334"/>
      <c r="AN547" s="334"/>
      <c r="AO547" s="334"/>
      <c r="AP547" s="334"/>
      <c r="AQ547" s="334"/>
      <c r="AR547" s="334"/>
      <c r="AS547" s="334"/>
      <c r="AT547" s="335"/>
    </row>
    <row r="548" spans="1:46" ht="21">
      <c r="A548" s="617"/>
      <c r="B548" s="618"/>
      <c r="C548" s="621"/>
      <c r="D548" s="621"/>
      <c r="E548" s="623"/>
      <c r="F548" s="621"/>
      <c r="G548" s="620"/>
      <c r="H548" s="621"/>
      <c r="I548" s="621"/>
      <c r="J548" s="625"/>
      <c r="K548" s="333"/>
      <c r="L548" s="334"/>
      <c r="M548" s="334"/>
      <c r="N548" s="334"/>
      <c r="O548" s="334"/>
      <c r="P548" s="334"/>
      <c r="Q548" s="334"/>
      <c r="R548" s="334"/>
      <c r="S548" s="334"/>
      <c r="T548" s="334"/>
      <c r="U548" s="334"/>
      <c r="V548" s="334"/>
      <c r="W548" s="334"/>
      <c r="X548" s="334"/>
      <c r="Y548" s="334"/>
      <c r="Z548" s="334"/>
      <c r="AA548" s="334"/>
      <c r="AB548" s="334"/>
      <c r="AC548" s="334"/>
      <c r="AD548" s="334"/>
      <c r="AE548" s="334"/>
      <c r="AF548" s="334"/>
      <c r="AG548" s="334"/>
      <c r="AH548" s="334"/>
      <c r="AI548" s="334"/>
      <c r="AJ548" s="334"/>
      <c r="AK548" s="334"/>
      <c r="AL548" s="334"/>
      <c r="AM548" s="334"/>
      <c r="AN548" s="334"/>
      <c r="AO548" s="334"/>
      <c r="AP548" s="334"/>
      <c r="AQ548" s="334"/>
      <c r="AR548" s="334"/>
      <c r="AS548" s="334"/>
      <c r="AT548" s="335"/>
    </row>
    <row r="549" spans="1:46" ht="21">
      <c r="A549" s="656"/>
      <c r="B549" s="660"/>
      <c r="C549" s="620"/>
      <c r="D549" s="620"/>
      <c r="E549" s="622"/>
      <c r="F549" s="620"/>
      <c r="G549" s="661"/>
      <c r="H549" s="620"/>
      <c r="I549" s="620"/>
      <c r="J549" s="624"/>
      <c r="K549" s="333"/>
      <c r="L549" s="334"/>
      <c r="M549" s="334"/>
      <c r="N549" s="334"/>
      <c r="O549" s="334"/>
      <c r="P549" s="334"/>
      <c r="Q549" s="334"/>
      <c r="R549" s="334"/>
      <c r="S549" s="334"/>
      <c r="T549" s="334"/>
      <c r="U549" s="334"/>
      <c r="V549" s="334"/>
      <c r="W549" s="334"/>
      <c r="X549" s="334"/>
      <c r="Y549" s="334"/>
      <c r="Z549" s="334"/>
      <c r="AA549" s="334"/>
      <c r="AB549" s="334"/>
      <c r="AC549" s="334"/>
      <c r="AD549" s="334"/>
      <c r="AE549" s="334"/>
      <c r="AF549" s="334"/>
      <c r="AG549" s="334"/>
      <c r="AH549" s="334"/>
      <c r="AI549" s="334"/>
      <c r="AJ549" s="334"/>
      <c r="AK549" s="334"/>
      <c r="AL549" s="334"/>
      <c r="AM549" s="334"/>
      <c r="AN549" s="334"/>
      <c r="AO549" s="334"/>
      <c r="AP549" s="334"/>
      <c r="AQ549" s="334"/>
      <c r="AR549" s="334"/>
      <c r="AS549" s="334"/>
      <c r="AT549" s="335"/>
    </row>
    <row r="550" spans="1:46" ht="21">
      <c r="A550" s="617"/>
      <c r="B550" s="618"/>
      <c r="C550" s="621"/>
      <c r="D550" s="621"/>
      <c r="E550" s="623"/>
      <c r="F550" s="621"/>
      <c r="G550" s="620"/>
      <c r="H550" s="621"/>
      <c r="I550" s="621"/>
      <c r="J550" s="625"/>
      <c r="K550" s="333"/>
      <c r="L550" s="334"/>
      <c r="M550" s="334"/>
      <c r="N550" s="334"/>
      <c r="O550" s="334"/>
      <c r="P550" s="334"/>
      <c r="Q550" s="334"/>
      <c r="R550" s="334"/>
      <c r="S550" s="334"/>
      <c r="T550" s="334"/>
      <c r="U550" s="334"/>
      <c r="V550" s="334"/>
      <c r="W550" s="334"/>
      <c r="X550" s="334"/>
      <c r="Y550" s="334"/>
      <c r="Z550" s="334"/>
      <c r="AA550" s="334"/>
      <c r="AB550" s="334"/>
      <c r="AC550" s="334"/>
      <c r="AD550" s="334"/>
      <c r="AE550" s="334"/>
      <c r="AF550" s="334"/>
      <c r="AG550" s="334"/>
      <c r="AH550" s="334"/>
      <c r="AI550" s="334"/>
      <c r="AJ550" s="334"/>
      <c r="AK550" s="334"/>
      <c r="AL550" s="334"/>
      <c r="AM550" s="334"/>
      <c r="AN550" s="334"/>
      <c r="AO550" s="334"/>
      <c r="AP550" s="334"/>
      <c r="AQ550" s="334"/>
      <c r="AR550" s="334"/>
      <c r="AS550" s="334"/>
      <c r="AT550" s="335"/>
    </row>
    <row r="551" spans="1:46" ht="21">
      <c r="A551" s="283"/>
      <c r="B551" s="225"/>
      <c r="C551" s="225"/>
      <c r="D551" s="225"/>
      <c r="E551" s="226" t="s">
        <v>121</v>
      </c>
      <c r="F551" s="227">
        <v>2</v>
      </c>
      <c r="G551" s="228" t="s">
        <v>122</v>
      </c>
      <c r="H551" s="229"/>
      <c r="I551" s="230" t="s">
        <v>64</v>
      </c>
      <c r="J551" s="231">
        <f>ROUND(SUM(J525:J550),F551)</f>
        <v>133.16</v>
      </c>
      <c r="K551" s="336"/>
      <c r="L551" s="337"/>
      <c r="M551" s="337"/>
      <c r="N551" s="337"/>
      <c r="O551" s="404">
        <f>O506</f>
        <v>0</v>
      </c>
      <c r="P551" s="337"/>
      <c r="Q551" s="334"/>
      <c r="R551" s="334"/>
      <c r="S551" s="334"/>
      <c r="T551" s="334"/>
      <c r="U551" s="334"/>
      <c r="V551" s="334"/>
      <c r="W551" s="334"/>
      <c r="X551" s="334"/>
      <c r="Y551" s="334"/>
      <c r="Z551" s="334"/>
      <c r="AA551" s="334"/>
      <c r="AB551" s="334"/>
      <c r="AC551" s="334"/>
      <c r="AD551" s="334"/>
      <c r="AE551" s="334"/>
      <c r="AF551" s="334"/>
      <c r="AG551" s="334"/>
      <c r="AH551" s="334"/>
      <c r="AI551" s="334"/>
      <c r="AJ551" s="334"/>
      <c r="AK551" s="334"/>
      <c r="AL551" s="334"/>
      <c r="AM551" s="334"/>
      <c r="AN551" s="334"/>
      <c r="AO551" s="334"/>
      <c r="AP551" s="334"/>
      <c r="AQ551" s="334"/>
      <c r="AR551" s="334"/>
      <c r="AS551" s="334"/>
      <c r="AT551" s="335"/>
    </row>
    <row r="552" spans="1:46" ht="21">
      <c r="A552" s="284"/>
      <c r="B552" s="233"/>
      <c r="C552" s="233"/>
      <c r="D552" s="233"/>
      <c r="E552" s="233"/>
      <c r="F552" s="233"/>
      <c r="G552" s="233"/>
      <c r="H552" s="233"/>
      <c r="I552" s="234"/>
      <c r="J552" s="233"/>
      <c r="K552" s="329"/>
      <c r="L552" s="339"/>
      <c r="M552" s="339"/>
      <c r="N552" s="339"/>
      <c r="O552" s="339"/>
      <c r="P552" s="339"/>
      <c r="Q552" s="340"/>
      <c r="R552" s="340"/>
      <c r="S552" s="340"/>
      <c r="T552" s="340"/>
      <c r="U552" s="340"/>
      <c r="V552" s="340"/>
      <c r="W552" s="340"/>
      <c r="X552" s="340"/>
      <c r="Y552" s="340"/>
      <c r="Z552" s="340"/>
      <c r="AA552" s="340"/>
      <c r="AB552" s="340"/>
      <c r="AC552" s="340"/>
      <c r="AD552" s="340"/>
      <c r="AE552" s="340"/>
      <c r="AF552" s="340"/>
      <c r="AG552" s="340"/>
      <c r="AH552" s="340"/>
      <c r="AI552" s="340"/>
      <c r="AJ552" s="340"/>
      <c r="AK552" s="340"/>
      <c r="AL552" s="340"/>
      <c r="AM552" s="340"/>
      <c r="AN552" s="340"/>
      <c r="AO552" s="340"/>
      <c r="AP552" s="340"/>
      <c r="AQ552" s="340"/>
      <c r="AR552" s="340"/>
      <c r="AS552" s="340"/>
      <c r="AT552" s="341"/>
    </row>
    <row r="553" spans="1:46" ht="21">
      <c r="A553" s="603"/>
      <c r="B553" s="604"/>
      <c r="C553" s="604"/>
      <c r="D553" s="604"/>
      <c r="E553" s="604"/>
      <c r="F553" s="604"/>
      <c r="G553" s="604"/>
      <c r="H553" s="604"/>
      <c r="I553" s="604"/>
      <c r="J553" s="235"/>
      <c r="K553" s="329"/>
      <c r="L553" s="339"/>
      <c r="M553" s="339"/>
      <c r="N553" s="339"/>
      <c r="O553" s="339"/>
      <c r="P553" s="339"/>
      <c r="Q553" s="340"/>
      <c r="R553" s="340"/>
      <c r="S553" s="340"/>
      <c r="T553" s="340"/>
      <c r="U553" s="340"/>
      <c r="V553" s="340"/>
      <c r="W553" s="340"/>
      <c r="X553" s="340"/>
      <c r="Y553" s="340"/>
      <c r="Z553" s="340"/>
      <c r="AA553" s="340"/>
      <c r="AB553" s="340"/>
      <c r="AC553" s="340"/>
      <c r="AD553" s="340"/>
      <c r="AE553" s="340"/>
      <c r="AF553" s="340"/>
      <c r="AG553" s="340"/>
      <c r="AH553" s="340"/>
      <c r="AI553" s="340"/>
      <c r="AJ553" s="340"/>
      <c r="AK553" s="340"/>
      <c r="AL553" s="340"/>
      <c r="AM553" s="340"/>
      <c r="AN553" s="340"/>
      <c r="AO553" s="340"/>
      <c r="AP553" s="340"/>
      <c r="AQ553" s="340"/>
      <c r="AR553" s="340"/>
      <c r="AS553" s="340"/>
      <c r="AT553" s="341"/>
    </row>
    <row r="554" spans="1:46" ht="42">
      <c r="A554" s="285" t="s">
        <v>123</v>
      </c>
      <c r="B554" s="605"/>
      <c r="C554" s="605"/>
      <c r="D554" s="605"/>
      <c r="E554" s="605"/>
      <c r="F554" s="605"/>
      <c r="G554" s="605"/>
      <c r="H554" s="605"/>
      <c r="I554" s="605"/>
      <c r="J554" s="605"/>
      <c r="K554" s="605"/>
      <c r="L554" s="605"/>
      <c r="M554" s="605"/>
      <c r="N554" s="605"/>
      <c r="O554" s="605"/>
      <c r="P554" s="605"/>
      <c r="Q554" s="605"/>
      <c r="R554" s="605"/>
      <c r="S554" s="605"/>
      <c r="T554" s="605"/>
      <c r="U554" s="605"/>
      <c r="V554" s="605"/>
      <c r="W554" s="605"/>
      <c r="X554" s="605"/>
      <c r="Y554" s="605"/>
      <c r="Z554" s="605"/>
      <c r="AA554" s="605"/>
      <c r="AB554" s="605"/>
      <c r="AC554" s="605"/>
      <c r="AD554" s="605"/>
      <c r="AE554" s="605"/>
      <c r="AF554" s="605"/>
      <c r="AG554" s="605"/>
      <c r="AH554" s="605"/>
      <c r="AI554" s="605"/>
      <c r="AJ554" s="605"/>
      <c r="AK554" s="605"/>
      <c r="AL554" s="605"/>
      <c r="AM554" s="605"/>
      <c r="AN554" s="605"/>
      <c r="AO554" s="605"/>
      <c r="AP554" s="605"/>
      <c r="AQ554" s="605"/>
      <c r="AR554" s="605"/>
      <c r="AS554" s="605"/>
      <c r="AT554" s="237"/>
    </row>
    <row r="555" spans="1:46" ht="21">
      <c r="A555" s="286"/>
      <c r="B555" s="606"/>
      <c r="C555" s="606"/>
      <c r="D555" s="606"/>
      <c r="E555" s="606"/>
      <c r="F555" s="606"/>
      <c r="G555" s="606"/>
      <c r="H555" s="606"/>
      <c r="I555" s="606"/>
      <c r="J555" s="606"/>
      <c r="K555" s="606"/>
      <c r="L555" s="606"/>
      <c r="M555" s="606"/>
      <c r="N555" s="606"/>
      <c r="O555" s="606"/>
      <c r="P555" s="606"/>
      <c r="Q555" s="606"/>
      <c r="R555" s="606"/>
      <c r="S555" s="606"/>
      <c r="T555" s="606"/>
      <c r="U555" s="606"/>
      <c r="V555" s="606"/>
      <c r="W555" s="606"/>
      <c r="X555" s="606"/>
      <c r="Y555" s="606"/>
      <c r="Z555" s="606"/>
      <c r="AA555" s="606"/>
      <c r="AB555" s="606"/>
      <c r="AC555" s="606"/>
      <c r="AD555" s="606"/>
      <c r="AE555" s="606"/>
      <c r="AF555" s="606"/>
      <c r="AG555" s="606"/>
      <c r="AH555" s="606"/>
      <c r="AI555" s="606"/>
      <c r="AJ555" s="606"/>
      <c r="AK555" s="606"/>
      <c r="AL555" s="606"/>
      <c r="AM555" s="606"/>
      <c r="AN555" s="606"/>
      <c r="AO555" s="606"/>
      <c r="AP555" s="606"/>
      <c r="AQ555" s="606"/>
      <c r="AR555" s="606"/>
      <c r="AS555" s="606"/>
      <c r="AT555" s="239"/>
    </row>
    <row r="556" spans="1:46" ht="21">
      <c r="A556" s="287"/>
      <c r="B556" s="607"/>
      <c r="C556" s="607"/>
      <c r="D556" s="607"/>
      <c r="E556" s="607"/>
      <c r="F556" s="607"/>
      <c r="G556" s="607"/>
      <c r="H556" s="607"/>
      <c r="I556" s="607"/>
      <c r="J556" s="607"/>
      <c r="K556" s="607"/>
      <c r="L556" s="607"/>
      <c r="M556" s="607"/>
      <c r="N556" s="607"/>
      <c r="O556" s="607"/>
      <c r="P556" s="607"/>
      <c r="Q556" s="607"/>
      <c r="R556" s="607"/>
      <c r="S556" s="607"/>
      <c r="T556" s="607"/>
      <c r="U556" s="607"/>
      <c r="V556" s="607"/>
      <c r="W556" s="607"/>
      <c r="X556" s="607"/>
      <c r="Y556" s="607"/>
      <c r="Z556" s="607"/>
      <c r="AA556" s="607"/>
      <c r="AB556" s="607"/>
      <c r="AC556" s="607"/>
      <c r="AD556" s="607"/>
      <c r="AE556" s="241"/>
      <c r="AF556" s="608" t="str">
        <f>"Item    " &amp; C521 &amp; "    Página   1   de   1  "</f>
        <v xml:space="preserve">Item    5,1    Página   1   de   1  </v>
      </c>
      <c r="AG556" s="609"/>
      <c r="AH556" s="609"/>
      <c r="AI556" s="609"/>
      <c r="AJ556" s="609"/>
      <c r="AK556" s="609"/>
      <c r="AL556" s="609"/>
      <c r="AM556" s="609"/>
      <c r="AN556" s="609"/>
      <c r="AO556" s="609"/>
      <c r="AP556" s="609"/>
      <c r="AQ556" s="609"/>
      <c r="AR556" s="609"/>
      <c r="AS556" s="609"/>
      <c r="AT556" s="609"/>
    </row>
    <row r="557" spans="1:46" ht="21">
      <c r="A557" s="233"/>
      <c r="B557" s="233"/>
      <c r="C557" s="233"/>
      <c r="D557" s="233"/>
      <c r="E557" s="610" t="s">
        <v>75</v>
      </c>
      <c r="F557" s="610"/>
      <c r="G557" s="233"/>
      <c r="H557" s="242"/>
      <c r="I557" s="233"/>
      <c r="J557" s="233"/>
      <c r="K557" s="233"/>
      <c r="L557" s="233"/>
      <c r="M557" s="233"/>
      <c r="N557" s="233"/>
      <c r="O557" s="233"/>
      <c r="P557" s="233"/>
      <c r="Q557" s="233"/>
      <c r="R557" s="233"/>
      <c r="S557" s="233"/>
      <c r="T557" s="233"/>
      <c r="U557" s="233"/>
      <c r="V557" s="233"/>
      <c r="W557" s="233"/>
      <c r="X557" s="233"/>
      <c r="Y557" s="233"/>
      <c r="Z557" s="233"/>
      <c r="AA557" s="233"/>
      <c r="AB557" s="233"/>
      <c r="AC557" s="233"/>
      <c r="AD557" s="233"/>
      <c r="AE557" s="233"/>
      <c r="AF557" s="233"/>
      <c r="AG557" s="233"/>
      <c r="AH557" s="233"/>
      <c r="AI557" s="233"/>
      <c r="AJ557" s="233"/>
      <c r="AK557" s="242"/>
      <c r="AL557" s="242"/>
      <c r="AM557" s="242"/>
      <c r="AN557" s="242"/>
      <c r="AO557" s="242"/>
      <c r="AP557" s="242"/>
      <c r="AQ557" s="242"/>
      <c r="AR557" s="242"/>
      <c r="AS557" s="242"/>
      <c r="AT557" s="242"/>
    </row>
    <row r="558" spans="1:46" ht="21">
      <c r="A558" s="233"/>
      <c r="B558" s="233"/>
      <c r="C558" s="233"/>
      <c r="D558" s="233"/>
      <c r="E558" s="233"/>
      <c r="F558" s="233"/>
      <c r="G558" s="233"/>
      <c r="H558" s="242"/>
      <c r="I558" s="233"/>
      <c r="J558" s="233"/>
      <c r="K558" s="233"/>
      <c r="L558" s="233"/>
      <c r="M558" s="233"/>
      <c r="N558" s="233"/>
      <c r="O558" s="233"/>
      <c r="P558" s="233"/>
      <c r="Q558" s="233"/>
      <c r="R558" s="233"/>
      <c r="S558" s="233"/>
      <c r="T558" s="233"/>
      <c r="U558" s="233"/>
      <c r="V558" s="233"/>
      <c r="W558" s="233"/>
      <c r="X558" s="233"/>
      <c r="Y558" s="233"/>
      <c r="Z558" s="233"/>
      <c r="AA558" s="233"/>
      <c r="AB558" s="233"/>
      <c r="AC558" s="233"/>
      <c r="AD558" s="233"/>
      <c r="AE558" s="233"/>
      <c r="AF558" s="233"/>
      <c r="AG558" s="233"/>
      <c r="AH558" s="233"/>
      <c r="AI558" s="233"/>
      <c r="AJ558" s="233"/>
      <c r="AK558" s="242"/>
      <c r="AL558" s="242"/>
      <c r="AM558" s="242"/>
      <c r="AN558" s="242"/>
      <c r="AO558" s="242"/>
      <c r="AP558" s="242"/>
      <c r="AQ558" s="242"/>
      <c r="AR558" s="242"/>
      <c r="AS558" s="242"/>
      <c r="AT558" s="242"/>
    </row>
    <row r="559" spans="1:46" ht="21">
      <c r="A559" s="233"/>
      <c r="B559" s="233"/>
      <c r="C559" s="233"/>
      <c r="D559" s="233"/>
      <c r="E559" s="233"/>
      <c r="F559" s="233"/>
      <c r="G559" s="233"/>
      <c r="H559" s="242"/>
      <c r="I559" s="233"/>
      <c r="J559" s="233"/>
      <c r="K559" s="233"/>
      <c r="L559" s="233"/>
      <c r="M559" s="233"/>
      <c r="N559" s="233"/>
      <c r="O559" s="233"/>
      <c r="P559" s="233"/>
      <c r="Q559" s="233"/>
      <c r="R559" s="233"/>
      <c r="S559" s="233"/>
      <c r="T559" s="233"/>
      <c r="U559" s="233"/>
      <c r="V559" s="233"/>
      <c r="W559" s="233"/>
      <c r="X559" s="233"/>
      <c r="Y559" s="233"/>
      <c r="Z559" s="233"/>
      <c r="AA559" s="233"/>
      <c r="AB559" s="233"/>
      <c r="AC559" s="233"/>
      <c r="AD559" s="233"/>
      <c r="AE559" s="233"/>
      <c r="AF559" s="233"/>
      <c r="AG559" s="233"/>
      <c r="AH559" s="233"/>
      <c r="AI559" s="233"/>
      <c r="AJ559" s="233"/>
      <c r="AK559" s="242"/>
      <c r="AL559" s="242"/>
      <c r="AM559" s="242"/>
      <c r="AN559" s="242"/>
      <c r="AO559" s="242"/>
      <c r="AP559" s="242"/>
      <c r="AQ559" s="242"/>
      <c r="AR559" s="242"/>
      <c r="AS559" s="242"/>
      <c r="AT559" s="242"/>
    </row>
    <row r="560" spans="1:46" ht="21">
      <c r="A560" s="244"/>
      <c r="B560" s="244"/>
      <c r="C560" s="245"/>
      <c r="D560" s="246"/>
      <c r="E560" s="247"/>
      <c r="F560" s="248"/>
      <c r="G560" s="248"/>
      <c r="H560" s="249"/>
      <c r="I560" s="248"/>
      <c r="J560" s="244"/>
      <c r="K560" s="244"/>
      <c r="L560" s="244"/>
      <c r="M560" s="244"/>
      <c r="N560" s="244"/>
      <c r="O560" s="244"/>
      <c r="P560" s="244"/>
      <c r="Q560" s="244"/>
      <c r="R560" s="244"/>
      <c r="S560" s="244"/>
      <c r="T560" s="244"/>
      <c r="U560" s="244"/>
      <c r="V560" s="244"/>
      <c r="W560" s="244"/>
      <c r="X560" s="244"/>
      <c r="Y560" s="244"/>
      <c r="Z560" s="244"/>
      <c r="AA560" s="244"/>
      <c r="AB560" s="244"/>
      <c r="AC560" s="244"/>
      <c r="AD560" s="244"/>
      <c r="AE560" s="244"/>
      <c r="AF560" s="244"/>
      <c r="AG560" s="244"/>
      <c r="AH560" s="244"/>
      <c r="AI560" s="244"/>
      <c r="AJ560" s="244"/>
      <c r="AK560" s="250"/>
      <c r="AL560" s="250"/>
      <c r="AM560" s="250"/>
      <c r="AN560" s="250"/>
      <c r="AO560" s="250"/>
      <c r="AP560" s="250"/>
      <c r="AQ560" s="250"/>
      <c r="AR560" s="250"/>
      <c r="AS560" s="250"/>
      <c r="AT560" s="250"/>
    </row>
    <row r="561" spans="1:46" ht="40.5" customHeight="1">
      <c r="A561" s="244"/>
      <c r="B561" s="611"/>
      <c r="C561" s="611"/>
      <c r="D561" s="611"/>
      <c r="E561" s="251"/>
      <c r="F561" s="659" t="str">
        <f>+F516</f>
        <v>ARQ. ANTONIO RUIZ TOVAR</v>
      </c>
      <c r="G561" s="659"/>
      <c r="H561" s="659"/>
      <c r="I561" s="659"/>
      <c r="J561" s="252"/>
      <c r="K561" s="252"/>
      <c r="L561" s="252"/>
      <c r="M561" s="252"/>
      <c r="N561" s="252"/>
      <c r="O561" s="252"/>
      <c r="P561" s="252"/>
      <c r="Q561" s="252"/>
      <c r="R561" s="252"/>
      <c r="S561" s="252"/>
      <c r="T561" s="252"/>
      <c r="U561" s="252"/>
      <c r="V561" s="252"/>
      <c r="W561" s="252"/>
      <c r="X561" s="252"/>
      <c r="Y561" s="252"/>
      <c r="Z561" s="244"/>
      <c r="AA561" s="244"/>
      <c r="AB561" s="244"/>
      <c r="AC561" s="244"/>
      <c r="AD561" s="244"/>
      <c r="AE561" s="244"/>
      <c r="AF561" s="244"/>
      <c r="AG561" s="244"/>
      <c r="AH561" s="244"/>
      <c r="AI561" s="244"/>
      <c r="AJ561" s="244"/>
      <c r="AK561" s="244"/>
      <c r="AL561" s="244"/>
      <c r="AM561" s="244"/>
      <c r="AN561" s="244"/>
      <c r="AO561" s="244"/>
      <c r="AP561" s="244"/>
      <c r="AQ561" s="244"/>
      <c r="AR561" s="244"/>
      <c r="AS561" s="244"/>
      <c r="AT561" s="244"/>
    </row>
    <row r="562" spans="1:46" ht="21.6" thickBot="1">
      <c r="A562" s="288"/>
      <c r="B562" s="613"/>
      <c r="C562" s="613"/>
      <c r="D562" s="613"/>
      <c r="E562" s="613"/>
      <c r="F562" s="614" t="str">
        <f>+F517</f>
        <v>PROFESIONAL UNIVERSITARIO</v>
      </c>
      <c r="G562" s="614"/>
      <c r="H562" s="614"/>
      <c r="I562" s="614"/>
      <c r="J562" s="289"/>
      <c r="K562" s="289"/>
      <c r="L562" s="289"/>
      <c r="M562" s="289"/>
      <c r="N562" s="289"/>
      <c r="O562" s="289"/>
      <c r="P562" s="289"/>
      <c r="Q562" s="289"/>
      <c r="R562" s="289"/>
      <c r="S562" s="289"/>
      <c r="T562" s="289"/>
      <c r="U562" s="289"/>
      <c r="V562" s="289"/>
      <c r="W562" s="289"/>
      <c r="X562" s="289"/>
      <c r="Y562" s="289"/>
      <c r="Z562" s="288"/>
      <c r="AA562" s="288"/>
      <c r="AB562" s="288"/>
      <c r="AC562" s="288"/>
      <c r="AD562" s="288"/>
      <c r="AE562" s="288"/>
      <c r="AF562" s="288"/>
      <c r="AG562" s="288"/>
      <c r="AH562" s="288"/>
      <c r="AI562" s="288"/>
      <c r="AJ562" s="288"/>
      <c r="AK562" s="288"/>
      <c r="AL562" s="288"/>
      <c r="AM562" s="288"/>
      <c r="AN562" s="288"/>
      <c r="AO562" s="288"/>
      <c r="AP562" s="288"/>
      <c r="AQ562" s="288"/>
      <c r="AR562" s="288"/>
      <c r="AS562" s="288"/>
      <c r="AT562" s="288"/>
    </row>
    <row r="563" spans="1:46" ht="15.6" thickTop="1" thickBot="1"/>
    <row r="564" spans="1:46" ht="21.6" thickTop="1">
      <c r="A564" s="272" t="s">
        <v>107</v>
      </c>
      <c r="B564" s="273"/>
      <c r="C564" s="274"/>
      <c r="D564" s="275"/>
      <c r="E564" s="276"/>
      <c r="F564" s="276"/>
      <c r="G564" s="277"/>
      <c r="H564" s="278"/>
      <c r="I564" s="277"/>
      <c r="J564" s="279"/>
      <c r="K564" s="279"/>
      <c r="L564" s="279"/>
      <c r="M564" s="279"/>
      <c r="N564" s="279"/>
      <c r="O564" s="279"/>
      <c r="P564" s="279"/>
      <c r="Q564" s="279"/>
      <c r="R564" s="279"/>
      <c r="S564" s="279"/>
      <c r="T564" s="279"/>
      <c r="U564" s="279"/>
      <c r="V564" s="279"/>
      <c r="W564" s="279"/>
      <c r="X564" s="279"/>
      <c r="Y564" s="279"/>
      <c r="Z564" s="277"/>
      <c r="AA564" s="277"/>
      <c r="AB564" s="277"/>
      <c r="AC564" s="277"/>
      <c r="AD564" s="277"/>
      <c r="AE564" s="277"/>
      <c r="AF564" s="277"/>
      <c r="AG564" s="277"/>
      <c r="AH564" s="277"/>
      <c r="AI564" s="277"/>
      <c r="AJ564" s="277"/>
      <c r="AK564" s="277"/>
      <c r="AL564" s="277"/>
      <c r="AM564" s="277"/>
      <c r="AN564" s="277"/>
      <c r="AO564" s="277"/>
      <c r="AP564" s="277"/>
      <c r="AQ564" s="277"/>
      <c r="AR564" s="277"/>
      <c r="AS564" s="277"/>
      <c r="AT564" s="277"/>
    </row>
    <row r="565" spans="1:46" ht="21">
      <c r="A565" s="640" t="s">
        <v>109</v>
      </c>
      <c r="B565" s="640"/>
      <c r="C565" s="641" t="str">
        <f>+'PRESUPUESTO GENERAL'!B33</f>
        <v>PINTURA</v>
      </c>
      <c r="D565" s="642"/>
      <c r="E565" s="643"/>
      <c r="F565" s="643"/>
      <c r="G565" s="643"/>
      <c r="H565" s="643"/>
      <c r="I565" s="643"/>
      <c r="J565" s="643"/>
      <c r="K565" s="643"/>
      <c r="L565" s="643"/>
      <c r="M565" s="643"/>
      <c r="N565" s="643"/>
      <c r="O565" s="643"/>
      <c r="P565" s="643"/>
      <c r="Q565" s="643"/>
      <c r="R565" s="643"/>
      <c r="S565" s="643"/>
      <c r="T565" s="643"/>
      <c r="U565" s="643"/>
      <c r="V565" s="643"/>
      <c r="W565" s="643"/>
      <c r="X565" s="643"/>
      <c r="Y565" s="643"/>
      <c r="Z565" s="643"/>
      <c r="AA565" s="643"/>
      <c r="AB565" s="643"/>
      <c r="AC565" s="643"/>
      <c r="AD565" s="643"/>
      <c r="AE565" s="643"/>
      <c r="AF565" s="644"/>
      <c r="AG565" s="645" t="s">
        <v>8</v>
      </c>
      <c r="AH565" s="646"/>
      <c r="AI565" s="646"/>
      <c r="AJ565" s="646"/>
      <c r="AK565" s="646"/>
      <c r="AL565" s="646"/>
      <c r="AM565" s="647"/>
      <c r="AN565" s="648" t="str">
        <f>+'PRESUPUESTO GENERAL'!C41</f>
        <v>M2</v>
      </c>
      <c r="AO565" s="649"/>
      <c r="AP565" s="649"/>
      <c r="AQ565" s="649"/>
      <c r="AR565" s="649"/>
      <c r="AS565" s="649"/>
      <c r="AT565" s="650"/>
    </row>
    <row r="566" spans="1:46" ht="21">
      <c r="A566" s="651" t="s">
        <v>110</v>
      </c>
      <c r="B566" s="651"/>
      <c r="C566" s="211">
        <f>+'PRESUPUESTO GENERAL'!A35</f>
        <v>5.2</v>
      </c>
      <c r="D566" s="652" t="str">
        <f>+'PRESUPUESTO GENERAL'!B35</f>
        <v>Pintura en vinilo tipo 1</v>
      </c>
      <c r="E566" s="653"/>
      <c r="F566" s="653"/>
      <c r="G566" s="653"/>
      <c r="H566" s="653"/>
      <c r="I566" s="653"/>
      <c r="J566" s="653"/>
      <c r="K566" s="653"/>
      <c r="L566" s="653"/>
      <c r="M566" s="653"/>
      <c r="N566" s="653"/>
      <c r="O566" s="653"/>
      <c r="P566" s="653"/>
      <c r="Q566" s="653"/>
      <c r="R566" s="653"/>
      <c r="S566" s="653"/>
      <c r="T566" s="653"/>
      <c r="U566" s="653"/>
      <c r="V566" s="653"/>
      <c r="W566" s="653"/>
      <c r="X566" s="653"/>
      <c r="Y566" s="653"/>
      <c r="Z566" s="653"/>
      <c r="AA566" s="653"/>
      <c r="AB566" s="653"/>
      <c r="AC566" s="653"/>
      <c r="AD566" s="653"/>
      <c r="AE566" s="653"/>
      <c r="AF566" s="654"/>
      <c r="AG566" s="645" t="s">
        <v>111</v>
      </c>
      <c r="AH566" s="646"/>
      <c r="AI566" s="646"/>
      <c r="AJ566" s="646"/>
      <c r="AK566" s="646"/>
      <c r="AL566" s="646"/>
      <c r="AM566" s="647"/>
      <c r="AN566" s="655">
        <f t="shared" ref="AN566" si="24">+J594</f>
        <v>133.16</v>
      </c>
      <c r="AO566" s="649"/>
      <c r="AP566" s="649"/>
      <c r="AQ566" s="649"/>
      <c r="AR566" s="649"/>
      <c r="AS566" s="649"/>
      <c r="AT566" s="650"/>
    </row>
    <row r="567" spans="1:46" ht="21">
      <c r="A567" s="213"/>
      <c r="B567" s="213"/>
      <c r="C567" s="213"/>
      <c r="D567" s="213"/>
      <c r="E567" s="213"/>
      <c r="F567" s="213"/>
      <c r="G567" s="213"/>
      <c r="H567" s="214"/>
      <c r="I567" s="213"/>
      <c r="J567" s="213"/>
      <c r="K567" s="627"/>
      <c r="L567" s="627"/>
      <c r="M567" s="627"/>
      <c r="N567" s="627"/>
      <c r="O567" s="627"/>
      <c r="P567" s="627"/>
      <c r="Q567" s="627"/>
      <c r="R567" s="627"/>
      <c r="S567" s="627"/>
      <c r="T567" s="627"/>
      <c r="U567" s="627"/>
      <c r="V567" s="627"/>
      <c r="W567" s="627"/>
      <c r="X567" s="627"/>
      <c r="Y567" s="627"/>
      <c r="Z567" s="627"/>
      <c r="AA567" s="628"/>
      <c r="AB567" s="627"/>
      <c r="AC567" s="627"/>
      <c r="AD567" s="627"/>
      <c r="AE567" s="627"/>
      <c r="AF567" s="627"/>
      <c r="AG567" s="627"/>
      <c r="AH567" s="627"/>
      <c r="AI567" s="627"/>
      <c r="AJ567" s="627"/>
      <c r="AK567" s="627"/>
      <c r="AL567" s="627"/>
      <c r="AM567" s="627"/>
      <c r="AN567" s="627"/>
      <c r="AO567" s="627"/>
      <c r="AP567" s="627"/>
      <c r="AQ567" s="627"/>
      <c r="AR567" s="627"/>
      <c r="AS567" s="627"/>
      <c r="AT567" s="627"/>
    </row>
    <row r="568" spans="1:46" ht="21">
      <c r="A568" s="629" t="s">
        <v>112</v>
      </c>
      <c r="B568" s="610"/>
      <c r="C568" s="630" t="s">
        <v>113</v>
      </c>
      <c r="D568" s="630"/>
      <c r="E568" s="630"/>
      <c r="F568" s="630"/>
      <c r="G568" s="630" t="s">
        <v>114</v>
      </c>
      <c r="H568" s="631" t="s">
        <v>115</v>
      </c>
      <c r="I568" s="630" t="s">
        <v>116</v>
      </c>
      <c r="J568" s="630" t="s">
        <v>64</v>
      </c>
      <c r="K568" s="633"/>
      <c r="L568" s="633"/>
      <c r="M568" s="633"/>
      <c r="N568" s="633"/>
      <c r="O568" s="633"/>
      <c r="P568" s="633"/>
      <c r="Q568" s="633"/>
      <c r="R568" s="633"/>
      <c r="S568" s="633"/>
      <c r="T568" s="633"/>
      <c r="U568" s="633"/>
      <c r="V568" s="633"/>
      <c r="W568" s="633"/>
      <c r="X568" s="633"/>
      <c r="Y568" s="633"/>
      <c r="Z568" s="633"/>
      <c r="AA568" s="633"/>
      <c r="AB568" s="633"/>
      <c r="AC568" s="633"/>
      <c r="AD568" s="633"/>
      <c r="AE568" s="633"/>
      <c r="AF568" s="633"/>
      <c r="AG568" s="633"/>
      <c r="AH568" s="633"/>
      <c r="AI568" s="633"/>
      <c r="AJ568" s="633"/>
      <c r="AK568" s="633"/>
      <c r="AL568" s="633"/>
      <c r="AM568" s="633"/>
      <c r="AN568" s="633"/>
      <c r="AO568" s="633"/>
      <c r="AP568" s="633"/>
      <c r="AQ568" s="633"/>
      <c r="AR568" s="633"/>
      <c r="AS568" s="633"/>
      <c r="AT568" s="633"/>
    </row>
    <row r="569" spans="1:46" ht="21">
      <c r="A569" s="603"/>
      <c r="B569" s="604"/>
      <c r="C569" s="215" t="s">
        <v>117</v>
      </c>
      <c r="D569" s="215" t="s">
        <v>118</v>
      </c>
      <c r="E569" s="215" t="s">
        <v>119</v>
      </c>
      <c r="F569" s="215" t="s">
        <v>120</v>
      </c>
      <c r="G569" s="630"/>
      <c r="H569" s="632"/>
      <c r="I569" s="630"/>
      <c r="J569" s="630"/>
      <c r="K569" s="633"/>
      <c r="L569" s="633"/>
      <c r="M569" s="633"/>
      <c r="N569" s="633"/>
      <c r="O569" s="633"/>
      <c r="P569" s="633"/>
      <c r="Q569" s="633"/>
      <c r="R569" s="633"/>
      <c r="S569" s="633"/>
      <c r="T569" s="633"/>
      <c r="U569" s="633"/>
      <c r="V569" s="633"/>
      <c r="W569" s="633"/>
      <c r="X569" s="633"/>
      <c r="Y569" s="633"/>
      <c r="Z569" s="633"/>
      <c r="AA569" s="633"/>
      <c r="AB569" s="633"/>
      <c r="AC569" s="633"/>
      <c r="AD569" s="633"/>
      <c r="AE569" s="633"/>
      <c r="AF569" s="633"/>
      <c r="AG569" s="633"/>
      <c r="AH569" s="633"/>
      <c r="AI569" s="633"/>
      <c r="AJ569" s="633"/>
      <c r="AK569" s="633"/>
      <c r="AL569" s="633"/>
      <c r="AM569" s="633"/>
      <c r="AN569" s="633"/>
      <c r="AO569" s="633"/>
      <c r="AP569" s="633"/>
      <c r="AQ569" s="633"/>
      <c r="AR569" s="633"/>
      <c r="AS569" s="633"/>
      <c r="AT569" s="633"/>
    </row>
    <row r="570" spans="1:46" ht="21">
      <c r="A570" s="634"/>
      <c r="B570" s="635"/>
      <c r="C570" s="638"/>
      <c r="D570" s="638"/>
      <c r="E570" s="638"/>
      <c r="F570" s="638"/>
      <c r="G570" s="638"/>
      <c r="H570" s="638"/>
      <c r="I570" s="638"/>
      <c r="J570" s="638"/>
      <c r="K570" s="333"/>
      <c r="L570" s="334"/>
      <c r="M570" s="334"/>
      <c r="N570" s="334"/>
      <c r="O570" s="334"/>
      <c r="P570" s="334"/>
      <c r="Q570" s="334"/>
      <c r="R570" s="334"/>
      <c r="S570" s="334"/>
      <c r="T570" s="334"/>
      <c r="U570" s="334"/>
      <c r="V570" s="334"/>
      <c r="W570" s="334"/>
      <c r="X570" s="334"/>
      <c r="Y570" s="334"/>
      <c r="Z570" s="334"/>
      <c r="AA570" s="334"/>
      <c r="AB570" s="334"/>
      <c r="AC570" s="334"/>
      <c r="AD570" s="334"/>
      <c r="AE570" s="334"/>
      <c r="AF570" s="334"/>
      <c r="AG570" s="334"/>
      <c r="AH570" s="334"/>
      <c r="AI570" s="334"/>
      <c r="AJ570" s="334"/>
      <c r="AK570" s="334"/>
      <c r="AL570" s="334"/>
      <c r="AM570" s="334"/>
      <c r="AN570" s="334"/>
      <c r="AO570" s="334"/>
      <c r="AP570" s="334"/>
      <c r="AQ570" s="334"/>
      <c r="AR570" s="334"/>
      <c r="AS570" s="334"/>
      <c r="AT570" s="335"/>
    </row>
    <row r="571" spans="1:46" ht="21">
      <c r="A571" s="636"/>
      <c r="B571" s="637"/>
      <c r="C571" s="639"/>
      <c r="D571" s="639"/>
      <c r="E571" s="639"/>
      <c r="F571" s="639"/>
      <c r="G571" s="639"/>
      <c r="H571" s="639"/>
      <c r="I571" s="639"/>
      <c r="J571" s="639"/>
      <c r="K571" s="333"/>
      <c r="L571" s="334"/>
      <c r="M571" s="334"/>
      <c r="N571" s="334"/>
      <c r="O571" s="334"/>
      <c r="P571" s="334"/>
      <c r="Q571" s="334"/>
      <c r="R571" s="334"/>
      <c r="S571" s="334"/>
      <c r="T571" s="334"/>
      <c r="U571" s="334"/>
      <c r="V571" s="334"/>
      <c r="W571" s="334"/>
      <c r="X571" s="334"/>
      <c r="Y571" s="334"/>
      <c r="Z571" s="334"/>
      <c r="AA571" s="334"/>
      <c r="AB571" s="334"/>
      <c r="AC571" s="334"/>
      <c r="AD571" s="334"/>
      <c r="AE571" s="334"/>
      <c r="AF571" s="334"/>
      <c r="AG571" s="334"/>
      <c r="AH571" s="334"/>
      <c r="AI571" s="334"/>
      <c r="AJ571" s="334"/>
      <c r="AK571" s="334"/>
      <c r="AL571" s="334"/>
      <c r="AM571" s="334"/>
      <c r="AN571" s="334"/>
      <c r="AO571" s="334"/>
      <c r="AP571" s="334"/>
      <c r="AQ571" s="334"/>
      <c r="AR571" s="334"/>
      <c r="AS571" s="334"/>
      <c r="AT571" s="335"/>
    </row>
    <row r="572" spans="1:46" ht="21" customHeight="1">
      <c r="A572" s="656" t="s">
        <v>260</v>
      </c>
      <c r="B572" s="660"/>
      <c r="C572" s="620">
        <v>9</v>
      </c>
      <c r="D572" s="620"/>
      <c r="E572" s="622">
        <v>2.5</v>
      </c>
      <c r="F572" s="620"/>
      <c r="G572" s="661">
        <f>C572*E572</f>
        <v>22.5</v>
      </c>
      <c r="H572" s="620">
        <v>2</v>
      </c>
      <c r="I572" s="620" t="s">
        <v>5</v>
      </c>
      <c r="J572" s="624">
        <f>G572*H572</f>
        <v>45</v>
      </c>
      <c r="K572" s="333"/>
      <c r="L572" s="334"/>
      <c r="M572" s="334"/>
      <c r="N572" s="334"/>
      <c r="O572" s="334"/>
      <c r="P572" s="334"/>
      <c r="Q572" s="334"/>
      <c r="R572" s="334"/>
      <c r="S572" s="334"/>
      <c r="T572" s="334"/>
      <c r="U572" s="334"/>
      <c r="V572" s="334"/>
      <c r="W572" s="334"/>
      <c r="X572" s="334"/>
      <c r="Y572" s="334"/>
      <c r="Z572" s="334"/>
      <c r="AA572" s="334"/>
      <c r="AB572" s="334"/>
      <c r="AC572" s="334"/>
      <c r="AD572" s="334"/>
      <c r="AE572" s="334"/>
      <c r="AF572" s="334"/>
      <c r="AG572" s="334"/>
      <c r="AH572" s="334"/>
      <c r="AI572" s="334"/>
      <c r="AJ572" s="334"/>
      <c r="AK572" s="334"/>
      <c r="AL572" s="334"/>
      <c r="AM572" s="334"/>
      <c r="AN572" s="334"/>
      <c r="AO572" s="334"/>
      <c r="AP572" s="334"/>
      <c r="AQ572" s="334"/>
      <c r="AR572" s="334"/>
      <c r="AS572" s="334"/>
      <c r="AT572" s="335"/>
    </row>
    <row r="573" spans="1:46" ht="21">
      <c r="A573" s="617"/>
      <c r="B573" s="618"/>
      <c r="C573" s="621"/>
      <c r="D573" s="621"/>
      <c r="E573" s="623"/>
      <c r="F573" s="621"/>
      <c r="G573" s="620"/>
      <c r="H573" s="621"/>
      <c r="I573" s="621"/>
      <c r="J573" s="625"/>
      <c r="K573" s="333"/>
      <c r="L573" s="334"/>
      <c r="M573" s="334"/>
      <c r="N573" s="334"/>
      <c r="O573" s="334"/>
      <c r="P573" s="334"/>
      <c r="Q573" s="334"/>
      <c r="R573" s="334"/>
      <c r="S573" s="334"/>
      <c r="T573" s="334"/>
      <c r="U573" s="334"/>
      <c r="V573" s="334"/>
      <c r="W573" s="334"/>
      <c r="X573" s="334"/>
      <c r="Y573" s="334"/>
      <c r="Z573" s="334"/>
      <c r="AA573" s="334"/>
      <c r="AB573" s="334"/>
      <c r="AC573" s="334"/>
      <c r="AD573" s="334"/>
      <c r="AE573" s="334"/>
      <c r="AF573" s="334"/>
      <c r="AG573" s="334"/>
      <c r="AH573" s="334"/>
      <c r="AI573" s="334"/>
      <c r="AJ573" s="334"/>
      <c r="AK573" s="334"/>
      <c r="AL573" s="334"/>
      <c r="AM573" s="334"/>
      <c r="AN573" s="334"/>
      <c r="AO573" s="334"/>
      <c r="AP573" s="334"/>
      <c r="AQ573" s="334"/>
      <c r="AR573" s="334"/>
      <c r="AS573" s="334"/>
      <c r="AT573" s="335"/>
    </row>
    <row r="574" spans="1:46" ht="21" customHeight="1">
      <c r="A574" s="656" t="s">
        <v>260</v>
      </c>
      <c r="B574" s="660"/>
      <c r="C574" s="620">
        <v>9</v>
      </c>
      <c r="D574" s="620"/>
      <c r="E574" s="622">
        <v>1</v>
      </c>
      <c r="F574" s="620"/>
      <c r="G574" s="661">
        <f>C574*E574</f>
        <v>9</v>
      </c>
      <c r="H574" s="620">
        <v>2</v>
      </c>
      <c r="I574" s="620" t="s">
        <v>5</v>
      </c>
      <c r="J574" s="624">
        <f>G574*H574</f>
        <v>18</v>
      </c>
      <c r="K574" s="333"/>
      <c r="L574" s="334"/>
      <c r="M574" s="334"/>
      <c r="N574" s="334"/>
      <c r="O574" s="334"/>
      <c r="P574" s="334"/>
      <c r="Q574" s="334"/>
      <c r="R574" s="334"/>
      <c r="S574" s="334"/>
      <c r="T574" s="334"/>
      <c r="U574" s="334"/>
      <c r="V574" s="334"/>
      <c r="W574" s="334"/>
      <c r="X574" s="334"/>
      <c r="Y574" s="334"/>
      <c r="Z574" s="334"/>
      <c r="AA574" s="334"/>
      <c r="AB574" s="334"/>
      <c r="AC574" s="334"/>
      <c r="AD574" s="334"/>
      <c r="AE574" s="334"/>
      <c r="AF574" s="334"/>
      <c r="AG574" s="334"/>
      <c r="AH574" s="334"/>
      <c r="AI574" s="334"/>
      <c r="AJ574" s="334"/>
      <c r="AK574" s="334"/>
      <c r="AL574" s="334"/>
      <c r="AM574" s="334"/>
      <c r="AN574" s="334"/>
      <c r="AO574" s="334"/>
      <c r="AP574" s="334"/>
      <c r="AQ574" s="334"/>
      <c r="AR574" s="334"/>
      <c r="AS574" s="334"/>
      <c r="AT574" s="335"/>
    </row>
    <row r="575" spans="1:46" ht="21">
      <c r="A575" s="617"/>
      <c r="B575" s="618"/>
      <c r="C575" s="621"/>
      <c r="D575" s="621"/>
      <c r="E575" s="623"/>
      <c r="F575" s="621"/>
      <c r="G575" s="620"/>
      <c r="H575" s="621"/>
      <c r="I575" s="621"/>
      <c r="J575" s="625"/>
      <c r="K575" s="333"/>
      <c r="L575" s="334"/>
      <c r="M575" s="334"/>
      <c r="N575" s="334"/>
      <c r="O575" s="334"/>
      <c r="P575" s="334"/>
      <c r="Q575" s="334"/>
      <c r="R575" s="334"/>
      <c r="S575" s="334"/>
      <c r="T575" s="334"/>
      <c r="U575" s="334"/>
      <c r="V575" s="334"/>
      <c r="W575" s="334"/>
      <c r="X575" s="334"/>
      <c r="Y575" s="334"/>
      <c r="Z575" s="334"/>
      <c r="AA575" s="334"/>
      <c r="AB575" s="334"/>
      <c r="AC575" s="334"/>
      <c r="AD575" s="334"/>
      <c r="AE575" s="334"/>
      <c r="AF575" s="334"/>
      <c r="AG575" s="334"/>
      <c r="AH575" s="334"/>
      <c r="AI575" s="334"/>
      <c r="AJ575" s="334"/>
      <c r="AK575" s="334"/>
      <c r="AL575" s="334"/>
      <c r="AM575" s="334"/>
      <c r="AN575" s="334"/>
      <c r="AO575" s="334"/>
      <c r="AP575" s="334"/>
      <c r="AQ575" s="334"/>
      <c r="AR575" s="334"/>
      <c r="AS575" s="334"/>
      <c r="AT575" s="335"/>
    </row>
    <row r="576" spans="1:46" ht="21" customHeight="1">
      <c r="A576" s="656" t="s">
        <v>262</v>
      </c>
      <c r="B576" s="660"/>
      <c r="C576" s="620">
        <v>2.71</v>
      </c>
      <c r="D576" s="620"/>
      <c r="E576" s="622">
        <v>2.15</v>
      </c>
      <c r="F576" s="620"/>
      <c r="G576" s="661">
        <f>C576*E576</f>
        <v>5.8264999999999993</v>
      </c>
      <c r="H576" s="620">
        <v>2</v>
      </c>
      <c r="I576" s="620" t="s">
        <v>5</v>
      </c>
      <c r="J576" s="624">
        <f>G576*H576</f>
        <v>11.652999999999999</v>
      </c>
      <c r="K576" s="333"/>
      <c r="L576" s="334"/>
      <c r="M576" s="334"/>
      <c r="N576" s="334"/>
      <c r="O576" s="334"/>
      <c r="P576" s="334"/>
      <c r="Q576" s="334"/>
      <c r="R576" s="334"/>
      <c r="S576" s="334"/>
      <c r="T576" s="334"/>
      <c r="U576" s="334"/>
      <c r="V576" s="334"/>
      <c r="W576" s="334"/>
      <c r="X576" s="334"/>
      <c r="Y576" s="334"/>
      <c r="Z576" s="334"/>
      <c r="AA576" s="334"/>
      <c r="AB576" s="334"/>
      <c r="AC576" s="334"/>
      <c r="AD576" s="334"/>
      <c r="AE576" s="334"/>
      <c r="AF576" s="334"/>
      <c r="AG576" s="334"/>
      <c r="AH576" s="334"/>
      <c r="AI576" s="334"/>
      <c r="AJ576" s="334"/>
      <c r="AK576" s="334"/>
      <c r="AL576" s="334"/>
      <c r="AM576" s="334"/>
      <c r="AN576" s="334"/>
      <c r="AO576" s="334"/>
      <c r="AP576" s="334"/>
      <c r="AQ576" s="334"/>
      <c r="AR576" s="334"/>
      <c r="AS576" s="334"/>
      <c r="AT576" s="335"/>
    </row>
    <row r="577" spans="1:46" ht="21">
      <c r="A577" s="617"/>
      <c r="B577" s="618"/>
      <c r="C577" s="621"/>
      <c r="D577" s="621"/>
      <c r="E577" s="623"/>
      <c r="F577" s="621"/>
      <c r="G577" s="620"/>
      <c r="H577" s="621"/>
      <c r="I577" s="621"/>
      <c r="J577" s="625"/>
      <c r="K577" s="333"/>
      <c r="L577" s="334"/>
      <c r="M577" s="334"/>
      <c r="N577" s="334"/>
      <c r="O577" s="334"/>
      <c r="P577" s="334"/>
      <c r="Q577" s="334"/>
      <c r="R577" s="334"/>
      <c r="S577" s="334"/>
      <c r="T577" s="334"/>
      <c r="U577" s="334"/>
      <c r="V577" s="334"/>
      <c r="W577" s="334"/>
      <c r="X577" s="334"/>
      <c r="Y577" s="334"/>
      <c r="Z577" s="334"/>
      <c r="AA577" s="334"/>
      <c r="AB577" s="334"/>
      <c r="AC577" s="334"/>
      <c r="AD577" s="334"/>
      <c r="AE577" s="334"/>
      <c r="AF577" s="334"/>
      <c r="AG577" s="334"/>
      <c r="AH577" s="334"/>
      <c r="AI577" s="334"/>
      <c r="AJ577" s="334"/>
      <c r="AK577" s="334"/>
      <c r="AL577" s="334"/>
      <c r="AM577" s="334"/>
      <c r="AN577" s="334"/>
      <c r="AO577" s="334"/>
      <c r="AP577" s="334"/>
      <c r="AQ577" s="334"/>
      <c r="AR577" s="334"/>
      <c r="AS577" s="334"/>
      <c r="AT577" s="335"/>
    </row>
    <row r="578" spans="1:46" ht="21" customHeight="1">
      <c r="A578" s="656" t="s">
        <v>261</v>
      </c>
      <c r="B578" s="660"/>
      <c r="C578" s="620">
        <v>3.24</v>
      </c>
      <c r="D578" s="620"/>
      <c r="E578" s="622">
        <v>2.15</v>
      </c>
      <c r="F578" s="620"/>
      <c r="G578" s="661">
        <f>C578*E578</f>
        <v>6.9660000000000002</v>
      </c>
      <c r="H578" s="620">
        <v>2</v>
      </c>
      <c r="I578" s="620" t="s">
        <v>5</v>
      </c>
      <c r="J578" s="624">
        <f>G578*H578</f>
        <v>13.932</v>
      </c>
      <c r="K578" s="333"/>
      <c r="L578" s="334"/>
      <c r="M578" s="334"/>
      <c r="N578" s="334"/>
      <c r="O578" s="334"/>
      <c r="P578" s="334"/>
      <c r="Q578" s="334"/>
      <c r="R578" s="334"/>
      <c r="S578" s="334"/>
      <c r="T578" s="334"/>
      <c r="U578" s="334"/>
      <c r="V578" s="334"/>
      <c r="W578" s="334"/>
      <c r="X578" s="334"/>
      <c r="Y578" s="334"/>
      <c r="Z578" s="334"/>
      <c r="AA578" s="334"/>
      <c r="AB578" s="334"/>
      <c r="AC578" s="334"/>
      <c r="AD578" s="334"/>
      <c r="AE578" s="334"/>
      <c r="AF578" s="334"/>
      <c r="AG578" s="334"/>
      <c r="AH578" s="334"/>
      <c r="AI578" s="334"/>
      <c r="AJ578" s="334"/>
      <c r="AK578" s="334"/>
      <c r="AL578" s="334"/>
      <c r="AM578" s="334"/>
      <c r="AN578" s="334"/>
      <c r="AO578" s="334"/>
      <c r="AP578" s="334"/>
      <c r="AQ578" s="334"/>
      <c r="AR578" s="334"/>
      <c r="AS578" s="334"/>
      <c r="AT578" s="335"/>
    </row>
    <row r="579" spans="1:46" ht="21">
      <c r="A579" s="617"/>
      <c r="B579" s="618"/>
      <c r="C579" s="621"/>
      <c r="D579" s="621"/>
      <c r="E579" s="623"/>
      <c r="F579" s="621"/>
      <c r="G579" s="620"/>
      <c r="H579" s="621"/>
      <c r="I579" s="621"/>
      <c r="J579" s="625"/>
      <c r="K579" s="333"/>
      <c r="L579" s="334"/>
      <c r="M579" s="334"/>
      <c r="N579" s="334"/>
      <c r="O579" s="334"/>
      <c r="P579" s="334"/>
      <c r="Q579" s="334"/>
      <c r="R579" s="334"/>
      <c r="S579" s="334"/>
      <c r="T579" s="334"/>
      <c r="U579" s="334"/>
      <c r="V579" s="334"/>
      <c r="W579" s="334"/>
      <c r="X579" s="334"/>
      <c r="Y579" s="334"/>
      <c r="Z579" s="334"/>
      <c r="AA579" s="334"/>
      <c r="AB579" s="334"/>
      <c r="AC579" s="334"/>
      <c r="AD579" s="334"/>
      <c r="AE579" s="334"/>
      <c r="AF579" s="334"/>
      <c r="AG579" s="334"/>
      <c r="AH579" s="334"/>
      <c r="AI579" s="334"/>
      <c r="AJ579" s="334"/>
      <c r="AK579" s="334"/>
      <c r="AL579" s="334"/>
      <c r="AM579" s="334"/>
      <c r="AN579" s="334"/>
      <c r="AO579" s="334"/>
      <c r="AP579" s="334"/>
      <c r="AQ579" s="334"/>
      <c r="AR579" s="334"/>
      <c r="AS579" s="334"/>
      <c r="AT579" s="335"/>
    </row>
    <row r="580" spans="1:46" ht="21" customHeight="1">
      <c r="A580" s="656" t="s">
        <v>263</v>
      </c>
      <c r="B580" s="660"/>
      <c r="C580" s="620">
        <v>6</v>
      </c>
      <c r="D580" s="620"/>
      <c r="E580" s="622">
        <v>1</v>
      </c>
      <c r="F580" s="620"/>
      <c r="G580" s="661">
        <f>C580*E580/2</f>
        <v>3</v>
      </c>
      <c r="H580" s="620">
        <v>2</v>
      </c>
      <c r="I580" s="620" t="s">
        <v>5</v>
      </c>
      <c r="J580" s="624">
        <f>G580*H580</f>
        <v>6</v>
      </c>
      <c r="K580" s="333"/>
      <c r="L580" s="334"/>
      <c r="M580" s="334"/>
      <c r="N580" s="334"/>
      <c r="O580" s="334"/>
      <c r="P580" s="334"/>
      <c r="Q580" s="334"/>
      <c r="R580" s="334"/>
      <c r="S580" s="334"/>
      <c r="T580" s="334"/>
      <c r="U580" s="334"/>
      <c r="V580" s="334"/>
      <c r="W580" s="334"/>
      <c r="X580" s="334"/>
      <c r="Y580" s="334"/>
      <c r="Z580" s="334"/>
      <c r="AA580" s="334"/>
      <c r="AB580" s="334"/>
      <c r="AC580" s="334"/>
      <c r="AD580" s="334"/>
      <c r="AE580" s="334"/>
      <c r="AF580" s="334"/>
      <c r="AG580" s="334"/>
      <c r="AH580" s="334"/>
      <c r="AI580" s="334"/>
      <c r="AJ580" s="334"/>
      <c r="AK580" s="334"/>
      <c r="AL580" s="334"/>
      <c r="AM580" s="334"/>
      <c r="AN580" s="334"/>
      <c r="AO580" s="334"/>
      <c r="AP580" s="334"/>
      <c r="AQ580" s="334"/>
      <c r="AR580" s="334"/>
      <c r="AS580" s="334"/>
      <c r="AT580" s="335"/>
    </row>
    <row r="581" spans="1:46" ht="21">
      <c r="A581" s="617"/>
      <c r="B581" s="618"/>
      <c r="C581" s="621"/>
      <c r="D581" s="621"/>
      <c r="E581" s="623"/>
      <c r="F581" s="621"/>
      <c r="G581" s="620"/>
      <c r="H581" s="621"/>
      <c r="I581" s="621"/>
      <c r="J581" s="625"/>
      <c r="K581" s="333"/>
      <c r="L581" s="334"/>
      <c r="M581" s="334"/>
      <c r="N581" s="334"/>
      <c r="O581" s="334"/>
      <c r="P581" s="334"/>
      <c r="Q581" s="334"/>
      <c r="R581" s="334"/>
      <c r="S581" s="334"/>
      <c r="T581" s="334"/>
      <c r="U581" s="334"/>
      <c r="V581" s="334"/>
      <c r="W581" s="334"/>
      <c r="X581" s="334"/>
      <c r="Y581" s="334"/>
      <c r="Z581" s="334"/>
      <c r="AA581" s="334"/>
      <c r="AB581" s="334"/>
      <c r="AC581" s="334"/>
      <c r="AD581" s="334"/>
      <c r="AE581" s="334"/>
      <c r="AF581" s="334"/>
      <c r="AG581" s="334"/>
      <c r="AH581" s="334"/>
      <c r="AI581" s="334"/>
      <c r="AJ581" s="334"/>
      <c r="AK581" s="334"/>
      <c r="AL581" s="334"/>
      <c r="AM581" s="334"/>
      <c r="AN581" s="334"/>
      <c r="AO581" s="334"/>
      <c r="AP581" s="334"/>
      <c r="AQ581" s="334"/>
      <c r="AR581" s="334"/>
      <c r="AS581" s="334"/>
      <c r="AT581" s="335"/>
    </row>
    <row r="582" spans="1:46" ht="21" customHeight="1">
      <c r="A582" s="656" t="s">
        <v>264</v>
      </c>
      <c r="B582" s="660"/>
      <c r="C582" s="620">
        <v>2</v>
      </c>
      <c r="D582" s="620"/>
      <c r="E582" s="622">
        <v>2.15</v>
      </c>
      <c r="F582" s="620"/>
      <c r="G582" s="661">
        <f>C582*E582</f>
        <v>4.3</v>
      </c>
      <c r="H582" s="620">
        <v>2</v>
      </c>
      <c r="I582" s="620" t="s">
        <v>5</v>
      </c>
      <c r="J582" s="624">
        <f>G582*H582</f>
        <v>8.6</v>
      </c>
      <c r="K582" s="333"/>
      <c r="L582" s="334"/>
      <c r="M582" s="334"/>
      <c r="N582" s="334"/>
      <c r="O582" s="334"/>
      <c r="P582" s="334"/>
      <c r="Q582" s="334"/>
      <c r="R582" s="334"/>
      <c r="S582" s="334"/>
      <c r="T582" s="334"/>
      <c r="U582" s="334"/>
      <c r="V582" s="334"/>
      <c r="W582" s="334"/>
      <c r="X582" s="334"/>
      <c r="Y582" s="334"/>
      <c r="Z582" s="334"/>
      <c r="AA582" s="334"/>
      <c r="AB582" s="334"/>
      <c r="AC582" s="334"/>
      <c r="AD582" s="334"/>
      <c r="AE582" s="334"/>
      <c r="AF582" s="334"/>
      <c r="AG582" s="334"/>
      <c r="AH582" s="334"/>
      <c r="AI582" s="334"/>
      <c r="AJ582" s="334"/>
      <c r="AK582" s="334"/>
      <c r="AL582" s="334"/>
      <c r="AM582" s="334"/>
      <c r="AN582" s="334"/>
      <c r="AO582" s="334"/>
      <c r="AP582" s="334"/>
      <c r="AQ582" s="334"/>
      <c r="AR582" s="334"/>
      <c r="AS582" s="334"/>
      <c r="AT582" s="335"/>
    </row>
    <row r="583" spans="1:46" ht="21">
      <c r="A583" s="617"/>
      <c r="B583" s="618"/>
      <c r="C583" s="621"/>
      <c r="D583" s="621"/>
      <c r="E583" s="623"/>
      <c r="F583" s="621"/>
      <c r="G583" s="620"/>
      <c r="H583" s="621"/>
      <c r="I583" s="621"/>
      <c r="J583" s="625"/>
      <c r="K583" s="333"/>
      <c r="L583" s="334"/>
      <c r="M583" s="334"/>
      <c r="N583" s="334"/>
      <c r="O583" s="334"/>
      <c r="P583" s="334"/>
      <c r="Q583" s="334"/>
      <c r="R583" s="334"/>
      <c r="S583" s="334"/>
      <c r="T583" s="334"/>
      <c r="U583" s="334"/>
      <c r="V583" s="334"/>
      <c r="W583" s="334"/>
      <c r="X583" s="334"/>
      <c r="Y583" s="334"/>
      <c r="Z583" s="334"/>
      <c r="AA583" s="334"/>
      <c r="AB583" s="334"/>
      <c r="AC583" s="334"/>
      <c r="AD583" s="334"/>
      <c r="AE583" s="334"/>
      <c r="AF583" s="334"/>
      <c r="AG583" s="334"/>
      <c r="AH583" s="334"/>
      <c r="AI583" s="334"/>
      <c r="AJ583" s="334"/>
      <c r="AK583" s="334"/>
      <c r="AL583" s="334"/>
      <c r="AM583" s="334"/>
      <c r="AN583" s="334"/>
      <c r="AO583" s="334"/>
      <c r="AP583" s="334"/>
      <c r="AQ583" s="334"/>
      <c r="AR583" s="334"/>
      <c r="AS583" s="334"/>
      <c r="AT583" s="335"/>
    </row>
    <row r="584" spans="1:46" ht="21" customHeight="1">
      <c r="A584" s="656" t="s">
        <v>265</v>
      </c>
      <c r="B584" s="660"/>
      <c r="C584" s="620">
        <v>2</v>
      </c>
      <c r="D584" s="620"/>
      <c r="E584" s="622">
        <v>2.15</v>
      </c>
      <c r="F584" s="620"/>
      <c r="G584" s="661">
        <f>C584*E584</f>
        <v>4.3</v>
      </c>
      <c r="H584" s="620">
        <v>2</v>
      </c>
      <c r="I584" s="620" t="s">
        <v>5</v>
      </c>
      <c r="J584" s="624">
        <f>G584*H584</f>
        <v>8.6</v>
      </c>
      <c r="K584" s="333"/>
      <c r="L584" s="334"/>
      <c r="M584" s="334"/>
      <c r="N584" s="334"/>
      <c r="O584" s="334"/>
      <c r="P584" s="334"/>
      <c r="Q584" s="334"/>
      <c r="R584" s="334"/>
      <c r="S584" s="334"/>
      <c r="T584" s="334"/>
      <c r="U584" s="334"/>
      <c r="V584" s="334"/>
      <c r="W584" s="334"/>
      <c r="X584" s="334"/>
      <c r="Y584" s="334"/>
      <c r="Z584" s="334"/>
      <c r="AA584" s="334"/>
      <c r="AB584" s="334"/>
      <c r="AC584" s="334"/>
      <c r="AD584" s="334"/>
      <c r="AE584" s="334"/>
      <c r="AF584" s="334"/>
      <c r="AG584" s="334"/>
      <c r="AH584" s="334"/>
      <c r="AI584" s="334"/>
      <c r="AJ584" s="334"/>
      <c r="AK584" s="334"/>
      <c r="AL584" s="334"/>
      <c r="AM584" s="334"/>
      <c r="AN584" s="334"/>
      <c r="AO584" s="334"/>
      <c r="AP584" s="334"/>
      <c r="AQ584" s="334"/>
      <c r="AR584" s="334"/>
      <c r="AS584" s="334"/>
      <c r="AT584" s="335"/>
    </row>
    <row r="585" spans="1:46" ht="21">
      <c r="A585" s="617"/>
      <c r="B585" s="618"/>
      <c r="C585" s="621"/>
      <c r="D585" s="621"/>
      <c r="E585" s="623"/>
      <c r="F585" s="621"/>
      <c r="G585" s="620"/>
      <c r="H585" s="621"/>
      <c r="I585" s="621"/>
      <c r="J585" s="625"/>
      <c r="K585" s="333"/>
      <c r="L585" s="334"/>
      <c r="M585" s="334"/>
      <c r="N585" s="334"/>
      <c r="O585" s="334"/>
      <c r="P585" s="334"/>
      <c r="Q585" s="334"/>
      <c r="R585" s="334"/>
      <c r="S585" s="334"/>
      <c r="T585" s="334"/>
      <c r="U585" s="334"/>
      <c r="V585" s="334"/>
      <c r="W585" s="334"/>
      <c r="X585" s="334"/>
      <c r="Y585" s="334"/>
      <c r="Z585" s="334"/>
      <c r="AA585" s="334"/>
      <c r="AB585" s="334"/>
      <c r="AC585" s="334"/>
      <c r="AD585" s="334"/>
      <c r="AE585" s="334"/>
      <c r="AF585" s="334"/>
      <c r="AG585" s="334"/>
      <c r="AH585" s="334"/>
      <c r="AI585" s="334"/>
      <c r="AJ585" s="334"/>
      <c r="AK585" s="334"/>
      <c r="AL585" s="334"/>
      <c r="AM585" s="334"/>
      <c r="AN585" s="334"/>
      <c r="AO585" s="334"/>
      <c r="AP585" s="334"/>
      <c r="AQ585" s="334"/>
      <c r="AR585" s="334"/>
      <c r="AS585" s="334"/>
      <c r="AT585" s="335"/>
    </row>
    <row r="586" spans="1:46" ht="21">
      <c r="A586" s="656" t="s">
        <v>266</v>
      </c>
      <c r="B586" s="660"/>
      <c r="C586" s="620">
        <v>6</v>
      </c>
      <c r="D586" s="620"/>
      <c r="E586" s="622">
        <v>3.02</v>
      </c>
      <c r="F586" s="620"/>
      <c r="G586" s="661">
        <f>C586*E586</f>
        <v>18.12</v>
      </c>
      <c r="H586" s="620">
        <v>1</v>
      </c>
      <c r="I586" s="620" t="s">
        <v>5</v>
      </c>
      <c r="J586" s="624">
        <f>G586*H586</f>
        <v>18.12</v>
      </c>
      <c r="K586" s="333"/>
      <c r="L586" s="334"/>
      <c r="M586" s="334"/>
      <c r="N586" s="334"/>
      <c r="O586" s="334"/>
      <c r="P586" s="334"/>
      <c r="Q586" s="334"/>
      <c r="R586" s="334"/>
      <c r="S586" s="334"/>
      <c r="T586" s="334"/>
      <c r="U586" s="334"/>
      <c r="V586" s="334"/>
      <c r="W586" s="334"/>
      <c r="X586" s="334"/>
      <c r="Y586" s="334"/>
      <c r="Z586" s="334"/>
      <c r="AA586" s="334"/>
      <c r="AB586" s="334"/>
      <c r="AC586" s="334"/>
      <c r="AD586" s="334"/>
      <c r="AE586" s="334"/>
      <c r="AF586" s="334"/>
      <c r="AG586" s="334"/>
      <c r="AH586" s="334"/>
      <c r="AI586" s="334"/>
      <c r="AJ586" s="334"/>
      <c r="AK586" s="334"/>
      <c r="AL586" s="334"/>
      <c r="AM586" s="334"/>
      <c r="AN586" s="334"/>
      <c r="AO586" s="334"/>
      <c r="AP586" s="334"/>
      <c r="AQ586" s="334"/>
      <c r="AR586" s="334"/>
      <c r="AS586" s="334"/>
      <c r="AT586" s="335"/>
    </row>
    <row r="587" spans="1:46" ht="21">
      <c r="A587" s="617"/>
      <c r="B587" s="618"/>
      <c r="C587" s="621"/>
      <c r="D587" s="621"/>
      <c r="E587" s="623"/>
      <c r="F587" s="621"/>
      <c r="G587" s="620"/>
      <c r="H587" s="621"/>
      <c r="I587" s="621"/>
      <c r="J587" s="625"/>
      <c r="K587" s="333"/>
      <c r="L587" s="334"/>
      <c r="M587" s="334"/>
      <c r="N587" s="334"/>
      <c r="O587" s="334"/>
      <c r="P587" s="334"/>
      <c r="Q587" s="334"/>
      <c r="R587" s="334"/>
      <c r="S587" s="334"/>
      <c r="T587" s="334"/>
      <c r="U587" s="334"/>
      <c r="V587" s="334"/>
      <c r="W587" s="334"/>
      <c r="X587" s="334"/>
      <c r="Y587" s="334"/>
      <c r="Z587" s="334"/>
      <c r="AA587" s="334"/>
      <c r="AB587" s="334"/>
      <c r="AC587" s="334"/>
      <c r="AD587" s="334"/>
      <c r="AE587" s="334"/>
      <c r="AF587" s="334"/>
      <c r="AG587" s="334"/>
      <c r="AH587" s="334"/>
      <c r="AI587" s="334"/>
      <c r="AJ587" s="334"/>
      <c r="AK587" s="334"/>
      <c r="AL587" s="334"/>
      <c r="AM587" s="334"/>
      <c r="AN587" s="334"/>
      <c r="AO587" s="334"/>
      <c r="AP587" s="334"/>
      <c r="AQ587" s="334"/>
      <c r="AR587" s="334"/>
      <c r="AS587" s="334"/>
      <c r="AT587" s="335"/>
    </row>
    <row r="588" spans="1:46" ht="21">
      <c r="A588" s="656" t="s">
        <v>266</v>
      </c>
      <c r="B588" s="660"/>
      <c r="C588" s="620">
        <v>6</v>
      </c>
      <c r="D588" s="620"/>
      <c r="E588" s="622">
        <v>1</v>
      </c>
      <c r="F588" s="620"/>
      <c r="G588" s="661">
        <f>C588*E588/2</f>
        <v>3</v>
      </c>
      <c r="H588" s="620">
        <v>1</v>
      </c>
      <c r="I588" s="620" t="s">
        <v>5</v>
      </c>
      <c r="J588" s="624">
        <f>G588*H588</f>
        <v>3</v>
      </c>
      <c r="K588" s="333"/>
      <c r="L588" s="334"/>
      <c r="M588" s="334"/>
      <c r="N588" s="334"/>
      <c r="O588" s="334"/>
      <c r="P588" s="334"/>
      <c r="Q588" s="334"/>
      <c r="R588" s="334"/>
      <c r="S588" s="334"/>
      <c r="T588" s="334"/>
      <c r="U588" s="334"/>
      <c r="V588" s="334"/>
      <c r="W588" s="334"/>
      <c r="X588" s="334"/>
      <c r="Y588" s="334"/>
      <c r="Z588" s="334"/>
      <c r="AA588" s="334"/>
      <c r="AB588" s="334"/>
      <c r="AC588" s="334"/>
      <c r="AD588" s="334"/>
      <c r="AE588" s="334"/>
      <c r="AF588" s="334"/>
      <c r="AG588" s="334"/>
      <c r="AH588" s="334"/>
      <c r="AI588" s="334"/>
      <c r="AJ588" s="334"/>
      <c r="AK588" s="334"/>
      <c r="AL588" s="334"/>
      <c r="AM588" s="334"/>
      <c r="AN588" s="334"/>
      <c r="AO588" s="334"/>
      <c r="AP588" s="334"/>
      <c r="AQ588" s="334"/>
      <c r="AR588" s="334"/>
      <c r="AS588" s="334"/>
      <c r="AT588" s="335"/>
    </row>
    <row r="589" spans="1:46" ht="21">
      <c r="A589" s="617"/>
      <c r="B589" s="618"/>
      <c r="C589" s="621"/>
      <c r="D589" s="621"/>
      <c r="E589" s="623"/>
      <c r="F589" s="621"/>
      <c r="G589" s="620"/>
      <c r="H589" s="621"/>
      <c r="I589" s="621"/>
      <c r="J589" s="625"/>
      <c r="K589" s="333"/>
      <c r="L589" s="334"/>
      <c r="M589" s="334"/>
      <c r="N589" s="334"/>
      <c r="O589" s="334"/>
      <c r="P589" s="334"/>
      <c r="Q589" s="334"/>
      <c r="R589" s="334"/>
      <c r="S589" s="334"/>
      <c r="T589" s="334"/>
      <c r="U589" s="334"/>
      <c r="V589" s="334"/>
      <c r="W589" s="334"/>
      <c r="X589" s="334"/>
      <c r="Y589" s="334"/>
      <c r="Z589" s="334"/>
      <c r="AA589" s="334"/>
      <c r="AB589" s="334"/>
      <c r="AC589" s="334"/>
      <c r="AD589" s="334"/>
      <c r="AE589" s="334"/>
      <c r="AF589" s="334"/>
      <c r="AG589" s="334"/>
      <c r="AH589" s="334"/>
      <c r="AI589" s="334"/>
      <c r="AJ589" s="334"/>
      <c r="AK589" s="334"/>
      <c r="AL589" s="334"/>
      <c r="AM589" s="334"/>
      <c r="AN589" s="334"/>
      <c r="AO589" s="334"/>
      <c r="AP589" s="334"/>
      <c r="AQ589" s="334"/>
      <c r="AR589" s="334"/>
      <c r="AS589" s="334"/>
      <c r="AT589" s="335"/>
    </row>
    <row r="590" spans="1:46" ht="21" customHeight="1">
      <c r="A590" s="656" t="s">
        <v>267</v>
      </c>
      <c r="B590" s="660"/>
      <c r="C590" s="620">
        <v>1</v>
      </c>
      <c r="D590" s="620"/>
      <c r="E590" s="622">
        <v>0.5</v>
      </c>
      <c r="F590" s="620"/>
      <c r="G590" s="661">
        <f>C590*E590/2</f>
        <v>0.25</v>
      </c>
      <c r="H590" s="620">
        <v>1</v>
      </c>
      <c r="I590" s="620" t="s">
        <v>5</v>
      </c>
      <c r="J590" s="624">
        <f>G590*H590</f>
        <v>0.25</v>
      </c>
      <c r="K590" s="333"/>
      <c r="L590" s="334"/>
      <c r="M590" s="334"/>
      <c r="N590" s="334"/>
      <c r="O590" s="334"/>
      <c r="P590" s="334"/>
      <c r="Q590" s="334"/>
      <c r="R590" s="334"/>
      <c r="S590" s="334"/>
      <c r="T590" s="334"/>
      <c r="U590" s="334"/>
      <c r="V590" s="334"/>
      <c r="W590" s="334"/>
      <c r="X590" s="334"/>
      <c r="Y590" s="334"/>
      <c r="Z590" s="334"/>
      <c r="AA590" s="334"/>
      <c r="AB590" s="334"/>
      <c r="AC590" s="334"/>
      <c r="AD590" s="334"/>
      <c r="AE590" s="334"/>
      <c r="AF590" s="334"/>
      <c r="AG590" s="334"/>
      <c r="AH590" s="334"/>
      <c r="AI590" s="334"/>
      <c r="AJ590" s="334"/>
      <c r="AK590" s="334"/>
      <c r="AL590" s="334"/>
      <c r="AM590" s="334"/>
      <c r="AN590" s="334"/>
      <c r="AO590" s="334"/>
      <c r="AP590" s="334"/>
      <c r="AQ590" s="334"/>
      <c r="AR590" s="334"/>
      <c r="AS590" s="334"/>
      <c r="AT590" s="335"/>
    </row>
    <row r="591" spans="1:46" ht="21">
      <c r="A591" s="617"/>
      <c r="B591" s="618"/>
      <c r="C591" s="621"/>
      <c r="D591" s="621"/>
      <c r="E591" s="623"/>
      <c r="F591" s="621"/>
      <c r="G591" s="620"/>
      <c r="H591" s="621"/>
      <c r="I591" s="621"/>
      <c r="J591" s="625"/>
      <c r="K591" s="333"/>
      <c r="L591" s="334"/>
      <c r="M591" s="334"/>
      <c r="N591" s="334"/>
      <c r="O591" s="334"/>
      <c r="P591" s="334"/>
      <c r="Q591" s="334"/>
      <c r="R591" s="334"/>
      <c r="S591" s="334"/>
      <c r="T591" s="334"/>
      <c r="U591" s="334"/>
      <c r="V591" s="334"/>
      <c r="W591" s="334"/>
      <c r="X591" s="334"/>
      <c r="Y591" s="334"/>
      <c r="Z591" s="334"/>
      <c r="AA591" s="334"/>
      <c r="AB591" s="334"/>
      <c r="AC591" s="334"/>
      <c r="AD591" s="334"/>
      <c r="AE591" s="334"/>
      <c r="AF591" s="334"/>
      <c r="AG591" s="334"/>
      <c r="AH591" s="334"/>
      <c r="AI591" s="334"/>
      <c r="AJ591" s="334"/>
      <c r="AK591" s="334"/>
      <c r="AL591" s="334"/>
      <c r="AM591" s="334"/>
      <c r="AN591" s="334"/>
      <c r="AO591" s="334"/>
      <c r="AP591" s="334"/>
      <c r="AQ591" s="334"/>
      <c r="AR591" s="334"/>
      <c r="AS591" s="334"/>
      <c r="AT591" s="335"/>
    </row>
    <row r="592" spans="1:46" ht="21" customHeight="1">
      <c r="A592" s="656"/>
      <c r="B592" s="660"/>
      <c r="C592" s="620"/>
      <c r="D592" s="620"/>
      <c r="E592" s="622"/>
      <c r="F592" s="620"/>
      <c r="G592" s="661"/>
      <c r="H592" s="620"/>
      <c r="I592" s="620"/>
      <c r="J592" s="624"/>
      <c r="K592" s="333"/>
      <c r="L592" s="334"/>
      <c r="M592" s="334"/>
      <c r="N592" s="334"/>
      <c r="O592" s="334"/>
      <c r="P592" s="334"/>
      <c r="Q592" s="334"/>
      <c r="R592" s="334"/>
      <c r="S592" s="334"/>
      <c r="T592" s="334"/>
      <c r="U592" s="334"/>
      <c r="V592" s="334"/>
      <c r="W592" s="334"/>
      <c r="X592" s="334"/>
      <c r="Y592" s="334"/>
      <c r="Z592" s="334"/>
      <c r="AA592" s="334"/>
      <c r="AB592" s="334"/>
      <c r="AC592" s="334"/>
      <c r="AD592" s="334"/>
      <c r="AE592" s="334"/>
      <c r="AF592" s="334"/>
      <c r="AG592" s="334"/>
      <c r="AH592" s="334"/>
      <c r="AI592" s="334"/>
      <c r="AJ592" s="334"/>
      <c r="AK592" s="334"/>
      <c r="AL592" s="334"/>
      <c r="AM592" s="334"/>
      <c r="AN592" s="334"/>
      <c r="AO592" s="334"/>
      <c r="AP592" s="334"/>
      <c r="AQ592" s="334"/>
      <c r="AR592" s="334"/>
      <c r="AS592" s="334"/>
      <c r="AT592" s="335"/>
    </row>
    <row r="593" spans="1:46" ht="21">
      <c r="A593" s="617"/>
      <c r="B593" s="618"/>
      <c r="C593" s="621"/>
      <c r="D593" s="621"/>
      <c r="E593" s="623"/>
      <c r="F593" s="621"/>
      <c r="G593" s="620"/>
      <c r="H593" s="621"/>
      <c r="I593" s="621"/>
      <c r="J593" s="625"/>
      <c r="K593" s="333"/>
      <c r="L593" s="334"/>
      <c r="M593" s="334"/>
      <c r="N593" s="334"/>
      <c r="O593" s="334"/>
      <c r="P593" s="334"/>
      <c r="Q593" s="334"/>
      <c r="R593" s="334"/>
      <c r="S593" s="334"/>
      <c r="T593" s="334"/>
      <c r="U593" s="334"/>
      <c r="V593" s="334"/>
      <c r="W593" s="334"/>
      <c r="X593" s="334"/>
      <c r="Y593" s="334"/>
      <c r="Z593" s="334"/>
      <c r="AA593" s="334"/>
      <c r="AB593" s="334"/>
      <c r="AC593" s="334"/>
      <c r="AD593" s="334"/>
      <c r="AE593" s="334"/>
      <c r="AF593" s="334"/>
      <c r="AG593" s="334"/>
      <c r="AH593" s="334"/>
      <c r="AI593" s="334"/>
      <c r="AJ593" s="334"/>
      <c r="AK593" s="334"/>
      <c r="AL593" s="334"/>
      <c r="AM593" s="334"/>
      <c r="AN593" s="334"/>
      <c r="AO593" s="334"/>
      <c r="AP593" s="334"/>
      <c r="AQ593" s="334"/>
      <c r="AR593" s="334"/>
      <c r="AS593" s="334"/>
      <c r="AT593" s="335"/>
    </row>
    <row r="594" spans="1:46" ht="21">
      <c r="A594" s="283"/>
      <c r="B594" s="225"/>
      <c r="C594" s="225"/>
      <c r="D594" s="225"/>
      <c r="E594" s="226" t="s">
        <v>121</v>
      </c>
      <c r="F594" s="227">
        <v>2</v>
      </c>
      <c r="G594" s="228" t="s">
        <v>122</v>
      </c>
      <c r="H594" s="229"/>
      <c r="I594" s="230" t="s">
        <v>64</v>
      </c>
      <c r="J594" s="231">
        <f>ROUND(SUM(J570:J593),F594)</f>
        <v>133.16</v>
      </c>
      <c r="K594" s="336"/>
      <c r="L594" s="337"/>
      <c r="M594" s="337"/>
      <c r="N594" s="337"/>
      <c r="O594" s="404">
        <f>O551</f>
        <v>0</v>
      </c>
      <c r="P594" s="337"/>
      <c r="Q594" s="334"/>
      <c r="R594" s="334"/>
      <c r="S594" s="334"/>
      <c r="T594" s="334"/>
      <c r="U594" s="334"/>
      <c r="V594" s="334"/>
      <c r="W594" s="334"/>
      <c r="X594" s="334"/>
      <c r="Y594" s="334"/>
      <c r="Z594" s="334"/>
      <c r="AA594" s="334"/>
      <c r="AB594" s="334"/>
      <c r="AC594" s="334"/>
      <c r="AD594" s="334"/>
      <c r="AE594" s="334"/>
      <c r="AF594" s="334"/>
      <c r="AG594" s="334"/>
      <c r="AH594" s="334"/>
      <c r="AI594" s="334"/>
      <c r="AJ594" s="334"/>
      <c r="AK594" s="334"/>
      <c r="AL594" s="334"/>
      <c r="AM594" s="334"/>
      <c r="AN594" s="334"/>
      <c r="AO594" s="334"/>
      <c r="AP594" s="334"/>
      <c r="AQ594" s="334"/>
      <c r="AR594" s="334"/>
      <c r="AS594" s="334"/>
      <c r="AT594" s="335"/>
    </row>
    <row r="595" spans="1:46" ht="21">
      <c r="A595" s="284"/>
      <c r="B595" s="233"/>
      <c r="C595" s="233"/>
      <c r="D595" s="233"/>
      <c r="E595" s="233"/>
      <c r="F595" s="233"/>
      <c r="G595" s="233"/>
      <c r="H595" s="233"/>
      <c r="I595" s="234"/>
      <c r="J595" s="233"/>
      <c r="K595" s="329"/>
      <c r="L595" s="339"/>
      <c r="M595" s="339"/>
      <c r="N595" s="339"/>
      <c r="O595" s="339"/>
      <c r="P595" s="339"/>
      <c r="Q595" s="340"/>
      <c r="R595" s="340"/>
      <c r="S595" s="340"/>
      <c r="T595" s="340"/>
      <c r="U595" s="340"/>
      <c r="V595" s="340"/>
      <c r="W595" s="340"/>
      <c r="X595" s="340"/>
      <c r="Y595" s="340"/>
      <c r="Z595" s="340"/>
      <c r="AA595" s="340"/>
      <c r="AB595" s="340"/>
      <c r="AC595" s="340"/>
      <c r="AD595" s="340"/>
      <c r="AE595" s="340"/>
      <c r="AF595" s="340"/>
      <c r="AG595" s="340"/>
      <c r="AH595" s="340"/>
      <c r="AI595" s="340"/>
      <c r="AJ595" s="340"/>
      <c r="AK595" s="340"/>
      <c r="AL595" s="340"/>
      <c r="AM595" s="340"/>
      <c r="AN595" s="340"/>
      <c r="AO595" s="340"/>
      <c r="AP595" s="340"/>
      <c r="AQ595" s="340"/>
      <c r="AR595" s="340"/>
      <c r="AS595" s="340"/>
      <c r="AT595" s="341"/>
    </row>
    <row r="596" spans="1:46" ht="21">
      <c r="A596" s="603"/>
      <c r="B596" s="604"/>
      <c r="C596" s="604"/>
      <c r="D596" s="604"/>
      <c r="E596" s="604"/>
      <c r="F596" s="604"/>
      <c r="G596" s="604"/>
      <c r="H596" s="604"/>
      <c r="I596" s="604"/>
      <c r="J596" s="235"/>
      <c r="K596" s="329"/>
      <c r="L596" s="339"/>
      <c r="M596" s="339"/>
      <c r="N596" s="339"/>
      <c r="O596" s="339"/>
      <c r="P596" s="339"/>
      <c r="Q596" s="340"/>
      <c r="R596" s="340"/>
      <c r="S596" s="340"/>
      <c r="T596" s="340"/>
      <c r="U596" s="340"/>
      <c r="V596" s="340"/>
      <c r="W596" s="340"/>
      <c r="X596" s="340"/>
      <c r="Y596" s="340"/>
      <c r="Z596" s="340"/>
      <c r="AA596" s="340"/>
      <c r="AB596" s="340"/>
      <c r="AC596" s="340"/>
      <c r="AD596" s="340"/>
      <c r="AE596" s="340"/>
      <c r="AF596" s="340"/>
      <c r="AG596" s="340"/>
      <c r="AH596" s="340"/>
      <c r="AI596" s="340"/>
      <c r="AJ596" s="340"/>
      <c r="AK596" s="340"/>
      <c r="AL596" s="340"/>
      <c r="AM596" s="340"/>
      <c r="AN596" s="340"/>
      <c r="AO596" s="340"/>
      <c r="AP596" s="340"/>
      <c r="AQ596" s="340"/>
      <c r="AR596" s="340"/>
      <c r="AS596" s="340"/>
      <c r="AT596" s="341"/>
    </row>
    <row r="597" spans="1:46" ht="42">
      <c r="A597" s="285" t="s">
        <v>123</v>
      </c>
      <c r="B597" s="605"/>
      <c r="C597" s="605"/>
      <c r="D597" s="605"/>
      <c r="E597" s="605"/>
      <c r="F597" s="605"/>
      <c r="G597" s="605"/>
      <c r="H597" s="605"/>
      <c r="I597" s="605"/>
      <c r="J597" s="605"/>
      <c r="K597" s="605"/>
      <c r="L597" s="605"/>
      <c r="M597" s="605"/>
      <c r="N597" s="605"/>
      <c r="O597" s="605"/>
      <c r="P597" s="605"/>
      <c r="Q597" s="605"/>
      <c r="R597" s="605"/>
      <c r="S597" s="605"/>
      <c r="T597" s="605"/>
      <c r="U597" s="605"/>
      <c r="V597" s="605"/>
      <c r="W597" s="605"/>
      <c r="X597" s="605"/>
      <c r="Y597" s="605"/>
      <c r="Z597" s="605"/>
      <c r="AA597" s="605"/>
      <c r="AB597" s="605"/>
      <c r="AC597" s="605"/>
      <c r="AD597" s="605"/>
      <c r="AE597" s="605"/>
      <c r="AF597" s="605"/>
      <c r="AG597" s="605"/>
      <c r="AH597" s="605"/>
      <c r="AI597" s="605"/>
      <c r="AJ597" s="605"/>
      <c r="AK597" s="605"/>
      <c r="AL597" s="605"/>
      <c r="AM597" s="605"/>
      <c r="AN597" s="605"/>
      <c r="AO597" s="605"/>
      <c r="AP597" s="605"/>
      <c r="AQ597" s="605"/>
      <c r="AR597" s="605"/>
      <c r="AS597" s="605"/>
      <c r="AT597" s="237"/>
    </row>
    <row r="598" spans="1:46" ht="21">
      <c r="A598" s="286"/>
      <c r="B598" s="606"/>
      <c r="C598" s="606"/>
      <c r="D598" s="606"/>
      <c r="E598" s="606"/>
      <c r="F598" s="606"/>
      <c r="G598" s="606"/>
      <c r="H598" s="606"/>
      <c r="I598" s="606"/>
      <c r="J598" s="606"/>
      <c r="K598" s="606"/>
      <c r="L598" s="606"/>
      <c r="M598" s="606"/>
      <c r="N598" s="606"/>
      <c r="O598" s="606"/>
      <c r="P598" s="606"/>
      <c r="Q598" s="606"/>
      <c r="R598" s="606"/>
      <c r="S598" s="606"/>
      <c r="T598" s="606"/>
      <c r="U598" s="606"/>
      <c r="V598" s="606"/>
      <c r="W598" s="606"/>
      <c r="X598" s="606"/>
      <c r="Y598" s="606"/>
      <c r="Z598" s="606"/>
      <c r="AA598" s="606"/>
      <c r="AB598" s="606"/>
      <c r="AC598" s="606"/>
      <c r="AD598" s="606"/>
      <c r="AE598" s="606"/>
      <c r="AF598" s="606"/>
      <c r="AG598" s="606"/>
      <c r="AH598" s="606"/>
      <c r="AI598" s="606"/>
      <c r="AJ598" s="606"/>
      <c r="AK598" s="606"/>
      <c r="AL598" s="606"/>
      <c r="AM598" s="606"/>
      <c r="AN598" s="606"/>
      <c r="AO598" s="606"/>
      <c r="AP598" s="606"/>
      <c r="AQ598" s="606"/>
      <c r="AR598" s="606"/>
      <c r="AS598" s="606"/>
      <c r="AT598" s="239"/>
    </row>
    <row r="599" spans="1:46" ht="21">
      <c r="A599" s="287"/>
      <c r="B599" s="607"/>
      <c r="C599" s="607"/>
      <c r="D599" s="607"/>
      <c r="E599" s="607"/>
      <c r="F599" s="607"/>
      <c r="G599" s="607"/>
      <c r="H599" s="607"/>
      <c r="I599" s="607"/>
      <c r="J599" s="607"/>
      <c r="K599" s="607"/>
      <c r="L599" s="607"/>
      <c r="M599" s="607"/>
      <c r="N599" s="607"/>
      <c r="O599" s="607"/>
      <c r="P599" s="607"/>
      <c r="Q599" s="607"/>
      <c r="R599" s="607"/>
      <c r="S599" s="607"/>
      <c r="T599" s="607"/>
      <c r="U599" s="607"/>
      <c r="V599" s="607"/>
      <c r="W599" s="607"/>
      <c r="X599" s="607"/>
      <c r="Y599" s="607"/>
      <c r="Z599" s="607"/>
      <c r="AA599" s="607"/>
      <c r="AB599" s="607"/>
      <c r="AC599" s="607"/>
      <c r="AD599" s="607"/>
      <c r="AE599" s="241"/>
      <c r="AF599" s="608" t="str">
        <f>"Item    " &amp; C566 &amp; "    Página   1   de   1  "</f>
        <v xml:space="preserve">Item    5,2    Página   1   de   1  </v>
      </c>
      <c r="AG599" s="609"/>
      <c r="AH599" s="609"/>
      <c r="AI599" s="609"/>
      <c r="AJ599" s="609"/>
      <c r="AK599" s="609"/>
      <c r="AL599" s="609"/>
      <c r="AM599" s="609"/>
      <c r="AN599" s="609"/>
      <c r="AO599" s="609"/>
      <c r="AP599" s="609"/>
      <c r="AQ599" s="609"/>
      <c r="AR599" s="609"/>
      <c r="AS599" s="609"/>
      <c r="AT599" s="609"/>
    </row>
    <row r="600" spans="1:46" ht="21">
      <c r="A600" s="233"/>
      <c r="B600" s="233"/>
      <c r="C600" s="233"/>
      <c r="D600" s="233"/>
      <c r="E600" s="610" t="s">
        <v>75</v>
      </c>
      <c r="F600" s="610"/>
      <c r="G600" s="233"/>
      <c r="H600" s="242"/>
      <c r="I600" s="233"/>
      <c r="J600" s="233"/>
      <c r="K600" s="233"/>
      <c r="L600" s="233"/>
      <c r="M600" s="233"/>
      <c r="N600" s="233"/>
      <c r="O600" s="233"/>
      <c r="P600" s="233"/>
      <c r="Q600" s="233"/>
      <c r="R600" s="233"/>
      <c r="S600" s="233"/>
      <c r="T600" s="233"/>
      <c r="U600" s="233"/>
      <c r="V600" s="233"/>
      <c r="W600" s="233"/>
      <c r="X600" s="233"/>
      <c r="Y600" s="233"/>
      <c r="Z600" s="233"/>
      <c r="AA600" s="233"/>
      <c r="AB600" s="233"/>
      <c r="AC600" s="233"/>
      <c r="AD600" s="233"/>
      <c r="AE600" s="233"/>
      <c r="AF600" s="233"/>
      <c r="AG600" s="233"/>
      <c r="AH600" s="233"/>
      <c r="AI600" s="233"/>
      <c r="AJ600" s="233"/>
      <c r="AK600" s="242"/>
      <c r="AL600" s="242"/>
      <c r="AM600" s="242"/>
      <c r="AN600" s="242"/>
      <c r="AO600" s="242"/>
      <c r="AP600" s="242"/>
      <c r="AQ600" s="242"/>
      <c r="AR600" s="242"/>
      <c r="AS600" s="242"/>
      <c r="AT600" s="242"/>
    </row>
    <row r="601" spans="1:46" ht="21">
      <c r="A601" s="233"/>
      <c r="B601" s="233"/>
      <c r="C601" s="233"/>
      <c r="D601" s="233"/>
      <c r="E601" s="233"/>
      <c r="F601" s="233"/>
      <c r="G601" s="233"/>
      <c r="H601" s="242"/>
      <c r="I601" s="233"/>
      <c r="J601" s="233"/>
      <c r="K601" s="233"/>
      <c r="L601" s="233"/>
      <c r="M601" s="233"/>
      <c r="N601" s="233"/>
      <c r="O601" s="233"/>
      <c r="P601" s="233"/>
      <c r="Q601" s="233"/>
      <c r="R601" s="233"/>
      <c r="S601" s="233"/>
      <c r="T601" s="233"/>
      <c r="U601" s="233"/>
      <c r="V601" s="233"/>
      <c r="W601" s="233"/>
      <c r="X601" s="233"/>
      <c r="Y601" s="233"/>
      <c r="Z601" s="233"/>
      <c r="AA601" s="233"/>
      <c r="AB601" s="233"/>
      <c r="AC601" s="233"/>
      <c r="AD601" s="233"/>
      <c r="AE601" s="233"/>
      <c r="AF601" s="233"/>
      <c r="AG601" s="233"/>
      <c r="AH601" s="233"/>
      <c r="AI601" s="233"/>
      <c r="AJ601" s="233"/>
      <c r="AK601" s="242"/>
      <c r="AL601" s="242"/>
      <c r="AM601" s="242"/>
      <c r="AN601" s="242"/>
      <c r="AO601" s="242"/>
      <c r="AP601" s="242"/>
      <c r="AQ601" s="242"/>
      <c r="AR601" s="242"/>
      <c r="AS601" s="242"/>
      <c r="AT601" s="242"/>
    </row>
    <row r="602" spans="1:46" ht="21">
      <c r="A602" s="233"/>
      <c r="B602" s="233"/>
      <c r="C602" s="233"/>
      <c r="D602" s="233"/>
      <c r="E602" s="233"/>
      <c r="F602" s="233"/>
      <c r="G602" s="233"/>
      <c r="H602" s="242"/>
      <c r="I602" s="233"/>
      <c r="J602" s="233"/>
      <c r="K602" s="233"/>
      <c r="L602" s="233"/>
      <c r="M602" s="233"/>
      <c r="N602" s="233"/>
      <c r="O602" s="233"/>
      <c r="P602" s="233"/>
      <c r="Q602" s="233"/>
      <c r="R602" s="233"/>
      <c r="S602" s="233"/>
      <c r="T602" s="233"/>
      <c r="U602" s="233"/>
      <c r="V602" s="233"/>
      <c r="W602" s="233"/>
      <c r="X602" s="233"/>
      <c r="Y602" s="233"/>
      <c r="Z602" s="233"/>
      <c r="AA602" s="233"/>
      <c r="AB602" s="233"/>
      <c r="AC602" s="233"/>
      <c r="AD602" s="233"/>
      <c r="AE602" s="233"/>
      <c r="AF602" s="233"/>
      <c r="AG602" s="233"/>
      <c r="AH602" s="233"/>
      <c r="AI602" s="233"/>
      <c r="AJ602" s="233"/>
      <c r="AK602" s="242"/>
      <c r="AL602" s="242"/>
      <c r="AM602" s="242"/>
      <c r="AN602" s="242"/>
      <c r="AO602" s="242"/>
      <c r="AP602" s="242"/>
      <c r="AQ602" s="242"/>
      <c r="AR602" s="242"/>
      <c r="AS602" s="242"/>
      <c r="AT602" s="242"/>
    </row>
    <row r="603" spans="1:46" ht="21">
      <c r="A603" s="244"/>
      <c r="B603" s="244"/>
      <c r="C603" s="245"/>
      <c r="D603" s="246"/>
      <c r="E603" s="247"/>
      <c r="F603" s="248"/>
      <c r="G603" s="248"/>
      <c r="H603" s="249"/>
      <c r="I603" s="248"/>
      <c r="J603" s="244"/>
      <c r="K603" s="244"/>
      <c r="L603" s="244"/>
      <c r="M603" s="244"/>
      <c r="N603" s="244"/>
      <c r="O603" s="244"/>
      <c r="P603" s="244"/>
      <c r="Q603" s="244"/>
      <c r="R603" s="244"/>
      <c r="S603" s="244"/>
      <c r="T603" s="244"/>
      <c r="U603" s="244"/>
      <c r="V603" s="244"/>
      <c r="W603" s="244"/>
      <c r="X603" s="244"/>
      <c r="Y603" s="244"/>
      <c r="Z603" s="244"/>
      <c r="AA603" s="244"/>
      <c r="AB603" s="244"/>
      <c r="AC603" s="244"/>
      <c r="AD603" s="244"/>
      <c r="AE603" s="244"/>
      <c r="AF603" s="244"/>
      <c r="AG603" s="244"/>
      <c r="AH603" s="244"/>
      <c r="AI603" s="244"/>
      <c r="AJ603" s="244"/>
      <c r="AK603" s="250"/>
      <c r="AL603" s="250"/>
      <c r="AM603" s="250"/>
      <c r="AN603" s="250"/>
      <c r="AO603" s="250"/>
      <c r="AP603" s="250"/>
      <c r="AQ603" s="250"/>
      <c r="AR603" s="250"/>
      <c r="AS603" s="250"/>
      <c r="AT603" s="250"/>
    </row>
    <row r="604" spans="1:46" ht="62.25" customHeight="1">
      <c r="A604" s="244"/>
      <c r="B604" s="611"/>
      <c r="C604" s="611"/>
      <c r="D604" s="611"/>
      <c r="E604" s="251"/>
      <c r="F604" s="659" t="str">
        <f>+F561</f>
        <v>ARQ. ANTONIO RUIZ TOVAR</v>
      </c>
      <c r="G604" s="659"/>
      <c r="H604" s="659"/>
      <c r="I604" s="659"/>
      <c r="J604" s="252"/>
      <c r="K604" s="252"/>
      <c r="L604" s="252"/>
      <c r="M604" s="252"/>
      <c r="N604" s="252"/>
      <c r="O604" s="252"/>
      <c r="P604" s="252"/>
      <c r="Q604" s="252"/>
      <c r="R604" s="252"/>
      <c r="S604" s="252"/>
      <c r="T604" s="252"/>
      <c r="U604" s="252"/>
      <c r="V604" s="252"/>
      <c r="W604" s="252"/>
      <c r="X604" s="252"/>
      <c r="Y604" s="252"/>
      <c r="Z604" s="244"/>
      <c r="AA604" s="244"/>
      <c r="AB604" s="244"/>
      <c r="AC604" s="244"/>
      <c r="AD604" s="244"/>
      <c r="AE604" s="244"/>
      <c r="AF604" s="244"/>
      <c r="AG604" s="244"/>
      <c r="AH604" s="244"/>
      <c r="AI604" s="244"/>
      <c r="AJ604" s="244"/>
      <c r="AK604" s="244"/>
      <c r="AL604" s="244"/>
      <c r="AM604" s="244"/>
      <c r="AN604" s="244"/>
      <c r="AO604" s="244"/>
      <c r="AP604" s="244"/>
      <c r="AQ604" s="244"/>
      <c r="AR604" s="244"/>
      <c r="AS604" s="244"/>
      <c r="AT604" s="244"/>
    </row>
    <row r="605" spans="1:46" ht="21.6" thickBot="1">
      <c r="A605" s="288"/>
      <c r="B605" s="613"/>
      <c r="C605" s="613"/>
      <c r="D605" s="613"/>
      <c r="E605" s="613"/>
      <c r="F605" s="614" t="str">
        <f>+F562</f>
        <v>PROFESIONAL UNIVERSITARIO</v>
      </c>
      <c r="G605" s="614"/>
      <c r="H605" s="614"/>
      <c r="I605" s="614"/>
      <c r="J605" s="289"/>
      <c r="K605" s="289"/>
      <c r="L605" s="289"/>
      <c r="M605" s="289"/>
      <c r="N605" s="289"/>
      <c r="O605" s="289"/>
      <c r="P605" s="289"/>
      <c r="Q605" s="289"/>
      <c r="R605" s="289"/>
      <c r="S605" s="289"/>
      <c r="T605" s="289"/>
      <c r="U605" s="289"/>
      <c r="V605" s="289"/>
      <c r="W605" s="289"/>
      <c r="X605" s="289"/>
      <c r="Y605" s="289"/>
      <c r="Z605" s="288"/>
      <c r="AA605" s="288"/>
      <c r="AB605" s="288"/>
      <c r="AC605" s="288"/>
      <c r="AD605" s="288"/>
      <c r="AE605" s="288"/>
      <c r="AF605" s="288"/>
      <c r="AG605" s="288"/>
      <c r="AH605" s="288"/>
      <c r="AI605" s="288"/>
      <c r="AJ605" s="288"/>
      <c r="AK605" s="288"/>
      <c r="AL605" s="288"/>
      <c r="AM605" s="288"/>
      <c r="AN605" s="288"/>
      <c r="AO605" s="288"/>
      <c r="AP605" s="288"/>
      <c r="AQ605" s="288"/>
      <c r="AR605" s="288"/>
      <c r="AS605" s="288"/>
      <c r="AT605" s="288"/>
    </row>
    <row r="606" spans="1:46" ht="15.6" thickTop="1" thickBot="1"/>
    <row r="607" spans="1:46" ht="21.6" thickTop="1">
      <c r="A607" s="272" t="s">
        <v>107</v>
      </c>
      <c r="B607" s="273"/>
      <c r="C607" s="274"/>
      <c r="D607" s="275"/>
      <c r="E607" s="276"/>
      <c r="F607" s="276"/>
      <c r="G607" s="277"/>
      <c r="H607" s="278"/>
      <c r="I607" s="277"/>
      <c r="J607" s="279"/>
      <c r="K607" s="279"/>
      <c r="L607" s="279"/>
      <c r="M607" s="279"/>
      <c r="N607" s="279"/>
      <c r="O607" s="279"/>
      <c r="P607" s="279"/>
      <c r="Q607" s="279"/>
      <c r="R607" s="279"/>
      <c r="S607" s="279"/>
      <c r="T607" s="279"/>
      <c r="U607" s="279"/>
      <c r="V607" s="279"/>
      <c r="W607" s="279"/>
      <c r="X607" s="279"/>
      <c r="Y607" s="279"/>
      <c r="Z607" s="277"/>
      <c r="AA607" s="277"/>
      <c r="AB607" s="277"/>
      <c r="AC607" s="277"/>
      <c r="AD607" s="277"/>
      <c r="AE607" s="277"/>
      <c r="AF607" s="277"/>
      <c r="AG607" s="277"/>
      <c r="AH607" s="277"/>
      <c r="AI607" s="277"/>
      <c r="AJ607" s="277"/>
      <c r="AK607" s="277"/>
      <c r="AL607" s="277"/>
      <c r="AM607" s="277"/>
      <c r="AN607" s="277"/>
      <c r="AO607" s="277"/>
      <c r="AP607" s="277"/>
      <c r="AQ607" s="277"/>
      <c r="AR607" s="277"/>
      <c r="AS607" s="277"/>
      <c r="AT607" s="277"/>
    </row>
    <row r="608" spans="1:46" ht="21">
      <c r="A608" s="640" t="s">
        <v>109</v>
      </c>
      <c r="B608" s="640"/>
      <c r="C608" s="641" t="str">
        <f>+'PRESUPUESTO GENERAL'!B37</f>
        <v>PISOS Y ENCHAPES</v>
      </c>
      <c r="D608" s="642"/>
      <c r="E608" s="643"/>
      <c r="F608" s="643"/>
      <c r="G608" s="643"/>
      <c r="H608" s="643"/>
      <c r="I608" s="643"/>
      <c r="J608" s="643"/>
      <c r="K608" s="643"/>
      <c r="L608" s="643"/>
      <c r="M608" s="643"/>
      <c r="N608" s="643"/>
      <c r="O608" s="643"/>
      <c r="P608" s="643"/>
      <c r="Q608" s="643"/>
      <c r="R608" s="643"/>
      <c r="S608" s="643"/>
      <c r="T608" s="643"/>
      <c r="U608" s="643"/>
      <c r="V608" s="643"/>
      <c r="W608" s="643"/>
      <c r="X608" s="643"/>
      <c r="Y608" s="643"/>
      <c r="Z608" s="643"/>
      <c r="AA608" s="643"/>
      <c r="AB608" s="643"/>
      <c r="AC608" s="643"/>
      <c r="AD608" s="643"/>
      <c r="AE608" s="643"/>
      <c r="AF608" s="644"/>
      <c r="AG608" s="645" t="s">
        <v>8</v>
      </c>
      <c r="AH608" s="646"/>
      <c r="AI608" s="646"/>
      <c r="AJ608" s="646"/>
      <c r="AK608" s="646"/>
      <c r="AL608" s="646"/>
      <c r="AM608" s="647"/>
      <c r="AN608" s="648" t="str">
        <f>+'PRESUPUESTO GENERAL'!C42</f>
        <v>M2</v>
      </c>
      <c r="AO608" s="649"/>
      <c r="AP608" s="649"/>
      <c r="AQ608" s="649"/>
      <c r="AR608" s="649"/>
      <c r="AS608" s="649"/>
      <c r="AT608" s="650"/>
    </row>
    <row r="609" spans="1:46" ht="21">
      <c r="A609" s="651" t="s">
        <v>110</v>
      </c>
      <c r="B609" s="651"/>
      <c r="C609" s="211">
        <f>+'PRESUPUESTO GENERAL'!A38</f>
        <v>6.1</v>
      </c>
      <c r="D609" s="652" t="str">
        <f>+'PRESUPUESTO GENERAL'!B38</f>
        <v>Piso en concreto E=0,10M (Incl Juntas dilat. Y Malla Elect.), pagado en m2</v>
      </c>
      <c r="E609" s="653"/>
      <c r="F609" s="653"/>
      <c r="G609" s="653"/>
      <c r="H609" s="653"/>
      <c r="I609" s="653"/>
      <c r="J609" s="653"/>
      <c r="K609" s="653"/>
      <c r="L609" s="653"/>
      <c r="M609" s="653"/>
      <c r="N609" s="653"/>
      <c r="O609" s="653"/>
      <c r="P609" s="653"/>
      <c r="Q609" s="653"/>
      <c r="R609" s="653"/>
      <c r="S609" s="653"/>
      <c r="T609" s="653"/>
      <c r="U609" s="653"/>
      <c r="V609" s="653"/>
      <c r="W609" s="653"/>
      <c r="X609" s="653"/>
      <c r="Y609" s="653"/>
      <c r="Z609" s="653"/>
      <c r="AA609" s="653"/>
      <c r="AB609" s="653"/>
      <c r="AC609" s="653"/>
      <c r="AD609" s="653"/>
      <c r="AE609" s="653"/>
      <c r="AF609" s="654"/>
      <c r="AG609" s="645" t="s">
        <v>111</v>
      </c>
      <c r="AH609" s="646"/>
      <c r="AI609" s="646"/>
      <c r="AJ609" s="646"/>
      <c r="AK609" s="646"/>
      <c r="AL609" s="646"/>
      <c r="AM609" s="647"/>
      <c r="AN609" s="655">
        <f t="shared" ref="AN609" si="25">+J629</f>
        <v>47</v>
      </c>
      <c r="AO609" s="649"/>
      <c r="AP609" s="649"/>
      <c r="AQ609" s="649"/>
      <c r="AR609" s="649"/>
      <c r="AS609" s="649"/>
      <c r="AT609" s="650"/>
    </row>
    <row r="610" spans="1:46" ht="21">
      <c r="A610" s="213"/>
      <c r="B610" s="213"/>
      <c r="C610" s="213"/>
      <c r="D610" s="213"/>
      <c r="E610" s="213"/>
      <c r="F610" s="213"/>
      <c r="G610" s="213"/>
      <c r="H610" s="214"/>
      <c r="I610" s="213"/>
      <c r="J610" s="213"/>
      <c r="K610" s="627"/>
      <c r="L610" s="627"/>
      <c r="M610" s="627"/>
      <c r="N610" s="627"/>
      <c r="O610" s="627"/>
      <c r="P610" s="627"/>
      <c r="Q610" s="627"/>
      <c r="R610" s="627"/>
      <c r="S610" s="627"/>
      <c r="T610" s="627"/>
      <c r="U610" s="627"/>
      <c r="V610" s="627"/>
      <c r="W610" s="627"/>
      <c r="X610" s="627"/>
      <c r="Y610" s="627"/>
      <c r="Z610" s="627"/>
      <c r="AA610" s="628"/>
      <c r="AB610" s="627"/>
      <c r="AC610" s="627"/>
      <c r="AD610" s="627"/>
      <c r="AE610" s="627"/>
      <c r="AF610" s="627"/>
      <c r="AG610" s="627"/>
      <c r="AH610" s="627"/>
      <c r="AI610" s="627"/>
      <c r="AJ610" s="627"/>
      <c r="AK610" s="627"/>
      <c r="AL610" s="627"/>
      <c r="AM610" s="627"/>
      <c r="AN610" s="627"/>
      <c r="AO610" s="627"/>
      <c r="AP610" s="627"/>
      <c r="AQ610" s="627"/>
      <c r="AR610" s="627"/>
      <c r="AS610" s="627"/>
      <c r="AT610" s="627"/>
    </row>
    <row r="611" spans="1:46" ht="21">
      <c r="A611" s="629" t="s">
        <v>112</v>
      </c>
      <c r="B611" s="610"/>
      <c r="C611" s="630" t="s">
        <v>113</v>
      </c>
      <c r="D611" s="630"/>
      <c r="E611" s="630"/>
      <c r="F611" s="630"/>
      <c r="G611" s="630" t="s">
        <v>114</v>
      </c>
      <c r="H611" s="631" t="s">
        <v>115</v>
      </c>
      <c r="I611" s="630" t="s">
        <v>116</v>
      </c>
      <c r="J611" s="630" t="s">
        <v>64</v>
      </c>
      <c r="K611" s="633"/>
      <c r="L611" s="633"/>
      <c r="M611" s="633"/>
      <c r="N611" s="633"/>
      <c r="O611" s="633"/>
      <c r="P611" s="633"/>
      <c r="Q611" s="633"/>
      <c r="R611" s="633"/>
      <c r="S611" s="633"/>
      <c r="T611" s="633"/>
      <c r="U611" s="633"/>
      <c r="V611" s="633"/>
      <c r="W611" s="633"/>
      <c r="X611" s="633"/>
      <c r="Y611" s="633"/>
      <c r="Z611" s="633"/>
      <c r="AA611" s="633"/>
      <c r="AB611" s="633"/>
      <c r="AC611" s="633"/>
      <c r="AD611" s="633"/>
      <c r="AE611" s="633"/>
      <c r="AF611" s="633"/>
      <c r="AG611" s="633"/>
      <c r="AH611" s="633"/>
      <c r="AI611" s="633"/>
      <c r="AJ611" s="633"/>
      <c r="AK611" s="633"/>
      <c r="AL611" s="633"/>
      <c r="AM611" s="633"/>
      <c r="AN611" s="633"/>
      <c r="AO611" s="633"/>
      <c r="AP611" s="633"/>
      <c r="AQ611" s="633"/>
      <c r="AR611" s="633"/>
      <c r="AS611" s="633"/>
      <c r="AT611" s="633"/>
    </row>
    <row r="612" spans="1:46" ht="21">
      <c r="A612" s="603"/>
      <c r="B612" s="604"/>
      <c r="C612" s="215" t="s">
        <v>117</v>
      </c>
      <c r="D612" s="215" t="s">
        <v>118</v>
      </c>
      <c r="E612" s="215" t="s">
        <v>119</v>
      </c>
      <c r="F612" s="215" t="s">
        <v>120</v>
      </c>
      <c r="G612" s="630"/>
      <c r="H612" s="632"/>
      <c r="I612" s="630"/>
      <c r="J612" s="630"/>
      <c r="K612" s="633"/>
      <c r="L612" s="633"/>
      <c r="M612" s="633"/>
      <c r="N612" s="633"/>
      <c r="O612" s="633"/>
      <c r="P612" s="633"/>
      <c r="Q612" s="633"/>
      <c r="R612" s="633"/>
      <c r="S612" s="633"/>
      <c r="T612" s="633"/>
      <c r="U612" s="633"/>
      <c r="V612" s="633"/>
      <c r="W612" s="633"/>
      <c r="X612" s="633"/>
      <c r="Y612" s="633"/>
      <c r="Z612" s="633"/>
      <c r="AA612" s="633"/>
      <c r="AB612" s="633"/>
      <c r="AC612" s="633"/>
      <c r="AD612" s="633"/>
      <c r="AE612" s="633"/>
      <c r="AF612" s="633"/>
      <c r="AG612" s="633"/>
      <c r="AH612" s="633"/>
      <c r="AI612" s="633"/>
      <c r="AJ612" s="633"/>
      <c r="AK612" s="633"/>
      <c r="AL612" s="633"/>
      <c r="AM612" s="633"/>
      <c r="AN612" s="633"/>
      <c r="AO612" s="633"/>
      <c r="AP612" s="633"/>
      <c r="AQ612" s="633"/>
      <c r="AR612" s="633"/>
      <c r="AS612" s="633"/>
      <c r="AT612" s="633"/>
    </row>
    <row r="613" spans="1:46" ht="21">
      <c r="A613" s="634"/>
      <c r="B613" s="635"/>
      <c r="C613" s="638"/>
      <c r="D613" s="638"/>
      <c r="E613" s="638"/>
      <c r="F613" s="638"/>
      <c r="G613" s="638"/>
      <c r="H613" s="638"/>
      <c r="I613" s="638"/>
      <c r="J613" s="638"/>
      <c r="K613" s="333"/>
      <c r="L613" s="334"/>
      <c r="M613" s="334"/>
      <c r="N613" s="334"/>
      <c r="O613" s="334"/>
      <c r="P613" s="334"/>
      <c r="Q613" s="334"/>
      <c r="R613" s="334"/>
      <c r="S613" s="334"/>
      <c r="T613" s="334"/>
      <c r="U613" s="334"/>
      <c r="V613" s="334"/>
      <c r="W613" s="334"/>
      <c r="X613" s="334"/>
      <c r="Y613" s="334"/>
      <c r="Z613" s="334"/>
      <c r="AA613" s="334"/>
      <c r="AB613" s="334"/>
      <c r="AC613" s="334"/>
      <c r="AD613" s="334"/>
      <c r="AE613" s="334"/>
      <c r="AF613" s="334"/>
      <c r="AG613" s="334"/>
      <c r="AH613" s="334"/>
      <c r="AI613" s="334"/>
      <c r="AJ613" s="334"/>
      <c r="AK613" s="334"/>
      <c r="AL613" s="334"/>
      <c r="AM613" s="334"/>
      <c r="AN613" s="334"/>
      <c r="AO613" s="334"/>
      <c r="AP613" s="334"/>
      <c r="AQ613" s="334"/>
      <c r="AR613" s="334"/>
      <c r="AS613" s="334"/>
      <c r="AT613" s="335"/>
    </row>
    <row r="614" spans="1:46" ht="21">
      <c r="A614" s="636"/>
      <c r="B614" s="637"/>
      <c r="C614" s="639"/>
      <c r="D614" s="639"/>
      <c r="E614" s="639"/>
      <c r="F614" s="639"/>
      <c r="G614" s="639"/>
      <c r="H614" s="639"/>
      <c r="I614" s="639"/>
      <c r="J614" s="639"/>
      <c r="K614" s="333"/>
      <c r="L614" s="334"/>
      <c r="M614" s="334"/>
      <c r="N614" s="334"/>
      <c r="O614" s="334"/>
      <c r="P614" s="334"/>
      <c r="Q614" s="334"/>
      <c r="R614" s="334"/>
      <c r="S614" s="334"/>
      <c r="T614" s="334"/>
      <c r="U614" s="334"/>
      <c r="V614" s="334"/>
      <c r="W614" s="334"/>
      <c r="X614" s="334"/>
      <c r="Y614" s="334"/>
      <c r="Z614" s="334"/>
      <c r="AA614" s="334"/>
      <c r="AB614" s="334"/>
      <c r="AC614" s="334"/>
      <c r="AD614" s="334"/>
      <c r="AE614" s="334"/>
      <c r="AF614" s="334"/>
      <c r="AG614" s="334"/>
      <c r="AH614" s="334"/>
      <c r="AI614" s="334"/>
      <c r="AJ614" s="334"/>
      <c r="AK614" s="334"/>
      <c r="AL614" s="334"/>
      <c r="AM614" s="334"/>
      <c r="AN614" s="334"/>
      <c r="AO614" s="334"/>
      <c r="AP614" s="334"/>
      <c r="AQ614" s="334"/>
      <c r="AR614" s="334"/>
      <c r="AS614" s="334"/>
      <c r="AT614" s="335"/>
    </row>
    <row r="615" spans="1:46" ht="21">
      <c r="A615" s="656" t="s">
        <v>418</v>
      </c>
      <c r="B615" s="660"/>
      <c r="C615" s="620">
        <v>0.78</v>
      </c>
      <c r="D615" s="620">
        <v>1.4</v>
      </c>
      <c r="E615" s="622"/>
      <c r="F615" s="620"/>
      <c r="G615" s="661">
        <f>C615*D615</f>
        <v>1.0919999999999999</v>
      </c>
      <c r="H615" s="620">
        <v>7</v>
      </c>
      <c r="I615" s="620" t="s">
        <v>5</v>
      </c>
      <c r="J615" s="624">
        <f>G615*H615</f>
        <v>7.6439999999999992</v>
      </c>
      <c r="K615" s="333"/>
      <c r="L615" s="334"/>
      <c r="M615" s="334"/>
      <c r="N615" s="334"/>
      <c r="O615" s="334"/>
      <c r="P615" s="334"/>
      <c r="Q615" s="334"/>
      <c r="R615" s="334"/>
      <c r="S615" s="334"/>
      <c r="T615" s="334"/>
      <c r="U615" s="334"/>
      <c r="V615" s="334"/>
      <c r="W615" s="334"/>
      <c r="X615" s="334"/>
      <c r="Y615" s="334"/>
      <c r="Z615" s="334"/>
      <c r="AA615" s="334"/>
      <c r="AB615" s="334"/>
      <c r="AC615" s="334"/>
      <c r="AD615" s="334"/>
      <c r="AE615" s="334"/>
      <c r="AF615" s="334"/>
      <c r="AG615" s="334"/>
      <c r="AH615" s="334"/>
      <c r="AI615" s="334"/>
      <c r="AJ615" s="334"/>
      <c r="AK615" s="334"/>
      <c r="AL615" s="334"/>
      <c r="AM615" s="334"/>
      <c r="AN615" s="334"/>
      <c r="AO615" s="334"/>
      <c r="AP615" s="334"/>
      <c r="AQ615" s="334"/>
      <c r="AR615" s="334"/>
      <c r="AS615" s="334"/>
      <c r="AT615" s="335"/>
    </row>
    <row r="616" spans="1:46" ht="21">
      <c r="A616" s="617"/>
      <c r="B616" s="618"/>
      <c r="C616" s="621"/>
      <c r="D616" s="621"/>
      <c r="E616" s="623"/>
      <c r="F616" s="621"/>
      <c r="G616" s="620"/>
      <c r="H616" s="621"/>
      <c r="I616" s="621"/>
      <c r="J616" s="625"/>
      <c r="K616" s="333"/>
      <c r="L616" s="334"/>
      <c r="M616" s="334"/>
      <c r="N616" s="334"/>
      <c r="O616" s="334"/>
      <c r="P616" s="334"/>
      <c r="Q616" s="334"/>
      <c r="R616" s="334"/>
      <c r="S616" s="334"/>
      <c r="T616" s="334"/>
      <c r="U616" s="334"/>
      <c r="V616" s="334"/>
      <c r="W616" s="334"/>
      <c r="X616" s="334"/>
      <c r="Y616" s="334"/>
      <c r="Z616" s="334"/>
      <c r="AA616" s="334"/>
      <c r="AB616" s="334"/>
      <c r="AC616" s="334"/>
      <c r="AD616" s="334"/>
      <c r="AE616" s="334"/>
      <c r="AF616" s="334"/>
      <c r="AG616" s="334"/>
      <c r="AH616" s="334"/>
      <c r="AI616" s="334"/>
      <c r="AJ616" s="334"/>
      <c r="AK616" s="334"/>
      <c r="AL616" s="334"/>
      <c r="AM616" s="334"/>
      <c r="AN616" s="334"/>
      <c r="AO616" s="334"/>
      <c r="AP616" s="334"/>
      <c r="AQ616" s="334"/>
      <c r="AR616" s="334"/>
      <c r="AS616" s="334"/>
      <c r="AT616" s="335"/>
    </row>
    <row r="617" spans="1:46" ht="21">
      <c r="A617" s="656"/>
      <c r="B617" s="660"/>
      <c r="C617" s="620">
        <v>0.8</v>
      </c>
      <c r="D617" s="620">
        <v>1.4</v>
      </c>
      <c r="E617" s="622"/>
      <c r="F617" s="620"/>
      <c r="G617" s="661">
        <f t="shared" ref="G617" si="26">C617*D617</f>
        <v>1.1199999999999999</v>
      </c>
      <c r="H617" s="620">
        <v>4</v>
      </c>
      <c r="I617" s="620" t="s">
        <v>5</v>
      </c>
      <c r="J617" s="624">
        <f t="shared" ref="J617" si="27">G617*H617</f>
        <v>4.4799999999999995</v>
      </c>
      <c r="K617" s="333"/>
      <c r="L617" s="334"/>
      <c r="M617" s="334"/>
      <c r="N617" s="334"/>
      <c r="O617" s="334"/>
      <c r="P617" s="334"/>
      <c r="Q617" s="334"/>
      <c r="R617" s="334"/>
      <c r="S617" s="334"/>
      <c r="T617" s="334"/>
      <c r="U617" s="334"/>
      <c r="V617" s="334"/>
      <c r="W617" s="334"/>
      <c r="X617" s="334"/>
      <c r="Y617" s="334"/>
      <c r="Z617" s="334"/>
      <c r="AA617" s="334"/>
      <c r="AB617" s="334"/>
      <c r="AC617" s="334"/>
      <c r="AD617" s="334"/>
      <c r="AE617" s="334"/>
      <c r="AF617" s="334"/>
      <c r="AG617" s="334"/>
      <c r="AH617" s="334"/>
      <c r="AI617" s="334"/>
      <c r="AJ617" s="334"/>
      <c r="AK617" s="334"/>
      <c r="AL617" s="334"/>
      <c r="AM617" s="334"/>
      <c r="AN617" s="334"/>
      <c r="AO617" s="334"/>
      <c r="AP617" s="334"/>
      <c r="AQ617" s="334"/>
      <c r="AR617" s="334"/>
      <c r="AS617" s="334"/>
      <c r="AT617" s="335"/>
    </row>
    <row r="618" spans="1:46" ht="21">
      <c r="A618" s="617"/>
      <c r="B618" s="618"/>
      <c r="C618" s="621"/>
      <c r="D618" s="621"/>
      <c r="E618" s="623"/>
      <c r="F618" s="621"/>
      <c r="G618" s="620"/>
      <c r="H618" s="621"/>
      <c r="I618" s="621"/>
      <c r="J618" s="625"/>
      <c r="K618" s="333"/>
      <c r="L618" s="334"/>
      <c r="M618" s="334"/>
      <c r="N618" s="334"/>
      <c r="O618" s="334"/>
      <c r="P618" s="334"/>
      <c r="Q618" s="334"/>
      <c r="R618" s="334"/>
      <c r="S618" s="334"/>
      <c r="T618" s="334"/>
      <c r="U618" s="334"/>
      <c r="V618" s="334"/>
      <c r="W618" s="334"/>
      <c r="X618" s="334"/>
      <c r="Y618" s="334"/>
      <c r="Z618" s="334"/>
      <c r="AA618" s="334"/>
      <c r="AB618" s="334"/>
      <c r="AC618" s="334"/>
      <c r="AD618" s="334"/>
      <c r="AE618" s="334"/>
      <c r="AF618" s="334"/>
      <c r="AG618" s="334"/>
      <c r="AH618" s="334"/>
      <c r="AI618" s="334"/>
      <c r="AJ618" s="334"/>
      <c r="AK618" s="334"/>
      <c r="AL618" s="334"/>
      <c r="AM618" s="334"/>
      <c r="AN618" s="334"/>
      <c r="AO618" s="334"/>
      <c r="AP618" s="334"/>
      <c r="AQ618" s="334"/>
      <c r="AR618" s="334"/>
      <c r="AS618" s="334"/>
      <c r="AT618" s="335"/>
    </row>
    <row r="619" spans="1:46" ht="21">
      <c r="A619" s="656"/>
      <c r="B619" s="660"/>
      <c r="C619" s="620">
        <v>2.81</v>
      </c>
      <c r="D619" s="620">
        <v>1.82</v>
      </c>
      <c r="E619" s="622"/>
      <c r="F619" s="620"/>
      <c r="G619" s="661">
        <f t="shared" ref="G619" si="28">C619*D619</f>
        <v>5.1142000000000003</v>
      </c>
      <c r="H619" s="620"/>
      <c r="I619" s="620" t="s">
        <v>5</v>
      </c>
      <c r="J619" s="624">
        <f>G619</f>
        <v>5.1142000000000003</v>
      </c>
      <c r="K619" s="333"/>
      <c r="L619" s="334"/>
      <c r="M619" s="334"/>
      <c r="N619" s="334"/>
      <c r="O619" s="334"/>
      <c r="P619" s="334"/>
      <c r="Q619" s="334"/>
      <c r="R619" s="334"/>
      <c r="S619" s="334"/>
      <c r="T619" s="334"/>
      <c r="U619" s="334"/>
      <c r="V619" s="334"/>
      <c r="W619" s="334"/>
      <c r="X619" s="334"/>
      <c r="Y619" s="334"/>
      <c r="Z619" s="334"/>
      <c r="AA619" s="334"/>
      <c r="AB619" s="334"/>
      <c r="AC619" s="334"/>
      <c r="AD619" s="334"/>
      <c r="AE619" s="334"/>
      <c r="AF619" s="334"/>
      <c r="AG619" s="334"/>
      <c r="AH619" s="334"/>
      <c r="AI619" s="334"/>
      <c r="AJ619" s="334"/>
      <c r="AK619" s="334"/>
      <c r="AL619" s="334"/>
      <c r="AM619" s="334"/>
      <c r="AN619" s="334"/>
      <c r="AO619" s="334"/>
      <c r="AP619" s="334"/>
      <c r="AQ619" s="334"/>
      <c r="AR619" s="334"/>
      <c r="AS619" s="334"/>
      <c r="AT619" s="335"/>
    </row>
    <row r="620" spans="1:46" ht="21">
      <c r="A620" s="617"/>
      <c r="B620" s="618"/>
      <c r="C620" s="621"/>
      <c r="D620" s="621"/>
      <c r="E620" s="623"/>
      <c r="F620" s="621"/>
      <c r="G620" s="620"/>
      <c r="H620" s="621"/>
      <c r="I620" s="621"/>
      <c r="J620" s="625"/>
      <c r="K620" s="333"/>
      <c r="L620" s="334"/>
      <c r="M620" s="334"/>
      <c r="N620" s="334"/>
      <c r="O620" s="334"/>
      <c r="P620" s="334"/>
      <c r="Q620" s="334"/>
      <c r="R620" s="334"/>
      <c r="S620" s="334"/>
      <c r="T620" s="334"/>
      <c r="U620" s="334"/>
      <c r="V620" s="334"/>
      <c r="W620" s="334"/>
      <c r="X620" s="334"/>
      <c r="Y620" s="334"/>
      <c r="Z620" s="334"/>
      <c r="AA620" s="334"/>
      <c r="AB620" s="334"/>
      <c r="AC620" s="334"/>
      <c r="AD620" s="334"/>
      <c r="AE620" s="334"/>
      <c r="AF620" s="334"/>
      <c r="AG620" s="334"/>
      <c r="AH620" s="334"/>
      <c r="AI620" s="334"/>
      <c r="AJ620" s="334"/>
      <c r="AK620" s="334"/>
      <c r="AL620" s="334"/>
      <c r="AM620" s="334"/>
      <c r="AN620" s="334"/>
      <c r="AO620" s="334"/>
      <c r="AP620" s="334"/>
      <c r="AQ620" s="334"/>
      <c r="AR620" s="334"/>
      <c r="AS620" s="334"/>
      <c r="AT620" s="335"/>
    </row>
    <row r="621" spans="1:46" ht="21">
      <c r="A621" s="656"/>
      <c r="B621" s="660"/>
      <c r="C621" s="620">
        <v>1.88</v>
      </c>
      <c r="D621" s="620">
        <v>1.83</v>
      </c>
      <c r="E621" s="622"/>
      <c r="F621" s="620"/>
      <c r="G621" s="661">
        <f t="shared" ref="G621" si="29">C621*D621</f>
        <v>3.4403999999999999</v>
      </c>
      <c r="H621" s="620"/>
      <c r="I621" s="620" t="s">
        <v>5</v>
      </c>
      <c r="J621" s="624">
        <f t="shared" ref="J621" si="30">G621</f>
        <v>3.4403999999999999</v>
      </c>
      <c r="K621" s="333"/>
      <c r="L621" s="334"/>
      <c r="M621" s="334"/>
      <c r="N621" s="334"/>
      <c r="O621" s="334"/>
      <c r="P621" s="334"/>
      <c r="Q621" s="334"/>
      <c r="R621" s="334"/>
      <c r="S621" s="334"/>
      <c r="T621" s="334"/>
      <c r="U621" s="334"/>
      <c r="V621" s="334"/>
      <c r="W621" s="334"/>
      <c r="X621" s="334"/>
      <c r="Y621" s="334"/>
      <c r="Z621" s="334"/>
      <c r="AA621" s="334"/>
      <c r="AB621" s="334"/>
      <c r="AC621" s="334"/>
      <c r="AD621" s="334"/>
      <c r="AE621" s="334"/>
      <c r="AF621" s="334"/>
      <c r="AG621" s="334"/>
      <c r="AH621" s="334"/>
      <c r="AI621" s="334"/>
      <c r="AJ621" s="334"/>
      <c r="AK621" s="334"/>
      <c r="AL621" s="334"/>
      <c r="AM621" s="334"/>
      <c r="AN621" s="334"/>
      <c r="AO621" s="334"/>
      <c r="AP621" s="334"/>
      <c r="AQ621" s="334"/>
      <c r="AR621" s="334"/>
      <c r="AS621" s="334"/>
      <c r="AT621" s="335"/>
    </row>
    <row r="622" spans="1:46" ht="21">
      <c r="A622" s="617"/>
      <c r="B622" s="618"/>
      <c r="C622" s="621"/>
      <c r="D622" s="621"/>
      <c r="E622" s="623"/>
      <c r="F622" s="621"/>
      <c r="G622" s="620"/>
      <c r="H622" s="621"/>
      <c r="I622" s="621"/>
      <c r="J622" s="625"/>
      <c r="K622" s="333"/>
      <c r="L622" s="334"/>
      <c r="M622" s="334"/>
      <c r="N622" s="334"/>
      <c r="O622" s="334"/>
      <c r="P622" s="334"/>
      <c r="Q622" s="334"/>
      <c r="R622" s="334"/>
      <c r="S622" s="334"/>
      <c r="T622" s="334"/>
      <c r="U622" s="334"/>
      <c r="V622" s="334"/>
      <c r="W622" s="334"/>
      <c r="X622" s="334"/>
      <c r="Y622" s="334"/>
      <c r="Z622" s="334"/>
      <c r="AA622" s="334"/>
      <c r="AB622" s="334"/>
      <c r="AC622" s="334"/>
      <c r="AD622" s="334"/>
      <c r="AE622" s="334"/>
      <c r="AF622" s="334"/>
      <c r="AG622" s="334"/>
      <c r="AH622" s="334"/>
      <c r="AI622" s="334"/>
      <c r="AJ622" s="334"/>
      <c r="AK622" s="334"/>
      <c r="AL622" s="334"/>
      <c r="AM622" s="334"/>
      <c r="AN622" s="334"/>
      <c r="AO622" s="334"/>
      <c r="AP622" s="334"/>
      <c r="AQ622" s="334"/>
      <c r="AR622" s="334"/>
      <c r="AS622" s="334"/>
      <c r="AT622" s="335"/>
    </row>
    <row r="623" spans="1:46" ht="21">
      <c r="A623" s="656"/>
      <c r="B623" s="660"/>
      <c r="C623" s="620">
        <v>3.09</v>
      </c>
      <c r="D623" s="620">
        <v>3.2</v>
      </c>
      <c r="E623" s="622"/>
      <c r="F623" s="620"/>
      <c r="G623" s="661">
        <f t="shared" ref="G623" si="31">C623*D623</f>
        <v>9.8879999999999999</v>
      </c>
      <c r="H623" s="620"/>
      <c r="I623" s="620" t="s">
        <v>5</v>
      </c>
      <c r="J623" s="624">
        <f t="shared" ref="J623" si="32">G623</f>
        <v>9.8879999999999999</v>
      </c>
      <c r="K623" s="333"/>
      <c r="L623" s="334"/>
      <c r="M623" s="334"/>
      <c r="N623" s="334"/>
      <c r="O623" s="334"/>
      <c r="P623" s="334"/>
      <c r="Q623" s="334"/>
      <c r="R623" s="334"/>
      <c r="S623" s="334"/>
      <c r="T623" s="334"/>
      <c r="U623" s="334"/>
      <c r="V623" s="334"/>
      <c r="W623" s="334"/>
      <c r="X623" s="334"/>
      <c r="Y623" s="334"/>
      <c r="Z623" s="334"/>
      <c r="AA623" s="334"/>
      <c r="AB623" s="334"/>
      <c r="AC623" s="334"/>
      <c r="AD623" s="334"/>
      <c r="AE623" s="334"/>
      <c r="AF623" s="334"/>
      <c r="AG623" s="334"/>
      <c r="AH623" s="334"/>
      <c r="AI623" s="334"/>
      <c r="AJ623" s="334"/>
      <c r="AK623" s="334"/>
      <c r="AL623" s="334"/>
      <c r="AM623" s="334"/>
      <c r="AN623" s="334"/>
      <c r="AO623" s="334"/>
      <c r="AP623" s="334"/>
      <c r="AQ623" s="334"/>
      <c r="AR623" s="334"/>
      <c r="AS623" s="334"/>
      <c r="AT623" s="335"/>
    </row>
    <row r="624" spans="1:46" ht="21">
      <c r="A624" s="617"/>
      <c r="B624" s="618"/>
      <c r="C624" s="621"/>
      <c r="D624" s="621"/>
      <c r="E624" s="623"/>
      <c r="F624" s="621"/>
      <c r="G624" s="620"/>
      <c r="H624" s="621"/>
      <c r="I624" s="621"/>
      <c r="J624" s="625"/>
      <c r="K624" s="333"/>
      <c r="L624" s="334"/>
      <c r="M624" s="334"/>
      <c r="N624" s="334"/>
      <c r="O624" s="334"/>
      <c r="P624" s="334"/>
      <c r="Q624" s="334"/>
      <c r="R624" s="334"/>
      <c r="S624" s="334"/>
      <c r="T624" s="334"/>
      <c r="U624" s="334"/>
      <c r="V624" s="334"/>
      <c r="W624" s="334"/>
      <c r="X624" s="334"/>
      <c r="Y624" s="334"/>
      <c r="Z624" s="334"/>
      <c r="AA624" s="334"/>
      <c r="AB624" s="334"/>
      <c r="AC624" s="334"/>
      <c r="AD624" s="334"/>
      <c r="AE624" s="334"/>
      <c r="AF624" s="334"/>
      <c r="AG624" s="334"/>
      <c r="AH624" s="334"/>
      <c r="AI624" s="334"/>
      <c r="AJ624" s="334"/>
      <c r="AK624" s="334"/>
      <c r="AL624" s="334"/>
      <c r="AM624" s="334"/>
      <c r="AN624" s="334"/>
      <c r="AO624" s="334"/>
      <c r="AP624" s="334"/>
      <c r="AQ624" s="334"/>
      <c r="AR624" s="334"/>
      <c r="AS624" s="334"/>
      <c r="AT624" s="335"/>
    </row>
    <row r="625" spans="1:46" ht="21">
      <c r="A625" s="656"/>
      <c r="B625" s="660"/>
      <c r="C625" s="620">
        <v>4.0199999999999996</v>
      </c>
      <c r="D625" s="620">
        <v>3.2</v>
      </c>
      <c r="E625" s="622"/>
      <c r="F625" s="620"/>
      <c r="G625" s="661">
        <f t="shared" ref="G625" si="33">C625*D625</f>
        <v>12.863999999999999</v>
      </c>
      <c r="H625" s="620"/>
      <c r="I625" s="620" t="s">
        <v>5</v>
      </c>
      <c r="J625" s="624">
        <f t="shared" ref="J625" si="34">G625</f>
        <v>12.863999999999999</v>
      </c>
      <c r="K625" s="333"/>
      <c r="L625" s="334"/>
      <c r="M625" s="334"/>
      <c r="N625" s="334"/>
      <c r="O625" s="334"/>
      <c r="P625" s="334"/>
      <c r="Q625" s="334"/>
      <c r="R625" s="334"/>
      <c r="S625" s="334"/>
      <c r="T625" s="334"/>
      <c r="U625" s="334"/>
      <c r="V625" s="334"/>
      <c r="W625" s="334"/>
      <c r="X625" s="334"/>
      <c r="Y625" s="334"/>
      <c r="Z625" s="334"/>
      <c r="AA625" s="334"/>
      <c r="AB625" s="334"/>
      <c r="AC625" s="334"/>
      <c r="AD625" s="334"/>
      <c r="AE625" s="334"/>
      <c r="AF625" s="334"/>
      <c r="AG625" s="334"/>
      <c r="AH625" s="334"/>
      <c r="AI625" s="334"/>
      <c r="AJ625" s="334"/>
      <c r="AK625" s="334"/>
      <c r="AL625" s="334"/>
      <c r="AM625" s="334"/>
      <c r="AN625" s="334"/>
      <c r="AO625" s="334"/>
      <c r="AP625" s="334"/>
      <c r="AQ625" s="334"/>
      <c r="AR625" s="334"/>
      <c r="AS625" s="334"/>
      <c r="AT625" s="335"/>
    </row>
    <row r="626" spans="1:46" ht="21">
      <c r="A626" s="617"/>
      <c r="B626" s="618"/>
      <c r="C626" s="621"/>
      <c r="D626" s="621"/>
      <c r="E626" s="623"/>
      <c r="F626" s="621"/>
      <c r="G626" s="620"/>
      <c r="H626" s="621"/>
      <c r="I626" s="621"/>
      <c r="J626" s="625"/>
      <c r="K626" s="333"/>
      <c r="L626" s="334"/>
      <c r="M626" s="334"/>
      <c r="N626" s="334"/>
      <c r="O626" s="334"/>
      <c r="P626" s="334"/>
      <c r="Q626" s="334"/>
      <c r="R626" s="334"/>
      <c r="S626" s="334"/>
      <c r="T626" s="334"/>
      <c r="U626" s="334"/>
      <c r="V626" s="334"/>
      <c r="W626" s="334"/>
      <c r="X626" s="334"/>
      <c r="Y626" s="334"/>
      <c r="Z626" s="334"/>
      <c r="AA626" s="334"/>
      <c r="AB626" s="334"/>
      <c r="AC626" s="334"/>
      <c r="AD626" s="334"/>
      <c r="AE626" s="334"/>
      <c r="AF626" s="334"/>
      <c r="AG626" s="334"/>
      <c r="AH626" s="334"/>
      <c r="AI626" s="334"/>
      <c r="AJ626" s="334"/>
      <c r="AK626" s="334"/>
      <c r="AL626" s="334"/>
      <c r="AM626" s="334"/>
      <c r="AN626" s="334"/>
      <c r="AO626" s="334"/>
      <c r="AP626" s="334"/>
      <c r="AQ626" s="334"/>
      <c r="AR626" s="334"/>
      <c r="AS626" s="334"/>
      <c r="AT626" s="335"/>
    </row>
    <row r="627" spans="1:46" ht="21">
      <c r="A627" s="656"/>
      <c r="B627" s="660"/>
      <c r="C627" s="620">
        <v>1.19</v>
      </c>
      <c r="D627" s="620">
        <v>3</v>
      </c>
      <c r="E627" s="622"/>
      <c r="F627" s="620"/>
      <c r="G627" s="661">
        <f>C627*D627</f>
        <v>3.57</v>
      </c>
      <c r="H627" s="620"/>
      <c r="I627" s="620" t="s">
        <v>5</v>
      </c>
      <c r="J627" s="624">
        <f>G627</f>
        <v>3.57</v>
      </c>
      <c r="K627" s="333"/>
      <c r="L627" s="334"/>
      <c r="M627" s="334"/>
      <c r="N627" s="334"/>
      <c r="O627" s="334"/>
      <c r="P627" s="334"/>
      <c r="Q627" s="334"/>
      <c r="R627" s="334"/>
      <c r="S627" s="334"/>
      <c r="T627" s="334"/>
      <c r="U627" s="334"/>
      <c r="V627" s="334"/>
      <c r="W627" s="334"/>
      <c r="X627" s="334"/>
      <c r="Y627" s="334"/>
      <c r="Z627" s="334"/>
      <c r="AA627" s="334"/>
      <c r="AB627" s="334"/>
      <c r="AC627" s="334"/>
      <c r="AD627" s="334"/>
      <c r="AE627" s="334"/>
      <c r="AF627" s="334"/>
      <c r="AG627" s="334"/>
      <c r="AH627" s="334"/>
      <c r="AI627" s="334"/>
      <c r="AJ627" s="334"/>
      <c r="AK627" s="334"/>
      <c r="AL627" s="334"/>
      <c r="AM627" s="334"/>
      <c r="AN627" s="334"/>
      <c r="AO627" s="334"/>
      <c r="AP627" s="334"/>
      <c r="AQ627" s="334"/>
      <c r="AR627" s="334"/>
      <c r="AS627" s="334"/>
      <c r="AT627" s="335"/>
    </row>
    <row r="628" spans="1:46" ht="21">
      <c r="A628" s="617"/>
      <c r="B628" s="618"/>
      <c r="C628" s="621"/>
      <c r="D628" s="621"/>
      <c r="E628" s="623"/>
      <c r="F628" s="621"/>
      <c r="G628" s="620"/>
      <c r="H628" s="621"/>
      <c r="I628" s="621"/>
      <c r="J628" s="625"/>
      <c r="K628" s="333"/>
      <c r="L628" s="334"/>
      <c r="M628" s="334"/>
      <c r="N628" s="334"/>
      <c r="O628" s="334"/>
      <c r="P628" s="334"/>
      <c r="Q628" s="334"/>
      <c r="R628" s="334"/>
      <c r="S628" s="334"/>
      <c r="T628" s="334"/>
      <c r="U628" s="334"/>
      <c r="V628" s="334"/>
      <c r="W628" s="334"/>
      <c r="X628" s="334"/>
      <c r="Y628" s="334"/>
      <c r="Z628" s="334"/>
      <c r="AA628" s="334"/>
      <c r="AB628" s="334"/>
      <c r="AC628" s="334"/>
      <c r="AD628" s="334"/>
      <c r="AE628" s="334"/>
      <c r="AF628" s="334"/>
      <c r="AG628" s="334"/>
      <c r="AH628" s="334"/>
      <c r="AI628" s="334"/>
      <c r="AJ628" s="334"/>
      <c r="AK628" s="334"/>
      <c r="AL628" s="334"/>
      <c r="AM628" s="334"/>
      <c r="AN628" s="334"/>
      <c r="AO628" s="334"/>
      <c r="AP628" s="334"/>
      <c r="AQ628" s="334"/>
      <c r="AR628" s="334"/>
      <c r="AS628" s="334"/>
      <c r="AT628" s="335"/>
    </row>
    <row r="629" spans="1:46" ht="21">
      <c r="A629" s="283"/>
      <c r="B629" s="225"/>
      <c r="C629" s="405"/>
      <c r="D629" s="405"/>
      <c r="E629" s="406" t="s">
        <v>121</v>
      </c>
      <c r="F629" s="407">
        <v>2</v>
      </c>
      <c r="G629" s="408" t="s">
        <v>122</v>
      </c>
      <c r="H629" s="409"/>
      <c r="I629" s="410" t="s">
        <v>64</v>
      </c>
      <c r="J629" s="411">
        <f>ROUND(SUM(J615:J628),F629)</f>
        <v>47</v>
      </c>
      <c r="K629" s="336"/>
      <c r="L629" s="337"/>
      <c r="M629" s="337"/>
      <c r="N629" s="337"/>
      <c r="O629" s="535"/>
      <c r="P629" s="337"/>
      <c r="Q629" s="334"/>
      <c r="R629" s="334"/>
      <c r="S629" s="334"/>
      <c r="T629" s="334"/>
      <c r="U629" s="334"/>
      <c r="V629" s="334"/>
      <c r="W629" s="334"/>
      <c r="X629" s="334"/>
      <c r="Y629" s="334"/>
      <c r="Z629" s="334"/>
      <c r="AA629" s="334"/>
      <c r="AB629" s="334"/>
      <c r="AC629" s="334"/>
      <c r="AD629" s="334"/>
      <c r="AE629" s="334"/>
      <c r="AF629" s="334"/>
      <c r="AG629" s="334"/>
      <c r="AH629" s="334"/>
      <c r="AI629" s="334"/>
      <c r="AJ629" s="334"/>
      <c r="AK629" s="334"/>
      <c r="AL629" s="334"/>
      <c r="AM629" s="334"/>
      <c r="AN629" s="334"/>
      <c r="AO629" s="334"/>
      <c r="AP629" s="334"/>
      <c r="AQ629" s="334"/>
      <c r="AR629" s="334"/>
      <c r="AS629" s="334"/>
      <c r="AT629" s="335"/>
    </row>
    <row r="630" spans="1:46" ht="21">
      <c r="A630" s="284"/>
      <c r="B630" s="233"/>
      <c r="C630" s="233"/>
      <c r="D630" s="233"/>
      <c r="E630" s="233"/>
      <c r="F630" s="233"/>
      <c r="G630" s="233"/>
      <c r="H630" s="233"/>
      <c r="I630" s="234"/>
      <c r="J630" s="233"/>
      <c r="K630" s="329"/>
      <c r="L630" s="339"/>
      <c r="M630" s="339"/>
      <c r="N630" s="339"/>
      <c r="O630" s="339"/>
      <c r="P630" s="339"/>
      <c r="Q630" s="340"/>
      <c r="R630" s="340"/>
      <c r="S630" s="340"/>
      <c r="T630" s="340"/>
      <c r="U630" s="340"/>
      <c r="V630" s="340"/>
      <c r="W630" s="340"/>
      <c r="X630" s="340"/>
      <c r="Y630" s="340"/>
      <c r="Z630" s="340"/>
      <c r="AA630" s="340"/>
      <c r="AB630" s="340"/>
      <c r="AC630" s="340"/>
      <c r="AD630" s="340"/>
      <c r="AE630" s="340"/>
      <c r="AF630" s="340"/>
      <c r="AG630" s="340"/>
      <c r="AH630" s="340"/>
      <c r="AI630" s="340"/>
      <c r="AJ630" s="340"/>
      <c r="AK630" s="340"/>
      <c r="AL630" s="340"/>
      <c r="AM630" s="340"/>
      <c r="AN630" s="340"/>
      <c r="AO630" s="340"/>
      <c r="AP630" s="340"/>
      <c r="AQ630" s="340"/>
      <c r="AR630" s="340"/>
      <c r="AS630" s="340"/>
      <c r="AT630" s="341"/>
    </row>
    <row r="631" spans="1:46" ht="21">
      <c r="A631" s="603"/>
      <c r="B631" s="604"/>
      <c r="C631" s="604"/>
      <c r="D631" s="604"/>
      <c r="E631" s="604"/>
      <c r="F631" s="604"/>
      <c r="G631" s="604"/>
      <c r="H631" s="604"/>
      <c r="I631" s="604"/>
      <c r="J631" s="235"/>
      <c r="K631" s="329"/>
      <c r="L631" s="339"/>
      <c r="M631" s="339"/>
      <c r="N631" s="339"/>
      <c r="O631" s="339"/>
      <c r="P631" s="339"/>
      <c r="Q631" s="340"/>
      <c r="R631" s="340"/>
      <c r="S631" s="340"/>
      <c r="T631" s="340"/>
      <c r="U631" s="340"/>
      <c r="V631" s="340"/>
      <c r="W631" s="340"/>
      <c r="X631" s="340"/>
      <c r="Y631" s="340"/>
      <c r="Z631" s="340"/>
      <c r="AA631" s="340"/>
      <c r="AB631" s="340"/>
      <c r="AC631" s="340"/>
      <c r="AD631" s="340"/>
      <c r="AE631" s="340"/>
      <c r="AF631" s="340"/>
      <c r="AG631" s="340"/>
      <c r="AH631" s="340"/>
      <c r="AI631" s="340"/>
      <c r="AJ631" s="340"/>
      <c r="AK631" s="340"/>
      <c r="AL631" s="340"/>
      <c r="AM631" s="340"/>
      <c r="AN631" s="340"/>
      <c r="AO631" s="340"/>
      <c r="AP631" s="340"/>
      <c r="AQ631" s="340"/>
      <c r="AR631" s="340"/>
      <c r="AS631" s="340"/>
      <c r="AT631" s="341"/>
    </row>
    <row r="632" spans="1:46" ht="42">
      <c r="A632" s="285" t="s">
        <v>123</v>
      </c>
      <c r="B632" s="605"/>
      <c r="C632" s="605"/>
      <c r="D632" s="605"/>
      <c r="E632" s="605"/>
      <c r="F632" s="605"/>
      <c r="G632" s="605"/>
      <c r="H632" s="605"/>
      <c r="I632" s="605"/>
      <c r="J632" s="605"/>
      <c r="K632" s="605"/>
      <c r="L632" s="605"/>
      <c r="M632" s="605"/>
      <c r="N632" s="605"/>
      <c r="O632" s="605"/>
      <c r="P632" s="605"/>
      <c r="Q632" s="605"/>
      <c r="R632" s="605"/>
      <c r="S632" s="605"/>
      <c r="T632" s="605"/>
      <c r="U632" s="605"/>
      <c r="V632" s="605"/>
      <c r="W632" s="605"/>
      <c r="X632" s="605"/>
      <c r="Y632" s="605"/>
      <c r="Z632" s="605"/>
      <c r="AA632" s="605"/>
      <c r="AB632" s="605"/>
      <c r="AC632" s="605"/>
      <c r="AD632" s="605"/>
      <c r="AE632" s="605"/>
      <c r="AF632" s="605"/>
      <c r="AG632" s="605"/>
      <c r="AH632" s="605"/>
      <c r="AI632" s="605"/>
      <c r="AJ632" s="605"/>
      <c r="AK632" s="605"/>
      <c r="AL632" s="605"/>
      <c r="AM632" s="605"/>
      <c r="AN632" s="605"/>
      <c r="AO632" s="605"/>
      <c r="AP632" s="605"/>
      <c r="AQ632" s="605"/>
      <c r="AR632" s="605"/>
      <c r="AS632" s="605"/>
      <c r="AT632" s="237"/>
    </row>
    <row r="633" spans="1:46" ht="21">
      <c r="A633" s="286"/>
      <c r="B633" s="606"/>
      <c r="C633" s="606"/>
      <c r="D633" s="606"/>
      <c r="E633" s="606"/>
      <c r="F633" s="606"/>
      <c r="G633" s="606"/>
      <c r="H633" s="606"/>
      <c r="I633" s="606"/>
      <c r="J633" s="606"/>
      <c r="K633" s="606"/>
      <c r="L633" s="606"/>
      <c r="M633" s="606"/>
      <c r="N633" s="606"/>
      <c r="O633" s="606"/>
      <c r="P633" s="606"/>
      <c r="Q633" s="606"/>
      <c r="R633" s="606"/>
      <c r="S633" s="606"/>
      <c r="T633" s="606"/>
      <c r="U633" s="606"/>
      <c r="V633" s="606"/>
      <c r="W633" s="606"/>
      <c r="X633" s="606"/>
      <c r="Y633" s="606"/>
      <c r="Z633" s="606"/>
      <c r="AA633" s="606"/>
      <c r="AB633" s="606"/>
      <c r="AC633" s="606"/>
      <c r="AD633" s="606"/>
      <c r="AE633" s="606"/>
      <c r="AF633" s="606"/>
      <c r="AG633" s="606"/>
      <c r="AH633" s="606"/>
      <c r="AI633" s="606"/>
      <c r="AJ633" s="606"/>
      <c r="AK633" s="606"/>
      <c r="AL633" s="606"/>
      <c r="AM633" s="606"/>
      <c r="AN633" s="606"/>
      <c r="AO633" s="606"/>
      <c r="AP633" s="606"/>
      <c r="AQ633" s="606"/>
      <c r="AR633" s="606"/>
      <c r="AS633" s="606"/>
      <c r="AT633" s="239"/>
    </row>
    <row r="634" spans="1:46" ht="21">
      <c r="A634" s="287"/>
      <c r="B634" s="607"/>
      <c r="C634" s="607"/>
      <c r="D634" s="607"/>
      <c r="E634" s="607"/>
      <c r="F634" s="607"/>
      <c r="G634" s="607"/>
      <c r="H634" s="607"/>
      <c r="I634" s="607"/>
      <c r="J634" s="607"/>
      <c r="K634" s="607"/>
      <c r="L634" s="607"/>
      <c r="M634" s="607"/>
      <c r="N634" s="607"/>
      <c r="O634" s="607"/>
      <c r="P634" s="607"/>
      <c r="Q634" s="607"/>
      <c r="R634" s="607"/>
      <c r="S634" s="607"/>
      <c r="T634" s="607"/>
      <c r="U634" s="607"/>
      <c r="V634" s="607"/>
      <c r="W634" s="607"/>
      <c r="X634" s="607"/>
      <c r="Y634" s="607"/>
      <c r="Z634" s="607"/>
      <c r="AA634" s="607"/>
      <c r="AB634" s="607"/>
      <c r="AC634" s="607"/>
      <c r="AD634" s="607"/>
      <c r="AE634" s="241"/>
      <c r="AF634" s="608" t="str">
        <f>"Item    " &amp; C609 &amp; "    Página   1   de   1  "</f>
        <v xml:space="preserve">Item    6,1    Página   1   de   1  </v>
      </c>
      <c r="AG634" s="609"/>
      <c r="AH634" s="609"/>
      <c r="AI634" s="609"/>
      <c r="AJ634" s="609"/>
      <c r="AK634" s="609"/>
      <c r="AL634" s="609"/>
      <c r="AM634" s="609"/>
      <c r="AN634" s="609"/>
      <c r="AO634" s="609"/>
      <c r="AP634" s="609"/>
      <c r="AQ634" s="609"/>
      <c r="AR634" s="609"/>
      <c r="AS634" s="609"/>
      <c r="AT634" s="609"/>
    </row>
    <row r="635" spans="1:46" ht="21">
      <c r="A635" s="233"/>
      <c r="B635" s="233"/>
      <c r="C635" s="233"/>
      <c r="D635" s="233"/>
      <c r="E635" s="610" t="s">
        <v>75</v>
      </c>
      <c r="F635" s="610"/>
      <c r="G635" s="233"/>
      <c r="H635" s="242"/>
      <c r="I635" s="233"/>
      <c r="J635" s="233"/>
      <c r="K635" s="233"/>
      <c r="L635" s="233"/>
      <c r="M635" s="233"/>
      <c r="N635" s="233"/>
      <c r="O635" s="233"/>
      <c r="P635" s="233"/>
      <c r="Q635" s="233"/>
      <c r="R635" s="233"/>
      <c r="S635" s="233"/>
      <c r="T635" s="233"/>
      <c r="U635" s="233"/>
      <c r="V635" s="233"/>
      <c r="W635" s="233"/>
      <c r="X635" s="233"/>
      <c r="Y635" s="233"/>
      <c r="Z635" s="233"/>
      <c r="AA635" s="233"/>
      <c r="AB635" s="233"/>
      <c r="AC635" s="233"/>
      <c r="AD635" s="233"/>
      <c r="AE635" s="233"/>
      <c r="AF635" s="233"/>
      <c r="AG635" s="233"/>
      <c r="AH635" s="233"/>
      <c r="AI635" s="233"/>
      <c r="AJ635" s="233"/>
      <c r="AK635" s="242"/>
      <c r="AL635" s="242"/>
      <c r="AM635" s="242"/>
      <c r="AN635" s="242"/>
      <c r="AO635" s="242"/>
      <c r="AP635" s="242"/>
      <c r="AQ635" s="242"/>
      <c r="AR635" s="242"/>
      <c r="AS635" s="242"/>
      <c r="AT635" s="242"/>
    </row>
    <row r="636" spans="1:46" ht="21">
      <c r="A636" s="233"/>
      <c r="B636" s="233"/>
      <c r="C636" s="233"/>
      <c r="D636" s="233"/>
      <c r="E636" s="233"/>
      <c r="F636" s="233"/>
      <c r="G636" s="233"/>
      <c r="H636" s="242"/>
      <c r="I636" s="233"/>
      <c r="J636" s="233"/>
      <c r="K636" s="233"/>
      <c r="L636" s="233"/>
      <c r="M636" s="233"/>
      <c r="N636" s="233"/>
      <c r="O636" s="233"/>
      <c r="P636" s="233"/>
      <c r="Q636" s="233"/>
      <c r="R636" s="233"/>
      <c r="S636" s="233"/>
      <c r="T636" s="233"/>
      <c r="U636" s="233"/>
      <c r="V636" s="233"/>
      <c r="W636" s="233"/>
      <c r="X636" s="233"/>
      <c r="Y636" s="233"/>
      <c r="Z636" s="233"/>
      <c r="AA636" s="233"/>
      <c r="AB636" s="233"/>
      <c r="AC636" s="233"/>
      <c r="AD636" s="233"/>
      <c r="AE636" s="233"/>
      <c r="AF636" s="233"/>
      <c r="AG636" s="233"/>
      <c r="AH636" s="233"/>
      <c r="AI636" s="233"/>
      <c r="AJ636" s="233"/>
      <c r="AK636" s="242"/>
      <c r="AL636" s="242"/>
      <c r="AM636" s="242"/>
      <c r="AN636" s="242"/>
      <c r="AO636" s="242"/>
      <c r="AP636" s="242"/>
      <c r="AQ636" s="242"/>
      <c r="AR636" s="242"/>
      <c r="AS636" s="242"/>
      <c r="AT636" s="242"/>
    </row>
    <row r="637" spans="1:46" ht="21">
      <c r="A637" s="233"/>
      <c r="B637" s="233"/>
      <c r="C637" s="233"/>
      <c r="D637" s="233"/>
      <c r="E637" s="233"/>
      <c r="F637" s="233"/>
      <c r="G637" s="233"/>
      <c r="H637" s="242"/>
      <c r="I637" s="233"/>
      <c r="J637" s="233"/>
      <c r="K637" s="233"/>
      <c r="L637" s="233"/>
      <c r="M637" s="233"/>
      <c r="N637" s="233"/>
      <c r="O637" s="233"/>
      <c r="P637" s="233"/>
      <c r="Q637" s="233"/>
      <c r="R637" s="233"/>
      <c r="S637" s="233"/>
      <c r="T637" s="233"/>
      <c r="U637" s="233"/>
      <c r="V637" s="233"/>
      <c r="W637" s="233"/>
      <c r="X637" s="233"/>
      <c r="Y637" s="233"/>
      <c r="Z637" s="233"/>
      <c r="AA637" s="233"/>
      <c r="AB637" s="233"/>
      <c r="AC637" s="233"/>
      <c r="AD637" s="233"/>
      <c r="AE637" s="233"/>
      <c r="AF637" s="233"/>
      <c r="AG637" s="233"/>
      <c r="AH637" s="233"/>
      <c r="AI637" s="233"/>
      <c r="AJ637" s="233"/>
      <c r="AK637" s="242"/>
      <c r="AL637" s="242"/>
      <c r="AM637" s="242"/>
      <c r="AN637" s="242"/>
      <c r="AO637" s="242"/>
      <c r="AP637" s="242"/>
      <c r="AQ637" s="242"/>
      <c r="AR637" s="242"/>
      <c r="AS637" s="242"/>
      <c r="AT637" s="242"/>
    </row>
    <row r="638" spans="1:46" ht="21">
      <c r="A638" s="244"/>
      <c r="B638" s="244"/>
      <c r="C638" s="245"/>
      <c r="D638" s="246"/>
      <c r="E638" s="247"/>
      <c r="F638" s="248"/>
      <c r="G638" s="248"/>
      <c r="H638" s="249"/>
      <c r="I638" s="248"/>
      <c r="J638" s="244"/>
      <c r="K638" s="244"/>
      <c r="L638" s="244"/>
      <c r="M638" s="244"/>
      <c r="N638" s="244"/>
      <c r="O638" s="244"/>
      <c r="P638" s="244"/>
      <c r="Q638" s="244"/>
      <c r="R638" s="244"/>
      <c r="S638" s="244"/>
      <c r="T638" s="244"/>
      <c r="U638" s="244"/>
      <c r="V638" s="244"/>
      <c r="W638" s="244"/>
      <c r="X638" s="244"/>
      <c r="Y638" s="244"/>
      <c r="Z638" s="244"/>
      <c r="AA638" s="244"/>
      <c r="AB638" s="244"/>
      <c r="AC638" s="244"/>
      <c r="AD638" s="244"/>
      <c r="AE638" s="244"/>
      <c r="AF638" s="244"/>
      <c r="AG638" s="244"/>
      <c r="AH638" s="244"/>
      <c r="AI638" s="244"/>
      <c r="AJ638" s="244"/>
      <c r="AK638" s="250"/>
      <c r="AL638" s="250"/>
      <c r="AM638" s="250"/>
      <c r="AN638" s="250"/>
      <c r="AO638" s="250"/>
      <c r="AP638" s="250"/>
      <c r="AQ638" s="250"/>
      <c r="AR638" s="250"/>
      <c r="AS638" s="250"/>
      <c r="AT638" s="250"/>
    </row>
    <row r="639" spans="1:46" ht="45.75" customHeight="1">
      <c r="A639" s="244"/>
      <c r="B639" s="611"/>
      <c r="C639" s="611"/>
      <c r="D639" s="611"/>
      <c r="E639" s="251"/>
      <c r="F639" s="659" t="str">
        <f>+F604</f>
        <v>ARQ. ANTONIO RUIZ TOVAR</v>
      </c>
      <c r="G639" s="659"/>
      <c r="H639" s="659"/>
      <c r="I639" s="659"/>
      <c r="J639" s="252"/>
      <c r="K639" s="252"/>
      <c r="L639" s="252"/>
      <c r="M639" s="252"/>
      <c r="N639" s="252"/>
      <c r="O639" s="252"/>
      <c r="P639" s="252"/>
      <c r="Q639" s="252"/>
      <c r="R639" s="252"/>
      <c r="S639" s="252"/>
      <c r="T639" s="252"/>
      <c r="U639" s="252"/>
      <c r="V639" s="252"/>
      <c r="W639" s="252"/>
      <c r="X639" s="252"/>
      <c r="Y639" s="252"/>
      <c r="Z639" s="244"/>
      <c r="AA639" s="244"/>
      <c r="AB639" s="244"/>
      <c r="AC639" s="244"/>
      <c r="AD639" s="244"/>
      <c r="AE639" s="244"/>
      <c r="AF639" s="244"/>
      <c r="AG639" s="244"/>
      <c r="AH639" s="244"/>
      <c r="AI639" s="244"/>
      <c r="AJ639" s="244"/>
      <c r="AK639" s="244"/>
      <c r="AL639" s="244"/>
      <c r="AM639" s="244"/>
      <c r="AN639" s="244"/>
      <c r="AO639" s="244"/>
      <c r="AP639" s="244"/>
      <c r="AQ639" s="244"/>
      <c r="AR639" s="244"/>
      <c r="AS639" s="244"/>
      <c r="AT639" s="244"/>
    </row>
    <row r="640" spans="1:46" ht="21.6" thickBot="1">
      <c r="A640" s="288"/>
      <c r="B640" s="613"/>
      <c r="C640" s="613"/>
      <c r="D640" s="613"/>
      <c r="E640" s="613"/>
      <c r="F640" s="614" t="str">
        <f>+F605</f>
        <v>PROFESIONAL UNIVERSITARIO</v>
      </c>
      <c r="G640" s="614"/>
      <c r="H640" s="614"/>
      <c r="I640" s="614"/>
      <c r="J640" s="289"/>
      <c r="K640" s="289"/>
      <c r="L640" s="289"/>
      <c r="M640" s="289"/>
      <c r="N640" s="289"/>
      <c r="O640" s="289"/>
      <c r="P640" s="289"/>
      <c r="Q640" s="289"/>
      <c r="R640" s="289"/>
      <c r="S640" s="289"/>
      <c r="T640" s="289"/>
      <c r="U640" s="289"/>
      <c r="V640" s="289"/>
      <c r="W640" s="289"/>
      <c r="X640" s="289"/>
      <c r="Y640" s="289"/>
      <c r="Z640" s="288"/>
      <c r="AA640" s="288"/>
      <c r="AB640" s="288"/>
      <c r="AC640" s="288"/>
      <c r="AD640" s="288"/>
      <c r="AE640" s="288"/>
      <c r="AF640" s="288"/>
      <c r="AG640" s="288"/>
      <c r="AH640" s="288"/>
      <c r="AI640" s="288"/>
      <c r="AJ640" s="288"/>
      <c r="AK640" s="288"/>
      <c r="AL640" s="288"/>
      <c r="AM640" s="288"/>
      <c r="AN640" s="288"/>
      <c r="AO640" s="288"/>
      <c r="AP640" s="288"/>
      <c r="AQ640" s="288"/>
      <c r="AR640" s="288"/>
      <c r="AS640" s="288"/>
      <c r="AT640" s="288"/>
    </row>
    <row r="641" spans="1:46" ht="15.6" thickTop="1" thickBot="1"/>
    <row r="642" spans="1:46" ht="21.6" thickTop="1">
      <c r="A642" s="272" t="s">
        <v>107</v>
      </c>
      <c r="B642" s="273"/>
      <c r="C642" s="274"/>
      <c r="D642" s="275"/>
      <c r="E642" s="276"/>
      <c r="F642" s="276"/>
      <c r="G642" s="277"/>
      <c r="H642" s="278"/>
      <c r="I642" s="277"/>
      <c r="J642" s="279"/>
      <c r="K642" s="279"/>
      <c r="L642" s="279"/>
      <c r="M642" s="279"/>
      <c r="N642" s="279"/>
      <c r="O642" s="279"/>
      <c r="P642" s="279"/>
      <c r="Q642" s="279"/>
      <c r="R642" s="279"/>
      <c r="S642" s="279"/>
      <c r="T642" s="279"/>
      <c r="U642" s="279"/>
      <c r="V642" s="279"/>
      <c r="W642" s="279"/>
      <c r="X642" s="279"/>
      <c r="Y642" s="279"/>
      <c r="Z642" s="277"/>
      <c r="AA642" s="277"/>
      <c r="AB642" s="277"/>
      <c r="AC642" s="277"/>
      <c r="AD642" s="277"/>
      <c r="AE642" s="277"/>
      <c r="AF642" s="277"/>
      <c r="AG642" s="277"/>
      <c r="AH642" s="277"/>
      <c r="AI642" s="277"/>
      <c r="AJ642" s="277"/>
      <c r="AK642" s="277"/>
      <c r="AL642" s="277"/>
      <c r="AM642" s="277"/>
      <c r="AN642" s="277"/>
      <c r="AO642" s="277"/>
      <c r="AP642" s="277"/>
      <c r="AQ642" s="277"/>
      <c r="AR642" s="277"/>
      <c r="AS642" s="277"/>
      <c r="AT642" s="277"/>
    </row>
    <row r="643" spans="1:46" ht="21">
      <c r="A643" s="640" t="s">
        <v>109</v>
      </c>
      <c r="B643" s="640"/>
      <c r="C643" s="641" t="str">
        <f>+'PRESUPUESTO GENERAL'!B37</f>
        <v>PISOS Y ENCHAPES</v>
      </c>
      <c r="D643" s="642"/>
      <c r="E643" s="643"/>
      <c r="F643" s="643"/>
      <c r="G643" s="643"/>
      <c r="H643" s="643"/>
      <c r="I643" s="643"/>
      <c r="J643" s="643"/>
      <c r="K643" s="643"/>
      <c r="L643" s="643"/>
      <c r="M643" s="643"/>
      <c r="N643" s="643"/>
      <c r="O643" s="643"/>
      <c r="P643" s="643"/>
      <c r="Q643" s="643"/>
      <c r="R643" s="643"/>
      <c r="S643" s="643"/>
      <c r="T643" s="643"/>
      <c r="U643" s="643"/>
      <c r="V643" s="643"/>
      <c r="W643" s="643"/>
      <c r="X643" s="643"/>
      <c r="Y643" s="643"/>
      <c r="Z643" s="643"/>
      <c r="AA643" s="643"/>
      <c r="AB643" s="643"/>
      <c r="AC643" s="643"/>
      <c r="AD643" s="643"/>
      <c r="AE643" s="643"/>
      <c r="AF643" s="644"/>
      <c r="AG643" s="645" t="s">
        <v>8</v>
      </c>
      <c r="AH643" s="646"/>
      <c r="AI643" s="646"/>
      <c r="AJ643" s="646"/>
      <c r="AK643" s="646"/>
      <c r="AL643" s="646"/>
      <c r="AM643" s="647"/>
      <c r="AN643" s="648" t="str">
        <f>+'PRESUPUESTO GENERAL'!C43</f>
        <v>M2</v>
      </c>
      <c r="AO643" s="649"/>
      <c r="AP643" s="649"/>
      <c r="AQ643" s="649"/>
      <c r="AR643" s="649"/>
      <c r="AS643" s="649"/>
      <c r="AT643" s="650"/>
    </row>
    <row r="644" spans="1:46" ht="21">
      <c r="A644" s="651" t="s">
        <v>110</v>
      </c>
      <c r="B644" s="651"/>
      <c r="C644" s="211">
        <f>+'PRESUPUESTO GENERAL'!A39</f>
        <v>6.2</v>
      </c>
      <c r="D644" s="652" t="str">
        <f>+'PRESUPUESTO GENERAL'!B39</f>
        <v>Mortero de nivelación E=0,05 m</v>
      </c>
      <c r="E644" s="653"/>
      <c r="F644" s="653"/>
      <c r="G644" s="653"/>
      <c r="H644" s="653"/>
      <c r="I644" s="653"/>
      <c r="J644" s="653"/>
      <c r="K644" s="653"/>
      <c r="L644" s="653"/>
      <c r="M644" s="653"/>
      <c r="N644" s="653"/>
      <c r="O644" s="653"/>
      <c r="P644" s="653"/>
      <c r="Q644" s="653"/>
      <c r="R644" s="653"/>
      <c r="S644" s="653"/>
      <c r="T644" s="653"/>
      <c r="U644" s="653"/>
      <c r="V644" s="653"/>
      <c r="W644" s="653"/>
      <c r="X644" s="653"/>
      <c r="Y644" s="653"/>
      <c r="Z644" s="653"/>
      <c r="AA644" s="653"/>
      <c r="AB644" s="653"/>
      <c r="AC644" s="653"/>
      <c r="AD644" s="653"/>
      <c r="AE644" s="653"/>
      <c r="AF644" s="654"/>
      <c r="AG644" s="645" t="s">
        <v>111</v>
      </c>
      <c r="AH644" s="646"/>
      <c r="AI644" s="646"/>
      <c r="AJ644" s="646"/>
      <c r="AK644" s="646"/>
      <c r="AL644" s="646"/>
      <c r="AM644" s="647"/>
      <c r="AN644" s="655">
        <f t="shared" ref="AN644" si="35">+J667</f>
        <v>47</v>
      </c>
      <c r="AO644" s="649"/>
      <c r="AP644" s="649"/>
      <c r="AQ644" s="649"/>
      <c r="AR644" s="649"/>
      <c r="AS644" s="649"/>
      <c r="AT644" s="650"/>
    </row>
    <row r="645" spans="1:46" ht="21">
      <c r="A645" s="213"/>
      <c r="B645" s="213"/>
      <c r="C645" s="213"/>
      <c r="D645" s="213"/>
      <c r="E645" s="213"/>
      <c r="F645" s="213"/>
      <c r="G645" s="213"/>
      <c r="H645" s="214"/>
      <c r="I645" s="213"/>
      <c r="J645" s="213"/>
      <c r="K645" s="627"/>
      <c r="L645" s="627"/>
      <c r="M645" s="627"/>
      <c r="N645" s="627"/>
      <c r="O645" s="627"/>
      <c r="P645" s="627"/>
      <c r="Q645" s="627"/>
      <c r="R645" s="627"/>
      <c r="S645" s="627"/>
      <c r="T645" s="627"/>
      <c r="U645" s="627"/>
      <c r="V645" s="627"/>
      <c r="W645" s="627"/>
      <c r="X645" s="627"/>
      <c r="Y645" s="627"/>
      <c r="Z645" s="627"/>
      <c r="AA645" s="628"/>
      <c r="AB645" s="627"/>
      <c r="AC645" s="627"/>
      <c r="AD645" s="627"/>
      <c r="AE645" s="627"/>
      <c r="AF645" s="627"/>
      <c r="AG645" s="627"/>
      <c r="AH645" s="627"/>
      <c r="AI645" s="627"/>
      <c r="AJ645" s="627"/>
      <c r="AK645" s="627"/>
      <c r="AL645" s="627"/>
      <c r="AM645" s="627"/>
      <c r="AN645" s="627"/>
      <c r="AO645" s="627"/>
      <c r="AP645" s="627"/>
      <c r="AQ645" s="627"/>
      <c r="AR645" s="627"/>
      <c r="AS645" s="627"/>
      <c r="AT645" s="627"/>
    </row>
    <row r="646" spans="1:46" ht="21">
      <c r="A646" s="629" t="s">
        <v>112</v>
      </c>
      <c r="B646" s="610"/>
      <c r="C646" s="630" t="s">
        <v>113</v>
      </c>
      <c r="D646" s="630"/>
      <c r="E646" s="630"/>
      <c r="F646" s="630"/>
      <c r="G646" s="630" t="s">
        <v>114</v>
      </c>
      <c r="H646" s="631" t="s">
        <v>115</v>
      </c>
      <c r="I646" s="630" t="s">
        <v>116</v>
      </c>
      <c r="J646" s="630" t="s">
        <v>64</v>
      </c>
      <c r="K646" s="633"/>
      <c r="L646" s="633"/>
      <c r="M646" s="633"/>
      <c r="N646" s="633"/>
      <c r="O646" s="633"/>
      <c r="P646" s="633"/>
      <c r="Q646" s="633"/>
      <c r="R646" s="633"/>
      <c r="S646" s="633"/>
      <c r="T646" s="633"/>
      <c r="U646" s="633"/>
      <c r="V646" s="633"/>
      <c r="W646" s="633"/>
      <c r="X646" s="633"/>
      <c r="Y646" s="633"/>
      <c r="Z646" s="633"/>
      <c r="AA646" s="633"/>
      <c r="AB646" s="633"/>
      <c r="AC646" s="633"/>
      <c r="AD646" s="633"/>
      <c r="AE646" s="633"/>
      <c r="AF646" s="633"/>
      <c r="AG646" s="633"/>
      <c r="AH646" s="633"/>
      <c r="AI646" s="633"/>
      <c r="AJ646" s="633"/>
      <c r="AK646" s="633"/>
      <c r="AL646" s="633"/>
      <c r="AM646" s="633"/>
      <c r="AN646" s="633"/>
      <c r="AO646" s="633"/>
      <c r="AP646" s="633"/>
      <c r="AQ646" s="633"/>
      <c r="AR646" s="633"/>
      <c r="AS646" s="633"/>
      <c r="AT646" s="633"/>
    </row>
    <row r="647" spans="1:46" ht="21">
      <c r="A647" s="603"/>
      <c r="B647" s="604"/>
      <c r="C647" s="215" t="s">
        <v>117</v>
      </c>
      <c r="D647" s="215" t="s">
        <v>118</v>
      </c>
      <c r="E647" s="215" t="s">
        <v>119</v>
      </c>
      <c r="F647" s="215" t="s">
        <v>120</v>
      </c>
      <c r="G647" s="630"/>
      <c r="H647" s="632"/>
      <c r="I647" s="630"/>
      <c r="J647" s="630"/>
      <c r="K647" s="633"/>
      <c r="L647" s="633"/>
      <c r="M647" s="633"/>
      <c r="N647" s="633"/>
      <c r="O647" s="633"/>
      <c r="P647" s="633"/>
      <c r="Q647" s="633"/>
      <c r="R647" s="633"/>
      <c r="S647" s="633"/>
      <c r="T647" s="633"/>
      <c r="U647" s="633"/>
      <c r="V647" s="633"/>
      <c r="W647" s="633"/>
      <c r="X647" s="633"/>
      <c r="Y647" s="633"/>
      <c r="Z647" s="633"/>
      <c r="AA647" s="633"/>
      <c r="AB647" s="633"/>
      <c r="AC647" s="633"/>
      <c r="AD647" s="633"/>
      <c r="AE647" s="633"/>
      <c r="AF647" s="633"/>
      <c r="AG647" s="633"/>
      <c r="AH647" s="633"/>
      <c r="AI647" s="633"/>
      <c r="AJ647" s="633"/>
      <c r="AK647" s="633"/>
      <c r="AL647" s="633"/>
      <c r="AM647" s="633"/>
      <c r="AN647" s="633"/>
      <c r="AO647" s="633"/>
      <c r="AP647" s="633"/>
      <c r="AQ647" s="633"/>
      <c r="AR647" s="633"/>
      <c r="AS647" s="633"/>
      <c r="AT647" s="633"/>
    </row>
    <row r="648" spans="1:46" ht="21">
      <c r="A648" s="634"/>
      <c r="B648" s="635"/>
      <c r="C648" s="638"/>
      <c r="D648" s="638"/>
      <c r="E648" s="638"/>
      <c r="F648" s="638"/>
      <c r="G648" s="638"/>
      <c r="H648" s="638"/>
      <c r="I648" s="638"/>
      <c r="J648" s="638"/>
      <c r="K648" s="333"/>
      <c r="L648" s="334"/>
      <c r="M648" s="334"/>
      <c r="N648" s="334"/>
      <c r="O648" s="334"/>
      <c r="P648" s="334"/>
      <c r="Q648" s="334"/>
      <c r="R648" s="334"/>
      <c r="S648" s="334"/>
      <c r="T648" s="334"/>
      <c r="U648" s="334"/>
      <c r="V648" s="334"/>
      <c r="W648" s="334"/>
      <c r="X648" s="334"/>
      <c r="Y648" s="334"/>
      <c r="Z648" s="334"/>
      <c r="AA648" s="334"/>
      <c r="AB648" s="334"/>
      <c r="AC648" s="334"/>
      <c r="AD648" s="334"/>
      <c r="AE648" s="334"/>
      <c r="AF648" s="334"/>
      <c r="AG648" s="334"/>
      <c r="AH648" s="334"/>
      <c r="AI648" s="334"/>
      <c r="AJ648" s="334"/>
      <c r="AK648" s="334"/>
      <c r="AL648" s="334"/>
      <c r="AM648" s="334"/>
      <c r="AN648" s="334"/>
      <c r="AO648" s="334"/>
      <c r="AP648" s="334"/>
      <c r="AQ648" s="334"/>
      <c r="AR648" s="334"/>
      <c r="AS648" s="334"/>
      <c r="AT648" s="335"/>
    </row>
    <row r="649" spans="1:46" ht="21">
      <c r="A649" s="636"/>
      <c r="B649" s="637"/>
      <c r="C649" s="639"/>
      <c r="D649" s="639"/>
      <c r="E649" s="639"/>
      <c r="F649" s="639"/>
      <c r="G649" s="639"/>
      <c r="H649" s="639"/>
      <c r="I649" s="639"/>
      <c r="J649" s="639"/>
      <c r="K649" s="333"/>
      <c r="L649" s="334"/>
      <c r="M649" s="334"/>
      <c r="N649" s="334"/>
      <c r="O649" s="334"/>
      <c r="P649" s="334"/>
      <c r="Q649" s="334"/>
      <c r="R649" s="334"/>
      <c r="S649" s="334"/>
      <c r="T649" s="334"/>
      <c r="U649" s="334"/>
      <c r="V649" s="334"/>
      <c r="W649" s="334"/>
      <c r="X649" s="334"/>
      <c r="Y649" s="334"/>
      <c r="Z649" s="334"/>
      <c r="AA649" s="334"/>
      <c r="AB649" s="334"/>
      <c r="AC649" s="334"/>
      <c r="AD649" s="334"/>
      <c r="AE649" s="334"/>
      <c r="AF649" s="334"/>
      <c r="AG649" s="334"/>
      <c r="AH649" s="334"/>
      <c r="AI649" s="334"/>
      <c r="AJ649" s="334"/>
      <c r="AK649" s="334"/>
      <c r="AL649" s="334"/>
      <c r="AM649" s="334"/>
      <c r="AN649" s="334"/>
      <c r="AO649" s="334"/>
      <c r="AP649" s="334"/>
      <c r="AQ649" s="334"/>
      <c r="AR649" s="334"/>
      <c r="AS649" s="334"/>
      <c r="AT649" s="335"/>
    </row>
    <row r="650" spans="1:46" ht="21" customHeight="1">
      <c r="A650" s="656" t="s">
        <v>273</v>
      </c>
      <c r="B650" s="660"/>
      <c r="C650" s="620">
        <v>0.78</v>
      </c>
      <c r="D650" s="620">
        <v>1.4</v>
      </c>
      <c r="E650" s="622"/>
      <c r="F650" s="620"/>
      <c r="G650" s="661">
        <f>C650*D650</f>
        <v>1.0919999999999999</v>
      </c>
      <c r="H650" s="620">
        <v>7</v>
      </c>
      <c r="I650" s="620" t="s">
        <v>5</v>
      </c>
      <c r="J650" s="624">
        <f>G650*H650</f>
        <v>7.6439999999999992</v>
      </c>
      <c r="K650" s="333"/>
      <c r="L650" s="334"/>
      <c r="M650" s="334"/>
      <c r="N650" s="334"/>
      <c r="O650" s="334"/>
      <c r="P650" s="334"/>
      <c r="Q650" s="334"/>
      <c r="R650" s="334"/>
      <c r="S650" s="334"/>
      <c r="T650" s="334"/>
      <c r="U650" s="334"/>
      <c r="V650" s="334"/>
      <c r="W650" s="334"/>
      <c r="X650" s="334"/>
      <c r="Y650" s="334"/>
      <c r="Z650" s="334"/>
      <c r="AA650" s="334"/>
      <c r="AB650" s="334"/>
      <c r="AC650" s="334"/>
      <c r="AD650" s="334"/>
      <c r="AE650" s="334"/>
      <c r="AF650" s="334"/>
      <c r="AG650" s="334"/>
      <c r="AH650" s="334"/>
      <c r="AI650" s="334"/>
      <c r="AJ650" s="334"/>
      <c r="AK650" s="334"/>
      <c r="AL650" s="334"/>
      <c r="AM650" s="334"/>
      <c r="AN650" s="334"/>
      <c r="AO650" s="334"/>
      <c r="AP650" s="334"/>
      <c r="AQ650" s="334"/>
      <c r="AR650" s="334"/>
      <c r="AS650" s="334"/>
      <c r="AT650" s="335"/>
    </row>
    <row r="651" spans="1:46" ht="21">
      <c r="A651" s="617"/>
      <c r="B651" s="618"/>
      <c r="C651" s="621"/>
      <c r="D651" s="621"/>
      <c r="E651" s="623"/>
      <c r="F651" s="621"/>
      <c r="G651" s="620"/>
      <c r="H651" s="621"/>
      <c r="I651" s="621"/>
      <c r="J651" s="625"/>
      <c r="K651" s="333"/>
      <c r="L651" s="334"/>
      <c r="M651" s="334"/>
      <c r="N651" s="334"/>
      <c r="O651" s="334"/>
      <c r="P651" s="334"/>
      <c r="Q651" s="334"/>
      <c r="R651" s="334"/>
      <c r="S651" s="334"/>
      <c r="T651" s="334"/>
      <c r="U651" s="334"/>
      <c r="V651" s="334"/>
      <c r="W651" s="334"/>
      <c r="X651" s="334"/>
      <c r="Y651" s="334"/>
      <c r="Z651" s="334"/>
      <c r="AA651" s="334"/>
      <c r="AB651" s="334"/>
      <c r="AC651" s="334"/>
      <c r="AD651" s="334"/>
      <c r="AE651" s="334"/>
      <c r="AF651" s="334"/>
      <c r="AG651" s="334"/>
      <c r="AH651" s="334"/>
      <c r="AI651" s="334"/>
      <c r="AJ651" s="334"/>
      <c r="AK651" s="334"/>
      <c r="AL651" s="334"/>
      <c r="AM651" s="334"/>
      <c r="AN651" s="334"/>
      <c r="AO651" s="334"/>
      <c r="AP651" s="334"/>
      <c r="AQ651" s="334"/>
      <c r="AR651" s="334"/>
      <c r="AS651" s="334"/>
      <c r="AT651" s="335"/>
    </row>
    <row r="652" spans="1:46" ht="21">
      <c r="A652" s="656"/>
      <c r="B652" s="660"/>
      <c r="C652" s="620">
        <v>0.8</v>
      </c>
      <c r="D652" s="620">
        <v>1.4</v>
      </c>
      <c r="E652" s="622"/>
      <c r="F652" s="620"/>
      <c r="G652" s="661">
        <f t="shared" ref="G652" si="36">C652*D652</f>
        <v>1.1199999999999999</v>
      </c>
      <c r="H652" s="620">
        <v>4</v>
      </c>
      <c r="I652" s="620" t="s">
        <v>5</v>
      </c>
      <c r="J652" s="624">
        <f t="shared" ref="J652" si="37">G652*H652</f>
        <v>4.4799999999999995</v>
      </c>
      <c r="K652" s="333"/>
      <c r="L652" s="334"/>
      <c r="M652" s="334"/>
      <c r="N652" s="334"/>
      <c r="O652" s="334"/>
      <c r="P652" s="334"/>
      <c r="Q652" s="334"/>
      <c r="R652" s="334"/>
      <c r="S652" s="334"/>
      <c r="T652" s="334"/>
      <c r="U652" s="334"/>
      <c r="V652" s="334"/>
      <c r="W652" s="334"/>
      <c r="X652" s="334"/>
      <c r="Y652" s="334"/>
      <c r="Z652" s="334"/>
      <c r="AA652" s="334"/>
      <c r="AB652" s="334"/>
      <c r="AC652" s="334"/>
      <c r="AD652" s="334"/>
      <c r="AE652" s="334"/>
      <c r="AF652" s="334"/>
      <c r="AG652" s="334"/>
      <c r="AH652" s="334"/>
      <c r="AI652" s="334"/>
      <c r="AJ652" s="334"/>
      <c r="AK652" s="334"/>
      <c r="AL652" s="334"/>
      <c r="AM652" s="334"/>
      <c r="AN652" s="334"/>
      <c r="AO652" s="334"/>
      <c r="AP652" s="334"/>
      <c r="AQ652" s="334"/>
      <c r="AR652" s="334"/>
      <c r="AS652" s="334"/>
      <c r="AT652" s="335"/>
    </row>
    <row r="653" spans="1:46" ht="21">
      <c r="A653" s="617"/>
      <c r="B653" s="618"/>
      <c r="C653" s="621"/>
      <c r="D653" s="621"/>
      <c r="E653" s="623"/>
      <c r="F653" s="621"/>
      <c r="G653" s="620"/>
      <c r="H653" s="621"/>
      <c r="I653" s="621"/>
      <c r="J653" s="625"/>
      <c r="K653" s="333"/>
      <c r="L653" s="334"/>
      <c r="M653" s="334"/>
      <c r="N653" s="334"/>
      <c r="O653" s="334"/>
      <c r="P653" s="334"/>
      <c r="Q653" s="334"/>
      <c r="R653" s="334"/>
      <c r="S653" s="334"/>
      <c r="T653" s="334"/>
      <c r="U653" s="334"/>
      <c r="V653" s="334"/>
      <c r="W653" s="334"/>
      <c r="X653" s="334"/>
      <c r="Y653" s="334"/>
      <c r="Z653" s="334"/>
      <c r="AA653" s="334"/>
      <c r="AB653" s="334"/>
      <c r="AC653" s="334"/>
      <c r="AD653" s="334"/>
      <c r="AE653" s="334"/>
      <c r="AF653" s="334"/>
      <c r="AG653" s="334"/>
      <c r="AH653" s="334"/>
      <c r="AI653" s="334"/>
      <c r="AJ653" s="334"/>
      <c r="AK653" s="334"/>
      <c r="AL653" s="334"/>
      <c r="AM653" s="334"/>
      <c r="AN653" s="334"/>
      <c r="AO653" s="334"/>
      <c r="AP653" s="334"/>
      <c r="AQ653" s="334"/>
      <c r="AR653" s="334"/>
      <c r="AS653" s="334"/>
      <c r="AT653" s="335"/>
    </row>
    <row r="654" spans="1:46" ht="21">
      <c r="A654" s="656"/>
      <c r="B654" s="660"/>
      <c r="C654" s="620">
        <v>2.81</v>
      </c>
      <c r="D654" s="620">
        <v>1.82</v>
      </c>
      <c r="E654" s="622"/>
      <c r="F654" s="620"/>
      <c r="G654" s="661">
        <f t="shared" ref="G654" si="38">C654*D654</f>
        <v>5.1142000000000003</v>
      </c>
      <c r="H654" s="620"/>
      <c r="I654" s="620" t="s">
        <v>5</v>
      </c>
      <c r="J654" s="624">
        <f>G654</f>
        <v>5.1142000000000003</v>
      </c>
      <c r="K654" s="333"/>
      <c r="L654" s="334"/>
      <c r="M654" s="334"/>
      <c r="N654" s="334"/>
      <c r="O654" s="334"/>
      <c r="P654" s="334"/>
      <c r="Q654" s="334"/>
      <c r="R654" s="334"/>
      <c r="S654" s="334"/>
      <c r="T654" s="334"/>
      <c r="U654" s="334"/>
      <c r="V654" s="334"/>
      <c r="W654" s="334"/>
      <c r="X654" s="334"/>
      <c r="Y654" s="334"/>
      <c r="Z654" s="334"/>
      <c r="AA654" s="334"/>
      <c r="AB654" s="334"/>
      <c r="AC654" s="334"/>
      <c r="AD654" s="334"/>
      <c r="AE654" s="334"/>
      <c r="AF654" s="334"/>
      <c r="AG654" s="334"/>
      <c r="AH654" s="334"/>
      <c r="AI654" s="334"/>
      <c r="AJ654" s="334"/>
      <c r="AK654" s="334"/>
      <c r="AL654" s="334"/>
      <c r="AM654" s="334"/>
      <c r="AN654" s="334"/>
      <c r="AO654" s="334"/>
      <c r="AP654" s="334"/>
      <c r="AQ654" s="334"/>
      <c r="AR654" s="334"/>
      <c r="AS654" s="334"/>
      <c r="AT654" s="335"/>
    </row>
    <row r="655" spans="1:46" ht="21">
      <c r="A655" s="617"/>
      <c r="B655" s="618"/>
      <c r="C655" s="621"/>
      <c r="D655" s="621"/>
      <c r="E655" s="623"/>
      <c r="F655" s="621"/>
      <c r="G655" s="620"/>
      <c r="H655" s="621"/>
      <c r="I655" s="621"/>
      <c r="J655" s="625"/>
      <c r="K655" s="333"/>
      <c r="L655" s="334"/>
      <c r="M655" s="334"/>
      <c r="N655" s="334"/>
      <c r="O655" s="334"/>
      <c r="P655" s="334"/>
      <c r="Q655" s="334"/>
      <c r="R655" s="334"/>
      <c r="S655" s="334"/>
      <c r="T655" s="334"/>
      <c r="U655" s="334"/>
      <c r="V655" s="334"/>
      <c r="W655" s="334"/>
      <c r="X655" s="334"/>
      <c r="Y655" s="334"/>
      <c r="Z655" s="334"/>
      <c r="AA655" s="334"/>
      <c r="AB655" s="334"/>
      <c r="AC655" s="334"/>
      <c r="AD655" s="334"/>
      <c r="AE655" s="334"/>
      <c r="AF655" s="334"/>
      <c r="AG655" s="334"/>
      <c r="AH655" s="334"/>
      <c r="AI655" s="334"/>
      <c r="AJ655" s="334"/>
      <c r="AK655" s="334"/>
      <c r="AL655" s="334"/>
      <c r="AM655" s="334"/>
      <c r="AN655" s="334"/>
      <c r="AO655" s="334"/>
      <c r="AP655" s="334"/>
      <c r="AQ655" s="334"/>
      <c r="AR655" s="334"/>
      <c r="AS655" s="334"/>
      <c r="AT655" s="335"/>
    </row>
    <row r="656" spans="1:46" ht="21">
      <c r="A656" s="656"/>
      <c r="B656" s="660"/>
      <c r="C656" s="620">
        <v>1.88</v>
      </c>
      <c r="D656" s="620">
        <v>1.83</v>
      </c>
      <c r="E656" s="622"/>
      <c r="F656" s="620"/>
      <c r="G656" s="661">
        <f t="shared" ref="G656" si="39">C656*D656</f>
        <v>3.4403999999999999</v>
      </c>
      <c r="H656" s="620"/>
      <c r="I656" s="620" t="s">
        <v>5</v>
      </c>
      <c r="J656" s="624">
        <f t="shared" ref="J656" si="40">G656</f>
        <v>3.4403999999999999</v>
      </c>
      <c r="K656" s="333"/>
      <c r="L656" s="334"/>
      <c r="M656" s="334"/>
      <c r="N656" s="334"/>
      <c r="O656" s="334"/>
      <c r="P656" s="334"/>
      <c r="Q656" s="334"/>
      <c r="R656" s="334"/>
      <c r="S656" s="334"/>
      <c r="T656" s="334"/>
      <c r="U656" s="334"/>
      <c r="V656" s="334"/>
      <c r="W656" s="334"/>
      <c r="X656" s="334"/>
      <c r="Y656" s="334"/>
      <c r="Z656" s="334"/>
      <c r="AA656" s="334"/>
      <c r="AB656" s="334"/>
      <c r="AC656" s="334"/>
      <c r="AD656" s="334"/>
      <c r="AE656" s="334"/>
      <c r="AF656" s="334"/>
      <c r="AG656" s="334"/>
      <c r="AH656" s="334"/>
      <c r="AI656" s="334"/>
      <c r="AJ656" s="334"/>
      <c r="AK656" s="334"/>
      <c r="AL656" s="334"/>
      <c r="AM656" s="334"/>
      <c r="AN656" s="334"/>
      <c r="AO656" s="334"/>
      <c r="AP656" s="334"/>
      <c r="AQ656" s="334"/>
      <c r="AR656" s="334"/>
      <c r="AS656" s="334"/>
      <c r="AT656" s="335"/>
    </row>
    <row r="657" spans="1:46" ht="21">
      <c r="A657" s="617"/>
      <c r="B657" s="618"/>
      <c r="C657" s="621"/>
      <c r="D657" s="621"/>
      <c r="E657" s="623"/>
      <c r="F657" s="621"/>
      <c r="G657" s="620"/>
      <c r="H657" s="621"/>
      <c r="I657" s="621"/>
      <c r="J657" s="625"/>
      <c r="K657" s="333"/>
      <c r="L657" s="334"/>
      <c r="M657" s="334"/>
      <c r="N657" s="334"/>
      <c r="O657" s="334"/>
      <c r="P657" s="334"/>
      <c r="Q657" s="334"/>
      <c r="R657" s="334"/>
      <c r="S657" s="334"/>
      <c r="T657" s="334"/>
      <c r="U657" s="334"/>
      <c r="V657" s="334"/>
      <c r="W657" s="334"/>
      <c r="X657" s="334"/>
      <c r="Y657" s="334"/>
      <c r="Z657" s="334"/>
      <c r="AA657" s="334"/>
      <c r="AB657" s="334"/>
      <c r="AC657" s="334"/>
      <c r="AD657" s="334"/>
      <c r="AE657" s="334"/>
      <c r="AF657" s="334"/>
      <c r="AG657" s="334"/>
      <c r="AH657" s="334"/>
      <c r="AI657" s="334"/>
      <c r="AJ657" s="334"/>
      <c r="AK657" s="334"/>
      <c r="AL657" s="334"/>
      <c r="AM657" s="334"/>
      <c r="AN657" s="334"/>
      <c r="AO657" s="334"/>
      <c r="AP657" s="334"/>
      <c r="AQ657" s="334"/>
      <c r="AR657" s="334"/>
      <c r="AS657" s="334"/>
      <c r="AT657" s="335"/>
    </row>
    <row r="658" spans="1:46" ht="21">
      <c r="A658" s="656"/>
      <c r="B658" s="660"/>
      <c r="C658" s="620">
        <v>3.09</v>
      </c>
      <c r="D658" s="620">
        <v>3.2</v>
      </c>
      <c r="E658" s="622"/>
      <c r="F658" s="620"/>
      <c r="G658" s="661">
        <f t="shared" ref="G658" si="41">C658*D658</f>
        <v>9.8879999999999999</v>
      </c>
      <c r="H658" s="620"/>
      <c r="I658" s="620" t="s">
        <v>5</v>
      </c>
      <c r="J658" s="624">
        <f t="shared" ref="J658" si="42">G658</f>
        <v>9.8879999999999999</v>
      </c>
      <c r="K658" s="333"/>
      <c r="L658" s="334"/>
      <c r="M658" s="334"/>
      <c r="N658" s="334"/>
      <c r="O658" s="334"/>
      <c r="P658" s="334"/>
      <c r="Q658" s="334"/>
      <c r="R658" s="334"/>
      <c r="S658" s="334"/>
      <c r="T658" s="334"/>
      <c r="U658" s="334"/>
      <c r="V658" s="334"/>
      <c r="W658" s="334"/>
      <c r="X658" s="334"/>
      <c r="Y658" s="334"/>
      <c r="Z658" s="334"/>
      <c r="AA658" s="334"/>
      <c r="AB658" s="334"/>
      <c r="AC658" s="334"/>
      <c r="AD658" s="334"/>
      <c r="AE658" s="334"/>
      <c r="AF658" s="334"/>
      <c r="AG658" s="334"/>
      <c r="AH658" s="334"/>
      <c r="AI658" s="334"/>
      <c r="AJ658" s="334"/>
      <c r="AK658" s="334"/>
      <c r="AL658" s="334"/>
      <c r="AM658" s="334"/>
      <c r="AN658" s="334"/>
      <c r="AO658" s="334"/>
      <c r="AP658" s="334"/>
      <c r="AQ658" s="334"/>
      <c r="AR658" s="334"/>
      <c r="AS658" s="334"/>
      <c r="AT658" s="335"/>
    </row>
    <row r="659" spans="1:46" ht="21">
      <c r="A659" s="617"/>
      <c r="B659" s="618"/>
      <c r="C659" s="621"/>
      <c r="D659" s="621"/>
      <c r="E659" s="623"/>
      <c r="F659" s="621"/>
      <c r="G659" s="620"/>
      <c r="H659" s="621"/>
      <c r="I659" s="621"/>
      <c r="J659" s="625"/>
      <c r="K659" s="333"/>
      <c r="L659" s="334"/>
      <c r="M659" s="334"/>
      <c r="N659" s="334"/>
      <c r="O659" s="334"/>
      <c r="P659" s="334"/>
      <c r="Q659" s="334"/>
      <c r="R659" s="334"/>
      <c r="S659" s="334"/>
      <c r="T659" s="334"/>
      <c r="U659" s="334"/>
      <c r="V659" s="334"/>
      <c r="W659" s="334"/>
      <c r="X659" s="334"/>
      <c r="Y659" s="334"/>
      <c r="Z659" s="334"/>
      <c r="AA659" s="334"/>
      <c r="AB659" s="334"/>
      <c r="AC659" s="334"/>
      <c r="AD659" s="334"/>
      <c r="AE659" s="334"/>
      <c r="AF659" s="334"/>
      <c r="AG659" s="334"/>
      <c r="AH659" s="334"/>
      <c r="AI659" s="334"/>
      <c r="AJ659" s="334"/>
      <c r="AK659" s="334"/>
      <c r="AL659" s="334"/>
      <c r="AM659" s="334"/>
      <c r="AN659" s="334"/>
      <c r="AO659" s="334"/>
      <c r="AP659" s="334"/>
      <c r="AQ659" s="334"/>
      <c r="AR659" s="334"/>
      <c r="AS659" s="334"/>
      <c r="AT659" s="335"/>
    </row>
    <row r="660" spans="1:46" ht="21">
      <c r="A660" s="656"/>
      <c r="B660" s="660"/>
      <c r="C660" s="620">
        <v>4.0199999999999996</v>
      </c>
      <c r="D660" s="620">
        <v>3.2</v>
      </c>
      <c r="E660" s="622"/>
      <c r="F660" s="620"/>
      <c r="G660" s="661">
        <f t="shared" ref="G660" si="43">C660*D660</f>
        <v>12.863999999999999</v>
      </c>
      <c r="H660" s="620"/>
      <c r="I660" s="620" t="s">
        <v>5</v>
      </c>
      <c r="J660" s="624">
        <f t="shared" ref="J660" si="44">G660</f>
        <v>12.863999999999999</v>
      </c>
      <c r="K660" s="333"/>
      <c r="L660" s="334"/>
      <c r="M660" s="334"/>
      <c r="N660" s="334"/>
      <c r="O660" s="334"/>
      <c r="P660" s="334"/>
      <c r="Q660" s="334"/>
      <c r="R660" s="334"/>
      <c r="S660" s="334"/>
      <c r="T660" s="334"/>
      <c r="U660" s="334"/>
      <c r="V660" s="334"/>
      <c r="W660" s="334"/>
      <c r="X660" s="334"/>
      <c r="Y660" s="334"/>
      <c r="Z660" s="334"/>
      <c r="AA660" s="334"/>
      <c r="AB660" s="334"/>
      <c r="AC660" s="334"/>
      <c r="AD660" s="334"/>
      <c r="AE660" s="334"/>
      <c r="AF660" s="334"/>
      <c r="AG660" s="334"/>
      <c r="AH660" s="334"/>
      <c r="AI660" s="334"/>
      <c r="AJ660" s="334"/>
      <c r="AK660" s="334"/>
      <c r="AL660" s="334"/>
      <c r="AM660" s="334"/>
      <c r="AN660" s="334"/>
      <c r="AO660" s="334"/>
      <c r="AP660" s="334"/>
      <c r="AQ660" s="334"/>
      <c r="AR660" s="334"/>
      <c r="AS660" s="334"/>
      <c r="AT660" s="335"/>
    </row>
    <row r="661" spans="1:46" ht="21">
      <c r="A661" s="617"/>
      <c r="B661" s="618"/>
      <c r="C661" s="621"/>
      <c r="D661" s="621"/>
      <c r="E661" s="623"/>
      <c r="F661" s="621"/>
      <c r="G661" s="620"/>
      <c r="H661" s="621"/>
      <c r="I661" s="621"/>
      <c r="J661" s="625"/>
      <c r="K661" s="333"/>
      <c r="L661" s="334"/>
      <c r="M661" s="334"/>
      <c r="N661" s="334"/>
      <c r="O661" s="334"/>
      <c r="P661" s="334"/>
      <c r="Q661" s="334"/>
      <c r="R661" s="334"/>
      <c r="S661" s="334"/>
      <c r="T661" s="334"/>
      <c r="U661" s="334"/>
      <c r="V661" s="334"/>
      <c r="W661" s="334"/>
      <c r="X661" s="334"/>
      <c r="Y661" s="334"/>
      <c r="Z661" s="334"/>
      <c r="AA661" s="334"/>
      <c r="AB661" s="334"/>
      <c r="AC661" s="334"/>
      <c r="AD661" s="334"/>
      <c r="AE661" s="334"/>
      <c r="AF661" s="334"/>
      <c r="AG661" s="334"/>
      <c r="AH661" s="334"/>
      <c r="AI661" s="334"/>
      <c r="AJ661" s="334"/>
      <c r="AK661" s="334"/>
      <c r="AL661" s="334"/>
      <c r="AM661" s="334"/>
      <c r="AN661" s="334"/>
      <c r="AO661" s="334"/>
      <c r="AP661" s="334"/>
      <c r="AQ661" s="334"/>
      <c r="AR661" s="334"/>
      <c r="AS661" s="334"/>
      <c r="AT661" s="335"/>
    </row>
    <row r="662" spans="1:46" ht="21">
      <c r="A662" s="656"/>
      <c r="B662" s="660"/>
      <c r="C662" s="620">
        <v>1.19</v>
      </c>
      <c r="D662" s="620">
        <v>3</v>
      </c>
      <c r="E662" s="622"/>
      <c r="F662" s="620"/>
      <c r="G662" s="661">
        <f>C662*D662</f>
        <v>3.57</v>
      </c>
      <c r="H662" s="620"/>
      <c r="I662" s="620" t="s">
        <v>5</v>
      </c>
      <c r="J662" s="624">
        <f>G662</f>
        <v>3.57</v>
      </c>
      <c r="K662" s="333"/>
      <c r="L662" s="334"/>
      <c r="M662" s="334"/>
      <c r="N662" s="334"/>
      <c r="O662" s="334"/>
      <c r="P662" s="334"/>
      <c r="Q662" s="334"/>
      <c r="R662" s="334"/>
      <c r="S662" s="334"/>
      <c r="T662" s="334"/>
      <c r="U662" s="334"/>
      <c r="V662" s="334"/>
      <c r="W662" s="334"/>
      <c r="X662" s="334"/>
      <c r="Y662" s="334"/>
      <c r="Z662" s="334"/>
      <c r="AA662" s="334"/>
      <c r="AB662" s="334"/>
      <c r="AC662" s="334"/>
      <c r="AD662" s="334"/>
      <c r="AE662" s="334"/>
      <c r="AF662" s="334"/>
      <c r="AG662" s="334"/>
      <c r="AH662" s="334"/>
      <c r="AI662" s="334"/>
      <c r="AJ662" s="334"/>
      <c r="AK662" s="334"/>
      <c r="AL662" s="334"/>
      <c r="AM662" s="334"/>
      <c r="AN662" s="334"/>
      <c r="AO662" s="334"/>
      <c r="AP662" s="334"/>
      <c r="AQ662" s="334"/>
      <c r="AR662" s="334"/>
      <c r="AS662" s="334"/>
      <c r="AT662" s="335"/>
    </row>
    <row r="663" spans="1:46" ht="21">
      <c r="A663" s="617"/>
      <c r="B663" s="618"/>
      <c r="C663" s="621"/>
      <c r="D663" s="621"/>
      <c r="E663" s="623"/>
      <c r="F663" s="621"/>
      <c r="G663" s="620"/>
      <c r="H663" s="621"/>
      <c r="I663" s="621"/>
      <c r="J663" s="625"/>
      <c r="K663" s="333"/>
      <c r="L663" s="334"/>
      <c r="M663" s="334"/>
      <c r="N663" s="334"/>
      <c r="O663" s="334"/>
      <c r="P663" s="334"/>
      <c r="Q663" s="334"/>
      <c r="R663" s="334"/>
      <c r="S663" s="334"/>
      <c r="T663" s="334"/>
      <c r="U663" s="334"/>
      <c r="V663" s="334"/>
      <c r="W663" s="334"/>
      <c r="X663" s="334"/>
      <c r="Y663" s="334"/>
      <c r="Z663" s="334"/>
      <c r="AA663" s="334"/>
      <c r="AB663" s="334"/>
      <c r="AC663" s="334"/>
      <c r="AD663" s="334"/>
      <c r="AE663" s="334"/>
      <c r="AF663" s="334"/>
      <c r="AG663" s="334"/>
      <c r="AH663" s="334"/>
      <c r="AI663" s="334"/>
      <c r="AJ663" s="334"/>
      <c r="AK663" s="334"/>
      <c r="AL663" s="334"/>
      <c r="AM663" s="334"/>
      <c r="AN663" s="334"/>
      <c r="AO663" s="334"/>
      <c r="AP663" s="334"/>
      <c r="AQ663" s="334"/>
      <c r="AR663" s="334"/>
      <c r="AS663" s="334"/>
      <c r="AT663" s="335"/>
    </row>
    <row r="664" spans="1:46" ht="21">
      <c r="A664" s="656"/>
      <c r="B664" s="660"/>
      <c r="C664" s="620"/>
      <c r="D664" s="620"/>
      <c r="E664" s="622"/>
      <c r="F664" s="620"/>
      <c r="G664" s="661"/>
      <c r="H664" s="620"/>
      <c r="I664" s="620"/>
      <c r="J664" s="624"/>
      <c r="K664" s="333"/>
      <c r="L664" s="334"/>
      <c r="M664" s="334"/>
      <c r="N664" s="334"/>
      <c r="O664" s="334"/>
      <c r="P664" s="334"/>
      <c r="Q664" s="334"/>
      <c r="R664" s="334"/>
      <c r="S664" s="334"/>
      <c r="T664" s="334"/>
      <c r="U664" s="334"/>
      <c r="V664" s="334"/>
      <c r="W664" s="334"/>
      <c r="X664" s="334"/>
      <c r="Y664" s="334"/>
      <c r="Z664" s="334"/>
      <c r="AA664" s="334"/>
      <c r="AB664" s="334"/>
      <c r="AC664" s="334"/>
      <c r="AD664" s="334"/>
      <c r="AE664" s="334"/>
      <c r="AF664" s="334"/>
      <c r="AG664" s="334"/>
      <c r="AH664" s="334"/>
      <c r="AI664" s="334"/>
      <c r="AJ664" s="334"/>
      <c r="AK664" s="334"/>
      <c r="AL664" s="334"/>
      <c r="AM664" s="334"/>
      <c r="AN664" s="334"/>
      <c r="AO664" s="334"/>
      <c r="AP664" s="334"/>
      <c r="AQ664" s="334"/>
      <c r="AR664" s="334"/>
      <c r="AS664" s="334"/>
      <c r="AT664" s="335"/>
    </row>
    <row r="665" spans="1:46" ht="21">
      <c r="A665" s="617"/>
      <c r="B665" s="618"/>
      <c r="C665" s="621"/>
      <c r="D665" s="621"/>
      <c r="E665" s="623"/>
      <c r="F665" s="621"/>
      <c r="G665" s="620"/>
      <c r="H665" s="621"/>
      <c r="I665" s="621"/>
      <c r="J665" s="625"/>
      <c r="K665" s="333"/>
      <c r="L665" s="334"/>
      <c r="M665" s="334"/>
      <c r="N665" s="334"/>
      <c r="O665" s="334"/>
      <c r="P665" s="334"/>
      <c r="Q665" s="334"/>
      <c r="R665" s="334"/>
      <c r="S665" s="334"/>
      <c r="T665" s="334"/>
      <c r="U665" s="334"/>
      <c r="V665" s="334"/>
      <c r="W665" s="334"/>
      <c r="X665" s="334"/>
      <c r="Y665" s="334"/>
      <c r="Z665" s="334"/>
      <c r="AA665" s="334"/>
      <c r="AB665" s="334"/>
      <c r="AC665" s="334"/>
      <c r="AD665" s="334"/>
      <c r="AE665" s="334"/>
      <c r="AF665" s="334"/>
      <c r="AG665" s="334"/>
      <c r="AH665" s="334"/>
      <c r="AI665" s="334"/>
      <c r="AJ665" s="334"/>
      <c r="AK665" s="334"/>
      <c r="AL665" s="334"/>
      <c r="AM665" s="334"/>
      <c r="AN665" s="334"/>
      <c r="AO665" s="334"/>
      <c r="AP665" s="334"/>
      <c r="AQ665" s="334"/>
      <c r="AR665" s="334"/>
      <c r="AS665" s="334"/>
      <c r="AT665" s="335"/>
    </row>
    <row r="666" spans="1:46" ht="21">
      <c r="A666" s="656"/>
      <c r="B666" s="618"/>
      <c r="C666" s="353"/>
      <c r="D666" s="353"/>
      <c r="E666" s="354"/>
      <c r="F666" s="353"/>
      <c r="G666" s="352"/>
      <c r="H666" s="353"/>
      <c r="I666" s="353"/>
      <c r="J666" s="355"/>
      <c r="K666" s="333"/>
      <c r="L666" s="334"/>
      <c r="M666" s="334"/>
      <c r="N666" s="334"/>
      <c r="O666" s="334"/>
      <c r="P666" s="334"/>
      <c r="Q666" s="334"/>
      <c r="R666" s="334"/>
      <c r="S666" s="334"/>
      <c r="T666" s="334"/>
      <c r="U666" s="334"/>
      <c r="V666" s="334"/>
      <c r="W666" s="334"/>
      <c r="X666" s="334"/>
      <c r="Y666" s="334"/>
      <c r="Z666" s="334"/>
      <c r="AA666" s="334"/>
      <c r="AB666" s="334"/>
      <c r="AC666" s="334"/>
      <c r="AD666" s="334"/>
      <c r="AE666" s="334"/>
      <c r="AF666" s="334"/>
      <c r="AG666" s="334"/>
      <c r="AH666" s="334"/>
      <c r="AI666" s="334"/>
      <c r="AJ666" s="334"/>
      <c r="AK666" s="334"/>
      <c r="AL666" s="334"/>
      <c r="AM666" s="334"/>
      <c r="AN666" s="334"/>
      <c r="AO666" s="334"/>
      <c r="AP666" s="334"/>
      <c r="AQ666" s="334"/>
      <c r="AR666" s="334"/>
      <c r="AS666" s="334"/>
      <c r="AT666" s="335"/>
    </row>
    <row r="667" spans="1:46" ht="21">
      <c r="A667" s="283"/>
      <c r="B667" s="225"/>
      <c r="C667" s="225"/>
      <c r="D667" s="225"/>
      <c r="E667" s="226" t="s">
        <v>121</v>
      </c>
      <c r="F667" s="227">
        <v>2</v>
      </c>
      <c r="G667" s="228" t="s">
        <v>122</v>
      </c>
      <c r="H667" s="229"/>
      <c r="I667" s="230" t="s">
        <v>64</v>
      </c>
      <c r="J667" s="231">
        <f>ROUND(SUM(J650:J666),F667)</f>
        <v>47</v>
      </c>
      <c r="K667" s="336"/>
      <c r="L667" s="337"/>
      <c r="M667" s="337"/>
      <c r="N667" s="337"/>
      <c r="O667" s="535">
        <f>O629</f>
        <v>0</v>
      </c>
      <c r="P667" s="337"/>
      <c r="Q667" s="334"/>
      <c r="R667" s="334"/>
      <c r="S667" s="334"/>
      <c r="T667" s="334"/>
      <c r="U667" s="334"/>
      <c r="V667" s="334"/>
      <c r="W667" s="334"/>
      <c r="X667" s="334"/>
      <c r="Y667" s="334"/>
      <c r="Z667" s="334"/>
      <c r="AA667" s="334"/>
      <c r="AB667" s="334"/>
      <c r="AC667" s="334"/>
      <c r="AD667" s="334"/>
      <c r="AE667" s="334"/>
      <c r="AF667" s="334"/>
      <c r="AG667" s="334"/>
      <c r="AH667" s="334"/>
      <c r="AI667" s="334"/>
      <c r="AJ667" s="334"/>
      <c r="AK667" s="334"/>
      <c r="AL667" s="334"/>
      <c r="AM667" s="334"/>
      <c r="AN667" s="334"/>
      <c r="AO667" s="334"/>
      <c r="AP667" s="334"/>
      <c r="AQ667" s="334"/>
      <c r="AR667" s="334"/>
      <c r="AS667" s="334"/>
      <c r="AT667" s="335"/>
    </row>
    <row r="668" spans="1:46" ht="21">
      <c r="A668" s="284"/>
      <c r="B668" s="233"/>
      <c r="C668" s="233"/>
      <c r="D668" s="233"/>
      <c r="E668" s="233"/>
      <c r="F668" s="233"/>
      <c r="G668" s="233"/>
      <c r="H668" s="233"/>
      <c r="I668" s="234"/>
      <c r="J668" s="233"/>
      <c r="K668" s="329"/>
      <c r="L668" s="339"/>
      <c r="M668" s="339"/>
      <c r="N668" s="339"/>
      <c r="O668" s="339"/>
      <c r="P668" s="339"/>
      <c r="Q668" s="340"/>
      <c r="R668" s="340"/>
      <c r="S668" s="340"/>
      <c r="T668" s="340"/>
      <c r="U668" s="340"/>
      <c r="V668" s="340"/>
      <c r="W668" s="340"/>
      <c r="X668" s="340"/>
      <c r="Y668" s="340"/>
      <c r="Z668" s="340"/>
      <c r="AA668" s="340"/>
      <c r="AB668" s="340"/>
      <c r="AC668" s="340"/>
      <c r="AD668" s="340"/>
      <c r="AE668" s="340"/>
      <c r="AF668" s="340"/>
      <c r="AG668" s="340"/>
      <c r="AH668" s="340"/>
      <c r="AI668" s="340"/>
      <c r="AJ668" s="340"/>
      <c r="AK668" s="340"/>
      <c r="AL668" s="340"/>
      <c r="AM668" s="340"/>
      <c r="AN668" s="340"/>
      <c r="AO668" s="340"/>
      <c r="AP668" s="340"/>
      <c r="AQ668" s="340"/>
      <c r="AR668" s="340"/>
      <c r="AS668" s="340"/>
      <c r="AT668" s="341"/>
    </row>
    <row r="669" spans="1:46" ht="21">
      <c r="A669" s="603"/>
      <c r="B669" s="604"/>
      <c r="C669" s="604"/>
      <c r="D669" s="604"/>
      <c r="E669" s="604"/>
      <c r="F669" s="604"/>
      <c r="G669" s="604"/>
      <c r="H669" s="604"/>
      <c r="I669" s="604"/>
      <c r="J669" s="235"/>
      <c r="K669" s="329"/>
      <c r="L669" s="339"/>
      <c r="M669" s="339"/>
      <c r="N669" s="339"/>
      <c r="O669" s="339"/>
      <c r="P669" s="339"/>
      <c r="Q669" s="340"/>
      <c r="R669" s="340"/>
      <c r="S669" s="340"/>
      <c r="T669" s="340"/>
      <c r="U669" s="340"/>
      <c r="V669" s="340"/>
      <c r="W669" s="340"/>
      <c r="X669" s="340"/>
      <c r="Y669" s="340"/>
      <c r="Z669" s="340"/>
      <c r="AA669" s="340"/>
      <c r="AB669" s="340"/>
      <c r="AC669" s="340"/>
      <c r="AD669" s="340"/>
      <c r="AE669" s="340"/>
      <c r="AF669" s="340"/>
      <c r="AG669" s="340"/>
      <c r="AH669" s="340"/>
      <c r="AI669" s="340"/>
      <c r="AJ669" s="340"/>
      <c r="AK669" s="340"/>
      <c r="AL669" s="340"/>
      <c r="AM669" s="340"/>
      <c r="AN669" s="340"/>
      <c r="AO669" s="340"/>
      <c r="AP669" s="340"/>
      <c r="AQ669" s="340"/>
      <c r="AR669" s="340"/>
      <c r="AS669" s="340"/>
      <c r="AT669" s="341"/>
    </row>
    <row r="670" spans="1:46" ht="42">
      <c r="A670" s="285" t="s">
        <v>123</v>
      </c>
      <c r="B670" s="605"/>
      <c r="C670" s="605"/>
      <c r="D670" s="605"/>
      <c r="E670" s="605"/>
      <c r="F670" s="605"/>
      <c r="G670" s="605"/>
      <c r="H670" s="605"/>
      <c r="I670" s="605"/>
      <c r="J670" s="605"/>
      <c r="K670" s="605"/>
      <c r="L670" s="605"/>
      <c r="M670" s="605"/>
      <c r="N670" s="605"/>
      <c r="O670" s="605"/>
      <c r="P670" s="605"/>
      <c r="Q670" s="605"/>
      <c r="R670" s="605"/>
      <c r="S670" s="605"/>
      <c r="T670" s="605"/>
      <c r="U670" s="605"/>
      <c r="V670" s="605"/>
      <c r="W670" s="605"/>
      <c r="X670" s="605"/>
      <c r="Y670" s="605"/>
      <c r="Z670" s="605"/>
      <c r="AA670" s="605"/>
      <c r="AB670" s="605"/>
      <c r="AC670" s="605"/>
      <c r="AD670" s="605"/>
      <c r="AE670" s="605"/>
      <c r="AF670" s="605"/>
      <c r="AG670" s="605"/>
      <c r="AH670" s="605"/>
      <c r="AI670" s="605"/>
      <c r="AJ670" s="605"/>
      <c r="AK670" s="605"/>
      <c r="AL670" s="605"/>
      <c r="AM670" s="605"/>
      <c r="AN670" s="605"/>
      <c r="AO670" s="605"/>
      <c r="AP670" s="605"/>
      <c r="AQ670" s="605"/>
      <c r="AR670" s="605"/>
      <c r="AS670" s="605"/>
      <c r="AT670" s="237"/>
    </row>
    <row r="671" spans="1:46" ht="21">
      <c r="A671" s="286"/>
      <c r="B671" s="606"/>
      <c r="C671" s="606"/>
      <c r="D671" s="606"/>
      <c r="E671" s="606"/>
      <c r="F671" s="606"/>
      <c r="G671" s="606"/>
      <c r="H671" s="606"/>
      <c r="I671" s="606"/>
      <c r="J671" s="606"/>
      <c r="K671" s="606"/>
      <c r="L671" s="606"/>
      <c r="M671" s="606"/>
      <c r="N671" s="606"/>
      <c r="O671" s="606"/>
      <c r="P671" s="606"/>
      <c r="Q671" s="606"/>
      <c r="R671" s="606"/>
      <c r="S671" s="606"/>
      <c r="T671" s="606"/>
      <c r="U671" s="606"/>
      <c r="V671" s="606"/>
      <c r="W671" s="606"/>
      <c r="X671" s="606"/>
      <c r="Y671" s="606"/>
      <c r="Z671" s="606"/>
      <c r="AA671" s="606"/>
      <c r="AB671" s="606"/>
      <c r="AC671" s="606"/>
      <c r="AD671" s="606"/>
      <c r="AE671" s="606"/>
      <c r="AF671" s="606"/>
      <c r="AG671" s="606"/>
      <c r="AH671" s="606"/>
      <c r="AI671" s="606"/>
      <c r="AJ671" s="606"/>
      <c r="AK671" s="606"/>
      <c r="AL671" s="606"/>
      <c r="AM671" s="606"/>
      <c r="AN671" s="606"/>
      <c r="AO671" s="606"/>
      <c r="AP671" s="606"/>
      <c r="AQ671" s="606"/>
      <c r="AR671" s="606"/>
      <c r="AS671" s="606"/>
      <c r="AT671" s="239"/>
    </row>
    <row r="672" spans="1:46" ht="21">
      <c r="A672" s="287"/>
      <c r="B672" s="607"/>
      <c r="C672" s="607"/>
      <c r="D672" s="607"/>
      <c r="E672" s="607"/>
      <c r="F672" s="607"/>
      <c r="G672" s="607"/>
      <c r="H672" s="607"/>
      <c r="I672" s="607"/>
      <c r="J672" s="607"/>
      <c r="K672" s="607"/>
      <c r="L672" s="607"/>
      <c r="M672" s="607"/>
      <c r="N672" s="607"/>
      <c r="O672" s="607"/>
      <c r="P672" s="607"/>
      <c r="Q672" s="607"/>
      <c r="R672" s="607"/>
      <c r="S672" s="607"/>
      <c r="T672" s="607"/>
      <c r="U672" s="607"/>
      <c r="V672" s="607"/>
      <c r="W672" s="607"/>
      <c r="X672" s="607"/>
      <c r="Y672" s="607"/>
      <c r="Z672" s="607"/>
      <c r="AA672" s="607"/>
      <c r="AB672" s="607"/>
      <c r="AC672" s="607"/>
      <c r="AD672" s="607"/>
      <c r="AE672" s="241"/>
      <c r="AF672" s="608" t="str">
        <f>"Item    " &amp; C644 &amp; "    Página   1   de   1  "</f>
        <v xml:space="preserve">Item    6,2    Página   1   de   1  </v>
      </c>
      <c r="AG672" s="609"/>
      <c r="AH672" s="609"/>
      <c r="AI672" s="609"/>
      <c r="AJ672" s="609"/>
      <c r="AK672" s="609"/>
      <c r="AL672" s="609"/>
      <c r="AM672" s="609"/>
      <c r="AN672" s="609"/>
      <c r="AO672" s="609"/>
      <c r="AP672" s="609"/>
      <c r="AQ672" s="609"/>
      <c r="AR672" s="609"/>
      <c r="AS672" s="609"/>
      <c r="AT672" s="609"/>
    </row>
    <row r="673" spans="1:46" ht="21">
      <c r="A673" s="233"/>
      <c r="B673" s="233"/>
      <c r="C673" s="233"/>
      <c r="D673" s="233"/>
      <c r="E673" s="610" t="s">
        <v>75</v>
      </c>
      <c r="F673" s="610"/>
      <c r="G673" s="233"/>
      <c r="H673" s="242"/>
      <c r="I673" s="233"/>
      <c r="J673" s="233"/>
      <c r="K673" s="233"/>
      <c r="L673" s="233"/>
      <c r="M673" s="233"/>
      <c r="N673" s="233"/>
      <c r="O673" s="233"/>
      <c r="P673" s="233"/>
      <c r="Q673" s="233"/>
      <c r="R673" s="233"/>
      <c r="S673" s="233"/>
      <c r="T673" s="233"/>
      <c r="U673" s="233"/>
      <c r="V673" s="233"/>
      <c r="W673" s="233"/>
      <c r="X673" s="233"/>
      <c r="Y673" s="233"/>
      <c r="Z673" s="233"/>
      <c r="AA673" s="233"/>
      <c r="AB673" s="233"/>
      <c r="AC673" s="233"/>
      <c r="AD673" s="233"/>
      <c r="AE673" s="233"/>
      <c r="AF673" s="233"/>
      <c r="AG673" s="233"/>
      <c r="AH673" s="233"/>
      <c r="AI673" s="233"/>
      <c r="AJ673" s="233"/>
      <c r="AK673" s="242"/>
      <c r="AL673" s="242"/>
      <c r="AM673" s="242"/>
      <c r="AN673" s="242"/>
      <c r="AO673" s="242"/>
      <c r="AP673" s="242"/>
      <c r="AQ673" s="242"/>
      <c r="AR673" s="242"/>
      <c r="AS673" s="242"/>
      <c r="AT673" s="242"/>
    </row>
    <row r="674" spans="1:46" ht="21">
      <c r="A674" s="233"/>
      <c r="B674" s="233"/>
      <c r="C674" s="233"/>
      <c r="D674" s="233"/>
      <c r="E674" s="233"/>
      <c r="F674" s="233"/>
      <c r="G674" s="233"/>
      <c r="H674" s="242"/>
      <c r="I674" s="233"/>
      <c r="J674" s="233"/>
      <c r="K674" s="233"/>
      <c r="L674" s="233"/>
      <c r="M674" s="233"/>
      <c r="N674" s="233"/>
      <c r="O674" s="233"/>
      <c r="P674" s="233"/>
      <c r="Q674" s="233"/>
      <c r="R674" s="233"/>
      <c r="S674" s="233"/>
      <c r="T674" s="233"/>
      <c r="U674" s="233"/>
      <c r="V674" s="233"/>
      <c r="W674" s="233"/>
      <c r="X674" s="233"/>
      <c r="Y674" s="233"/>
      <c r="Z674" s="233"/>
      <c r="AA674" s="233"/>
      <c r="AB674" s="233"/>
      <c r="AC674" s="233"/>
      <c r="AD674" s="233"/>
      <c r="AE674" s="233"/>
      <c r="AF674" s="233"/>
      <c r="AG674" s="233"/>
      <c r="AH674" s="233"/>
      <c r="AI674" s="233"/>
      <c r="AJ674" s="233"/>
      <c r="AK674" s="242"/>
      <c r="AL674" s="242"/>
      <c r="AM674" s="242"/>
      <c r="AN674" s="242"/>
      <c r="AO674" s="242"/>
      <c r="AP674" s="242"/>
      <c r="AQ674" s="242"/>
      <c r="AR674" s="242"/>
      <c r="AS674" s="242"/>
      <c r="AT674" s="242"/>
    </row>
    <row r="675" spans="1:46" ht="21">
      <c r="A675" s="233"/>
      <c r="B675" s="233"/>
      <c r="C675" s="233"/>
      <c r="D675" s="233"/>
      <c r="E675" s="233"/>
      <c r="F675" s="233"/>
      <c r="G675" s="233"/>
      <c r="H675" s="242"/>
      <c r="I675" s="233"/>
      <c r="J675" s="233"/>
      <c r="K675" s="233"/>
      <c r="L675" s="233"/>
      <c r="M675" s="233"/>
      <c r="N675" s="233"/>
      <c r="O675" s="233"/>
      <c r="P675" s="233"/>
      <c r="Q675" s="233"/>
      <c r="R675" s="233"/>
      <c r="S675" s="233"/>
      <c r="T675" s="233"/>
      <c r="U675" s="233"/>
      <c r="V675" s="233"/>
      <c r="W675" s="233"/>
      <c r="X675" s="233"/>
      <c r="Y675" s="233"/>
      <c r="Z675" s="233"/>
      <c r="AA675" s="233"/>
      <c r="AB675" s="233"/>
      <c r="AC675" s="233"/>
      <c r="AD675" s="233"/>
      <c r="AE675" s="233"/>
      <c r="AF675" s="233"/>
      <c r="AG675" s="233"/>
      <c r="AH675" s="233"/>
      <c r="AI675" s="233"/>
      <c r="AJ675" s="233"/>
      <c r="AK675" s="242"/>
      <c r="AL675" s="242"/>
      <c r="AM675" s="242"/>
      <c r="AN675" s="242"/>
      <c r="AO675" s="242"/>
      <c r="AP675" s="242"/>
      <c r="AQ675" s="242"/>
      <c r="AR675" s="242"/>
      <c r="AS675" s="242"/>
      <c r="AT675" s="242"/>
    </row>
    <row r="676" spans="1:46" ht="21">
      <c r="A676" s="244"/>
      <c r="B676" s="244"/>
      <c r="C676" s="245"/>
      <c r="D676" s="246"/>
      <c r="E676" s="247"/>
      <c r="F676" s="248"/>
      <c r="G676" s="248"/>
      <c r="H676" s="249"/>
      <c r="I676" s="248"/>
      <c r="J676" s="244"/>
      <c r="K676" s="244"/>
      <c r="L676" s="244"/>
      <c r="M676" s="244"/>
      <c r="N676" s="244"/>
      <c r="O676" s="244"/>
      <c r="P676" s="244"/>
      <c r="Q676" s="244"/>
      <c r="R676" s="244"/>
      <c r="S676" s="244"/>
      <c r="T676" s="244"/>
      <c r="U676" s="244"/>
      <c r="V676" s="244"/>
      <c r="W676" s="244"/>
      <c r="X676" s="244"/>
      <c r="Y676" s="244"/>
      <c r="Z676" s="244"/>
      <c r="AA676" s="244"/>
      <c r="AB676" s="244"/>
      <c r="AC676" s="244"/>
      <c r="AD676" s="244"/>
      <c r="AE676" s="244"/>
      <c r="AF676" s="244"/>
      <c r="AG676" s="244"/>
      <c r="AH676" s="244"/>
      <c r="AI676" s="244"/>
      <c r="AJ676" s="244"/>
      <c r="AK676" s="250"/>
      <c r="AL676" s="250"/>
      <c r="AM676" s="250"/>
      <c r="AN676" s="250"/>
      <c r="AO676" s="250"/>
      <c r="AP676" s="250"/>
      <c r="AQ676" s="250"/>
      <c r="AR676" s="250"/>
      <c r="AS676" s="250"/>
      <c r="AT676" s="250"/>
    </row>
    <row r="677" spans="1:46" ht="44.25" customHeight="1">
      <c r="A677" s="244"/>
      <c r="B677" s="611"/>
      <c r="C677" s="611"/>
      <c r="D677" s="611"/>
      <c r="E677" s="251"/>
      <c r="F677" s="659" t="str">
        <f>+F639</f>
        <v>ARQ. ANTONIO RUIZ TOVAR</v>
      </c>
      <c r="G677" s="659"/>
      <c r="H677" s="659"/>
      <c r="I677" s="659"/>
      <c r="J677" s="252"/>
      <c r="K677" s="252"/>
      <c r="L677" s="252"/>
      <c r="M677" s="252"/>
      <c r="N677" s="252"/>
      <c r="O677" s="252"/>
      <c r="P677" s="252"/>
      <c r="Q677" s="252"/>
      <c r="R677" s="252"/>
      <c r="S677" s="252"/>
      <c r="T677" s="252"/>
      <c r="U677" s="252"/>
      <c r="V677" s="252"/>
      <c r="W677" s="252"/>
      <c r="X677" s="252"/>
      <c r="Y677" s="252"/>
      <c r="Z677" s="244"/>
      <c r="AA677" s="244"/>
      <c r="AB677" s="244"/>
      <c r="AC677" s="244"/>
      <c r="AD677" s="244"/>
      <c r="AE677" s="244"/>
      <c r="AF677" s="244"/>
      <c r="AG677" s="244"/>
      <c r="AH677" s="244"/>
      <c r="AI677" s="244"/>
      <c r="AJ677" s="244"/>
      <c r="AK677" s="244"/>
      <c r="AL677" s="244"/>
      <c r="AM677" s="244"/>
      <c r="AN677" s="244"/>
      <c r="AO677" s="244"/>
      <c r="AP677" s="244"/>
      <c r="AQ677" s="244"/>
      <c r="AR677" s="244"/>
      <c r="AS677" s="244"/>
      <c r="AT677" s="244"/>
    </row>
    <row r="678" spans="1:46" ht="21.6" thickBot="1">
      <c r="A678" s="288"/>
      <c r="B678" s="613"/>
      <c r="C678" s="613"/>
      <c r="D678" s="613"/>
      <c r="E678" s="613"/>
      <c r="F678" s="614" t="str">
        <f>+F640</f>
        <v>PROFESIONAL UNIVERSITARIO</v>
      </c>
      <c r="G678" s="614"/>
      <c r="H678" s="614"/>
      <c r="I678" s="614"/>
      <c r="J678" s="289"/>
      <c r="K678" s="289"/>
      <c r="L678" s="289"/>
      <c r="M678" s="289"/>
      <c r="N678" s="289"/>
      <c r="O678" s="289"/>
      <c r="P678" s="289"/>
      <c r="Q678" s="289"/>
      <c r="R678" s="289"/>
      <c r="S678" s="289"/>
      <c r="T678" s="289"/>
      <c r="U678" s="289"/>
      <c r="V678" s="289"/>
      <c r="W678" s="289"/>
      <c r="X678" s="289"/>
      <c r="Y678" s="289"/>
      <c r="Z678" s="288"/>
      <c r="AA678" s="288"/>
      <c r="AB678" s="288"/>
      <c r="AC678" s="288"/>
      <c r="AD678" s="288"/>
      <c r="AE678" s="288"/>
      <c r="AF678" s="288"/>
      <c r="AG678" s="288"/>
      <c r="AH678" s="288"/>
      <c r="AI678" s="288"/>
      <c r="AJ678" s="288"/>
      <c r="AK678" s="288"/>
      <c r="AL678" s="288"/>
      <c r="AM678" s="288"/>
      <c r="AN678" s="288"/>
      <c r="AO678" s="288"/>
      <c r="AP678" s="288"/>
      <c r="AQ678" s="288"/>
      <c r="AR678" s="288"/>
      <c r="AS678" s="288"/>
      <c r="AT678" s="288"/>
    </row>
    <row r="679" spans="1:46" ht="15" thickTop="1"/>
    <row r="681" spans="1:46" ht="15" thickBot="1"/>
    <row r="682" spans="1:46" ht="21.6" thickTop="1">
      <c r="A682" s="272" t="s">
        <v>107</v>
      </c>
      <c r="B682" s="273"/>
      <c r="C682" s="274"/>
      <c r="D682" s="275"/>
      <c r="E682" s="276"/>
      <c r="F682" s="276"/>
      <c r="G682" s="277"/>
      <c r="H682" s="278"/>
      <c r="I682" s="277"/>
      <c r="J682" s="279"/>
      <c r="K682" s="279"/>
      <c r="L682" s="279"/>
      <c r="M682" s="279"/>
      <c r="N682" s="279"/>
      <c r="O682" s="279"/>
      <c r="P682" s="279"/>
      <c r="Q682" s="279"/>
      <c r="R682" s="279"/>
      <c r="S682" s="279"/>
      <c r="T682" s="279"/>
      <c r="U682" s="279"/>
      <c r="V682" s="279"/>
      <c r="W682" s="279"/>
      <c r="X682" s="279"/>
      <c r="Y682" s="279"/>
      <c r="Z682" s="277"/>
      <c r="AA682" s="277"/>
      <c r="AB682" s="277"/>
      <c r="AC682" s="277"/>
      <c r="AD682" s="277"/>
      <c r="AE682" s="277"/>
      <c r="AF682" s="277"/>
      <c r="AG682" s="277"/>
      <c r="AH682" s="277"/>
      <c r="AI682" s="277"/>
      <c r="AJ682" s="277"/>
      <c r="AK682" s="277"/>
      <c r="AL682" s="277"/>
      <c r="AM682" s="277"/>
      <c r="AN682" s="277"/>
      <c r="AO682" s="277"/>
      <c r="AP682" s="277"/>
      <c r="AQ682" s="277"/>
      <c r="AR682" s="277"/>
      <c r="AS682" s="277"/>
      <c r="AT682" s="277"/>
    </row>
    <row r="683" spans="1:46" ht="21">
      <c r="A683" s="640" t="s">
        <v>109</v>
      </c>
      <c r="B683" s="640"/>
      <c r="C683" s="641" t="str">
        <f>+'PRESUPUESTO GENERAL'!B37</f>
        <v>PISOS Y ENCHAPES</v>
      </c>
      <c r="D683" s="642"/>
      <c r="E683" s="643"/>
      <c r="F683" s="643"/>
      <c r="G683" s="643"/>
      <c r="H683" s="643"/>
      <c r="I683" s="643"/>
      <c r="J683" s="643"/>
      <c r="K683" s="643"/>
      <c r="L683" s="643"/>
      <c r="M683" s="643"/>
      <c r="N683" s="643"/>
      <c r="O683" s="643"/>
      <c r="P683" s="643"/>
      <c r="Q683" s="643"/>
      <c r="R683" s="643"/>
      <c r="S683" s="643"/>
      <c r="T683" s="643"/>
      <c r="U683" s="643"/>
      <c r="V683" s="643"/>
      <c r="W683" s="643"/>
      <c r="X683" s="643"/>
      <c r="Y683" s="643"/>
      <c r="Z683" s="643"/>
      <c r="AA683" s="643"/>
      <c r="AB683" s="643"/>
      <c r="AC683" s="643"/>
      <c r="AD683" s="643"/>
      <c r="AE683" s="643"/>
      <c r="AF683" s="644"/>
      <c r="AG683" s="645" t="s">
        <v>8</v>
      </c>
      <c r="AH683" s="646"/>
      <c r="AI683" s="646"/>
      <c r="AJ683" s="646"/>
      <c r="AK683" s="646"/>
      <c r="AL683" s="646"/>
      <c r="AM683" s="647"/>
      <c r="AN683" s="648" t="str">
        <f>+'PRESUPUESTO GENERAL'!C47</f>
        <v>M2</v>
      </c>
      <c r="AO683" s="649"/>
      <c r="AP683" s="649"/>
      <c r="AQ683" s="649"/>
      <c r="AR683" s="649"/>
      <c r="AS683" s="649"/>
      <c r="AT683" s="650"/>
    </row>
    <row r="684" spans="1:46" ht="21">
      <c r="A684" s="651" t="s">
        <v>110</v>
      </c>
      <c r="B684" s="651"/>
      <c r="C684" s="211">
        <f>+'PRESUPUESTO GENERAL'!A40</f>
        <v>6.3</v>
      </c>
      <c r="D684" s="652" t="str">
        <f>+'PRESUPUESTO GENERAL'!B40</f>
        <v>Suministro e instalación de cerámica para pisos</v>
      </c>
      <c r="E684" s="653"/>
      <c r="F684" s="653"/>
      <c r="G684" s="653"/>
      <c r="H684" s="653"/>
      <c r="I684" s="653"/>
      <c r="J684" s="653"/>
      <c r="K684" s="653"/>
      <c r="L684" s="653"/>
      <c r="M684" s="653"/>
      <c r="N684" s="653"/>
      <c r="O684" s="653"/>
      <c r="P684" s="653"/>
      <c r="Q684" s="653"/>
      <c r="R684" s="653"/>
      <c r="S684" s="653"/>
      <c r="T684" s="653"/>
      <c r="U684" s="653"/>
      <c r="V684" s="653"/>
      <c r="W684" s="653"/>
      <c r="X684" s="653"/>
      <c r="Y684" s="653"/>
      <c r="Z684" s="653"/>
      <c r="AA684" s="653"/>
      <c r="AB684" s="653"/>
      <c r="AC684" s="653"/>
      <c r="AD684" s="653"/>
      <c r="AE684" s="653"/>
      <c r="AF684" s="654"/>
      <c r="AG684" s="645" t="s">
        <v>111</v>
      </c>
      <c r="AH684" s="646"/>
      <c r="AI684" s="646"/>
      <c r="AJ684" s="646"/>
      <c r="AK684" s="646"/>
      <c r="AL684" s="646"/>
      <c r="AM684" s="647"/>
      <c r="AN684" s="655">
        <f t="shared" ref="AN684" si="45">+J708</f>
        <v>47</v>
      </c>
      <c r="AO684" s="649"/>
      <c r="AP684" s="649"/>
      <c r="AQ684" s="649"/>
      <c r="AR684" s="649"/>
      <c r="AS684" s="649"/>
      <c r="AT684" s="650"/>
    </row>
    <row r="685" spans="1:46" ht="21">
      <c r="A685" s="213"/>
      <c r="B685" s="213"/>
      <c r="C685" s="213"/>
      <c r="D685" s="213"/>
      <c r="E685" s="213"/>
      <c r="F685" s="213"/>
      <c r="G685" s="213"/>
      <c r="H685" s="214"/>
      <c r="I685" s="213"/>
      <c r="J685" s="213"/>
      <c r="K685" s="627"/>
      <c r="L685" s="627"/>
      <c r="M685" s="627"/>
      <c r="N685" s="627"/>
      <c r="O685" s="627"/>
      <c r="P685" s="627"/>
      <c r="Q685" s="627"/>
      <c r="R685" s="627"/>
      <c r="S685" s="627"/>
      <c r="T685" s="627"/>
      <c r="U685" s="627"/>
      <c r="V685" s="627"/>
      <c r="W685" s="627"/>
      <c r="X685" s="627"/>
      <c r="Y685" s="627"/>
      <c r="Z685" s="627"/>
      <c r="AA685" s="628"/>
      <c r="AB685" s="627"/>
      <c r="AC685" s="627"/>
      <c r="AD685" s="627"/>
      <c r="AE685" s="627"/>
      <c r="AF685" s="627"/>
      <c r="AG685" s="627"/>
      <c r="AH685" s="627"/>
      <c r="AI685" s="627"/>
      <c r="AJ685" s="627"/>
      <c r="AK685" s="627"/>
      <c r="AL685" s="627"/>
      <c r="AM685" s="627"/>
      <c r="AN685" s="627"/>
      <c r="AO685" s="627"/>
      <c r="AP685" s="627"/>
      <c r="AQ685" s="627"/>
      <c r="AR685" s="627"/>
      <c r="AS685" s="627"/>
      <c r="AT685" s="627"/>
    </row>
    <row r="686" spans="1:46" ht="21">
      <c r="A686" s="629" t="s">
        <v>112</v>
      </c>
      <c r="B686" s="610"/>
      <c r="C686" s="630" t="s">
        <v>113</v>
      </c>
      <c r="D686" s="630"/>
      <c r="E686" s="630"/>
      <c r="F686" s="630"/>
      <c r="G686" s="630" t="s">
        <v>114</v>
      </c>
      <c r="H686" s="631" t="s">
        <v>115</v>
      </c>
      <c r="I686" s="630" t="s">
        <v>116</v>
      </c>
      <c r="J686" s="630" t="s">
        <v>64</v>
      </c>
      <c r="K686" s="633"/>
      <c r="L686" s="633"/>
      <c r="M686" s="633"/>
      <c r="N686" s="633"/>
      <c r="O686" s="633"/>
      <c r="P686" s="633"/>
      <c r="Q686" s="633"/>
      <c r="R686" s="633"/>
      <c r="S686" s="633"/>
      <c r="T686" s="633"/>
      <c r="U686" s="633"/>
      <c r="V686" s="633"/>
      <c r="W686" s="633"/>
      <c r="X686" s="633"/>
      <c r="Y686" s="633"/>
      <c r="Z686" s="633"/>
      <c r="AA686" s="633"/>
      <c r="AB686" s="633"/>
      <c r="AC686" s="633"/>
      <c r="AD686" s="633"/>
      <c r="AE686" s="633"/>
      <c r="AF686" s="633"/>
      <c r="AG686" s="633"/>
      <c r="AH686" s="633"/>
      <c r="AI686" s="633"/>
      <c r="AJ686" s="633"/>
      <c r="AK686" s="633"/>
      <c r="AL686" s="633"/>
      <c r="AM686" s="633"/>
      <c r="AN686" s="633"/>
      <c r="AO686" s="633"/>
      <c r="AP686" s="633"/>
      <c r="AQ686" s="633"/>
      <c r="AR686" s="633"/>
      <c r="AS686" s="633"/>
      <c r="AT686" s="633"/>
    </row>
    <row r="687" spans="1:46" ht="21">
      <c r="A687" s="603"/>
      <c r="B687" s="604"/>
      <c r="C687" s="215" t="s">
        <v>117</v>
      </c>
      <c r="D687" s="215" t="s">
        <v>118</v>
      </c>
      <c r="E687" s="215" t="s">
        <v>119</v>
      </c>
      <c r="F687" s="215" t="s">
        <v>120</v>
      </c>
      <c r="G687" s="630"/>
      <c r="H687" s="632"/>
      <c r="I687" s="630"/>
      <c r="J687" s="630"/>
      <c r="K687" s="633"/>
      <c r="L687" s="633"/>
      <c r="M687" s="633"/>
      <c r="N687" s="633"/>
      <c r="O687" s="633"/>
      <c r="P687" s="633"/>
      <c r="Q687" s="633"/>
      <c r="R687" s="633"/>
      <c r="S687" s="633"/>
      <c r="T687" s="633"/>
      <c r="U687" s="633"/>
      <c r="V687" s="633"/>
      <c r="W687" s="633"/>
      <c r="X687" s="633"/>
      <c r="Y687" s="633"/>
      <c r="Z687" s="633"/>
      <c r="AA687" s="633"/>
      <c r="AB687" s="633"/>
      <c r="AC687" s="633"/>
      <c r="AD687" s="633"/>
      <c r="AE687" s="633"/>
      <c r="AF687" s="633"/>
      <c r="AG687" s="633"/>
      <c r="AH687" s="633"/>
      <c r="AI687" s="633"/>
      <c r="AJ687" s="633"/>
      <c r="AK687" s="633"/>
      <c r="AL687" s="633"/>
      <c r="AM687" s="633"/>
      <c r="AN687" s="633"/>
      <c r="AO687" s="633"/>
      <c r="AP687" s="633"/>
      <c r="AQ687" s="633"/>
      <c r="AR687" s="633"/>
      <c r="AS687" s="633"/>
      <c r="AT687" s="633"/>
    </row>
    <row r="688" spans="1:46" ht="21">
      <c r="A688" s="634"/>
      <c r="B688" s="635"/>
      <c r="C688" s="638"/>
      <c r="D688" s="638"/>
      <c r="E688" s="638"/>
      <c r="F688" s="638"/>
      <c r="G688" s="638"/>
      <c r="H688" s="638"/>
      <c r="I688" s="638"/>
      <c r="J688" s="638"/>
      <c r="K688" s="333"/>
      <c r="L688" s="334"/>
      <c r="M688" s="334"/>
      <c r="N688" s="334"/>
      <c r="O688" s="334"/>
      <c r="P688" s="334"/>
      <c r="Q688" s="334"/>
      <c r="R688" s="334"/>
      <c r="S688" s="334"/>
      <c r="T688" s="334"/>
      <c r="U688" s="334"/>
      <c r="V688" s="334"/>
      <c r="W688" s="334"/>
      <c r="X688" s="334"/>
      <c r="Y688" s="334"/>
      <c r="Z688" s="334"/>
      <c r="AA688" s="334"/>
      <c r="AB688" s="334"/>
      <c r="AC688" s="334"/>
      <c r="AD688" s="334"/>
      <c r="AE688" s="334"/>
      <c r="AF688" s="334"/>
      <c r="AG688" s="334"/>
      <c r="AH688" s="334"/>
      <c r="AI688" s="334"/>
      <c r="AJ688" s="334"/>
      <c r="AK688" s="334"/>
      <c r="AL688" s="334"/>
      <c r="AM688" s="334"/>
      <c r="AN688" s="334"/>
      <c r="AO688" s="334"/>
      <c r="AP688" s="334"/>
      <c r="AQ688" s="334"/>
      <c r="AR688" s="334"/>
      <c r="AS688" s="334"/>
      <c r="AT688" s="335"/>
    </row>
    <row r="689" spans="1:46" ht="21">
      <c r="A689" s="636"/>
      <c r="B689" s="637"/>
      <c r="C689" s="639"/>
      <c r="D689" s="639"/>
      <c r="E689" s="639"/>
      <c r="F689" s="639"/>
      <c r="G689" s="639"/>
      <c r="H689" s="639"/>
      <c r="I689" s="639"/>
      <c r="J689" s="639"/>
      <c r="K689" s="333"/>
      <c r="L689" s="334"/>
      <c r="M689" s="334"/>
      <c r="N689" s="334"/>
      <c r="O689" s="334"/>
      <c r="P689" s="334"/>
      <c r="Q689" s="334"/>
      <c r="R689" s="334"/>
      <c r="S689" s="334"/>
      <c r="T689" s="334"/>
      <c r="U689" s="334"/>
      <c r="V689" s="334"/>
      <c r="W689" s="334"/>
      <c r="X689" s="334"/>
      <c r="Y689" s="334"/>
      <c r="Z689" s="334"/>
      <c r="AA689" s="334"/>
      <c r="AB689" s="334"/>
      <c r="AC689" s="334"/>
      <c r="AD689" s="334"/>
      <c r="AE689" s="334"/>
      <c r="AF689" s="334"/>
      <c r="AG689" s="334"/>
      <c r="AH689" s="334"/>
      <c r="AI689" s="334"/>
      <c r="AJ689" s="334"/>
      <c r="AK689" s="334"/>
      <c r="AL689" s="334"/>
      <c r="AM689" s="334"/>
      <c r="AN689" s="334"/>
      <c r="AO689" s="334"/>
      <c r="AP689" s="334"/>
      <c r="AQ689" s="334"/>
      <c r="AR689" s="334"/>
      <c r="AS689" s="334"/>
      <c r="AT689" s="335"/>
    </row>
    <row r="690" spans="1:46" ht="21">
      <c r="A690" s="656" t="s">
        <v>274</v>
      </c>
      <c r="B690" s="660"/>
      <c r="C690" s="620">
        <v>0.78</v>
      </c>
      <c r="D690" s="620">
        <v>1.4</v>
      </c>
      <c r="E690" s="622"/>
      <c r="F690" s="620"/>
      <c r="G690" s="661">
        <f>C690*D690</f>
        <v>1.0919999999999999</v>
      </c>
      <c r="H690" s="620">
        <v>7</v>
      </c>
      <c r="I690" s="620" t="s">
        <v>5</v>
      </c>
      <c r="J690" s="624">
        <f>G690*H690</f>
        <v>7.6439999999999992</v>
      </c>
      <c r="K690" s="333"/>
      <c r="L690" s="334"/>
      <c r="M690" s="334"/>
      <c r="N690" s="334"/>
      <c r="O690" s="334"/>
      <c r="P690" s="334"/>
      <c r="Q690" s="334"/>
      <c r="R690" s="334"/>
      <c r="S690" s="334"/>
      <c r="T690" s="334"/>
      <c r="U690" s="334"/>
      <c r="V690" s="334"/>
      <c r="W690" s="334"/>
      <c r="X690" s="334"/>
      <c r="Y690" s="334"/>
      <c r="Z690" s="334"/>
      <c r="AA690" s="334"/>
      <c r="AB690" s="334"/>
      <c r="AC690" s="334"/>
      <c r="AD690" s="334"/>
      <c r="AE690" s="334"/>
      <c r="AF690" s="334"/>
      <c r="AG690" s="334"/>
      <c r="AH690" s="334"/>
      <c r="AI690" s="334"/>
      <c r="AJ690" s="334"/>
      <c r="AK690" s="334"/>
      <c r="AL690" s="334"/>
      <c r="AM690" s="334"/>
      <c r="AN690" s="334"/>
      <c r="AO690" s="334"/>
      <c r="AP690" s="334"/>
      <c r="AQ690" s="334"/>
      <c r="AR690" s="334"/>
      <c r="AS690" s="334"/>
      <c r="AT690" s="335"/>
    </row>
    <row r="691" spans="1:46" ht="21">
      <c r="A691" s="617"/>
      <c r="B691" s="618"/>
      <c r="C691" s="621"/>
      <c r="D691" s="621"/>
      <c r="E691" s="623"/>
      <c r="F691" s="621"/>
      <c r="G691" s="620"/>
      <c r="H691" s="621"/>
      <c r="I691" s="621"/>
      <c r="J691" s="625"/>
      <c r="K691" s="333"/>
      <c r="L691" s="334"/>
      <c r="M691" s="334"/>
      <c r="N691" s="334"/>
      <c r="O691" s="334"/>
      <c r="P691" s="334"/>
      <c r="Q691" s="334"/>
      <c r="R691" s="334"/>
      <c r="S691" s="334"/>
      <c r="T691" s="334"/>
      <c r="U691" s="334"/>
      <c r="V691" s="334"/>
      <c r="W691" s="334"/>
      <c r="X691" s="334"/>
      <c r="Y691" s="334"/>
      <c r="Z691" s="334"/>
      <c r="AA691" s="334"/>
      <c r="AB691" s="334"/>
      <c r="AC691" s="334"/>
      <c r="AD691" s="334"/>
      <c r="AE691" s="334"/>
      <c r="AF691" s="334"/>
      <c r="AG691" s="334"/>
      <c r="AH691" s="334"/>
      <c r="AI691" s="334"/>
      <c r="AJ691" s="334"/>
      <c r="AK691" s="334"/>
      <c r="AL691" s="334"/>
      <c r="AM691" s="334"/>
      <c r="AN691" s="334"/>
      <c r="AO691" s="334"/>
      <c r="AP691" s="334"/>
      <c r="AQ691" s="334"/>
      <c r="AR691" s="334"/>
      <c r="AS691" s="334"/>
      <c r="AT691" s="335"/>
    </row>
    <row r="692" spans="1:46" ht="21">
      <c r="A692" s="656"/>
      <c r="B692" s="660"/>
      <c r="C692" s="620">
        <v>0.8</v>
      </c>
      <c r="D692" s="620">
        <v>1.4</v>
      </c>
      <c r="E692" s="622"/>
      <c r="F692" s="620"/>
      <c r="G692" s="661">
        <f t="shared" ref="G692" si="46">C692*D692</f>
        <v>1.1199999999999999</v>
      </c>
      <c r="H692" s="620">
        <v>4</v>
      </c>
      <c r="I692" s="620" t="s">
        <v>5</v>
      </c>
      <c r="J692" s="624">
        <f t="shared" ref="J692" si="47">G692*H692</f>
        <v>4.4799999999999995</v>
      </c>
      <c r="K692" s="333"/>
      <c r="L692" s="334"/>
      <c r="M692" s="334"/>
      <c r="N692" s="334"/>
      <c r="O692" s="334"/>
      <c r="P692" s="334"/>
      <c r="Q692" s="334"/>
      <c r="R692" s="334"/>
      <c r="S692" s="334"/>
      <c r="T692" s="334"/>
      <c r="U692" s="334"/>
      <c r="V692" s="334"/>
      <c r="W692" s="334"/>
      <c r="X692" s="334"/>
      <c r="Y692" s="334"/>
      <c r="Z692" s="334"/>
      <c r="AA692" s="334"/>
      <c r="AB692" s="334"/>
      <c r="AC692" s="334"/>
      <c r="AD692" s="334"/>
      <c r="AE692" s="334"/>
      <c r="AF692" s="334"/>
      <c r="AG692" s="334"/>
      <c r="AH692" s="334"/>
      <c r="AI692" s="334"/>
      <c r="AJ692" s="334"/>
      <c r="AK692" s="334"/>
      <c r="AL692" s="334"/>
      <c r="AM692" s="334"/>
      <c r="AN692" s="334"/>
      <c r="AO692" s="334"/>
      <c r="AP692" s="334"/>
      <c r="AQ692" s="334"/>
      <c r="AR692" s="334"/>
      <c r="AS692" s="334"/>
      <c r="AT692" s="335"/>
    </row>
    <row r="693" spans="1:46" ht="21">
      <c r="A693" s="617"/>
      <c r="B693" s="618"/>
      <c r="C693" s="621"/>
      <c r="D693" s="621"/>
      <c r="E693" s="623"/>
      <c r="F693" s="621"/>
      <c r="G693" s="620"/>
      <c r="H693" s="621"/>
      <c r="I693" s="621"/>
      <c r="J693" s="625"/>
      <c r="K693" s="333"/>
      <c r="L693" s="334"/>
      <c r="M693" s="334"/>
      <c r="N693" s="334"/>
      <c r="O693" s="334"/>
      <c r="P693" s="334"/>
      <c r="Q693" s="334"/>
      <c r="R693" s="334"/>
      <c r="S693" s="334"/>
      <c r="T693" s="334"/>
      <c r="U693" s="334"/>
      <c r="V693" s="334"/>
      <c r="W693" s="334"/>
      <c r="X693" s="334"/>
      <c r="Y693" s="334"/>
      <c r="Z693" s="334"/>
      <c r="AA693" s="334"/>
      <c r="AB693" s="334"/>
      <c r="AC693" s="334"/>
      <c r="AD693" s="334"/>
      <c r="AE693" s="334"/>
      <c r="AF693" s="334"/>
      <c r="AG693" s="334"/>
      <c r="AH693" s="334"/>
      <c r="AI693" s="334"/>
      <c r="AJ693" s="334"/>
      <c r="AK693" s="334"/>
      <c r="AL693" s="334"/>
      <c r="AM693" s="334"/>
      <c r="AN693" s="334"/>
      <c r="AO693" s="334"/>
      <c r="AP693" s="334"/>
      <c r="AQ693" s="334"/>
      <c r="AR693" s="334"/>
      <c r="AS693" s="334"/>
      <c r="AT693" s="335"/>
    </row>
    <row r="694" spans="1:46" ht="21">
      <c r="A694" s="656"/>
      <c r="B694" s="660"/>
      <c r="C694" s="620">
        <v>2.81</v>
      </c>
      <c r="D694" s="620">
        <v>1.82</v>
      </c>
      <c r="E694" s="622"/>
      <c r="F694" s="620"/>
      <c r="G694" s="661">
        <f t="shared" ref="G694" si="48">C694*D694</f>
        <v>5.1142000000000003</v>
      </c>
      <c r="H694" s="620"/>
      <c r="I694" s="620" t="s">
        <v>5</v>
      </c>
      <c r="J694" s="624">
        <f>G694</f>
        <v>5.1142000000000003</v>
      </c>
      <c r="K694" s="333"/>
      <c r="L694" s="334"/>
      <c r="M694" s="334"/>
      <c r="N694" s="334"/>
      <c r="O694" s="334"/>
      <c r="P694" s="334"/>
      <c r="Q694" s="334"/>
      <c r="R694" s="334"/>
      <c r="S694" s="334"/>
      <c r="T694" s="334"/>
      <c r="U694" s="334"/>
      <c r="V694" s="334"/>
      <c r="W694" s="334"/>
      <c r="X694" s="334"/>
      <c r="Y694" s="334"/>
      <c r="Z694" s="334"/>
      <c r="AA694" s="334"/>
      <c r="AB694" s="334"/>
      <c r="AC694" s="334"/>
      <c r="AD694" s="334"/>
      <c r="AE694" s="334"/>
      <c r="AF694" s="334"/>
      <c r="AG694" s="334"/>
      <c r="AH694" s="334"/>
      <c r="AI694" s="334"/>
      <c r="AJ694" s="334"/>
      <c r="AK694" s="334"/>
      <c r="AL694" s="334"/>
      <c r="AM694" s="334"/>
      <c r="AN694" s="334"/>
      <c r="AO694" s="334"/>
      <c r="AP694" s="334"/>
      <c r="AQ694" s="334"/>
      <c r="AR694" s="334"/>
      <c r="AS694" s="334"/>
      <c r="AT694" s="335"/>
    </row>
    <row r="695" spans="1:46" ht="21">
      <c r="A695" s="617"/>
      <c r="B695" s="618"/>
      <c r="C695" s="621"/>
      <c r="D695" s="621"/>
      <c r="E695" s="623"/>
      <c r="F695" s="621"/>
      <c r="G695" s="620"/>
      <c r="H695" s="621"/>
      <c r="I695" s="621"/>
      <c r="J695" s="625"/>
      <c r="K695" s="333"/>
      <c r="L695" s="334"/>
      <c r="M695" s="334"/>
      <c r="N695" s="334"/>
      <c r="O695" s="334"/>
      <c r="P695" s="334"/>
      <c r="Q695" s="334"/>
      <c r="R695" s="334"/>
      <c r="S695" s="334"/>
      <c r="T695" s="334"/>
      <c r="U695" s="334"/>
      <c r="V695" s="334"/>
      <c r="W695" s="334"/>
      <c r="X695" s="334"/>
      <c r="Y695" s="334"/>
      <c r="Z695" s="334"/>
      <c r="AA695" s="334"/>
      <c r="AB695" s="334"/>
      <c r="AC695" s="334"/>
      <c r="AD695" s="334"/>
      <c r="AE695" s="334"/>
      <c r="AF695" s="334"/>
      <c r="AG695" s="334"/>
      <c r="AH695" s="334"/>
      <c r="AI695" s="334"/>
      <c r="AJ695" s="334"/>
      <c r="AK695" s="334"/>
      <c r="AL695" s="334"/>
      <c r="AM695" s="334"/>
      <c r="AN695" s="334"/>
      <c r="AO695" s="334"/>
      <c r="AP695" s="334"/>
      <c r="AQ695" s="334"/>
      <c r="AR695" s="334"/>
      <c r="AS695" s="334"/>
      <c r="AT695" s="335"/>
    </row>
    <row r="696" spans="1:46" ht="21">
      <c r="A696" s="656"/>
      <c r="B696" s="660"/>
      <c r="C696" s="620">
        <v>1.88</v>
      </c>
      <c r="D696" s="620">
        <v>1.83</v>
      </c>
      <c r="E696" s="622"/>
      <c r="F696" s="620"/>
      <c r="G696" s="661">
        <f t="shared" ref="G696" si="49">C696*D696</f>
        <v>3.4403999999999999</v>
      </c>
      <c r="H696" s="620"/>
      <c r="I696" s="620" t="s">
        <v>5</v>
      </c>
      <c r="J696" s="624">
        <f t="shared" ref="J696" si="50">G696</f>
        <v>3.4403999999999999</v>
      </c>
      <c r="K696" s="333"/>
      <c r="L696" s="334"/>
      <c r="M696" s="334"/>
      <c r="N696" s="334"/>
      <c r="O696" s="334"/>
      <c r="P696" s="334"/>
      <c r="Q696" s="334"/>
      <c r="R696" s="334"/>
      <c r="S696" s="334"/>
      <c r="T696" s="334"/>
      <c r="U696" s="334"/>
      <c r="V696" s="334"/>
      <c r="W696" s="334"/>
      <c r="X696" s="334"/>
      <c r="Y696" s="334"/>
      <c r="Z696" s="334"/>
      <c r="AA696" s="334"/>
      <c r="AB696" s="334"/>
      <c r="AC696" s="334"/>
      <c r="AD696" s="334"/>
      <c r="AE696" s="334"/>
      <c r="AF696" s="334"/>
      <c r="AG696" s="334"/>
      <c r="AH696" s="334"/>
      <c r="AI696" s="334"/>
      <c r="AJ696" s="334"/>
      <c r="AK696" s="334"/>
      <c r="AL696" s="334"/>
      <c r="AM696" s="334"/>
      <c r="AN696" s="334"/>
      <c r="AO696" s="334"/>
      <c r="AP696" s="334"/>
      <c r="AQ696" s="334"/>
      <c r="AR696" s="334"/>
      <c r="AS696" s="334"/>
      <c r="AT696" s="335"/>
    </row>
    <row r="697" spans="1:46" ht="21">
      <c r="A697" s="617"/>
      <c r="B697" s="618"/>
      <c r="C697" s="621"/>
      <c r="D697" s="621"/>
      <c r="E697" s="623"/>
      <c r="F697" s="621"/>
      <c r="G697" s="620"/>
      <c r="H697" s="621"/>
      <c r="I697" s="621"/>
      <c r="J697" s="625"/>
      <c r="K697" s="333"/>
      <c r="L697" s="334"/>
      <c r="M697" s="334"/>
      <c r="N697" s="334"/>
      <c r="O697" s="334"/>
      <c r="P697" s="334"/>
      <c r="Q697" s="334"/>
      <c r="R697" s="334"/>
      <c r="S697" s="334"/>
      <c r="T697" s="334"/>
      <c r="U697" s="334"/>
      <c r="V697" s="334"/>
      <c r="W697" s="334"/>
      <c r="X697" s="334"/>
      <c r="Y697" s="334"/>
      <c r="Z697" s="334"/>
      <c r="AA697" s="334"/>
      <c r="AB697" s="334"/>
      <c r="AC697" s="334"/>
      <c r="AD697" s="334"/>
      <c r="AE697" s="334"/>
      <c r="AF697" s="334"/>
      <c r="AG697" s="334"/>
      <c r="AH697" s="334"/>
      <c r="AI697" s="334"/>
      <c r="AJ697" s="334"/>
      <c r="AK697" s="334"/>
      <c r="AL697" s="334"/>
      <c r="AM697" s="334"/>
      <c r="AN697" s="334"/>
      <c r="AO697" s="334"/>
      <c r="AP697" s="334"/>
      <c r="AQ697" s="334"/>
      <c r="AR697" s="334"/>
      <c r="AS697" s="334"/>
      <c r="AT697" s="335"/>
    </row>
    <row r="698" spans="1:46" ht="21">
      <c r="A698" s="656"/>
      <c r="B698" s="660"/>
      <c r="C698" s="620">
        <v>3.09</v>
      </c>
      <c r="D698" s="620">
        <v>3.2</v>
      </c>
      <c r="E698" s="622"/>
      <c r="F698" s="620"/>
      <c r="G698" s="661">
        <f t="shared" ref="G698" si="51">C698*D698</f>
        <v>9.8879999999999999</v>
      </c>
      <c r="H698" s="620"/>
      <c r="I698" s="620" t="s">
        <v>5</v>
      </c>
      <c r="J698" s="624">
        <f t="shared" ref="J698" si="52">G698</f>
        <v>9.8879999999999999</v>
      </c>
      <c r="K698" s="333"/>
      <c r="L698" s="334"/>
      <c r="M698" s="334"/>
      <c r="N698" s="334"/>
      <c r="O698" s="334"/>
      <c r="P698" s="334"/>
      <c r="Q698" s="334"/>
      <c r="R698" s="334"/>
      <c r="S698" s="334"/>
      <c r="T698" s="334"/>
      <c r="U698" s="334"/>
      <c r="V698" s="334"/>
      <c r="W698" s="334"/>
      <c r="X698" s="334"/>
      <c r="Y698" s="334"/>
      <c r="Z698" s="334"/>
      <c r="AA698" s="334"/>
      <c r="AB698" s="334"/>
      <c r="AC698" s="334"/>
      <c r="AD698" s="334"/>
      <c r="AE698" s="334"/>
      <c r="AF698" s="334"/>
      <c r="AG698" s="334"/>
      <c r="AH698" s="334"/>
      <c r="AI698" s="334"/>
      <c r="AJ698" s="334"/>
      <c r="AK698" s="334"/>
      <c r="AL698" s="334"/>
      <c r="AM698" s="334"/>
      <c r="AN698" s="334"/>
      <c r="AO698" s="334"/>
      <c r="AP698" s="334"/>
      <c r="AQ698" s="334"/>
      <c r="AR698" s="334"/>
      <c r="AS698" s="334"/>
      <c r="AT698" s="335"/>
    </row>
    <row r="699" spans="1:46" ht="21">
      <c r="A699" s="617"/>
      <c r="B699" s="618"/>
      <c r="C699" s="621"/>
      <c r="D699" s="621"/>
      <c r="E699" s="623"/>
      <c r="F699" s="621"/>
      <c r="G699" s="620"/>
      <c r="H699" s="621"/>
      <c r="I699" s="621"/>
      <c r="J699" s="625"/>
      <c r="K699" s="333"/>
      <c r="L699" s="334"/>
      <c r="M699" s="334"/>
      <c r="N699" s="334"/>
      <c r="O699" s="334"/>
      <c r="P699" s="334"/>
      <c r="Q699" s="334"/>
      <c r="R699" s="334"/>
      <c r="S699" s="334"/>
      <c r="T699" s="334"/>
      <c r="U699" s="334"/>
      <c r="V699" s="334"/>
      <c r="W699" s="334"/>
      <c r="X699" s="334"/>
      <c r="Y699" s="334"/>
      <c r="Z699" s="334"/>
      <c r="AA699" s="334"/>
      <c r="AB699" s="334"/>
      <c r="AC699" s="334"/>
      <c r="AD699" s="334"/>
      <c r="AE699" s="334"/>
      <c r="AF699" s="334"/>
      <c r="AG699" s="334"/>
      <c r="AH699" s="334"/>
      <c r="AI699" s="334"/>
      <c r="AJ699" s="334"/>
      <c r="AK699" s="334"/>
      <c r="AL699" s="334"/>
      <c r="AM699" s="334"/>
      <c r="AN699" s="334"/>
      <c r="AO699" s="334"/>
      <c r="AP699" s="334"/>
      <c r="AQ699" s="334"/>
      <c r="AR699" s="334"/>
      <c r="AS699" s="334"/>
      <c r="AT699" s="335"/>
    </row>
    <row r="700" spans="1:46" ht="21">
      <c r="A700" s="656"/>
      <c r="B700" s="660"/>
      <c r="C700" s="620">
        <v>4.0199999999999996</v>
      </c>
      <c r="D700" s="620">
        <v>3.2</v>
      </c>
      <c r="E700" s="622"/>
      <c r="F700" s="620"/>
      <c r="G700" s="661">
        <f t="shared" ref="G700" si="53">C700*D700</f>
        <v>12.863999999999999</v>
      </c>
      <c r="H700" s="620"/>
      <c r="I700" s="620" t="s">
        <v>5</v>
      </c>
      <c r="J700" s="624">
        <f t="shared" ref="J700" si="54">G700</f>
        <v>12.863999999999999</v>
      </c>
      <c r="K700" s="333"/>
      <c r="L700" s="334"/>
      <c r="M700" s="334"/>
      <c r="N700" s="334"/>
      <c r="O700" s="334"/>
      <c r="P700" s="334"/>
      <c r="Q700" s="334"/>
      <c r="R700" s="334"/>
      <c r="S700" s="334"/>
      <c r="T700" s="334"/>
      <c r="U700" s="334"/>
      <c r="V700" s="334"/>
      <c r="W700" s="334"/>
      <c r="X700" s="334"/>
      <c r="Y700" s="334"/>
      <c r="Z700" s="334"/>
      <c r="AA700" s="334"/>
      <c r="AB700" s="334"/>
      <c r="AC700" s="334"/>
      <c r="AD700" s="334"/>
      <c r="AE700" s="334"/>
      <c r="AF700" s="334"/>
      <c r="AG700" s="334"/>
      <c r="AH700" s="334"/>
      <c r="AI700" s="334"/>
      <c r="AJ700" s="334"/>
      <c r="AK700" s="334"/>
      <c r="AL700" s="334"/>
      <c r="AM700" s="334"/>
      <c r="AN700" s="334"/>
      <c r="AO700" s="334"/>
      <c r="AP700" s="334"/>
      <c r="AQ700" s="334"/>
      <c r="AR700" s="334"/>
      <c r="AS700" s="334"/>
      <c r="AT700" s="335"/>
    </row>
    <row r="701" spans="1:46" ht="21">
      <c r="A701" s="617"/>
      <c r="B701" s="618"/>
      <c r="C701" s="621"/>
      <c r="D701" s="621"/>
      <c r="E701" s="623"/>
      <c r="F701" s="621"/>
      <c r="G701" s="620"/>
      <c r="H701" s="621"/>
      <c r="I701" s="621"/>
      <c r="J701" s="625"/>
      <c r="K701" s="333"/>
      <c r="L701" s="334"/>
      <c r="M701" s="334"/>
      <c r="N701" s="334"/>
      <c r="O701" s="334"/>
      <c r="P701" s="334"/>
      <c r="Q701" s="334"/>
      <c r="R701" s="334"/>
      <c r="S701" s="334"/>
      <c r="T701" s="334"/>
      <c r="U701" s="334"/>
      <c r="V701" s="334"/>
      <c r="W701" s="334"/>
      <c r="X701" s="334"/>
      <c r="Y701" s="334"/>
      <c r="Z701" s="334"/>
      <c r="AA701" s="334"/>
      <c r="AB701" s="334"/>
      <c r="AC701" s="334"/>
      <c r="AD701" s="334"/>
      <c r="AE701" s="334"/>
      <c r="AF701" s="334"/>
      <c r="AG701" s="334"/>
      <c r="AH701" s="334"/>
      <c r="AI701" s="334"/>
      <c r="AJ701" s="334"/>
      <c r="AK701" s="334"/>
      <c r="AL701" s="334"/>
      <c r="AM701" s="334"/>
      <c r="AN701" s="334"/>
      <c r="AO701" s="334"/>
      <c r="AP701" s="334"/>
      <c r="AQ701" s="334"/>
      <c r="AR701" s="334"/>
      <c r="AS701" s="334"/>
      <c r="AT701" s="335"/>
    </row>
    <row r="702" spans="1:46" ht="21">
      <c r="A702" s="656"/>
      <c r="B702" s="660"/>
      <c r="C702" s="620">
        <v>1.19</v>
      </c>
      <c r="D702" s="620">
        <v>3</v>
      </c>
      <c r="E702" s="622"/>
      <c r="F702" s="620"/>
      <c r="G702" s="661">
        <f>C702*D702</f>
        <v>3.57</v>
      </c>
      <c r="H702" s="620"/>
      <c r="I702" s="620" t="s">
        <v>5</v>
      </c>
      <c r="J702" s="624">
        <f>G702</f>
        <v>3.57</v>
      </c>
      <c r="K702" s="333"/>
      <c r="L702" s="334"/>
      <c r="M702" s="334"/>
      <c r="N702" s="334"/>
      <c r="O702" s="334"/>
      <c r="P702" s="334"/>
      <c r="Q702" s="334"/>
      <c r="R702" s="334"/>
      <c r="S702" s="334"/>
      <c r="T702" s="334"/>
      <c r="U702" s="334"/>
      <c r="V702" s="334"/>
      <c r="W702" s="334"/>
      <c r="X702" s="334"/>
      <c r="Y702" s="334"/>
      <c r="Z702" s="334"/>
      <c r="AA702" s="334"/>
      <c r="AB702" s="334"/>
      <c r="AC702" s="334"/>
      <c r="AD702" s="334"/>
      <c r="AE702" s="334"/>
      <c r="AF702" s="334"/>
      <c r="AG702" s="334"/>
      <c r="AH702" s="334"/>
      <c r="AI702" s="334"/>
      <c r="AJ702" s="334"/>
      <c r="AK702" s="334"/>
      <c r="AL702" s="334"/>
      <c r="AM702" s="334"/>
      <c r="AN702" s="334"/>
      <c r="AO702" s="334"/>
      <c r="AP702" s="334"/>
      <c r="AQ702" s="334"/>
      <c r="AR702" s="334"/>
      <c r="AS702" s="334"/>
      <c r="AT702" s="335"/>
    </row>
    <row r="703" spans="1:46" ht="21">
      <c r="A703" s="617"/>
      <c r="B703" s="618"/>
      <c r="C703" s="621"/>
      <c r="D703" s="621"/>
      <c r="E703" s="623"/>
      <c r="F703" s="621"/>
      <c r="G703" s="620"/>
      <c r="H703" s="621"/>
      <c r="I703" s="621"/>
      <c r="J703" s="625"/>
      <c r="K703" s="333"/>
      <c r="L703" s="334"/>
      <c r="M703" s="334"/>
      <c r="N703" s="334"/>
      <c r="O703" s="334"/>
      <c r="P703" s="334"/>
      <c r="Q703" s="334"/>
      <c r="R703" s="334"/>
      <c r="S703" s="334"/>
      <c r="T703" s="334"/>
      <c r="U703" s="334"/>
      <c r="V703" s="334"/>
      <c r="W703" s="334"/>
      <c r="X703" s="334"/>
      <c r="Y703" s="334"/>
      <c r="Z703" s="334"/>
      <c r="AA703" s="334"/>
      <c r="AB703" s="334"/>
      <c r="AC703" s="334"/>
      <c r="AD703" s="334"/>
      <c r="AE703" s="334"/>
      <c r="AF703" s="334"/>
      <c r="AG703" s="334"/>
      <c r="AH703" s="334"/>
      <c r="AI703" s="334"/>
      <c r="AJ703" s="334"/>
      <c r="AK703" s="334"/>
      <c r="AL703" s="334"/>
      <c r="AM703" s="334"/>
      <c r="AN703" s="334"/>
      <c r="AO703" s="334"/>
      <c r="AP703" s="334"/>
      <c r="AQ703" s="334"/>
      <c r="AR703" s="334"/>
      <c r="AS703" s="334"/>
      <c r="AT703" s="335"/>
    </row>
    <row r="704" spans="1:46" ht="21">
      <c r="A704" s="656"/>
      <c r="B704" s="660"/>
      <c r="C704" s="620"/>
      <c r="D704" s="620"/>
      <c r="E704" s="622"/>
      <c r="F704" s="620"/>
      <c r="G704" s="661"/>
      <c r="H704" s="620"/>
      <c r="I704" s="620"/>
      <c r="J704" s="624"/>
      <c r="K704" s="333"/>
      <c r="L704" s="334"/>
      <c r="M704" s="334"/>
      <c r="N704" s="334"/>
      <c r="O704" s="334"/>
      <c r="P704" s="334"/>
      <c r="Q704" s="334"/>
      <c r="R704" s="334"/>
      <c r="S704" s="334"/>
      <c r="T704" s="334"/>
      <c r="U704" s="334"/>
      <c r="V704" s="334"/>
      <c r="W704" s="334"/>
      <c r="X704" s="334"/>
      <c r="Y704" s="334"/>
      <c r="Z704" s="334"/>
      <c r="AA704" s="334"/>
      <c r="AB704" s="334"/>
      <c r="AC704" s="334"/>
      <c r="AD704" s="334"/>
      <c r="AE704" s="334"/>
      <c r="AF704" s="334"/>
      <c r="AG704" s="334"/>
      <c r="AH704" s="334"/>
      <c r="AI704" s="334"/>
      <c r="AJ704" s="334"/>
      <c r="AK704" s="334"/>
      <c r="AL704" s="334"/>
      <c r="AM704" s="334"/>
      <c r="AN704" s="334"/>
      <c r="AO704" s="334"/>
      <c r="AP704" s="334"/>
      <c r="AQ704" s="334"/>
      <c r="AR704" s="334"/>
      <c r="AS704" s="334"/>
      <c r="AT704" s="335"/>
    </row>
    <row r="705" spans="1:46" ht="21">
      <c r="A705" s="617"/>
      <c r="B705" s="618"/>
      <c r="C705" s="621"/>
      <c r="D705" s="621"/>
      <c r="E705" s="623"/>
      <c r="F705" s="621"/>
      <c r="G705" s="620"/>
      <c r="H705" s="621"/>
      <c r="I705" s="621"/>
      <c r="J705" s="625"/>
      <c r="K705" s="333"/>
      <c r="L705" s="334"/>
      <c r="M705" s="334"/>
      <c r="N705" s="334"/>
      <c r="O705" s="334"/>
      <c r="P705" s="334"/>
      <c r="Q705" s="334"/>
      <c r="R705" s="334"/>
      <c r="S705" s="334"/>
      <c r="T705" s="334"/>
      <c r="U705" s="334"/>
      <c r="V705" s="334"/>
      <c r="W705" s="334"/>
      <c r="X705" s="334"/>
      <c r="Y705" s="334"/>
      <c r="Z705" s="334"/>
      <c r="AA705" s="334"/>
      <c r="AB705" s="334"/>
      <c r="AC705" s="334"/>
      <c r="AD705" s="334"/>
      <c r="AE705" s="334"/>
      <c r="AF705" s="334"/>
      <c r="AG705" s="334"/>
      <c r="AH705" s="334"/>
      <c r="AI705" s="334"/>
      <c r="AJ705" s="334"/>
      <c r="AK705" s="334"/>
      <c r="AL705" s="334"/>
      <c r="AM705" s="334"/>
      <c r="AN705" s="334"/>
      <c r="AO705" s="334"/>
      <c r="AP705" s="334"/>
      <c r="AQ705" s="334"/>
      <c r="AR705" s="334"/>
      <c r="AS705" s="334"/>
      <c r="AT705" s="335"/>
    </row>
    <row r="706" spans="1:46" ht="21">
      <c r="A706" s="656"/>
      <c r="B706" s="660"/>
      <c r="C706" s="620"/>
      <c r="D706" s="620"/>
      <c r="E706" s="622"/>
      <c r="F706" s="620"/>
      <c r="G706" s="661"/>
      <c r="H706" s="620"/>
      <c r="I706" s="620"/>
      <c r="J706" s="624"/>
      <c r="K706" s="333"/>
      <c r="L706" s="334"/>
      <c r="M706" s="334"/>
      <c r="N706" s="334"/>
      <c r="O706" s="334"/>
      <c r="P706" s="334"/>
      <c r="Q706" s="334"/>
      <c r="R706" s="334"/>
      <c r="S706" s="334"/>
      <c r="T706" s="334"/>
      <c r="U706" s="334"/>
      <c r="V706" s="334"/>
      <c r="W706" s="334"/>
      <c r="X706" s="334"/>
      <c r="Y706" s="334"/>
      <c r="Z706" s="334"/>
      <c r="AA706" s="334"/>
      <c r="AB706" s="334"/>
      <c r="AC706" s="334"/>
      <c r="AD706" s="334"/>
      <c r="AE706" s="334"/>
      <c r="AF706" s="334"/>
      <c r="AG706" s="334"/>
      <c r="AH706" s="334"/>
      <c r="AI706" s="334"/>
      <c r="AJ706" s="334"/>
      <c r="AK706" s="334"/>
      <c r="AL706" s="334"/>
      <c r="AM706" s="334"/>
      <c r="AN706" s="334"/>
      <c r="AO706" s="334"/>
      <c r="AP706" s="334"/>
      <c r="AQ706" s="334"/>
      <c r="AR706" s="334"/>
      <c r="AS706" s="334"/>
      <c r="AT706" s="335"/>
    </row>
    <row r="707" spans="1:46" ht="21">
      <c r="A707" s="617"/>
      <c r="B707" s="618"/>
      <c r="C707" s="621"/>
      <c r="D707" s="621"/>
      <c r="E707" s="623"/>
      <c r="F707" s="621"/>
      <c r="G707" s="620"/>
      <c r="H707" s="621"/>
      <c r="I707" s="621"/>
      <c r="J707" s="625"/>
      <c r="K707" s="333"/>
      <c r="L707" s="334"/>
      <c r="M707" s="334"/>
      <c r="N707" s="334"/>
      <c r="O707" s="334"/>
      <c r="P707" s="334"/>
      <c r="Q707" s="334"/>
      <c r="R707" s="334"/>
      <c r="S707" s="334"/>
      <c r="T707" s="334"/>
      <c r="U707" s="334"/>
      <c r="V707" s="334"/>
      <c r="W707" s="334"/>
      <c r="X707" s="334"/>
      <c r="Y707" s="334"/>
      <c r="Z707" s="334"/>
      <c r="AA707" s="334"/>
      <c r="AB707" s="334"/>
      <c r="AC707" s="334"/>
      <c r="AD707" s="334"/>
      <c r="AE707" s="334"/>
      <c r="AF707" s="334"/>
      <c r="AG707" s="334"/>
      <c r="AH707" s="334"/>
      <c r="AI707" s="334"/>
      <c r="AJ707" s="334"/>
      <c r="AK707" s="334"/>
      <c r="AL707" s="334"/>
      <c r="AM707" s="334"/>
      <c r="AN707" s="334"/>
      <c r="AO707" s="334"/>
      <c r="AP707" s="334"/>
      <c r="AQ707" s="334"/>
      <c r="AR707" s="334"/>
      <c r="AS707" s="334"/>
      <c r="AT707" s="335"/>
    </row>
    <row r="708" spans="1:46" ht="21">
      <c r="A708" s="283"/>
      <c r="B708" s="225"/>
      <c r="C708" s="225"/>
      <c r="D708" s="225"/>
      <c r="E708" s="226" t="s">
        <v>121</v>
      </c>
      <c r="F708" s="227">
        <v>2</v>
      </c>
      <c r="G708" s="228" t="s">
        <v>122</v>
      </c>
      <c r="H708" s="229"/>
      <c r="I708" s="230" t="s">
        <v>64</v>
      </c>
      <c r="J708" s="231">
        <f t="shared" ref="J708" si="55">ROUND(SUM(J688:J705),F708)</f>
        <v>47</v>
      </c>
      <c r="K708" s="336"/>
      <c r="L708" s="337"/>
      <c r="M708" s="337"/>
      <c r="N708" s="337"/>
      <c r="O708" s="535">
        <f>O667</f>
        <v>0</v>
      </c>
      <c r="P708" s="337"/>
      <c r="Q708" s="334"/>
      <c r="R708" s="334"/>
      <c r="S708" s="334"/>
      <c r="T708" s="334"/>
      <c r="U708" s="334"/>
      <c r="V708" s="334"/>
      <c r="W708" s="334"/>
      <c r="X708" s="334"/>
      <c r="Y708" s="334"/>
      <c r="Z708" s="334"/>
      <c r="AA708" s="334"/>
      <c r="AB708" s="334"/>
      <c r="AC708" s="334"/>
      <c r="AD708" s="334"/>
      <c r="AE708" s="334"/>
      <c r="AF708" s="334"/>
      <c r="AG708" s="334"/>
      <c r="AH708" s="334"/>
      <c r="AI708" s="334"/>
      <c r="AJ708" s="334"/>
      <c r="AK708" s="334"/>
      <c r="AL708" s="334"/>
      <c r="AM708" s="334"/>
      <c r="AN708" s="334"/>
      <c r="AO708" s="334"/>
      <c r="AP708" s="334"/>
      <c r="AQ708" s="334"/>
      <c r="AR708" s="334"/>
      <c r="AS708" s="334"/>
      <c r="AT708" s="335"/>
    </row>
    <row r="709" spans="1:46" ht="21">
      <c r="A709" s="284"/>
      <c r="B709" s="233"/>
      <c r="C709" s="233"/>
      <c r="D709" s="233"/>
      <c r="E709" s="233"/>
      <c r="F709" s="233"/>
      <c r="G709" s="233"/>
      <c r="H709" s="233"/>
      <c r="I709" s="234"/>
      <c r="J709" s="233"/>
      <c r="K709" s="329"/>
      <c r="L709" s="339"/>
      <c r="M709" s="339"/>
      <c r="N709" s="339"/>
      <c r="O709" s="339"/>
      <c r="P709" s="339"/>
      <c r="Q709" s="340"/>
      <c r="R709" s="340"/>
      <c r="S709" s="340"/>
      <c r="T709" s="340"/>
      <c r="U709" s="340"/>
      <c r="V709" s="340"/>
      <c r="W709" s="340"/>
      <c r="X709" s="340"/>
      <c r="Y709" s="340"/>
      <c r="Z709" s="340"/>
      <c r="AA709" s="340"/>
      <c r="AB709" s="340"/>
      <c r="AC709" s="340"/>
      <c r="AD709" s="340"/>
      <c r="AE709" s="340"/>
      <c r="AF709" s="340"/>
      <c r="AG709" s="340"/>
      <c r="AH709" s="340"/>
      <c r="AI709" s="340"/>
      <c r="AJ709" s="340"/>
      <c r="AK709" s="340"/>
      <c r="AL709" s="340"/>
      <c r="AM709" s="340"/>
      <c r="AN709" s="340"/>
      <c r="AO709" s="340"/>
      <c r="AP709" s="340"/>
      <c r="AQ709" s="340"/>
      <c r="AR709" s="340"/>
      <c r="AS709" s="340"/>
      <c r="AT709" s="341"/>
    </row>
    <row r="710" spans="1:46" ht="21">
      <c r="A710" s="603"/>
      <c r="B710" s="604"/>
      <c r="C710" s="604"/>
      <c r="D710" s="604"/>
      <c r="E710" s="604"/>
      <c r="F710" s="604"/>
      <c r="G710" s="604"/>
      <c r="H710" s="604"/>
      <c r="I710" s="604"/>
      <c r="J710" s="235"/>
      <c r="K710" s="329"/>
      <c r="L710" s="339"/>
      <c r="M710" s="339"/>
      <c r="N710" s="339"/>
      <c r="O710" s="339"/>
      <c r="P710" s="339"/>
      <c r="Q710" s="340"/>
      <c r="R710" s="340"/>
      <c r="S710" s="340"/>
      <c r="T710" s="340"/>
      <c r="U710" s="340"/>
      <c r="V710" s="340"/>
      <c r="W710" s="340"/>
      <c r="X710" s="340"/>
      <c r="Y710" s="340"/>
      <c r="Z710" s="340"/>
      <c r="AA710" s="340"/>
      <c r="AB710" s="340"/>
      <c r="AC710" s="340"/>
      <c r="AD710" s="340"/>
      <c r="AE710" s="340"/>
      <c r="AF710" s="340"/>
      <c r="AG710" s="340"/>
      <c r="AH710" s="340"/>
      <c r="AI710" s="340"/>
      <c r="AJ710" s="340"/>
      <c r="AK710" s="340"/>
      <c r="AL710" s="340"/>
      <c r="AM710" s="340"/>
      <c r="AN710" s="340"/>
      <c r="AO710" s="340"/>
      <c r="AP710" s="340"/>
      <c r="AQ710" s="340"/>
      <c r="AR710" s="340"/>
      <c r="AS710" s="340"/>
      <c r="AT710" s="341"/>
    </row>
    <row r="711" spans="1:46" ht="42">
      <c r="A711" s="285" t="s">
        <v>123</v>
      </c>
      <c r="B711" s="605"/>
      <c r="C711" s="605"/>
      <c r="D711" s="605"/>
      <c r="E711" s="605"/>
      <c r="F711" s="605"/>
      <c r="G711" s="605"/>
      <c r="H711" s="605"/>
      <c r="I711" s="605"/>
      <c r="J711" s="605"/>
      <c r="K711" s="605"/>
      <c r="L711" s="605"/>
      <c r="M711" s="605"/>
      <c r="N711" s="605"/>
      <c r="O711" s="605"/>
      <c r="P711" s="605"/>
      <c r="Q711" s="605"/>
      <c r="R711" s="605"/>
      <c r="S711" s="605"/>
      <c r="T711" s="605"/>
      <c r="U711" s="605"/>
      <c r="V711" s="605"/>
      <c r="W711" s="605"/>
      <c r="X711" s="605"/>
      <c r="Y711" s="605"/>
      <c r="Z711" s="605"/>
      <c r="AA711" s="605"/>
      <c r="AB711" s="605"/>
      <c r="AC711" s="605"/>
      <c r="AD711" s="605"/>
      <c r="AE711" s="605"/>
      <c r="AF711" s="605"/>
      <c r="AG711" s="605"/>
      <c r="AH711" s="605"/>
      <c r="AI711" s="605"/>
      <c r="AJ711" s="605"/>
      <c r="AK711" s="605"/>
      <c r="AL711" s="605"/>
      <c r="AM711" s="605"/>
      <c r="AN711" s="605"/>
      <c r="AO711" s="605"/>
      <c r="AP711" s="605"/>
      <c r="AQ711" s="605"/>
      <c r="AR711" s="605"/>
      <c r="AS711" s="605"/>
      <c r="AT711" s="237"/>
    </row>
    <row r="712" spans="1:46" ht="21">
      <c r="A712" s="286"/>
      <c r="B712" s="606"/>
      <c r="C712" s="606"/>
      <c r="D712" s="606"/>
      <c r="E712" s="606"/>
      <c r="F712" s="606"/>
      <c r="G712" s="606"/>
      <c r="H712" s="606"/>
      <c r="I712" s="606"/>
      <c r="J712" s="606"/>
      <c r="K712" s="606"/>
      <c r="L712" s="606"/>
      <c r="M712" s="606"/>
      <c r="N712" s="606"/>
      <c r="O712" s="606"/>
      <c r="P712" s="606"/>
      <c r="Q712" s="606"/>
      <c r="R712" s="606"/>
      <c r="S712" s="606"/>
      <c r="T712" s="606"/>
      <c r="U712" s="606"/>
      <c r="V712" s="606"/>
      <c r="W712" s="606"/>
      <c r="X712" s="606"/>
      <c r="Y712" s="606"/>
      <c r="Z712" s="606"/>
      <c r="AA712" s="606"/>
      <c r="AB712" s="606"/>
      <c r="AC712" s="606"/>
      <c r="AD712" s="606"/>
      <c r="AE712" s="606"/>
      <c r="AF712" s="606"/>
      <c r="AG712" s="606"/>
      <c r="AH712" s="606"/>
      <c r="AI712" s="606"/>
      <c r="AJ712" s="606"/>
      <c r="AK712" s="606"/>
      <c r="AL712" s="606"/>
      <c r="AM712" s="606"/>
      <c r="AN712" s="606"/>
      <c r="AO712" s="606"/>
      <c r="AP712" s="606"/>
      <c r="AQ712" s="606"/>
      <c r="AR712" s="606"/>
      <c r="AS712" s="606"/>
      <c r="AT712" s="239"/>
    </row>
    <row r="713" spans="1:46" ht="21">
      <c r="A713" s="287"/>
      <c r="B713" s="607"/>
      <c r="C713" s="607"/>
      <c r="D713" s="607"/>
      <c r="E713" s="607"/>
      <c r="F713" s="607"/>
      <c r="G713" s="607"/>
      <c r="H713" s="607"/>
      <c r="I713" s="607"/>
      <c r="J713" s="607"/>
      <c r="K713" s="607"/>
      <c r="L713" s="607"/>
      <c r="M713" s="607"/>
      <c r="N713" s="607"/>
      <c r="O713" s="607"/>
      <c r="P713" s="607"/>
      <c r="Q713" s="607"/>
      <c r="R713" s="607"/>
      <c r="S713" s="607"/>
      <c r="T713" s="607"/>
      <c r="U713" s="607"/>
      <c r="V713" s="607"/>
      <c r="W713" s="607"/>
      <c r="X713" s="607"/>
      <c r="Y713" s="607"/>
      <c r="Z713" s="607"/>
      <c r="AA713" s="607"/>
      <c r="AB713" s="607"/>
      <c r="AC713" s="607"/>
      <c r="AD713" s="607"/>
      <c r="AE713" s="241"/>
      <c r="AF713" s="608" t="str">
        <f t="shared" ref="AF713" si="56">"Item    " &amp; C684 &amp; "    Página   1   de   1  "</f>
        <v xml:space="preserve">Item    6,3    Página   1   de   1  </v>
      </c>
      <c r="AG713" s="609"/>
      <c r="AH713" s="609"/>
      <c r="AI713" s="609"/>
      <c r="AJ713" s="609"/>
      <c r="AK713" s="609"/>
      <c r="AL713" s="609"/>
      <c r="AM713" s="609"/>
      <c r="AN713" s="609"/>
      <c r="AO713" s="609"/>
      <c r="AP713" s="609"/>
      <c r="AQ713" s="609"/>
      <c r="AR713" s="609"/>
      <c r="AS713" s="609"/>
      <c r="AT713" s="609"/>
    </row>
    <row r="714" spans="1:46" ht="21">
      <c r="A714" s="233"/>
      <c r="B714" s="233"/>
      <c r="C714" s="233"/>
      <c r="D714" s="233"/>
      <c r="E714" s="610" t="s">
        <v>75</v>
      </c>
      <c r="F714" s="610"/>
      <c r="G714" s="233"/>
      <c r="H714" s="242"/>
      <c r="I714" s="233"/>
      <c r="J714" s="233"/>
      <c r="K714" s="233"/>
      <c r="L714" s="233"/>
      <c r="M714" s="233"/>
      <c r="N714" s="233"/>
      <c r="O714" s="233"/>
      <c r="P714" s="233"/>
      <c r="Q714" s="233"/>
      <c r="R714" s="233"/>
      <c r="S714" s="233"/>
      <c r="T714" s="233"/>
      <c r="U714" s="233"/>
      <c r="V714" s="233"/>
      <c r="W714" s="233"/>
      <c r="X714" s="233"/>
      <c r="Y714" s="233"/>
      <c r="Z714" s="233"/>
      <c r="AA714" s="233"/>
      <c r="AB714" s="233"/>
      <c r="AC714" s="233"/>
      <c r="AD714" s="233"/>
      <c r="AE714" s="233"/>
      <c r="AF714" s="233"/>
      <c r="AG714" s="233"/>
      <c r="AH714" s="233"/>
      <c r="AI714" s="233"/>
      <c r="AJ714" s="233"/>
      <c r="AK714" s="242"/>
      <c r="AL714" s="242"/>
      <c r="AM714" s="242"/>
      <c r="AN714" s="242"/>
      <c r="AO714" s="242"/>
      <c r="AP714" s="242"/>
      <c r="AQ714" s="242"/>
      <c r="AR714" s="242"/>
      <c r="AS714" s="242"/>
      <c r="AT714" s="242"/>
    </row>
    <row r="715" spans="1:46" ht="21">
      <c r="A715" s="233"/>
      <c r="B715" s="233"/>
      <c r="C715" s="233"/>
      <c r="D715" s="233"/>
      <c r="E715" s="233"/>
      <c r="F715" s="233"/>
      <c r="G715" s="233"/>
      <c r="H715" s="242"/>
      <c r="I715" s="233"/>
      <c r="J715" s="233"/>
      <c r="K715" s="233"/>
      <c r="L715" s="233"/>
      <c r="M715" s="233"/>
      <c r="N715" s="233"/>
      <c r="O715" s="233"/>
      <c r="P715" s="233"/>
      <c r="Q715" s="233"/>
      <c r="R715" s="233"/>
      <c r="S715" s="233"/>
      <c r="T715" s="233"/>
      <c r="U715" s="233"/>
      <c r="V715" s="233"/>
      <c r="W715" s="233"/>
      <c r="X715" s="233"/>
      <c r="Y715" s="233"/>
      <c r="Z715" s="233"/>
      <c r="AA715" s="233"/>
      <c r="AB715" s="233"/>
      <c r="AC715" s="233"/>
      <c r="AD715" s="233"/>
      <c r="AE715" s="233"/>
      <c r="AF715" s="233"/>
      <c r="AG715" s="233"/>
      <c r="AH715" s="233"/>
      <c r="AI715" s="233"/>
      <c r="AJ715" s="233"/>
      <c r="AK715" s="242"/>
      <c r="AL715" s="242"/>
      <c r="AM715" s="242"/>
      <c r="AN715" s="242"/>
      <c r="AO715" s="242"/>
      <c r="AP715" s="242"/>
      <c r="AQ715" s="242"/>
      <c r="AR715" s="242"/>
      <c r="AS715" s="242"/>
      <c r="AT715" s="242"/>
    </row>
    <row r="716" spans="1:46" ht="21">
      <c r="A716" s="233"/>
      <c r="B716" s="233"/>
      <c r="C716" s="233"/>
      <c r="D716" s="233"/>
      <c r="E716" s="233"/>
      <c r="F716" s="233"/>
      <c r="G716" s="233"/>
      <c r="H716" s="242"/>
      <c r="I716" s="233"/>
      <c r="J716" s="233"/>
      <c r="K716" s="233"/>
      <c r="L716" s="233"/>
      <c r="M716" s="233"/>
      <c r="N716" s="233"/>
      <c r="O716" s="233"/>
      <c r="P716" s="233"/>
      <c r="Q716" s="233"/>
      <c r="R716" s="233"/>
      <c r="S716" s="233"/>
      <c r="T716" s="233"/>
      <c r="U716" s="233"/>
      <c r="V716" s="233"/>
      <c r="W716" s="233"/>
      <c r="X716" s="233"/>
      <c r="Y716" s="233"/>
      <c r="Z716" s="233"/>
      <c r="AA716" s="233"/>
      <c r="AB716" s="233"/>
      <c r="AC716" s="233"/>
      <c r="AD716" s="233"/>
      <c r="AE716" s="233"/>
      <c r="AF716" s="233"/>
      <c r="AG716" s="233"/>
      <c r="AH716" s="233"/>
      <c r="AI716" s="233"/>
      <c r="AJ716" s="233"/>
      <c r="AK716" s="242"/>
      <c r="AL716" s="242"/>
      <c r="AM716" s="242"/>
      <c r="AN716" s="242"/>
      <c r="AO716" s="242"/>
      <c r="AP716" s="242"/>
      <c r="AQ716" s="242"/>
      <c r="AR716" s="242"/>
      <c r="AS716" s="242"/>
      <c r="AT716" s="242"/>
    </row>
    <row r="717" spans="1:46" ht="21">
      <c r="A717" s="244"/>
      <c r="B717" s="244"/>
      <c r="C717" s="245"/>
      <c r="D717" s="246"/>
      <c r="E717" s="247"/>
      <c r="F717" s="248"/>
      <c r="G717" s="248"/>
      <c r="H717" s="249"/>
      <c r="I717" s="248"/>
      <c r="J717" s="244"/>
      <c r="K717" s="244"/>
      <c r="L717" s="244"/>
      <c r="M717" s="244"/>
      <c r="N717" s="244"/>
      <c r="O717" s="244"/>
      <c r="P717" s="244"/>
      <c r="Q717" s="244"/>
      <c r="R717" s="244"/>
      <c r="S717" s="244"/>
      <c r="T717" s="244"/>
      <c r="U717" s="244"/>
      <c r="V717" s="244"/>
      <c r="W717" s="244"/>
      <c r="X717" s="244"/>
      <c r="Y717" s="244"/>
      <c r="Z717" s="244"/>
      <c r="AA717" s="244"/>
      <c r="AB717" s="244"/>
      <c r="AC717" s="244"/>
      <c r="AD717" s="244"/>
      <c r="AE717" s="244"/>
      <c r="AF717" s="244"/>
      <c r="AG717" s="244"/>
      <c r="AH717" s="244"/>
      <c r="AI717" s="244"/>
      <c r="AJ717" s="244"/>
      <c r="AK717" s="250"/>
      <c r="AL717" s="250"/>
      <c r="AM717" s="250"/>
      <c r="AN717" s="250"/>
      <c r="AO717" s="250"/>
      <c r="AP717" s="250"/>
      <c r="AQ717" s="250"/>
      <c r="AR717" s="250"/>
      <c r="AS717" s="250"/>
      <c r="AT717" s="250"/>
    </row>
    <row r="718" spans="1:46" ht="44.25" customHeight="1">
      <c r="A718" s="244"/>
      <c r="B718" s="611"/>
      <c r="C718" s="611"/>
      <c r="D718" s="611"/>
      <c r="E718" s="251"/>
      <c r="F718" s="659" t="str">
        <f>+F677</f>
        <v>ARQ. ANTONIO RUIZ TOVAR</v>
      </c>
      <c r="G718" s="659"/>
      <c r="H718" s="659"/>
      <c r="I718" s="659"/>
      <c r="J718" s="252"/>
      <c r="K718" s="252"/>
      <c r="L718" s="252"/>
      <c r="M718" s="252"/>
      <c r="N718" s="252"/>
      <c r="O718" s="252"/>
      <c r="P718" s="252"/>
      <c r="Q718" s="252"/>
      <c r="R718" s="252"/>
      <c r="S718" s="252"/>
      <c r="T718" s="252"/>
      <c r="U718" s="252"/>
      <c r="V718" s="252"/>
      <c r="W718" s="252"/>
      <c r="X718" s="252"/>
      <c r="Y718" s="252"/>
      <c r="Z718" s="244"/>
      <c r="AA718" s="244"/>
      <c r="AB718" s="244"/>
      <c r="AC718" s="244"/>
      <c r="AD718" s="244"/>
      <c r="AE718" s="244"/>
      <c r="AF718" s="244"/>
      <c r="AG718" s="244"/>
      <c r="AH718" s="244"/>
      <c r="AI718" s="244"/>
      <c r="AJ718" s="244"/>
      <c r="AK718" s="244"/>
      <c r="AL718" s="244"/>
      <c r="AM718" s="244"/>
      <c r="AN718" s="244"/>
      <c r="AO718" s="244"/>
      <c r="AP718" s="244"/>
      <c r="AQ718" s="244"/>
      <c r="AR718" s="244"/>
      <c r="AS718" s="244"/>
      <c r="AT718" s="244"/>
    </row>
    <row r="719" spans="1:46" ht="21.6" thickBot="1">
      <c r="A719" s="288"/>
      <c r="B719" s="613"/>
      <c r="C719" s="613"/>
      <c r="D719" s="613"/>
      <c r="E719" s="613"/>
      <c r="F719" s="614" t="str">
        <f>+F678</f>
        <v>PROFESIONAL UNIVERSITARIO</v>
      </c>
      <c r="G719" s="614"/>
      <c r="H719" s="614"/>
      <c r="I719" s="614"/>
      <c r="J719" s="289"/>
      <c r="K719" s="289"/>
      <c r="L719" s="289"/>
      <c r="M719" s="289"/>
      <c r="N719" s="289"/>
      <c r="O719" s="289"/>
      <c r="P719" s="289"/>
      <c r="Q719" s="289"/>
      <c r="R719" s="289"/>
      <c r="S719" s="289"/>
      <c r="T719" s="289"/>
      <c r="U719" s="289"/>
      <c r="V719" s="289"/>
      <c r="W719" s="289"/>
      <c r="X719" s="289"/>
      <c r="Y719" s="289"/>
      <c r="Z719" s="288"/>
      <c r="AA719" s="288"/>
      <c r="AB719" s="288"/>
      <c r="AC719" s="288"/>
      <c r="AD719" s="288"/>
      <c r="AE719" s="288"/>
      <c r="AF719" s="288"/>
      <c r="AG719" s="288"/>
      <c r="AH719" s="288"/>
      <c r="AI719" s="288"/>
      <c r="AJ719" s="288"/>
      <c r="AK719" s="288"/>
      <c r="AL719" s="288"/>
      <c r="AM719" s="288"/>
      <c r="AN719" s="288"/>
      <c r="AO719" s="288"/>
      <c r="AP719" s="288"/>
      <c r="AQ719" s="288"/>
      <c r="AR719" s="288"/>
      <c r="AS719" s="288"/>
      <c r="AT719" s="288"/>
    </row>
    <row r="720" spans="1:46" ht="15.6" thickTop="1" thickBot="1"/>
    <row r="721" spans="1:46" ht="21.6" thickTop="1">
      <c r="A721" s="272" t="s">
        <v>107</v>
      </c>
      <c r="B721" s="273"/>
      <c r="C721" s="274"/>
      <c r="D721" s="275"/>
      <c r="E721" s="276"/>
      <c r="F721" s="276"/>
      <c r="G721" s="277"/>
      <c r="H721" s="278"/>
      <c r="I721" s="277"/>
      <c r="J721" s="279"/>
      <c r="K721" s="279"/>
      <c r="L721" s="279"/>
      <c r="M721" s="279"/>
      <c r="N721" s="279"/>
      <c r="O721" s="279"/>
      <c r="P721" s="279"/>
      <c r="Q721" s="279"/>
      <c r="R721" s="279"/>
      <c r="S721" s="279"/>
      <c r="T721" s="279"/>
      <c r="U721" s="279"/>
      <c r="V721" s="279"/>
      <c r="W721" s="279"/>
      <c r="X721" s="279"/>
      <c r="Y721" s="279"/>
      <c r="Z721" s="277"/>
      <c r="AA721" s="277"/>
      <c r="AB721" s="277"/>
      <c r="AC721" s="277"/>
      <c r="AD721" s="277"/>
      <c r="AE721" s="277"/>
      <c r="AF721" s="277"/>
      <c r="AG721" s="277"/>
      <c r="AH721" s="277"/>
      <c r="AI721" s="277"/>
      <c r="AJ721" s="277"/>
      <c r="AK721" s="277"/>
      <c r="AL721" s="277"/>
      <c r="AM721" s="277"/>
      <c r="AN721" s="277"/>
      <c r="AO721" s="277"/>
      <c r="AP721" s="277"/>
      <c r="AQ721" s="277"/>
      <c r="AR721" s="277"/>
      <c r="AS721" s="277"/>
      <c r="AT721" s="277"/>
    </row>
    <row r="722" spans="1:46" ht="21">
      <c r="A722" s="640" t="s">
        <v>109</v>
      </c>
      <c r="B722" s="640"/>
      <c r="C722" s="641" t="str">
        <f>+'PRESUPUESTO GENERAL'!B37</f>
        <v>PISOS Y ENCHAPES</v>
      </c>
      <c r="D722" s="642"/>
      <c r="E722" s="643"/>
      <c r="F722" s="643"/>
      <c r="G722" s="643"/>
      <c r="H722" s="643"/>
      <c r="I722" s="643"/>
      <c r="J722" s="643"/>
      <c r="K722" s="643"/>
      <c r="L722" s="643"/>
      <c r="M722" s="643"/>
      <c r="N722" s="643"/>
      <c r="O722" s="643"/>
      <c r="P722" s="643"/>
      <c r="Q722" s="643"/>
      <c r="R722" s="643"/>
      <c r="S722" s="643"/>
      <c r="T722" s="643"/>
      <c r="U722" s="643"/>
      <c r="V722" s="643"/>
      <c r="W722" s="643"/>
      <c r="X722" s="643"/>
      <c r="Y722" s="643"/>
      <c r="Z722" s="643"/>
      <c r="AA722" s="643"/>
      <c r="AB722" s="643"/>
      <c r="AC722" s="643"/>
      <c r="AD722" s="643"/>
      <c r="AE722" s="643"/>
      <c r="AF722" s="644"/>
      <c r="AG722" s="645" t="s">
        <v>8</v>
      </c>
      <c r="AH722" s="646"/>
      <c r="AI722" s="646"/>
      <c r="AJ722" s="646"/>
      <c r="AK722" s="646"/>
      <c r="AL722" s="646"/>
      <c r="AM722" s="647"/>
      <c r="AN722" s="648" t="e">
        <f>+'PRESUPUESTO GENERAL'!#REF!</f>
        <v>#REF!</v>
      </c>
      <c r="AO722" s="649"/>
      <c r="AP722" s="649"/>
      <c r="AQ722" s="649"/>
      <c r="AR722" s="649"/>
      <c r="AS722" s="649"/>
      <c r="AT722" s="650"/>
    </row>
    <row r="723" spans="1:46" ht="21">
      <c r="A723" s="651" t="s">
        <v>110</v>
      </c>
      <c r="B723" s="651"/>
      <c r="C723" s="211">
        <f>+'PRESUPUESTO GENERAL'!A41</f>
        <v>6.4</v>
      </c>
      <c r="D723" s="652" t="str">
        <f>+'PRESUPUESTO GENERAL'!B41</f>
        <v>Enchape cerámico para muros h=2,00 m</v>
      </c>
      <c r="E723" s="653"/>
      <c r="F723" s="653"/>
      <c r="G723" s="653"/>
      <c r="H723" s="653"/>
      <c r="I723" s="653"/>
      <c r="J723" s="653"/>
      <c r="K723" s="653"/>
      <c r="L723" s="653"/>
      <c r="M723" s="653"/>
      <c r="N723" s="653"/>
      <c r="O723" s="653"/>
      <c r="P723" s="653"/>
      <c r="Q723" s="653"/>
      <c r="R723" s="653"/>
      <c r="S723" s="653"/>
      <c r="T723" s="653"/>
      <c r="U723" s="653"/>
      <c r="V723" s="653"/>
      <c r="W723" s="653"/>
      <c r="X723" s="653"/>
      <c r="Y723" s="653"/>
      <c r="Z723" s="653"/>
      <c r="AA723" s="653"/>
      <c r="AB723" s="653"/>
      <c r="AC723" s="653"/>
      <c r="AD723" s="653"/>
      <c r="AE723" s="653"/>
      <c r="AF723" s="654"/>
      <c r="AG723" s="645" t="s">
        <v>111</v>
      </c>
      <c r="AH723" s="646"/>
      <c r="AI723" s="646"/>
      <c r="AJ723" s="646"/>
      <c r="AK723" s="646"/>
      <c r="AL723" s="646"/>
      <c r="AM723" s="647"/>
      <c r="AN723" s="655">
        <f t="shared" ref="AN723" si="57">+J737</f>
        <v>148</v>
      </c>
      <c r="AO723" s="649"/>
      <c r="AP723" s="649"/>
      <c r="AQ723" s="649"/>
      <c r="AR723" s="649"/>
      <c r="AS723" s="649"/>
      <c r="AT723" s="650"/>
    </row>
    <row r="724" spans="1:46" ht="21">
      <c r="A724" s="213"/>
      <c r="B724" s="213"/>
      <c r="C724" s="213"/>
      <c r="D724" s="213"/>
      <c r="E724" s="213"/>
      <c r="F724" s="213"/>
      <c r="G724" s="213"/>
      <c r="H724" s="214"/>
      <c r="I724" s="213"/>
      <c r="J724" s="213"/>
      <c r="K724" s="627"/>
      <c r="L724" s="627"/>
      <c r="M724" s="627"/>
      <c r="N724" s="627"/>
      <c r="O724" s="627"/>
      <c r="P724" s="627"/>
      <c r="Q724" s="627"/>
      <c r="R724" s="627"/>
      <c r="S724" s="627"/>
      <c r="T724" s="627"/>
      <c r="U724" s="627"/>
      <c r="V724" s="627"/>
      <c r="W724" s="627"/>
      <c r="X724" s="627"/>
      <c r="Y724" s="627"/>
      <c r="Z724" s="627"/>
      <c r="AA724" s="628"/>
      <c r="AB724" s="627"/>
      <c r="AC724" s="627"/>
      <c r="AD724" s="627"/>
      <c r="AE724" s="627"/>
      <c r="AF724" s="627"/>
      <c r="AG724" s="627"/>
      <c r="AH724" s="627"/>
      <c r="AI724" s="627"/>
      <c r="AJ724" s="627"/>
      <c r="AK724" s="627"/>
      <c r="AL724" s="627"/>
      <c r="AM724" s="627"/>
      <c r="AN724" s="627"/>
      <c r="AO724" s="627"/>
      <c r="AP724" s="627"/>
      <c r="AQ724" s="627"/>
      <c r="AR724" s="627"/>
      <c r="AS724" s="627"/>
      <c r="AT724" s="627"/>
    </row>
    <row r="725" spans="1:46" ht="21">
      <c r="A725" s="629" t="s">
        <v>112</v>
      </c>
      <c r="B725" s="610"/>
      <c r="C725" s="630" t="s">
        <v>113</v>
      </c>
      <c r="D725" s="630"/>
      <c r="E725" s="630"/>
      <c r="F725" s="630"/>
      <c r="G725" s="630" t="s">
        <v>114</v>
      </c>
      <c r="H725" s="631" t="s">
        <v>115</v>
      </c>
      <c r="I725" s="630" t="s">
        <v>116</v>
      </c>
      <c r="J725" s="630" t="s">
        <v>64</v>
      </c>
      <c r="K725" s="633"/>
      <c r="L725" s="633"/>
      <c r="M725" s="633"/>
      <c r="N725" s="633"/>
      <c r="O725" s="633"/>
      <c r="P725" s="633"/>
      <c r="Q725" s="633"/>
      <c r="R725" s="633"/>
      <c r="S725" s="633"/>
      <c r="T725" s="633"/>
      <c r="U725" s="633"/>
      <c r="V725" s="633"/>
      <c r="W725" s="633"/>
      <c r="X725" s="633"/>
      <c r="Y725" s="633"/>
      <c r="Z725" s="633"/>
      <c r="AA725" s="633"/>
      <c r="AB725" s="633"/>
      <c r="AC725" s="633"/>
      <c r="AD725" s="633"/>
      <c r="AE725" s="633"/>
      <c r="AF725" s="633"/>
      <c r="AG725" s="633"/>
      <c r="AH725" s="633"/>
      <c r="AI725" s="633"/>
      <c r="AJ725" s="633"/>
      <c r="AK725" s="633"/>
      <c r="AL725" s="633"/>
      <c r="AM725" s="633"/>
      <c r="AN725" s="633"/>
      <c r="AO725" s="633"/>
      <c r="AP725" s="633"/>
      <c r="AQ725" s="633"/>
      <c r="AR725" s="633"/>
      <c r="AS725" s="633"/>
      <c r="AT725" s="633"/>
    </row>
    <row r="726" spans="1:46" ht="21">
      <c r="A726" s="603"/>
      <c r="B726" s="604"/>
      <c r="C726" s="215" t="s">
        <v>117</v>
      </c>
      <c r="D726" s="215" t="s">
        <v>118</v>
      </c>
      <c r="E726" s="215" t="s">
        <v>119</v>
      </c>
      <c r="F726" s="215" t="s">
        <v>120</v>
      </c>
      <c r="G726" s="630"/>
      <c r="H726" s="632"/>
      <c r="I726" s="630"/>
      <c r="J726" s="630"/>
      <c r="K726" s="633"/>
      <c r="L726" s="633"/>
      <c r="M726" s="633"/>
      <c r="N726" s="633"/>
      <c r="O726" s="633"/>
      <c r="P726" s="633"/>
      <c r="Q726" s="633"/>
      <c r="R726" s="633"/>
      <c r="S726" s="633"/>
      <c r="T726" s="633"/>
      <c r="U726" s="633"/>
      <c r="V726" s="633"/>
      <c r="W726" s="633"/>
      <c r="X726" s="633"/>
      <c r="Y726" s="633"/>
      <c r="Z726" s="633"/>
      <c r="AA726" s="633"/>
      <c r="AB726" s="633"/>
      <c r="AC726" s="633"/>
      <c r="AD726" s="633"/>
      <c r="AE726" s="633"/>
      <c r="AF726" s="633"/>
      <c r="AG726" s="633"/>
      <c r="AH726" s="633"/>
      <c r="AI726" s="633"/>
      <c r="AJ726" s="633"/>
      <c r="AK726" s="633"/>
      <c r="AL726" s="633"/>
      <c r="AM726" s="633"/>
      <c r="AN726" s="633"/>
      <c r="AO726" s="633"/>
      <c r="AP726" s="633"/>
      <c r="AQ726" s="633"/>
      <c r="AR726" s="633"/>
      <c r="AS726" s="633"/>
      <c r="AT726" s="633"/>
    </row>
    <row r="727" spans="1:46" ht="21">
      <c r="A727" s="634"/>
      <c r="B727" s="635"/>
      <c r="C727" s="638"/>
      <c r="D727" s="638"/>
      <c r="E727" s="638"/>
      <c r="F727" s="638"/>
      <c r="G727" s="638"/>
      <c r="H727" s="638"/>
      <c r="I727" s="638"/>
      <c r="J727" s="638"/>
      <c r="K727" s="333"/>
      <c r="L727" s="334"/>
      <c r="M727" s="334"/>
      <c r="N727" s="334"/>
      <c r="O727" s="334"/>
      <c r="P727" s="334"/>
      <c r="Q727" s="334"/>
      <c r="R727" s="334"/>
      <c r="S727" s="334"/>
      <c r="T727" s="334"/>
      <c r="U727" s="334"/>
      <c r="V727" s="334"/>
      <c r="W727" s="334"/>
      <c r="X727" s="334"/>
      <c r="Y727" s="334"/>
      <c r="Z727" s="334"/>
      <c r="AA727" s="334"/>
      <c r="AB727" s="334"/>
      <c r="AC727" s="334"/>
      <c r="AD727" s="334"/>
      <c r="AE727" s="334"/>
      <c r="AF727" s="334"/>
      <c r="AG727" s="334"/>
      <c r="AH727" s="334"/>
      <c r="AI727" s="334"/>
      <c r="AJ727" s="334"/>
      <c r="AK727" s="334"/>
      <c r="AL727" s="334"/>
      <c r="AM727" s="334"/>
      <c r="AN727" s="334"/>
      <c r="AO727" s="334"/>
      <c r="AP727" s="334"/>
      <c r="AQ727" s="334"/>
      <c r="AR727" s="334"/>
      <c r="AS727" s="334"/>
      <c r="AT727" s="335"/>
    </row>
    <row r="728" spans="1:46" ht="21">
      <c r="A728" s="636"/>
      <c r="B728" s="637"/>
      <c r="C728" s="639"/>
      <c r="D728" s="639"/>
      <c r="E728" s="639"/>
      <c r="F728" s="639"/>
      <c r="G728" s="639"/>
      <c r="H728" s="639"/>
      <c r="I728" s="639"/>
      <c r="J728" s="639"/>
      <c r="K728" s="333"/>
      <c r="L728" s="334"/>
      <c r="M728" s="334"/>
      <c r="N728" s="334"/>
      <c r="O728" s="334"/>
      <c r="P728" s="334"/>
      <c r="Q728" s="334"/>
      <c r="R728" s="334"/>
      <c r="S728" s="334"/>
      <c r="T728" s="334"/>
      <c r="U728" s="334"/>
      <c r="V728" s="334"/>
      <c r="W728" s="334"/>
      <c r="X728" s="334"/>
      <c r="Y728" s="334"/>
      <c r="Z728" s="334"/>
      <c r="AA728" s="334"/>
      <c r="AB728" s="334"/>
      <c r="AC728" s="334"/>
      <c r="AD728" s="334"/>
      <c r="AE728" s="334"/>
      <c r="AF728" s="334"/>
      <c r="AG728" s="334"/>
      <c r="AH728" s="334"/>
      <c r="AI728" s="334"/>
      <c r="AJ728" s="334"/>
      <c r="AK728" s="334"/>
      <c r="AL728" s="334"/>
      <c r="AM728" s="334"/>
      <c r="AN728" s="334"/>
      <c r="AO728" s="334"/>
      <c r="AP728" s="334"/>
      <c r="AQ728" s="334"/>
      <c r="AR728" s="334"/>
      <c r="AS728" s="334"/>
      <c r="AT728" s="335"/>
    </row>
    <row r="729" spans="1:46" ht="21">
      <c r="A729" s="656" t="s">
        <v>436</v>
      </c>
      <c r="B729" s="660"/>
      <c r="C729" s="620">
        <v>74</v>
      </c>
      <c r="D729" s="620"/>
      <c r="E729" s="622">
        <v>2</v>
      </c>
      <c r="F729" s="620"/>
      <c r="G729" s="661">
        <f>C729*E729</f>
        <v>148</v>
      </c>
      <c r="H729" s="620">
        <v>1</v>
      </c>
      <c r="I729" s="620" t="s">
        <v>5</v>
      </c>
      <c r="J729" s="624">
        <f>G729*H729</f>
        <v>148</v>
      </c>
      <c r="K729" s="333"/>
      <c r="L729" s="334"/>
      <c r="M729" s="334"/>
      <c r="N729" s="334"/>
      <c r="O729" s="334"/>
      <c r="P729" s="334"/>
      <c r="Q729" s="334"/>
      <c r="R729" s="334"/>
      <c r="S729" s="334"/>
      <c r="T729" s="334"/>
      <c r="U729" s="334"/>
      <c r="V729" s="334"/>
      <c r="W729" s="334"/>
      <c r="X729" s="334"/>
      <c r="Y729" s="334"/>
      <c r="Z729" s="334"/>
      <c r="AA729" s="334"/>
      <c r="AB729" s="334"/>
      <c r="AC729" s="334"/>
      <c r="AD729" s="334"/>
      <c r="AE729" s="334"/>
      <c r="AF729" s="334"/>
      <c r="AG729" s="334"/>
      <c r="AH729" s="334"/>
      <c r="AI729" s="334"/>
      <c r="AJ729" s="334"/>
      <c r="AK729" s="334"/>
      <c r="AL729" s="334"/>
      <c r="AM729" s="334"/>
      <c r="AN729" s="334"/>
      <c r="AO729" s="334"/>
      <c r="AP729" s="334"/>
      <c r="AQ729" s="334"/>
      <c r="AR729" s="334"/>
      <c r="AS729" s="334"/>
      <c r="AT729" s="335"/>
    </row>
    <row r="730" spans="1:46" ht="21">
      <c r="A730" s="617"/>
      <c r="B730" s="618"/>
      <c r="C730" s="621"/>
      <c r="D730" s="621"/>
      <c r="E730" s="623"/>
      <c r="F730" s="621"/>
      <c r="G730" s="620"/>
      <c r="H730" s="621"/>
      <c r="I730" s="621"/>
      <c r="J730" s="625"/>
      <c r="K730" s="333"/>
      <c r="L730" s="334"/>
      <c r="M730" s="334"/>
      <c r="N730" s="334"/>
      <c r="O730" s="334"/>
      <c r="P730" s="334"/>
      <c r="Q730" s="334"/>
      <c r="R730" s="334"/>
      <c r="S730" s="334"/>
      <c r="T730" s="334"/>
      <c r="U730" s="334"/>
      <c r="V730" s="334"/>
      <c r="W730" s="334"/>
      <c r="X730" s="334"/>
      <c r="Y730" s="334"/>
      <c r="Z730" s="334"/>
      <c r="AA730" s="334"/>
      <c r="AB730" s="334"/>
      <c r="AC730" s="334"/>
      <c r="AD730" s="334"/>
      <c r="AE730" s="334"/>
      <c r="AF730" s="334"/>
      <c r="AG730" s="334"/>
      <c r="AH730" s="334"/>
      <c r="AI730" s="334"/>
      <c r="AJ730" s="334"/>
      <c r="AK730" s="334"/>
      <c r="AL730" s="334"/>
      <c r="AM730" s="334"/>
      <c r="AN730" s="334"/>
      <c r="AO730" s="334"/>
      <c r="AP730" s="334"/>
      <c r="AQ730" s="334"/>
      <c r="AR730" s="334"/>
      <c r="AS730" s="334"/>
      <c r="AT730" s="335"/>
    </row>
    <row r="731" spans="1:46" ht="21">
      <c r="A731" s="656"/>
      <c r="B731" s="660"/>
      <c r="C731" s="620"/>
      <c r="D731" s="620"/>
      <c r="E731" s="622"/>
      <c r="F731" s="620"/>
      <c r="G731" s="661"/>
      <c r="H731" s="620"/>
      <c r="I731" s="620"/>
      <c r="J731" s="624"/>
      <c r="K731" s="333"/>
      <c r="L731" s="334"/>
      <c r="M731" s="334"/>
      <c r="N731" s="334"/>
      <c r="O731" s="334"/>
      <c r="P731" s="334"/>
      <c r="Q731" s="334"/>
      <c r="R731" s="334"/>
      <c r="S731" s="334"/>
      <c r="T731" s="334"/>
      <c r="U731" s="334"/>
      <c r="V731" s="334"/>
      <c r="W731" s="334"/>
      <c r="X731" s="334"/>
      <c r="Y731" s="334"/>
      <c r="Z731" s="334"/>
      <c r="AA731" s="334"/>
      <c r="AB731" s="334"/>
      <c r="AC731" s="334"/>
      <c r="AD731" s="334"/>
      <c r="AE731" s="334"/>
      <c r="AF731" s="334"/>
      <c r="AG731" s="334"/>
      <c r="AH731" s="334"/>
      <c r="AI731" s="334"/>
      <c r="AJ731" s="334"/>
      <c r="AK731" s="334"/>
      <c r="AL731" s="334"/>
      <c r="AM731" s="334"/>
      <c r="AN731" s="334"/>
      <c r="AO731" s="334"/>
      <c r="AP731" s="334"/>
      <c r="AQ731" s="334"/>
      <c r="AR731" s="334"/>
      <c r="AS731" s="334"/>
      <c r="AT731" s="335"/>
    </row>
    <row r="732" spans="1:46" ht="21">
      <c r="A732" s="617"/>
      <c r="B732" s="618"/>
      <c r="C732" s="621"/>
      <c r="D732" s="621"/>
      <c r="E732" s="623"/>
      <c r="F732" s="621"/>
      <c r="G732" s="620"/>
      <c r="H732" s="621"/>
      <c r="I732" s="621"/>
      <c r="J732" s="625"/>
      <c r="K732" s="333"/>
      <c r="L732" s="334"/>
      <c r="M732" s="334"/>
      <c r="N732" s="334"/>
      <c r="O732" s="334"/>
      <c r="P732" s="334"/>
      <c r="Q732" s="334"/>
      <c r="R732" s="334"/>
      <c r="S732" s="334"/>
      <c r="T732" s="334"/>
      <c r="U732" s="334"/>
      <c r="V732" s="334"/>
      <c r="W732" s="334"/>
      <c r="X732" s="334"/>
      <c r="Y732" s="334"/>
      <c r="Z732" s="334"/>
      <c r="AA732" s="334"/>
      <c r="AB732" s="334"/>
      <c r="AC732" s="334"/>
      <c r="AD732" s="334"/>
      <c r="AE732" s="334"/>
      <c r="AF732" s="334"/>
      <c r="AG732" s="334"/>
      <c r="AH732" s="334"/>
      <c r="AI732" s="334"/>
      <c r="AJ732" s="334"/>
      <c r="AK732" s="334"/>
      <c r="AL732" s="334"/>
      <c r="AM732" s="334"/>
      <c r="AN732" s="334"/>
      <c r="AO732" s="334"/>
      <c r="AP732" s="334"/>
      <c r="AQ732" s="334"/>
      <c r="AR732" s="334"/>
      <c r="AS732" s="334"/>
      <c r="AT732" s="335"/>
    </row>
    <row r="733" spans="1:46" ht="21">
      <c r="A733" s="656"/>
      <c r="B733" s="660"/>
      <c r="C733" s="661"/>
      <c r="D733" s="620"/>
      <c r="E733" s="622"/>
      <c r="F733" s="620"/>
      <c r="G733" s="661"/>
      <c r="H733" s="620"/>
      <c r="I733" s="620"/>
      <c r="J733" s="624"/>
      <c r="K733" s="333"/>
      <c r="L733" s="334"/>
      <c r="M733" s="334"/>
      <c r="N733" s="334"/>
      <c r="O733" s="334"/>
      <c r="P733" s="334"/>
      <c r="Q733" s="334"/>
      <c r="R733" s="334"/>
      <c r="S733" s="334"/>
      <c r="T733" s="334"/>
      <c r="U733" s="334"/>
      <c r="V733" s="334"/>
      <c r="W733" s="334"/>
      <c r="X733" s="334"/>
      <c r="Y733" s="334"/>
      <c r="Z733" s="334"/>
      <c r="AA733" s="334"/>
      <c r="AB733" s="334"/>
      <c r="AC733" s="334"/>
      <c r="AD733" s="334"/>
      <c r="AE733" s="334"/>
      <c r="AF733" s="334"/>
      <c r="AG733" s="334"/>
      <c r="AH733" s="334"/>
      <c r="AI733" s="334"/>
      <c r="AJ733" s="334"/>
      <c r="AK733" s="334"/>
      <c r="AL733" s="334"/>
      <c r="AM733" s="334"/>
      <c r="AN733" s="334"/>
      <c r="AO733" s="334"/>
      <c r="AP733" s="334"/>
      <c r="AQ733" s="334"/>
      <c r="AR733" s="334"/>
      <c r="AS733" s="334"/>
      <c r="AT733" s="335"/>
    </row>
    <row r="734" spans="1:46" ht="21">
      <c r="A734" s="617"/>
      <c r="B734" s="618"/>
      <c r="C734" s="620"/>
      <c r="D734" s="621"/>
      <c r="E734" s="623"/>
      <c r="F734" s="621"/>
      <c r="G734" s="620"/>
      <c r="H734" s="621"/>
      <c r="I734" s="621"/>
      <c r="J734" s="625"/>
      <c r="K734" s="333"/>
      <c r="L734" s="334"/>
      <c r="M734" s="334"/>
      <c r="N734" s="334"/>
      <c r="O734" s="334"/>
      <c r="P734" s="334"/>
      <c r="Q734" s="334"/>
      <c r="R734" s="334"/>
      <c r="S734" s="334"/>
      <c r="T734" s="334"/>
      <c r="U734" s="334"/>
      <c r="V734" s="334"/>
      <c r="W734" s="334"/>
      <c r="X734" s="334"/>
      <c r="Y734" s="334"/>
      <c r="Z734" s="334"/>
      <c r="AA734" s="334"/>
      <c r="AB734" s="334"/>
      <c r="AC734" s="334"/>
      <c r="AD734" s="334"/>
      <c r="AE734" s="334"/>
      <c r="AF734" s="334"/>
      <c r="AG734" s="334"/>
      <c r="AH734" s="334"/>
      <c r="AI734" s="334"/>
      <c r="AJ734" s="334"/>
      <c r="AK734" s="334"/>
      <c r="AL734" s="334"/>
      <c r="AM734" s="334"/>
      <c r="AN734" s="334"/>
      <c r="AO734" s="334"/>
      <c r="AP734" s="334"/>
      <c r="AQ734" s="334"/>
      <c r="AR734" s="334"/>
      <c r="AS734" s="334"/>
      <c r="AT734" s="335"/>
    </row>
    <row r="735" spans="1:46" ht="21">
      <c r="A735" s="656"/>
      <c r="B735" s="660"/>
      <c r="C735" s="661"/>
      <c r="D735" s="620"/>
      <c r="E735" s="622"/>
      <c r="F735" s="620"/>
      <c r="G735" s="661"/>
      <c r="H735" s="620"/>
      <c r="I735" s="620"/>
      <c r="J735" s="624"/>
      <c r="K735" s="333"/>
      <c r="L735" s="334"/>
      <c r="M735" s="334"/>
      <c r="N735" s="334"/>
      <c r="O735" s="334"/>
      <c r="P735" s="334"/>
      <c r="Q735" s="334"/>
      <c r="R735" s="334"/>
      <c r="S735" s="334"/>
      <c r="T735" s="334"/>
      <c r="U735" s="334"/>
      <c r="V735" s="334"/>
      <c r="W735" s="334"/>
      <c r="X735" s="334"/>
      <c r="Y735" s="334"/>
      <c r="Z735" s="334"/>
      <c r="AA735" s="334"/>
      <c r="AB735" s="334"/>
      <c r="AC735" s="334"/>
      <c r="AD735" s="334"/>
      <c r="AE735" s="334"/>
      <c r="AF735" s="334"/>
      <c r="AG735" s="334"/>
      <c r="AH735" s="334"/>
      <c r="AI735" s="334"/>
      <c r="AJ735" s="334"/>
      <c r="AK735" s="334"/>
      <c r="AL735" s="334"/>
      <c r="AM735" s="334"/>
      <c r="AN735" s="334"/>
      <c r="AO735" s="334"/>
      <c r="AP735" s="334"/>
      <c r="AQ735" s="334"/>
      <c r="AR735" s="334"/>
      <c r="AS735" s="334"/>
      <c r="AT735" s="335"/>
    </row>
    <row r="736" spans="1:46" ht="21">
      <c r="A736" s="617"/>
      <c r="B736" s="618"/>
      <c r="C736" s="620"/>
      <c r="D736" s="621"/>
      <c r="E736" s="623"/>
      <c r="F736" s="621"/>
      <c r="G736" s="620"/>
      <c r="H736" s="621"/>
      <c r="I736" s="621"/>
      <c r="J736" s="625"/>
      <c r="K736" s="333"/>
      <c r="L736" s="334"/>
      <c r="M736" s="334"/>
      <c r="N736" s="334"/>
      <c r="O736" s="334"/>
      <c r="P736" s="334"/>
      <c r="Q736" s="334"/>
      <c r="R736" s="334"/>
      <c r="S736" s="334"/>
      <c r="T736" s="334"/>
      <c r="U736" s="334"/>
      <c r="V736" s="334"/>
      <c r="W736" s="334"/>
      <c r="X736" s="334"/>
      <c r="Y736" s="334"/>
      <c r="Z736" s="334"/>
      <c r="AA736" s="334"/>
      <c r="AB736" s="334"/>
      <c r="AC736" s="334"/>
      <c r="AD736" s="334"/>
      <c r="AE736" s="334"/>
      <c r="AF736" s="334"/>
      <c r="AG736" s="334"/>
      <c r="AH736" s="334"/>
      <c r="AI736" s="334"/>
      <c r="AJ736" s="334"/>
      <c r="AK736" s="334"/>
      <c r="AL736" s="334"/>
      <c r="AM736" s="334"/>
      <c r="AN736" s="334"/>
      <c r="AO736" s="334"/>
      <c r="AP736" s="334"/>
      <c r="AQ736" s="334"/>
      <c r="AR736" s="334"/>
      <c r="AS736" s="334"/>
      <c r="AT736" s="335"/>
    </row>
    <row r="737" spans="1:46" ht="21">
      <c r="A737" s="283"/>
      <c r="B737" s="225"/>
      <c r="C737" s="225"/>
      <c r="D737" s="225"/>
      <c r="E737" s="226" t="s">
        <v>121</v>
      </c>
      <c r="F737" s="227">
        <v>2</v>
      </c>
      <c r="G737" s="228" t="s">
        <v>122</v>
      </c>
      <c r="H737" s="229"/>
      <c r="I737" s="230" t="s">
        <v>64</v>
      </c>
      <c r="J737" s="231">
        <f>ROUND(SUM(J729:J736),F737)</f>
        <v>148</v>
      </c>
      <c r="K737" s="336"/>
      <c r="L737" s="337"/>
      <c r="M737" s="337"/>
      <c r="N737" s="337"/>
      <c r="O737" s="537"/>
      <c r="P737" s="337"/>
      <c r="Q737" s="334"/>
      <c r="R737" s="334"/>
      <c r="S737" s="334"/>
      <c r="T737" s="334"/>
      <c r="U737" s="334"/>
      <c r="V737" s="334"/>
      <c r="W737" s="334"/>
      <c r="X737" s="334"/>
      <c r="Y737" s="334"/>
      <c r="Z737" s="334"/>
      <c r="AA737" s="334"/>
      <c r="AB737" s="334"/>
      <c r="AC737" s="334"/>
      <c r="AD737" s="334"/>
      <c r="AE737" s="334"/>
      <c r="AF737" s="334"/>
      <c r="AG737" s="334"/>
      <c r="AH737" s="334"/>
      <c r="AI737" s="334"/>
      <c r="AJ737" s="334"/>
      <c r="AK737" s="334"/>
      <c r="AL737" s="334"/>
      <c r="AM737" s="334"/>
      <c r="AN737" s="334"/>
      <c r="AO737" s="334"/>
      <c r="AP737" s="334"/>
      <c r="AQ737" s="334"/>
      <c r="AR737" s="334"/>
      <c r="AS737" s="334"/>
      <c r="AT737" s="335"/>
    </row>
    <row r="738" spans="1:46" ht="21">
      <c r="A738" s="284"/>
      <c r="B738" s="233"/>
      <c r="C738" s="233"/>
      <c r="D738" s="233"/>
      <c r="E738" s="233"/>
      <c r="F738" s="233"/>
      <c r="G738" s="233"/>
      <c r="H738" s="233"/>
      <c r="I738" s="234"/>
      <c r="J738" s="233"/>
      <c r="K738" s="329"/>
      <c r="L738" s="339"/>
      <c r="M738" s="339"/>
      <c r="N738" s="339"/>
      <c r="O738" s="339"/>
      <c r="P738" s="339"/>
      <c r="Q738" s="340"/>
      <c r="R738" s="340"/>
      <c r="S738" s="340"/>
      <c r="T738" s="340"/>
      <c r="U738" s="340"/>
      <c r="V738" s="340"/>
      <c r="W738" s="340"/>
      <c r="X738" s="340"/>
      <c r="Y738" s="340"/>
      <c r="Z738" s="340"/>
      <c r="AA738" s="340"/>
      <c r="AB738" s="340"/>
      <c r="AC738" s="340"/>
      <c r="AD738" s="340"/>
      <c r="AE738" s="340"/>
      <c r="AF738" s="340"/>
      <c r="AG738" s="340"/>
      <c r="AH738" s="340"/>
      <c r="AI738" s="340"/>
      <c r="AJ738" s="340"/>
      <c r="AK738" s="340"/>
      <c r="AL738" s="340"/>
      <c r="AM738" s="340"/>
      <c r="AN738" s="340"/>
      <c r="AO738" s="340"/>
      <c r="AP738" s="340"/>
      <c r="AQ738" s="340"/>
      <c r="AR738" s="340"/>
      <c r="AS738" s="340"/>
      <c r="AT738" s="341"/>
    </row>
    <row r="739" spans="1:46" ht="21">
      <c r="A739" s="603"/>
      <c r="B739" s="604"/>
      <c r="C739" s="604"/>
      <c r="D739" s="604"/>
      <c r="E739" s="604"/>
      <c r="F739" s="604"/>
      <c r="G739" s="604"/>
      <c r="H739" s="604"/>
      <c r="I739" s="604"/>
      <c r="J739" s="235"/>
      <c r="K739" s="329"/>
      <c r="L739" s="339"/>
      <c r="M739" s="339"/>
      <c r="N739" s="339"/>
      <c r="O739" s="339"/>
      <c r="P739" s="339"/>
      <c r="Q739" s="340"/>
      <c r="R739" s="340"/>
      <c r="S739" s="340"/>
      <c r="T739" s="340"/>
      <c r="U739" s="340"/>
      <c r="V739" s="340"/>
      <c r="W739" s="340"/>
      <c r="X739" s="340"/>
      <c r="Y739" s="340"/>
      <c r="Z739" s="340"/>
      <c r="AA739" s="340"/>
      <c r="AB739" s="340"/>
      <c r="AC739" s="340"/>
      <c r="AD739" s="340"/>
      <c r="AE739" s="340"/>
      <c r="AF739" s="340"/>
      <c r="AG739" s="340"/>
      <c r="AH739" s="340"/>
      <c r="AI739" s="340"/>
      <c r="AJ739" s="340"/>
      <c r="AK739" s="340"/>
      <c r="AL739" s="340"/>
      <c r="AM739" s="340"/>
      <c r="AN739" s="340"/>
      <c r="AO739" s="340"/>
      <c r="AP739" s="340"/>
      <c r="AQ739" s="340"/>
      <c r="AR739" s="340"/>
      <c r="AS739" s="340"/>
      <c r="AT739" s="341"/>
    </row>
    <row r="740" spans="1:46" ht="42">
      <c r="A740" s="285" t="s">
        <v>123</v>
      </c>
      <c r="B740" s="605"/>
      <c r="C740" s="605"/>
      <c r="D740" s="605"/>
      <c r="E740" s="605"/>
      <c r="F740" s="605"/>
      <c r="G740" s="605"/>
      <c r="H740" s="605"/>
      <c r="I740" s="605"/>
      <c r="J740" s="605"/>
      <c r="K740" s="605"/>
      <c r="L740" s="605"/>
      <c r="M740" s="605"/>
      <c r="N740" s="605"/>
      <c r="O740" s="605"/>
      <c r="P740" s="605"/>
      <c r="Q740" s="605"/>
      <c r="R740" s="605"/>
      <c r="S740" s="605"/>
      <c r="T740" s="605"/>
      <c r="U740" s="605"/>
      <c r="V740" s="605"/>
      <c r="W740" s="605"/>
      <c r="X740" s="605"/>
      <c r="Y740" s="605"/>
      <c r="Z740" s="605"/>
      <c r="AA740" s="605"/>
      <c r="AB740" s="605"/>
      <c r="AC740" s="605"/>
      <c r="AD740" s="605"/>
      <c r="AE740" s="605"/>
      <c r="AF740" s="605"/>
      <c r="AG740" s="605"/>
      <c r="AH740" s="605"/>
      <c r="AI740" s="605"/>
      <c r="AJ740" s="605"/>
      <c r="AK740" s="605"/>
      <c r="AL740" s="605"/>
      <c r="AM740" s="605"/>
      <c r="AN740" s="605"/>
      <c r="AO740" s="605"/>
      <c r="AP740" s="605"/>
      <c r="AQ740" s="605"/>
      <c r="AR740" s="605"/>
      <c r="AS740" s="605"/>
      <c r="AT740" s="237"/>
    </row>
    <row r="741" spans="1:46" ht="21">
      <c r="A741" s="286"/>
      <c r="B741" s="606"/>
      <c r="C741" s="606"/>
      <c r="D741" s="606"/>
      <c r="E741" s="606"/>
      <c r="F741" s="606"/>
      <c r="G741" s="606"/>
      <c r="H741" s="606"/>
      <c r="I741" s="606"/>
      <c r="J741" s="606"/>
      <c r="K741" s="606"/>
      <c r="L741" s="606"/>
      <c r="M741" s="606"/>
      <c r="N741" s="606"/>
      <c r="O741" s="606"/>
      <c r="P741" s="606"/>
      <c r="Q741" s="606"/>
      <c r="R741" s="606"/>
      <c r="S741" s="606"/>
      <c r="T741" s="606"/>
      <c r="U741" s="606"/>
      <c r="V741" s="606"/>
      <c r="W741" s="606"/>
      <c r="X741" s="606"/>
      <c r="Y741" s="606"/>
      <c r="Z741" s="606"/>
      <c r="AA741" s="606"/>
      <c r="AB741" s="606"/>
      <c r="AC741" s="606"/>
      <c r="AD741" s="606"/>
      <c r="AE741" s="606"/>
      <c r="AF741" s="606"/>
      <c r="AG741" s="606"/>
      <c r="AH741" s="606"/>
      <c r="AI741" s="606"/>
      <c r="AJ741" s="606"/>
      <c r="AK741" s="606"/>
      <c r="AL741" s="606"/>
      <c r="AM741" s="606"/>
      <c r="AN741" s="606"/>
      <c r="AO741" s="606"/>
      <c r="AP741" s="606"/>
      <c r="AQ741" s="606"/>
      <c r="AR741" s="606"/>
      <c r="AS741" s="606"/>
      <c r="AT741" s="239"/>
    </row>
    <row r="742" spans="1:46" ht="21">
      <c r="A742" s="287"/>
      <c r="B742" s="607"/>
      <c r="C742" s="607"/>
      <c r="D742" s="607"/>
      <c r="E742" s="607"/>
      <c r="F742" s="607"/>
      <c r="G742" s="607"/>
      <c r="H742" s="607"/>
      <c r="I742" s="607"/>
      <c r="J742" s="607"/>
      <c r="K742" s="607"/>
      <c r="L742" s="607"/>
      <c r="M742" s="607"/>
      <c r="N742" s="607"/>
      <c r="O742" s="607"/>
      <c r="P742" s="607"/>
      <c r="Q742" s="607"/>
      <c r="R742" s="607"/>
      <c r="S742" s="607"/>
      <c r="T742" s="607"/>
      <c r="U742" s="607"/>
      <c r="V742" s="607"/>
      <c r="W742" s="607"/>
      <c r="X742" s="607"/>
      <c r="Y742" s="607"/>
      <c r="Z742" s="607"/>
      <c r="AA742" s="607"/>
      <c r="AB742" s="607"/>
      <c r="AC742" s="607"/>
      <c r="AD742" s="607"/>
      <c r="AE742" s="241"/>
      <c r="AF742" s="608" t="str">
        <f t="shared" ref="AF742" si="58">"Item    " &amp; C723 &amp; "    Página   1   de   1  "</f>
        <v xml:space="preserve">Item    6,4    Página   1   de   1  </v>
      </c>
      <c r="AG742" s="609"/>
      <c r="AH742" s="609"/>
      <c r="AI742" s="609"/>
      <c r="AJ742" s="609"/>
      <c r="AK742" s="609"/>
      <c r="AL742" s="609"/>
      <c r="AM742" s="609"/>
      <c r="AN742" s="609"/>
      <c r="AO742" s="609"/>
      <c r="AP742" s="609"/>
      <c r="AQ742" s="609"/>
      <c r="AR742" s="609"/>
      <c r="AS742" s="609"/>
      <c r="AT742" s="609"/>
    </row>
    <row r="743" spans="1:46" ht="21">
      <c r="A743" s="233"/>
      <c r="B743" s="233"/>
      <c r="C743" s="233"/>
      <c r="D743" s="233"/>
      <c r="E743" s="610" t="s">
        <v>75</v>
      </c>
      <c r="F743" s="610"/>
      <c r="G743" s="233"/>
      <c r="H743" s="242"/>
      <c r="I743" s="233"/>
      <c r="J743" s="233"/>
      <c r="K743" s="233"/>
      <c r="L743" s="233"/>
      <c r="M743" s="233"/>
      <c r="N743" s="233"/>
      <c r="O743" s="233"/>
      <c r="P743" s="233"/>
      <c r="Q743" s="233"/>
      <c r="R743" s="233"/>
      <c r="S743" s="233"/>
      <c r="T743" s="233"/>
      <c r="U743" s="233"/>
      <c r="V743" s="233"/>
      <c r="W743" s="233"/>
      <c r="X743" s="233"/>
      <c r="Y743" s="233"/>
      <c r="Z743" s="233"/>
      <c r="AA743" s="233"/>
      <c r="AB743" s="233"/>
      <c r="AC743" s="233"/>
      <c r="AD743" s="233"/>
      <c r="AE743" s="233"/>
      <c r="AF743" s="233"/>
      <c r="AG743" s="233"/>
      <c r="AH743" s="233"/>
      <c r="AI743" s="233"/>
      <c r="AJ743" s="233"/>
      <c r="AK743" s="242"/>
      <c r="AL743" s="242"/>
      <c r="AM743" s="242"/>
      <c r="AN743" s="242"/>
      <c r="AO743" s="242"/>
      <c r="AP743" s="242"/>
      <c r="AQ743" s="242"/>
      <c r="AR743" s="242"/>
      <c r="AS743" s="242"/>
      <c r="AT743" s="242"/>
    </row>
    <row r="744" spans="1:46" ht="21">
      <c r="A744" s="233"/>
      <c r="B744" s="233"/>
      <c r="C744" s="233"/>
      <c r="D744" s="233"/>
      <c r="E744" s="233"/>
      <c r="F744" s="233"/>
      <c r="G744" s="233"/>
      <c r="H744" s="242"/>
      <c r="I744" s="233"/>
      <c r="J744" s="233"/>
      <c r="K744" s="233"/>
      <c r="L744" s="233"/>
      <c r="M744" s="233"/>
      <c r="N744" s="233"/>
      <c r="O744" s="233"/>
      <c r="P744" s="233"/>
      <c r="Q744" s="233"/>
      <c r="R744" s="233"/>
      <c r="S744" s="233"/>
      <c r="T744" s="233"/>
      <c r="U744" s="233"/>
      <c r="V744" s="233"/>
      <c r="W744" s="233"/>
      <c r="X744" s="233"/>
      <c r="Y744" s="233"/>
      <c r="Z744" s="233"/>
      <c r="AA744" s="233"/>
      <c r="AB744" s="233"/>
      <c r="AC744" s="233"/>
      <c r="AD744" s="233"/>
      <c r="AE744" s="233"/>
      <c r="AF744" s="233"/>
      <c r="AG744" s="233"/>
      <c r="AH744" s="233"/>
      <c r="AI744" s="233"/>
      <c r="AJ744" s="233"/>
      <c r="AK744" s="242"/>
      <c r="AL744" s="242"/>
      <c r="AM744" s="242"/>
      <c r="AN744" s="242"/>
      <c r="AO744" s="242"/>
      <c r="AP744" s="242"/>
      <c r="AQ744" s="242"/>
      <c r="AR744" s="242"/>
      <c r="AS744" s="242"/>
      <c r="AT744" s="242"/>
    </row>
    <row r="745" spans="1:46" ht="21">
      <c r="A745" s="233"/>
      <c r="B745" s="233"/>
      <c r="C745" s="233"/>
      <c r="D745" s="233"/>
      <c r="E745" s="233"/>
      <c r="F745" s="233"/>
      <c r="G745" s="233"/>
      <c r="H745" s="242"/>
      <c r="I745" s="233"/>
      <c r="J745" s="233"/>
      <c r="K745" s="233"/>
      <c r="L745" s="233"/>
      <c r="M745" s="233"/>
      <c r="N745" s="233"/>
      <c r="O745" s="233"/>
      <c r="P745" s="233"/>
      <c r="Q745" s="233"/>
      <c r="R745" s="233"/>
      <c r="S745" s="233"/>
      <c r="T745" s="233"/>
      <c r="U745" s="233"/>
      <c r="V745" s="233"/>
      <c r="W745" s="233"/>
      <c r="X745" s="233"/>
      <c r="Y745" s="233"/>
      <c r="Z745" s="233"/>
      <c r="AA745" s="233"/>
      <c r="AB745" s="233"/>
      <c r="AC745" s="233"/>
      <c r="AD745" s="233"/>
      <c r="AE745" s="233"/>
      <c r="AF745" s="233"/>
      <c r="AG745" s="233"/>
      <c r="AH745" s="233"/>
      <c r="AI745" s="233"/>
      <c r="AJ745" s="233"/>
      <c r="AK745" s="242"/>
      <c r="AL745" s="242"/>
      <c r="AM745" s="242"/>
      <c r="AN745" s="242"/>
      <c r="AO745" s="242"/>
      <c r="AP745" s="242"/>
      <c r="AQ745" s="242"/>
      <c r="AR745" s="242"/>
      <c r="AS745" s="242"/>
      <c r="AT745" s="242"/>
    </row>
    <row r="746" spans="1:46" ht="21">
      <c r="A746" s="244"/>
      <c r="B746" s="244"/>
      <c r="C746" s="245"/>
      <c r="D746" s="246"/>
      <c r="E746" s="247"/>
      <c r="F746" s="248"/>
      <c r="G746" s="248"/>
      <c r="H746" s="249"/>
      <c r="I746" s="248"/>
      <c r="J746" s="244"/>
      <c r="K746" s="244"/>
      <c r="L746" s="244"/>
      <c r="M746" s="244"/>
      <c r="N746" s="244"/>
      <c r="O746" s="244"/>
      <c r="P746" s="244"/>
      <c r="Q746" s="244"/>
      <c r="R746" s="244"/>
      <c r="S746" s="244"/>
      <c r="T746" s="244"/>
      <c r="U746" s="244"/>
      <c r="V746" s="244"/>
      <c r="W746" s="244"/>
      <c r="X746" s="244"/>
      <c r="Y746" s="244"/>
      <c r="Z746" s="244"/>
      <c r="AA746" s="244"/>
      <c r="AB746" s="244"/>
      <c r="AC746" s="244"/>
      <c r="AD746" s="244"/>
      <c r="AE746" s="244"/>
      <c r="AF746" s="244"/>
      <c r="AG746" s="244"/>
      <c r="AH746" s="244"/>
      <c r="AI746" s="244"/>
      <c r="AJ746" s="244"/>
      <c r="AK746" s="250"/>
      <c r="AL746" s="250"/>
      <c r="AM746" s="250"/>
      <c r="AN746" s="250"/>
      <c r="AO746" s="250"/>
      <c r="AP746" s="250"/>
      <c r="AQ746" s="250"/>
      <c r="AR746" s="250"/>
      <c r="AS746" s="250"/>
      <c r="AT746" s="250"/>
    </row>
    <row r="747" spans="1:46" ht="45.75" customHeight="1">
      <c r="A747" s="244"/>
      <c r="B747" s="611"/>
      <c r="C747" s="611"/>
      <c r="D747" s="611"/>
      <c r="E747" s="251"/>
      <c r="F747" s="659" t="str">
        <f>+F718</f>
        <v>ARQ. ANTONIO RUIZ TOVAR</v>
      </c>
      <c r="G747" s="659"/>
      <c r="H747" s="659"/>
      <c r="I747" s="659"/>
      <c r="J747" s="252"/>
      <c r="K747" s="252"/>
      <c r="L747" s="252"/>
      <c r="M747" s="252"/>
      <c r="N747" s="252"/>
      <c r="O747" s="252"/>
      <c r="P747" s="252"/>
      <c r="Q747" s="252"/>
      <c r="R747" s="252"/>
      <c r="S747" s="252"/>
      <c r="T747" s="252"/>
      <c r="U747" s="252"/>
      <c r="V747" s="252"/>
      <c r="W747" s="252"/>
      <c r="X747" s="252"/>
      <c r="Y747" s="252"/>
      <c r="Z747" s="244"/>
      <c r="AA747" s="244"/>
      <c r="AB747" s="244"/>
      <c r="AC747" s="244"/>
      <c r="AD747" s="244"/>
      <c r="AE747" s="244"/>
      <c r="AF747" s="244"/>
      <c r="AG747" s="244"/>
      <c r="AH747" s="244"/>
      <c r="AI747" s="244"/>
      <c r="AJ747" s="244"/>
      <c r="AK747" s="244"/>
      <c r="AL747" s="244"/>
      <c r="AM747" s="244"/>
      <c r="AN747" s="244"/>
      <c r="AO747" s="244"/>
      <c r="AP747" s="244"/>
      <c r="AQ747" s="244"/>
      <c r="AR747" s="244"/>
      <c r="AS747" s="244"/>
      <c r="AT747" s="244"/>
    </row>
    <row r="748" spans="1:46" ht="21.6" thickBot="1">
      <c r="A748" s="288"/>
      <c r="B748" s="613"/>
      <c r="C748" s="613"/>
      <c r="D748" s="613"/>
      <c r="E748" s="613"/>
      <c r="F748" s="614" t="str">
        <f>+F719</f>
        <v>PROFESIONAL UNIVERSITARIO</v>
      </c>
      <c r="G748" s="614"/>
      <c r="H748" s="614"/>
      <c r="I748" s="614"/>
      <c r="J748" s="289"/>
      <c r="K748" s="289"/>
      <c r="L748" s="289"/>
      <c r="M748" s="289"/>
      <c r="N748" s="289"/>
      <c r="O748" s="289"/>
      <c r="P748" s="289"/>
      <c r="Q748" s="289"/>
      <c r="R748" s="289"/>
      <c r="S748" s="289"/>
      <c r="T748" s="289"/>
      <c r="U748" s="289"/>
      <c r="V748" s="289"/>
      <c r="W748" s="289"/>
      <c r="X748" s="289"/>
      <c r="Y748" s="289"/>
      <c r="Z748" s="288"/>
      <c r="AA748" s="288"/>
      <c r="AB748" s="288"/>
      <c r="AC748" s="288"/>
      <c r="AD748" s="288"/>
      <c r="AE748" s="288"/>
      <c r="AF748" s="288"/>
      <c r="AG748" s="288"/>
      <c r="AH748" s="288"/>
      <c r="AI748" s="288"/>
      <c r="AJ748" s="288"/>
      <c r="AK748" s="288"/>
      <c r="AL748" s="288"/>
      <c r="AM748" s="288"/>
      <c r="AN748" s="288"/>
      <c r="AO748" s="288"/>
      <c r="AP748" s="288"/>
      <c r="AQ748" s="288"/>
      <c r="AR748" s="288"/>
      <c r="AS748" s="288"/>
      <c r="AT748" s="288"/>
    </row>
    <row r="749" spans="1:46" ht="15.6" thickTop="1" thickBot="1"/>
    <row r="750" spans="1:46" ht="21.6" thickTop="1">
      <c r="A750" s="272" t="s">
        <v>107</v>
      </c>
      <c r="B750" s="273"/>
      <c r="C750" s="274"/>
      <c r="D750" s="275"/>
      <c r="E750" s="276"/>
      <c r="F750" s="276"/>
      <c r="G750" s="277"/>
      <c r="H750" s="278"/>
      <c r="I750" s="277"/>
      <c r="J750" s="279"/>
      <c r="K750" s="279"/>
      <c r="L750" s="279"/>
      <c r="M750" s="279"/>
      <c r="N750" s="279"/>
      <c r="O750" s="279"/>
      <c r="P750" s="279"/>
      <c r="Q750" s="279"/>
      <c r="R750" s="279"/>
      <c r="S750" s="279"/>
      <c r="T750" s="279"/>
      <c r="U750" s="279"/>
      <c r="V750" s="279"/>
      <c r="W750" s="279"/>
      <c r="X750" s="279"/>
      <c r="Y750" s="279"/>
      <c r="Z750" s="277"/>
      <c r="AA750" s="277"/>
      <c r="AB750" s="277"/>
      <c r="AC750" s="277"/>
      <c r="AD750" s="277"/>
      <c r="AE750" s="277"/>
      <c r="AF750" s="277"/>
      <c r="AG750" s="277"/>
      <c r="AH750" s="277"/>
      <c r="AI750" s="277"/>
      <c r="AJ750" s="277"/>
      <c r="AK750" s="277"/>
      <c r="AL750" s="277"/>
      <c r="AM750" s="277"/>
      <c r="AN750" s="277"/>
      <c r="AO750" s="277"/>
      <c r="AP750" s="277"/>
      <c r="AQ750" s="277"/>
      <c r="AR750" s="277"/>
      <c r="AS750" s="277"/>
      <c r="AT750" s="277"/>
    </row>
    <row r="751" spans="1:46" ht="21">
      <c r="A751" s="640" t="s">
        <v>109</v>
      </c>
      <c r="B751" s="640"/>
      <c r="C751" s="641" t="str">
        <f>+'PRESUPUESTO GENERAL'!B37</f>
        <v>PISOS Y ENCHAPES</v>
      </c>
      <c r="D751" s="642"/>
      <c r="E751" s="643"/>
      <c r="F751" s="643"/>
      <c r="G751" s="643"/>
      <c r="H751" s="643"/>
      <c r="I751" s="643"/>
      <c r="J751" s="643"/>
      <c r="K751" s="643"/>
      <c r="L751" s="643"/>
      <c r="M751" s="643"/>
      <c r="N751" s="643"/>
      <c r="O751" s="643"/>
      <c r="P751" s="643"/>
      <c r="Q751" s="643"/>
      <c r="R751" s="643"/>
      <c r="S751" s="643"/>
      <c r="T751" s="643"/>
      <c r="U751" s="643"/>
      <c r="V751" s="643"/>
      <c r="W751" s="643"/>
      <c r="X751" s="643"/>
      <c r="Y751" s="643"/>
      <c r="Z751" s="643"/>
      <c r="AA751" s="643"/>
      <c r="AB751" s="643"/>
      <c r="AC751" s="643"/>
      <c r="AD751" s="643"/>
      <c r="AE751" s="643"/>
      <c r="AF751" s="644"/>
      <c r="AG751" s="645" t="s">
        <v>8</v>
      </c>
      <c r="AH751" s="646"/>
      <c r="AI751" s="646"/>
      <c r="AJ751" s="646"/>
      <c r="AK751" s="646"/>
      <c r="AL751" s="646"/>
      <c r="AM751" s="647"/>
      <c r="AN751" s="648" t="str">
        <f>+'PRESUPUESTO GENERAL'!C42</f>
        <v>M2</v>
      </c>
      <c r="AO751" s="649"/>
      <c r="AP751" s="649"/>
      <c r="AQ751" s="649"/>
      <c r="AR751" s="649"/>
      <c r="AS751" s="649"/>
      <c r="AT751" s="650"/>
    </row>
    <row r="752" spans="1:46" ht="21">
      <c r="A752" s="651" t="s">
        <v>110</v>
      </c>
      <c r="B752" s="651"/>
      <c r="C752" s="211">
        <f>+'PRESUPUESTO GENERAL'!A42</f>
        <v>6.5</v>
      </c>
      <c r="D752" s="652" t="str">
        <f>+'PRESUPUESTO GENERAL'!B42</f>
        <v>Enchape para mesones de lavaplatos (Incluye listelo decorativo)</v>
      </c>
      <c r="E752" s="653"/>
      <c r="F752" s="653"/>
      <c r="G752" s="653"/>
      <c r="H752" s="653"/>
      <c r="I752" s="653"/>
      <c r="J752" s="653"/>
      <c r="K752" s="653"/>
      <c r="L752" s="653"/>
      <c r="M752" s="653"/>
      <c r="N752" s="653"/>
      <c r="O752" s="653"/>
      <c r="P752" s="653"/>
      <c r="Q752" s="653"/>
      <c r="R752" s="653"/>
      <c r="S752" s="653"/>
      <c r="T752" s="653"/>
      <c r="U752" s="653"/>
      <c r="V752" s="653"/>
      <c r="W752" s="653"/>
      <c r="X752" s="653"/>
      <c r="Y752" s="653"/>
      <c r="Z752" s="653"/>
      <c r="AA752" s="653"/>
      <c r="AB752" s="653"/>
      <c r="AC752" s="653"/>
      <c r="AD752" s="653"/>
      <c r="AE752" s="653"/>
      <c r="AF752" s="654"/>
      <c r="AG752" s="645" t="s">
        <v>111</v>
      </c>
      <c r="AH752" s="646"/>
      <c r="AI752" s="646"/>
      <c r="AJ752" s="646"/>
      <c r="AK752" s="646"/>
      <c r="AL752" s="646"/>
      <c r="AM752" s="647"/>
      <c r="AN752" s="655">
        <f t="shared" ref="AN752" si="59">+J766</f>
        <v>7.91</v>
      </c>
      <c r="AO752" s="649"/>
      <c r="AP752" s="649"/>
      <c r="AQ752" s="649"/>
      <c r="AR752" s="649"/>
      <c r="AS752" s="649"/>
      <c r="AT752" s="650"/>
    </row>
    <row r="753" spans="1:46" ht="21">
      <c r="A753" s="213"/>
      <c r="B753" s="213"/>
      <c r="C753" s="213"/>
      <c r="D753" s="213"/>
      <c r="E753" s="213"/>
      <c r="F753" s="213"/>
      <c r="G753" s="213"/>
      <c r="H753" s="214"/>
      <c r="I753" s="213"/>
      <c r="J753" s="213"/>
      <c r="K753" s="627"/>
      <c r="L753" s="627"/>
      <c r="M753" s="627"/>
      <c r="N753" s="627"/>
      <c r="O753" s="627"/>
      <c r="P753" s="627"/>
      <c r="Q753" s="627"/>
      <c r="R753" s="627"/>
      <c r="S753" s="627"/>
      <c r="T753" s="627"/>
      <c r="U753" s="627"/>
      <c r="V753" s="627"/>
      <c r="W753" s="627"/>
      <c r="X753" s="627"/>
      <c r="Y753" s="627"/>
      <c r="Z753" s="627"/>
      <c r="AA753" s="628"/>
      <c r="AB753" s="627"/>
      <c r="AC753" s="627"/>
      <c r="AD753" s="627"/>
      <c r="AE753" s="627"/>
      <c r="AF753" s="627"/>
      <c r="AG753" s="627"/>
      <c r="AH753" s="627"/>
      <c r="AI753" s="627"/>
      <c r="AJ753" s="627"/>
      <c r="AK753" s="627"/>
      <c r="AL753" s="627"/>
      <c r="AM753" s="627"/>
      <c r="AN753" s="627"/>
      <c r="AO753" s="627"/>
      <c r="AP753" s="627"/>
      <c r="AQ753" s="627"/>
      <c r="AR753" s="627"/>
      <c r="AS753" s="627"/>
      <c r="AT753" s="627"/>
    </row>
    <row r="754" spans="1:46" ht="21">
      <c r="A754" s="629" t="s">
        <v>112</v>
      </c>
      <c r="B754" s="610"/>
      <c r="C754" s="630" t="s">
        <v>113</v>
      </c>
      <c r="D754" s="630"/>
      <c r="E754" s="630"/>
      <c r="F754" s="630"/>
      <c r="G754" s="630" t="s">
        <v>114</v>
      </c>
      <c r="H754" s="631" t="s">
        <v>115</v>
      </c>
      <c r="I754" s="630" t="s">
        <v>116</v>
      </c>
      <c r="J754" s="630" t="s">
        <v>64</v>
      </c>
      <c r="K754" s="633"/>
      <c r="L754" s="633"/>
      <c r="M754" s="633"/>
      <c r="N754" s="633"/>
      <c r="O754" s="633"/>
      <c r="P754" s="633"/>
      <c r="Q754" s="633"/>
      <c r="R754" s="633"/>
      <c r="S754" s="633"/>
      <c r="T754" s="633"/>
      <c r="U754" s="633"/>
      <c r="V754" s="633"/>
      <c r="W754" s="633"/>
      <c r="X754" s="633"/>
      <c r="Y754" s="633"/>
      <c r="Z754" s="633"/>
      <c r="AA754" s="633"/>
      <c r="AB754" s="633"/>
      <c r="AC754" s="633"/>
      <c r="AD754" s="633"/>
      <c r="AE754" s="633"/>
      <c r="AF754" s="633"/>
      <c r="AG754" s="633"/>
      <c r="AH754" s="633"/>
      <c r="AI754" s="633"/>
      <c r="AJ754" s="633"/>
      <c r="AK754" s="633"/>
      <c r="AL754" s="633"/>
      <c r="AM754" s="633"/>
      <c r="AN754" s="633"/>
      <c r="AO754" s="633"/>
      <c r="AP754" s="633"/>
      <c r="AQ754" s="633"/>
      <c r="AR754" s="633"/>
      <c r="AS754" s="633"/>
      <c r="AT754" s="633"/>
    </row>
    <row r="755" spans="1:46" ht="21">
      <c r="A755" s="603"/>
      <c r="B755" s="604"/>
      <c r="C755" s="215" t="s">
        <v>117</v>
      </c>
      <c r="D755" s="215" t="s">
        <v>118</v>
      </c>
      <c r="E755" s="215" t="s">
        <v>119</v>
      </c>
      <c r="F755" s="215" t="s">
        <v>120</v>
      </c>
      <c r="G755" s="630"/>
      <c r="H755" s="632"/>
      <c r="I755" s="630"/>
      <c r="J755" s="630"/>
      <c r="K755" s="633"/>
      <c r="L755" s="633"/>
      <c r="M755" s="633"/>
      <c r="N755" s="633"/>
      <c r="O755" s="633"/>
      <c r="P755" s="633"/>
      <c r="Q755" s="633"/>
      <c r="R755" s="633"/>
      <c r="S755" s="633"/>
      <c r="T755" s="633"/>
      <c r="U755" s="633"/>
      <c r="V755" s="633"/>
      <c r="W755" s="633"/>
      <c r="X755" s="633"/>
      <c r="Y755" s="633"/>
      <c r="Z755" s="633"/>
      <c r="AA755" s="633"/>
      <c r="AB755" s="633"/>
      <c r="AC755" s="633"/>
      <c r="AD755" s="633"/>
      <c r="AE755" s="633"/>
      <c r="AF755" s="633"/>
      <c r="AG755" s="633"/>
      <c r="AH755" s="633"/>
      <c r="AI755" s="633"/>
      <c r="AJ755" s="633"/>
      <c r="AK755" s="633"/>
      <c r="AL755" s="633"/>
      <c r="AM755" s="633"/>
      <c r="AN755" s="633"/>
      <c r="AO755" s="633"/>
      <c r="AP755" s="633"/>
      <c r="AQ755" s="633"/>
      <c r="AR755" s="633"/>
      <c r="AS755" s="633"/>
      <c r="AT755" s="633"/>
    </row>
    <row r="756" spans="1:46" ht="21">
      <c r="A756" s="634"/>
      <c r="B756" s="635"/>
      <c r="C756" s="638"/>
      <c r="D756" s="638"/>
      <c r="E756" s="638"/>
      <c r="F756" s="638"/>
      <c r="G756" s="638"/>
      <c r="H756" s="638"/>
      <c r="I756" s="638"/>
      <c r="J756" s="638"/>
      <c r="K756" s="333"/>
      <c r="L756" s="334"/>
      <c r="M756" s="334"/>
      <c r="N756" s="334"/>
      <c r="O756" s="334"/>
      <c r="P756" s="334"/>
      <c r="Q756" s="334"/>
      <c r="R756" s="334"/>
      <c r="S756" s="334"/>
      <c r="T756" s="334"/>
      <c r="U756" s="334"/>
      <c r="V756" s="334"/>
      <c r="W756" s="334"/>
      <c r="X756" s="334"/>
      <c r="Y756" s="334"/>
      <c r="Z756" s="334"/>
      <c r="AA756" s="334"/>
      <c r="AB756" s="334"/>
      <c r="AC756" s="334"/>
      <c r="AD756" s="334"/>
      <c r="AE756" s="334"/>
      <c r="AF756" s="334"/>
      <c r="AG756" s="334"/>
      <c r="AH756" s="334"/>
      <c r="AI756" s="334"/>
      <c r="AJ756" s="334"/>
      <c r="AK756" s="334"/>
      <c r="AL756" s="334"/>
      <c r="AM756" s="334"/>
      <c r="AN756" s="334"/>
      <c r="AO756" s="334"/>
      <c r="AP756" s="334"/>
      <c r="AQ756" s="334"/>
      <c r="AR756" s="334"/>
      <c r="AS756" s="334"/>
      <c r="AT756" s="335"/>
    </row>
    <row r="757" spans="1:46" ht="21">
      <c r="A757" s="636"/>
      <c r="B757" s="637"/>
      <c r="C757" s="639"/>
      <c r="D757" s="639"/>
      <c r="E757" s="639"/>
      <c r="F757" s="639"/>
      <c r="G757" s="639"/>
      <c r="H757" s="639"/>
      <c r="I757" s="639"/>
      <c r="J757" s="639"/>
      <c r="K757" s="333"/>
      <c r="L757" s="334"/>
      <c r="M757" s="334"/>
      <c r="N757" s="334"/>
      <c r="O757" s="334"/>
      <c r="P757" s="334"/>
      <c r="Q757" s="334"/>
      <c r="R757" s="334"/>
      <c r="S757" s="334"/>
      <c r="T757" s="334"/>
      <c r="U757" s="334"/>
      <c r="V757" s="334"/>
      <c r="W757" s="334"/>
      <c r="X757" s="334"/>
      <c r="Y757" s="334"/>
      <c r="Z757" s="334"/>
      <c r="AA757" s="334"/>
      <c r="AB757" s="334"/>
      <c r="AC757" s="334"/>
      <c r="AD757" s="334"/>
      <c r="AE757" s="334"/>
      <c r="AF757" s="334"/>
      <c r="AG757" s="334"/>
      <c r="AH757" s="334"/>
      <c r="AI757" s="334"/>
      <c r="AJ757" s="334"/>
      <c r="AK757" s="334"/>
      <c r="AL757" s="334"/>
      <c r="AM757" s="334"/>
      <c r="AN757" s="334"/>
      <c r="AO757" s="334"/>
      <c r="AP757" s="334"/>
      <c r="AQ757" s="334"/>
      <c r="AR757" s="334"/>
      <c r="AS757" s="334"/>
      <c r="AT757" s="335"/>
    </row>
    <row r="758" spans="1:46" ht="21">
      <c r="A758" s="739" t="s">
        <v>259</v>
      </c>
      <c r="B758" s="740"/>
      <c r="C758" s="677">
        <v>2.93</v>
      </c>
      <c r="D758" s="677">
        <v>0.6</v>
      </c>
      <c r="E758" s="722"/>
      <c r="F758" s="677"/>
      <c r="G758" s="736">
        <f>C758*D758</f>
        <v>1.758</v>
      </c>
      <c r="H758" s="677">
        <v>2</v>
      </c>
      <c r="I758" s="677" t="s">
        <v>5</v>
      </c>
      <c r="J758" s="737">
        <f>G758*H758</f>
        <v>3.516</v>
      </c>
      <c r="K758" s="333"/>
      <c r="L758" s="334"/>
      <c r="M758" s="334"/>
      <c r="N758" s="334"/>
      <c r="O758" s="538"/>
      <c r="P758" s="334"/>
      <c r="Q758" s="334"/>
      <c r="R758" s="334"/>
      <c r="S758" s="334"/>
      <c r="T758" s="334"/>
      <c r="U758" s="334"/>
      <c r="V758" s="334"/>
      <c r="W758" s="334"/>
      <c r="X758" s="334"/>
      <c r="Y758" s="334"/>
      <c r="Z758" s="334"/>
      <c r="AA758" s="334"/>
      <c r="AB758" s="334"/>
      <c r="AC758" s="334"/>
      <c r="AD758" s="334"/>
      <c r="AE758" s="334"/>
      <c r="AF758" s="334"/>
      <c r="AG758" s="334"/>
      <c r="AH758" s="334"/>
      <c r="AI758" s="334"/>
      <c r="AJ758" s="334"/>
      <c r="AK758" s="334"/>
      <c r="AL758" s="334"/>
      <c r="AM758" s="334"/>
      <c r="AN758" s="334"/>
      <c r="AO758" s="334"/>
      <c r="AP758" s="334"/>
      <c r="AQ758" s="334"/>
      <c r="AR758" s="334"/>
      <c r="AS758" s="334"/>
      <c r="AT758" s="335"/>
    </row>
    <row r="759" spans="1:46" ht="21">
      <c r="A759" s="741"/>
      <c r="B759" s="742"/>
      <c r="C759" s="678"/>
      <c r="D759" s="678"/>
      <c r="E759" s="717"/>
      <c r="F759" s="678"/>
      <c r="G759" s="677"/>
      <c r="H759" s="678"/>
      <c r="I759" s="678"/>
      <c r="J759" s="738"/>
      <c r="K759" s="333"/>
      <c r="L759" s="334"/>
      <c r="M759" s="334"/>
      <c r="N759" s="334"/>
      <c r="O759" s="539"/>
      <c r="P759" s="334"/>
      <c r="Q759" s="334"/>
      <c r="R759" s="334"/>
      <c r="S759" s="334"/>
      <c r="T759" s="334"/>
      <c r="U759" s="334"/>
      <c r="V759" s="334"/>
      <c r="W759" s="334"/>
      <c r="X759" s="334"/>
      <c r="Y759" s="334"/>
      <c r="Z759" s="334"/>
      <c r="AA759" s="334"/>
      <c r="AB759" s="334"/>
      <c r="AC759" s="334"/>
      <c r="AD759" s="334"/>
      <c r="AE759" s="334"/>
      <c r="AF759" s="334"/>
      <c r="AG759" s="334"/>
      <c r="AH759" s="334"/>
      <c r="AI759" s="334"/>
      <c r="AJ759" s="334"/>
      <c r="AK759" s="334"/>
      <c r="AL759" s="334"/>
      <c r="AM759" s="334"/>
      <c r="AN759" s="334"/>
      <c r="AO759" s="334"/>
      <c r="AP759" s="334"/>
      <c r="AQ759" s="334"/>
      <c r="AR759" s="334"/>
      <c r="AS759" s="334"/>
      <c r="AT759" s="335"/>
    </row>
    <row r="760" spans="1:46" ht="21">
      <c r="A760" s="739"/>
      <c r="B760" s="740"/>
      <c r="C760" s="677">
        <v>2.93</v>
      </c>
      <c r="D760" s="677">
        <v>0.15</v>
      </c>
      <c r="E760" s="722"/>
      <c r="F760" s="677"/>
      <c r="G760" s="736">
        <f>C760*D760</f>
        <v>0.4395</v>
      </c>
      <c r="H760" s="677">
        <v>2</v>
      </c>
      <c r="I760" s="677" t="s">
        <v>5</v>
      </c>
      <c r="J760" s="737">
        <f>G760*H760</f>
        <v>0.879</v>
      </c>
      <c r="K760" s="333"/>
      <c r="L760" s="334"/>
      <c r="M760" s="334"/>
      <c r="N760" s="334"/>
      <c r="O760" s="538"/>
      <c r="P760" s="334"/>
      <c r="Q760" s="334"/>
      <c r="R760" s="334"/>
      <c r="S760" s="334"/>
      <c r="T760" s="334"/>
      <c r="U760" s="334"/>
      <c r="V760" s="334"/>
      <c r="W760" s="334"/>
      <c r="X760" s="334"/>
      <c r="Y760" s="334"/>
      <c r="Z760" s="334"/>
      <c r="AA760" s="334"/>
      <c r="AB760" s="334"/>
      <c r="AC760" s="334"/>
      <c r="AD760" s="334"/>
      <c r="AE760" s="334"/>
      <c r="AF760" s="334"/>
      <c r="AG760" s="334"/>
      <c r="AH760" s="334"/>
      <c r="AI760" s="334"/>
      <c r="AJ760" s="334"/>
      <c r="AK760" s="334"/>
      <c r="AL760" s="334"/>
      <c r="AM760" s="334"/>
      <c r="AN760" s="334"/>
      <c r="AO760" s="334"/>
      <c r="AP760" s="334"/>
      <c r="AQ760" s="334"/>
      <c r="AR760" s="334"/>
      <c r="AS760" s="334"/>
      <c r="AT760" s="335"/>
    </row>
    <row r="761" spans="1:46" ht="21">
      <c r="A761" s="741"/>
      <c r="B761" s="742"/>
      <c r="C761" s="678"/>
      <c r="D761" s="678"/>
      <c r="E761" s="717"/>
      <c r="F761" s="678"/>
      <c r="G761" s="677"/>
      <c r="H761" s="678"/>
      <c r="I761" s="678"/>
      <c r="J761" s="738"/>
      <c r="K761" s="333"/>
      <c r="L761" s="334"/>
      <c r="M761" s="334"/>
      <c r="N761" s="334"/>
      <c r="O761" s="539"/>
      <c r="P761" s="334"/>
      <c r="Q761" s="334"/>
      <c r="R761" s="334"/>
      <c r="S761" s="334"/>
      <c r="T761" s="334"/>
      <c r="U761" s="334"/>
      <c r="V761" s="334"/>
      <c r="W761" s="334"/>
      <c r="X761" s="334"/>
      <c r="Y761" s="334"/>
      <c r="Z761" s="334"/>
      <c r="AA761" s="334"/>
      <c r="AB761" s="334"/>
      <c r="AC761" s="334"/>
      <c r="AD761" s="334"/>
      <c r="AE761" s="334"/>
      <c r="AF761" s="334"/>
      <c r="AG761" s="334"/>
      <c r="AH761" s="334"/>
      <c r="AI761" s="334"/>
      <c r="AJ761" s="334"/>
      <c r="AK761" s="334"/>
      <c r="AL761" s="334"/>
      <c r="AM761" s="334"/>
      <c r="AN761" s="334"/>
      <c r="AO761" s="334"/>
      <c r="AP761" s="334"/>
      <c r="AQ761" s="334"/>
      <c r="AR761" s="334"/>
      <c r="AS761" s="334"/>
      <c r="AT761" s="335"/>
    </row>
    <row r="762" spans="1:46" ht="21">
      <c r="A762" s="739" t="s">
        <v>417</v>
      </c>
      <c r="B762" s="740"/>
      <c r="C762" s="736">
        <v>2.93</v>
      </c>
      <c r="D762" s="677">
        <v>0.6</v>
      </c>
      <c r="E762" s="722"/>
      <c r="F762" s="677"/>
      <c r="G762" s="736">
        <f>C762*D762</f>
        <v>1.758</v>
      </c>
      <c r="H762" s="677">
        <v>2</v>
      </c>
      <c r="I762" s="677" t="s">
        <v>49</v>
      </c>
      <c r="J762" s="737">
        <f>G762*H762</f>
        <v>3.516</v>
      </c>
      <c r="K762" s="333"/>
      <c r="L762" s="334"/>
      <c r="M762" s="334"/>
      <c r="N762" s="334"/>
      <c r="O762" s="539"/>
      <c r="P762" s="334"/>
      <c r="Q762" s="334"/>
      <c r="R762" s="334"/>
      <c r="S762" s="334"/>
      <c r="T762" s="334"/>
      <c r="U762" s="334"/>
      <c r="V762" s="334"/>
      <c r="W762" s="334"/>
      <c r="X762" s="334"/>
      <c r="Y762" s="334"/>
      <c r="Z762" s="334"/>
      <c r="AA762" s="334"/>
      <c r="AB762" s="334"/>
      <c r="AC762" s="334"/>
      <c r="AD762" s="334"/>
      <c r="AE762" s="334"/>
      <c r="AF762" s="334"/>
      <c r="AG762" s="334"/>
      <c r="AH762" s="334"/>
      <c r="AI762" s="334"/>
      <c r="AJ762" s="334"/>
      <c r="AK762" s="334"/>
      <c r="AL762" s="334"/>
      <c r="AM762" s="334"/>
      <c r="AN762" s="334"/>
      <c r="AO762" s="334"/>
      <c r="AP762" s="334"/>
      <c r="AQ762" s="334"/>
      <c r="AR762" s="334"/>
      <c r="AS762" s="334"/>
      <c r="AT762" s="335"/>
    </row>
    <row r="763" spans="1:46" ht="21">
      <c r="A763" s="741"/>
      <c r="B763" s="742"/>
      <c r="C763" s="677"/>
      <c r="D763" s="678"/>
      <c r="E763" s="717"/>
      <c r="F763" s="678"/>
      <c r="G763" s="677"/>
      <c r="H763" s="678"/>
      <c r="I763" s="678"/>
      <c r="J763" s="738"/>
      <c r="K763" s="333"/>
      <c r="L763" s="334"/>
      <c r="M763" s="334"/>
      <c r="N763" s="334"/>
      <c r="O763" s="539"/>
      <c r="P763" s="334"/>
      <c r="Q763" s="334"/>
      <c r="R763" s="334"/>
      <c r="S763" s="334"/>
      <c r="T763" s="334"/>
      <c r="U763" s="334"/>
      <c r="V763" s="334"/>
      <c r="W763" s="334"/>
      <c r="X763" s="334"/>
      <c r="Y763" s="334"/>
      <c r="Z763" s="334"/>
      <c r="AA763" s="334"/>
      <c r="AB763" s="334"/>
      <c r="AC763" s="334"/>
      <c r="AD763" s="334"/>
      <c r="AE763" s="334"/>
      <c r="AF763" s="334"/>
      <c r="AG763" s="334"/>
      <c r="AH763" s="334"/>
      <c r="AI763" s="334"/>
      <c r="AJ763" s="334"/>
      <c r="AK763" s="334"/>
      <c r="AL763" s="334"/>
      <c r="AM763" s="334"/>
      <c r="AN763" s="334"/>
      <c r="AO763" s="334"/>
      <c r="AP763" s="334"/>
      <c r="AQ763" s="334"/>
      <c r="AR763" s="334"/>
      <c r="AS763" s="334"/>
      <c r="AT763" s="335"/>
    </row>
    <row r="764" spans="1:46" ht="21">
      <c r="A764" s="656"/>
      <c r="B764" s="660"/>
      <c r="C764" s="661"/>
      <c r="D764" s="620"/>
      <c r="E764" s="622"/>
      <c r="F764" s="620"/>
      <c r="G764" s="661"/>
      <c r="H764" s="620"/>
      <c r="I764" s="620"/>
      <c r="J764" s="624"/>
      <c r="K764" s="333"/>
      <c r="L764" s="334"/>
      <c r="M764" s="334"/>
      <c r="N764" s="334"/>
      <c r="O764" s="539"/>
      <c r="P764" s="334"/>
      <c r="Q764" s="334"/>
      <c r="R764" s="334"/>
      <c r="S764" s="334"/>
      <c r="T764" s="334"/>
      <c r="U764" s="334"/>
      <c r="V764" s="334"/>
      <c r="W764" s="334"/>
      <c r="X764" s="334"/>
      <c r="Y764" s="334"/>
      <c r="Z764" s="334"/>
      <c r="AA764" s="334"/>
      <c r="AB764" s="334"/>
      <c r="AC764" s="334"/>
      <c r="AD764" s="334"/>
      <c r="AE764" s="334"/>
      <c r="AF764" s="334"/>
      <c r="AG764" s="334"/>
      <c r="AH764" s="334"/>
      <c r="AI764" s="334"/>
      <c r="AJ764" s="334"/>
      <c r="AK764" s="334"/>
      <c r="AL764" s="334"/>
      <c r="AM764" s="334"/>
      <c r="AN764" s="334"/>
      <c r="AO764" s="334"/>
      <c r="AP764" s="334"/>
      <c r="AQ764" s="334"/>
      <c r="AR764" s="334"/>
      <c r="AS764" s="334"/>
      <c r="AT764" s="335"/>
    </row>
    <row r="765" spans="1:46" ht="21">
      <c r="A765" s="617"/>
      <c r="B765" s="618"/>
      <c r="C765" s="620"/>
      <c r="D765" s="621"/>
      <c r="E765" s="623"/>
      <c r="F765" s="621"/>
      <c r="G765" s="620"/>
      <c r="H765" s="621"/>
      <c r="I765" s="621"/>
      <c r="J765" s="625"/>
      <c r="K765" s="333"/>
      <c r="L765" s="334"/>
      <c r="M765" s="334"/>
      <c r="N765" s="334"/>
      <c r="O765" s="539"/>
      <c r="P765" s="334"/>
      <c r="Q765" s="334"/>
      <c r="R765" s="334"/>
      <c r="S765" s="334"/>
      <c r="T765" s="334"/>
      <c r="U765" s="334"/>
      <c r="V765" s="334"/>
      <c r="W765" s="334"/>
      <c r="X765" s="334"/>
      <c r="Y765" s="334"/>
      <c r="Z765" s="334"/>
      <c r="AA765" s="334"/>
      <c r="AB765" s="334"/>
      <c r="AC765" s="334"/>
      <c r="AD765" s="334"/>
      <c r="AE765" s="334"/>
      <c r="AF765" s="334"/>
      <c r="AG765" s="334"/>
      <c r="AH765" s="334"/>
      <c r="AI765" s="334"/>
      <c r="AJ765" s="334"/>
      <c r="AK765" s="334"/>
      <c r="AL765" s="334"/>
      <c r="AM765" s="334"/>
      <c r="AN765" s="334"/>
      <c r="AO765" s="334"/>
      <c r="AP765" s="334"/>
      <c r="AQ765" s="334"/>
      <c r="AR765" s="334"/>
      <c r="AS765" s="334"/>
      <c r="AT765" s="335"/>
    </row>
    <row r="766" spans="1:46" ht="21">
      <c r="A766" s="283"/>
      <c r="B766" s="225"/>
      <c r="C766" s="225"/>
      <c r="D766" s="225"/>
      <c r="E766" s="226" t="s">
        <v>121</v>
      </c>
      <c r="F766" s="227">
        <v>2</v>
      </c>
      <c r="G766" s="228" t="s">
        <v>122</v>
      </c>
      <c r="H766" s="229"/>
      <c r="I766" s="230" t="s">
        <v>64</v>
      </c>
      <c r="J766" s="231">
        <f>ROUND(SUM(J758:J763),F766)</f>
        <v>7.91</v>
      </c>
      <c r="K766" s="336"/>
      <c r="L766" s="337"/>
      <c r="M766" s="337"/>
      <c r="N766" s="337"/>
      <c r="O766" s="537"/>
      <c r="P766" s="337"/>
      <c r="Q766" s="334"/>
      <c r="R766" s="334"/>
      <c r="S766" s="334"/>
      <c r="T766" s="334"/>
      <c r="U766" s="334"/>
      <c r="V766" s="334"/>
      <c r="W766" s="334"/>
      <c r="X766" s="334"/>
      <c r="Y766" s="334"/>
      <c r="Z766" s="334"/>
      <c r="AA766" s="334"/>
      <c r="AB766" s="334"/>
      <c r="AC766" s="334"/>
      <c r="AD766" s="334"/>
      <c r="AE766" s="334"/>
      <c r="AF766" s="334"/>
      <c r="AG766" s="334"/>
      <c r="AH766" s="334"/>
      <c r="AI766" s="334"/>
      <c r="AJ766" s="334"/>
      <c r="AK766" s="334"/>
      <c r="AL766" s="334"/>
      <c r="AM766" s="334"/>
      <c r="AN766" s="334"/>
      <c r="AO766" s="334"/>
      <c r="AP766" s="334"/>
      <c r="AQ766" s="334"/>
      <c r="AR766" s="334"/>
      <c r="AS766" s="334"/>
      <c r="AT766" s="335"/>
    </row>
    <row r="767" spans="1:46" ht="21">
      <c r="A767" s="284"/>
      <c r="B767" s="233"/>
      <c r="C767" s="233"/>
      <c r="D767" s="233"/>
      <c r="E767" s="233"/>
      <c r="F767" s="233"/>
      <c r="G767" s="233"/>
      <c r="H767" s="233"/>
      <c r="I767" s="234"/>
      <c r="J767" s="233"/>
      <c r="K767" s="329"/>
      <c r="L767" s="339"/>
      <c r="M767" s="339"/>
      <c r="N767" s="339"/>
      <c r="O767" s="339"/>
      <c r="P767" s="339"/>
      <c r="Q767" s="340"/>
      <c r="R767" s="340"/>
      <c r="S767" s="340"/>
      <c r="T767" s="340"/>
      <c r="U767" s="340"/>
      <c r="V767" s="340"/>
      <c r="W767" s="340"/>
      <c r="X767" s="340"/>
      <c r="Y767" s="340"/>
      <c r="Z767" s="340"/>
      <c r="AA767" s="340"/>
      <c r="AB767" s="340"/>
      <c r="AC767" s="340"/>
      <c r="AD767" s="340"/>
      <c r="AE767" s="340"/>
      <c r="AF767" s="340"/>
      <c r="AG767" s="340"/>
      <c r="AH767" s="340"/>
      <c r="AI767" s="340"/>
      <c r="AJ767" s="340"/>
      <c r="AK767" s="340"/>
      <c r="AL767" s="340"/>
      <c r="AM767" s="340"/>
      <c r="AN767" s="340"/>
      <c r="AO767" s="340"/>
      <c r="AP767" s="340"/>
      <c r="AQ767" s="340"/>
      <c r="AR767" s="340"/>
      <c r="AS767" s="340"/>
      <c r="AT767" s="341"/>
    </row>
    <row r="768" spans="1:46" ht="21">
      <c r="A768" s="603"/>
      <c r="B768" s="604"/>
      <c r="C768" s="604"/>
      <c r="D768" s="604"/>
      <c r="E768" s="604"/>
      <c r="F768" s="604"/>
      <c r="G768" s="604"/>
      <c r="H768" s="604"/>
      <c r="I768" s="604"/>
      <c r="J768" s="235"/>
      <c r="K768" s="329"/>
      <c r="L768" s="339"/>
      <c r="M768" s="339"/>
      <c r="N768" s="339"/>
      <c r="O768" s="339"/>
      <c r="P768" s="339"/>
      <c r="Q768" s="340"/>
      <c r="R768" s="340"/>
      <c r="S768" s="340"/>
      <c r="T768" s="340"/>
      <c r="U768" s="340"/>
      <c r="V768" s="340"/>
      <c r="W768" s="340"/>
      <c r="X768" s="340"/>
      <c r="Y768" s="340"/>
      <c r="Z768" s="340"/>
      <c r="AA768" s="340"/>
      <c r="AB768" s="340"/>
      <c r="AC768" s="340"/>
      <c r="AD768" s="340"/>
      <c r="AE768" s="340"/>
      <c r="AF768" s="340"/>
      <c r="AG768" s="340"/>
      <c r="AH768" s="340"/>
      <c r="AI768" s="340"/>
      <c r="AJ768" s="340"/>
      <c r="AK768" s="340"/>
      <c r="AL768" s="340"/>
      <c r="AM768" s="340"/>
      <c r="AN768" s="340"/>
      <c r="AO768" s="340"/>
      <c r="AP768" s="340"/>
      <c r="AQ768" s="340"/>
      <c r="AR768" s="340"/>
      <c r="AS768" s="340"/>
      <c r="AT768" s="341"/>
    </row>
    <row r="769" spans="1:46" ht="42">
      <c r="A769" s="285" t="s">
        <v>123</v>
      </c>
      <c r="B769" s="605"/>
      <c r="C769" s="605"/>
      <c r="D769" s="605"/>
      <c r="E769" s="605"/>
      <c r="F769" s="605"/>
      <c r="G769" s="605"/>
      <c r="H769" s="605"/>
      <c r="I769" s="605"/>
      <c r="J769" s="605"/>
      <c r="K769" s="605"/>
      <c r="L769" s="605"/>
      <c r="M769" s="605"/>
      <c r="N769" s="605"/>
      <c r="O769" s="605"/>
      <c r="P769" s="605"/>
      <c r="Q769" s="605"/>
      <c r="R769" s="605"/>
      <c r="S769" s="605"/>
      <c r="T769" s="605"/>
      <c r="U769" s="605"/>
      <c r="V769" s="605"/>
      <c r="W769" s="605"/>
      <c r="X769" s="605"/>
      <c r="Y769" s="605"/>
      <c r="Z769" s="605"/>
      <c r="AA769" s="605"/>
      <c r="AB769" s="605"/>
      <c r="AC769" s="605"/>
      <c r="AD769" s="605"/>
      <c r="AE769" s="605"/>
      <c r="AF769" s="605"/>
      <c r="AG769" s="605"/>
      <c r="AH769" s="605"/>
      <c r="AI769" s="605"/>
      <c r="AJ769" s="605"/>
      <c r="AK769" s="605"/>
      <c r="AL769" s="605"/>
      <c r="AM769" s="605"/>
      <c r="AN769" s="605"/>
      <c r="AO769" s="605"/>
      <c r="AP769" s="605"/>
      <c r="AQ769" s="605"/>
      <c r="AR769" s="605"/>
      <c r="AS769" s="605"/>
      <c r="AT769" s="237"/>
    </row>
    <row r="770" spans="1:46" ht="21">
      <c r="A770" s="286"/>
      <c r="B770" s="606"/>
      <c r="C770" s="606"/>
      <c r="D770" s="606"/>
      <c r="E770" s="606"/>
      <c r="F770" s="606"/>
      <c r="G770" s="606"/>
      <c r="H770" s="606"/>
      <c r="I770" s="606"/>
      <c r="J770" s="606"/>
      <c r="K770" s="606"/>
      <c r="L770" s="606"/>
      <c r="M770" s="606"/>
      <c r="N770" s="606"/>
      <c r="O770" s="606"/>
      <c r="P770" s="606"/>
      <c r="Q770" s="606"/>
      <c r="R770" s="606"/>
      <c r="S770" s="606"/>
      <c r="T770" s="606"/>
      <c r="U770" s="606"/>
      <c r="V770" s="606"/>
      <c r="W770" s="606"/>
      <c r="X770" s="606"/>
      <c r="Y770" s="606"/>
      <c r="Z770" s="606"/>
      <c r="AA770" s="606"/>
      <c r="AB770" s="606"/>
      <c r="AC770" s="606"/>
      <c r="AD770" s="606"/>
      <c r="AE770" s="606"/>
      <c r="AF770" s="606"/>
      <c r="AG770" s="606"/>
      <c r="AH770" s="606"/>
      <c r="AI770" s="606"/>
      <c r="AJ770" s="606"/>
      <c r="AK770" s="606"/>
      <c r="AL770" s="606"/>
      <c r="AM770" s="606"/>
      <c r="AN770" s="606"/>
      <c r="AO770" s="606"/>
      <c r="AP770" s="606"/>
      <c r="AQ770" s="606"/>
      <c r="AR770" s="606"/>
      <c r="AS770" s="606"/>
      <c r="AT770" s="239"/>
    </row>
    <row r="771" spans="1:46" ht="21">
      <c r="A771" s="287"/>
      <c r="B771" s="607"/>
      <c r="C771" s="607"/>
      <c r="D771" s="607"/>
      <c r="E771" s="607"/>
      <c r="F771" s="607"/>
      <c r="G771" s="607"/>
      <c r="H771" s="607"/>
      <c r="I771" s="607"/>
      <c r="J771" s="607"/>
      <c r="K771" s="607"/>
      <c r="L771" s="607"/>
      <c r="M771" s="607"/>
      <c r="N771" s="607"/>
      <c r="O771" s="607"/>
      <c r="P771" s="607"/>
      <c r="Q771" s="607"/>
      <c r="R771" s="607"/>
      <c r="S771" s="607"/>
      <c r="T771" s="607"/>
      <c r="U771" s="607"/>
      <c r="V771" s="607"/>
      <c r="W771" s="607"/>
      <c r="X771" s="607"/>
      <c r="Y771" s="607"/>
      <c r="Z771" s="607"/>
      <c r="AA771" s="607"/>
      <c r="AB771" s="607"/>
      <c r="AC771" s="607"/>
      <c r="AD771" s="607"/>
      <c r="AE771" s="241"/>
      <c r="AF771" s="608" t="str">
        <f t="shared" ref="AF771" si="60">"Item    " &amp; C752 &amp; "    Página   1   de   1  "</f>
        <v xml:space="preserve">Item    6,5    Página   1   de   1  </v>
      </c>
      <c r="AG771" s="609"/>
      <c r="AH771" s="609"/>
      <c r="AI771" s="609"/>
      <c r="AJ771" s="609"/>
      <c r="AK771" s="609"/>
      <c r="AL771" s="609"/>
      <c r="AM771" s="609"/>
      <c r="AN771" s="609"/>
      <c r="AO771" s="609"/>
      <c r="AP771" s="609"/>
      <c r="AQ771" s="609"/>
      <c r="AR771" s="609"/>
      <c r="AS771" s="609"/>
      <c r="AT771" s="609"/>
    </row>
    <row r="772" spans="1:46" ht="21">
      <c r="A772" s="233"/>
      <c r="B772" s="233"/>
      <c r="C772" s="233"/>
      <c r="D772" s="233"/>
      <c r="E772" s="610" t="s">
        <v>75</v>
      </c>
      <c r="F772" s="610"/>
      <c r="G772" s="233"/>
      <c r="H772" s="242"/>
      <c r="I772" s="233"/>
      <c r="J772" s="233"/>
      <c r="K772" s="233"/>
      <c r="L772" s="233"/>
      <c r="M772" s="233"/>
      <c r="N772" s="233"/>
      <c r="O772" s="233"/>
      <c r="P772" s="233"/>
      <c r="Q772" s="233"/>
      <c r="R772" s="233"/>
      <c r="S772" s="233"/>
      <c r="T772" s="233"/>
      <c r="U772" s="233"/>
      <c r="V772" s="233"/>
      <c r="W772" s="233"/>
      <c r="X772" s="233"/>
      <c r="Y772" s="233"/>
      <c r="Z772" s="233"/>
      <c r="AA772" s="233"/>
      <c r="AB772" s="233"/>
      <c r="AC772" s="233"/>
      <c r="AD772" s="233"/>
      <c r="AE772" s="233"/>
      <c r="AF772" s="233"/>
      <c r="AG772" s="233"/>
      <c r="AH772" s="233"/>
      <c r="AI772" s="233"/>
      <c r="AJ772" s="233"/>
      <c r="AK772" s="242"/>
      <c r="AL772" s="242"/>
      <c r="AM772" s="242"/>
      <c r="AN772" s="242"/>
      <c r="AO772" s="242"/>
      <c r="AP772" s="242"/>
      <c r="AQ772" s="242"/>
      <c r="AR772" s="242"/>
      <c r="AS772" s="242"/>
      <c r="AT772" s="242"/>
    </row>
    <row r="773" spans="1:46" ht="21">
      <c r="A773" s="233"/>
      <c r="B773" s="233"/>
      <c r="C773" s="233"/>
      <c r="D773" s="233"/>
      <c r="E773" s="233"/>
      <c r="F773" s="233"/>
      <c r="G773" s="233"/>
      <c r="H773" s="242"/>
      <c r="I773" s="233"/>
      <c r="J773" s="233"/>
      <c r="K773" s="233"/>
      <c r="L773" s="233"/>
      <c r="M773" s="233"/>
      <c r="N773" s="233"/>
      <c r="O773" s="233"/>
      <c r="P773" s="233"/>
      <c r="Q773" s="233"/>
      <c r="R773" s="233"/>
      <c r="S773" s="233"/>
      <c r="T773" s="233"/>
      <c r="U773" s="233"/>
      <c r="V773" s="233"/>
      <c r="W773" s="233"/>
      <c r="X773" s="233"/>
      <c r="Y773" s="233"/>
      <c r="Z773" s="233"/>
      <c r="AA773" s="233"/>
      <c r="AB773" s="233"/>
      <c r="AC773" s="233"/>
      <c r="AD773" s="233"/>
      <c r="AE773" s="233"/>
      <c r="AF773" s="233"/>
      <c r="AG773" s="233"/>
      <c r="AH773" s="233"/>
      <c r="AI773" s="233"/>
      <c r="AJ773" s="233"/>
      <c r="AK773" s="242"/>
      <c r="AL773" s="242"/>
      <c r="AM773" s="242"/>
      <c r="AN773" s="242"/>
      <c r="AO773" s="242"/>
      <c r="AP773" s="242"/>
      <c r="AQ773" s="242"/>
      <c r="AR773" s="242"/>
      <c r="AS773" s="242"/>
      <c r="AT773" s="242"/>
    </row>
    <row r="774" spans="1:46" ht="21">
      <c r="A774" s="233"/>
      <c r="B774" s="233"/>
      <c r="C774" s="233"/>
      <c r="D774" s="233"/>
      <c r="E774" s="233"/>
      <c r="F774" s="233"/>
      <c r="G774" s="233"/>
      <c r="H774" s="242"/>
      <c r="I774" s="233"/>
      <c r="J774" s="233"/>
      <c r="K774" s="233"/>
      <c r="L774" s="233"/>
      <c r="M774" s="233"/>
      <c r="N774" s="233"/>
      <c r="O774" s="233"/>
      <c r="P774" s="233"/>
      <c r="Q774" s="233"/>
      <c r="R774" s="233"/>
      <c r="S774" s="233"/>
      <c r="T774" s="233"/>
      <c r="U774" s="233"/>
      <c r="V774" s="233"/>
      <c r="W774" s="233"/>
      <c r="X774" s="233"/>
      <c r="Y774" s="233"/>
      <c r="Z774" s="233"/>
      <c r="AA774" s="233"/>
      <c r="AB774" s="233"/>
      <c r="AC774" s="233"/>
      <c r="AD774" s="233"/>
      <c r="AE774" s="233"/>
      <c r="AF774" s="233"/>
      <c r="AG774" s="233"/>
      <c r="AH774" s="233"/>
      <c r="AI774" s="233"/>
      <c r="AJ774" s="233"/>
      <c r="AK774" s="242"/>
      <c r="AL774" s="242"/>
      <c r="AM774" s="242"/>
      <c r="AN774" s="242"/>
      <c r="AO774" s="242"/>
      <c r="AP774" s="242"/>
      <c r="AQ774" s="242"/>
      <c r="AR774" s="242"/>
      <c r="AS774" s="242"/>
      <c r="AT774" s="242"/>
    </row>
    <row r="775" spans="1:46" ht="21">
      <c r="A775" s="244"/>
      <c r="B775" s="244"/>
      <c r="C775" s="245"/>
      <c r="D775" s="246"/>
      <c r="E775" s="247"/>
      <c r="F775" s="248"/>
      <c r="G775" s="248"/>
      <c r="H775" s="249"/>
      <c r="I775" s="248"/>
      <c r="J775" s="244"/>
      <c r="K775" s="244"/>
      <c r="L775" s="244"/>
      <c r="M775" s="244"/>
      <c r="N775" s="244"/>
      <c r="O775" s="244"/>
      <c r="P775" s="244"/>
      <c r="Q775" s="244"/>
      <c r="R775" s="244"/>
      <c r="S775" s="244"/>
      <c r="T775" s="244"/>
      <c r="U775" s="244"/>
      <c r="V775" s="244"/>
      <c r="W775" s="244"/>
      <c r="X775" s="244"/>
      <c r="Y775" s="244"/>
      <c r="Z775" s="244"/>
      <c r="AA775" s="244"/>
      <c r="AB775" s="244"/>
      <c r="AC775" s="244"/>
      <c r="AD775" s="244"/>
      <c r="AE775" s="244"/>
      <c r="AF775" s="244"/>
      <c r="AG775" s="244"/>
      <c r="AH775" s="244"/>
      <c r="AI775" s="244"/>
      <c r="AJ775" s="244"/>
      <c r="AK775" s="250"/>
      <c r="AL775" s="250"/>
      <c r="AM775" s="250"/>
      <c r="AN775" s="250"/>
      <c r="AO775" s="250"/>
      <c r="AP775" s="250"/>
      <c r="AQ775" s="250"/>
      <c r="AR775" s="250"/>
      <c r="AS775" s="250"/>
      <c r="AT775" s="250"/>
    </row>
    <row r="776" spans="1:46" ht="45.75" customHeight="1">
      <c r="A776" s="244"/>
      <c r="B776" s="611"/>
      <c r="C776" s="611"/>
      <c r="D776" s="611"/>
      <c r="E776" s="251"/>
      <c r="F776" s="659" t="str">
        <f>+F747</f>
        <v>ARQ. ANTONIO RUIZ TOVAR</v>
      </c>
      <c r="G776" s="659"/>
      <c r="H776" s="659"/>
      <c r="I776" s="659"/>
      <c r="J776" s="252"/>
      <c r="K776" s="252"/>
      <c r="L776" s="252"/>
      <c r="M776" s="252"/>
      <c r="N776" s="252"/>
      <c r="O776" s="252"/>
      <c r="P776" s="252"/>
      <c r="Q776" s="252"/>
      <c r="R776" s="252"/>
      <c r="S776" s="252"/>
      <c r="T776" s="252"/>
      <c r="U776" s="252"/>
      <c r="V776" s="252"/>
      <c r="W776" s="252"/>
      <c r="X776" s="252"/>
      <c r="Y776" s="252"/>
      <c r="Z776" s="244"/>
      <c r="AA776" s="244"/>
      <c r="AB776" s="244"/>
      <c r="AC776" s="244"/>
      <c r="AD776" s="244"/>
      <c r="AE776" s="244"/>
      <c r="AF776" s="244"/>
      <c r="AG776" s="244"/>
      <c r="AH776" s="244"/>
      <c r="AI776" s="244"/>
      <c r="AJ776" s="244"/>
      <c r="AK776" s="244"/>
      <c r="AL776" s="244"/>
      <c r="AM776" s="244"/>
      <c r="AN776" s="244"/>
      <c r="AO776" s="244"/>
      <c r="AP776" s="244"/>
      <c r="AQ776" s="244"/>
      <c r="AR776" s="244"/>
      <c r="AS776" s="244"/>
      <c r="AT776" s="244"/>
    </row>
    <row r="777" spans="1:46" ht="21.6" thickBot="1">
      <c r="A777" s="288"/>
      <c r="B777" s="613"/>
      <c r="C777" s="613"/>
      <c r="D777" s="613"/>
      <c r="E777" s="613"/>
      <c r="F777" s="614" t="str">
        <f>+F748</f>
        <v>PROFESIONAL UNIVERSITARIO</v>
      </c>
      <c r="G777" s="614"/>
      <c r="H777" s="614"/>
      <c r="I777" s="614"/>
      <c r="J777" s="289"/>
      <c r="K777" s="289"/>
      <c r="L777" s="289"/>
      <c r="M777" s="289"/>
      <c r="N777" s="289"/>
      <c r="O777" s="289"/>
      <c r="P777" s="289"/>
      <c r="Q777" s="289"/>
      <c r="R777" s="289"/>
      <c r="S777" s="289"/>
      <c r="T777" s="289"/>
      <c r="U777" s="289"/>
      <c r="V777" s="289"/>
      <c r="W777" s="289"/>
      <c r="X777" s="289"/>
      <c r="Y777" s="289"/>
      <c r="Z777" s="288"/>
      <c r="AA777" s="288"/>
      <c r="AB777" s="288"/>
      <c r="AC777" s="288"/>
      <c r="AD777" s="288"/>
      <c r="AE777" s="288"/>
      <c r="AF777" s="288"/>
      <c r="AG777" s="288"/>
      <c r="AH777" s="288"/>
      <c r="AI777" s="288"/>
      <c r="AJ777" s="288"/>
      <c r="AK777" s="288"/>
      <c r="AL777" s="288"/>
      <c r="AM777" s="288"/>
      <c r="AN777" s="288"/>
      <c r="AO777" s="288"/>
      <c r="AP777" s="288"/>
      <c r="AQ777" s="288"/>
      <c r="AR777" s="288"/>
      <c r="AS777" s="288"/>
      <c r="AT777" s="288"/>
    </row>
    <row r="778" spans="1:46" ht="15.6" thickTop="1" thickBot="1"/>
    <row r="779" spans="1:46" ht="21.6" thickTop="1">
      <c r="A779" s="272" t="s">
        <v>107</v>
      </c>
      <c r="B779" s="273"/>
      <c r="C779" s="274"/>
      <c r="D779" s="275"/>
      <c r="E779" s="276"/>
      <c r="F779" s="276"/>
      <c r="G779" s="277"/>
      <c r="H779" s="278"/>
      <c r="I779" s="277"/>
      <c r="J779" s="279"/>
      <c r="K779" s="279"/>
      <c r="L779" s="279"/>
      <c r="M779" s="279"/>
      <c r="N779" s="279"/>
      <c r="O779" s="279"/>
      <c r="P779" s="279"/>
      <c r="Q779" s="279"/>
      <c r="R779" s="279"/>
      <c r="S779" s="279"/>
      <c r="T779" s="279"/>
      <c r="U779" s="279"/>
      <c r="V779" s="279"/>
      <c r="W779" s="279"/>
      <c r="X779" s="279"/>
      <c r="Y779" s="279"/>
      <c r="Z779" s="277"/>
      <c r="AA779" s="277"/>
      <c r="AB779" s="277"/>
      <c r="AC779" s="277"/>
      <c r="AD779" s="277"/>
      <c r="AE779" s="277"/>
      <c r="AF779" s="277"/>
      <c r="AG779" s="277"/>
      <c r="AH779" s="277"/>
      <c r="AI779" s="277"/>
      <c r="AJ779" s="277"/>
      <c r="AK779" s="277"/>
      <c r="AL779" s="277"/>
      <c r="AM779" s="277"/>
      <c r="AN779" s="277"/>
      <c r="AO779" s="277"/>
      <c r="AP779" s="277"/>
      <c r="AQ779" s="277"/>
      <c r="AR779" s="277"/>
      <c r="AS779" s="277"/>
      <c r="AT779" s="277"/>
    </row>
    <row r="780" spans="1:46" ht="21">
      <c r="A780" s="640" t="s">
        <v>109</v>
      </c>
      <c r="B780" s="640"/>
      <c r="C780" s="641" t="str">
        <f>+'PRESUPUESTO GENERAL'!B37</f>
        <v>PISOS Y ENCHAPES</v>
      </c>
      <c r="D780" s="642"/>
      <c r="E780" s="643"/>
      <c r="F780" s="643"/>
      <c r="G780" s="643"/>
      <c r="H780" s="643"/>
      <c r="I780" s="643"/>
      <c r="J780" s="643"/>
      <c r="K780" s="643"/>
      <c r="L780" s="643"/>
      <c r="M780" s="643"/>
      <c r="N780" s="643"/>
      <c r="O780" s="643"/>
      <c r="P780" s="643"/>
      <c r="Q780" s="643"/>
      <c r="R780" s="643"/>
      <c r="S780" s="643"/>
      <c r="T780" s="643"/>
      <c r="U780" s="643"/>
      <c r="V780" s="643"/>
      <c r="W780" s="643"/>
      <c r="X780" s="643"/>
      <c r="Y780" s="643"/>
      <c r="Z780" s="643"/>
      <c r="AA780" s="643"/>
      <c r="AB780" s="643"/>
      <c r="AC780" s="643"/>
      <c r="AD780" s="643"/>
      <c r="AE780" s="643"/>
      <c r="AF780" s="644"/>
      <c r="AG780" s="645" t="s">
        <v>8</v>
      </c>
      <c r="AH780" s="646"/>
      <c r="AI780" s="646"/>
      <c r="AJ780" s="646"/>
      <c r="AK780" s="646"/>
      <c r="AL780" s="646"/>
      <c r="AM780" s="647"/>
      <c r="AN780" s="648" t="str">
        <f>+'PRESUPUESTO GENERAL'!C53</f>
        <v>M2</v>
      </c>
      <c r="AO780" s="649"/>
      <c r="AP780" s="649"/>
      <c r="AQ780" s="649"/>
      <c r="AR780" s="649"/>
      <c r="AS780" s="649"/>
      <c r="AT780" s="650"/>
    </row>
    <row r="781" spans="1:46" ht="21">
      <c r="A781" s="651" t="s">
        <v>110</v>
      </c>
      <c r="B781" s="651"/>
      <c r="C781" s="211">
        <f>+'PRESUPUESTO GENERAL'!A43</f>
        <v>6.6</v>
      </c>
      <c r="D781" s="652" t="str">
        <f>+'PRESUPUESTO GENERAL'!B43</f>
        <v>Anden en concreto escobeado</v>
      </c>
      <c r="E781" s="653"/>
      <c r="F781" s="653"/>
      <c r="G781" s="653"/>
      <c r="H781" s="653"/>
      <c r="I781" s="653"/>
      <c r="J781" s="653"/>
      <c r="K781" s="653"/>
      <c r="L781" s="653"/>
      <c r="M781" s="653"/>
      <c r="N781" s="653"/>
      <c r="O781" s="653"/>
      <c r="P781" s="653"/>
      <c r="Q781" s="653"/>
      <c r="R781" s="653"/>
      <c r="S781" s="653"/>
      <c r="T781" s="653"/>
      <c r="U781" s="653"/>
      <c r="V781" s="653"/>
      <c r="W781" s="653"/>
      <c r="X781" s="653"/>
      <c r="Y781" s="653"/>
      <c r="Z781" s="653"/>
      <c r="AA781" s="653"/>
      <c r="AB781" s="653"/>
      <c r="AC781" s="653"/>
      <c r="AD781" s="653"/>
      <c r="AE781" s="653"/>
      <c r="AF781" s="654"/>
      <c r="AG781" s="645" t="s">
        <v>111</v>
      </c>
      <c r="AH781" s="646"/>
      <c r="AI781" s="646"/>
      <c r="AJ781" s="646"/>
      <c r="AK781" s="646"/>
      <c r="AL781" s="646"/>
      <c r="AM781" s="647"/>
      <c r="AN781" s="655">
        <f t="shared" ref="AN781" si="61">+J795</f>
        <v>9.76</v>
      </c>
      <c r="AO781" s="649"/>
      <c r="AP781" s="649"/>
      <c r="AQ781" s="649"/>
      <c r="AR781" s="649"/>
      <c r="AS781" s="649"/>
      <c r="AT781" s="650"/>
    </row>
    <row r="782" spans="1:46" ht="21">
      <c r="A782" s="213"/>
      <c r="B782" s="213"/>
      <c r="C782" s="213"/>
      <c r="D782" s="213"/>
      <c r="E782" s="213"/>
      <c r="F782" s="213"/>
      <c r="G782" s="213"/>
      <c r="H782" s="214"/>
      <c r="I782" s="213"/>
      <c r="J782" s="213"/>
      <c r="K782" s="627"/>
      <c r="L782" s="627"/>
      <c r="M782" s="627"/>
      <c r="N782" s="627"/>
      <c r="O782" s="627"/>
      <c r="P782" s="627"/>
      <c r="Q782" s="627"/>
      <c r="R782" s="627"/>
      <c r="S782" s="627"/>
      <c r="T782" s="627"/>
      <c r="U782" s="627"/>
      <c r="V782" s="627"/>
      <c r="W782" s="627"/>
      <c r="X782" s="627"/>
      <c r="Y782" s="627"/>
      <c r="Z782" s="627"/>
      <c r="AA782" s="628"/>
      <c r="AB782" s="627"/>
      <c r="AC782" s="627"/>
      <c r="AD782" s="627"/>
      <c r="AE782" s="627"/>
      <c r="AF782" s="627"/>
      <c r="AG782" s="627"/>
      <c r="AH782" s="627"/>
      <c r="AI782" s="627"/>
      <c r="AJ782" s="627"/>
      <c r="AK782" s="627"/>
      <c r="AL782" s="627"/>
      <c r="AM782" s="627"/>
      <c r="AN782" s="627"/>
      <c r="AO782" s="627"/>
      <c r="AP782" s="627"/>
      <c r="AQ782" s="627"/>
      <c r="AR782" s="627"/>
      <c r="AS782" s="627"/>
      <c r="AT782" s="627"/>
    </row>
    <row r="783" spans="1:46" ht="21">
      <c r="A783" s="629" t="s">
        <v>112</v>
      </c>
      <c r="B783" s="610"/>
      <c r="C783" s="630" t="s">
        <v>113</v>
      </c>
      <c r="D783" s="630"/>
      <c r="E783" s="630"/>
      <c r="F783" s="630"/>
      <c r="G783" s="630" t="s">
        <v>114</v>
      </c>
      <c r="H783" s="631" t="s">
        <v>115</v>
      </c>
      <c r="I783" s="630" t="s">
        <v>116</v>
      </c>
      <c r="J783" s="630" t="s">
        <v>64</v>
      </c>
      <c r="K783" s="633"/>
      <c r="L783" s="633"/>
      <c r="M783" s="633"/>
      <c r="N783" s="633"/>
      <c r="O783" s="633"/>
      <c r="P783" s="633"/>
      <c r="Q783" s="633"/>
      <c r="R783" s="633"/>
      <c r="S783" s="633"/>
      <c r="T783" s="633"/>
      <c r="U783" s="633"/>
      <c r="V783" s="633"/>
      <c r="W783" s="633"/>
      <c r="X783" s="633"/>
      <c r="Y783" s="633"/>
      <c r="Z783" s="633"/>
      <c r="AA783" s="633"/>
      <c r="AB783" s="633"/>
      <c r="AC783" s="633"/>
      <c r="AD783" s="633"/>
      <c r="AE783" s="633"/>
      <c r="AF783" s="633"/>
      <c r="AG783" s="633"/>
      <c r="AH783" s="633"/>
      <c r="AI783" s="633"/>
      <c r="AJ783" s="633"/>
      <c r="AK783" s="633"/>
      <c r="AL783" s="633"/>
      <c r="AM783" s="633"/>
      <c r="AN783" s="633"/>
      <c r="AO783" s="633"/>
      <c r="AP783" s="633"/>
      <c r="AQ783" s="633"/>
      <c r="AR783" s="633"/>
      <c r="AS783" s="633"/>
      <c r="AT783" s="633"/>
    </row>
    <row r="784" spans="1:46" ht="21">
      <c r="A784" s="603"/>
      <c r="B784" s="604"/>
      <c r="C784" s="215" t="s">
        <v>117</v>
      </c>
      <c r="D784" s="215" t="s">
        <v>118</v>
      </c>
      <c r="E784" s="215" t="s">
        <v>119</v>
      </c>
      <c r="F784" s="215" t="s">
        <v>120</v>
      </c>
      <c r="G784" s="630"/>
      <c r="H784" s="632"/>
      <c r="I784" s="630"/>
      <c r="J784" s="630"/>
      <c r="K784" s="633"/>
      <c r="L784" s="633"/>
      <c r="M784" s="633"/>
      <c r="N784" s="633"/>
      <c r="O784" s="633"/>
      <c r="P784" s="633"/>
      <c r="Q784" s="633"/>
      <c r="R784" s="633"/>
      <c r="S784" s="633"/>
      <c r="T784" s="633"/>
      <c r="U784" s="633"/>
      <c r="V784" s="633"/>
      <c r="W784" s="633"/>
      <c r="X784" s="633"/>
      <c r="Y784" s="633"/>
      <c r="Z784" s="633"/>
      <c r="AA784" s="633"/>
      <c r="AB784" s="633"/>
      <c r="AC784" s="633"/>
      <c r="AD784" s="633"/>
      <c r="AE784" s="633"/>
      <c r="AF784" s="633"/>
      <c r="AG784" s="633"/>
      <c r="AH784" s="633"/>
      <c r="AI784" s="633"/>
      <c r="AJ784" s="633"/>
      <c r="AK784" s="633"/>
      <c r="AL784" s="633"/>
      <c r="AM784" s="633"/>
      <c r="AN784" s="633"/>
      <c r="AO784" s="633"/>
      <c r="AP784" s="633"/>
      <c r="AQ784" s="633"/>
      <c r="AR784" s="633"/>
      <c r="AS784" s="633"/>
      <c r="AT784" s="633"/>
    </row>
    <row r="785" spans="1:46" ht="21">
      <c r="A785" s="634"/>
      <c r="B785" s="635"/>
      <c r="C785" s="638"/>
      <c r="D785" s="638"/>
      <c r="E785" s="638"/>
      <c r="F785" s="638"/>
      <c r="G785" s="638"/>
      <c r="H785" s="638"/>
      <c r="I785" s="638"/>
      <c r="J785" s="638"/>
      <c r="K785" s="333"/>
      <c r="L785" s="334"/>
      <c r="M785" s="334"/>
      <c r="N785" s="334"/>
      <c r="O785" s="334"/>
      <c r="P785" s="334"/>
      <c r="Q785" s="334"/>
      <c r="R785" s="334"/>
      <c r="S785" s="334"/>
      <c r="T785" s="334"/>
      <c r="U785" s="334"/>
      <c r="V785" s="334"/>
      <c r="W785" s="334"/>
      <c r="X785" s="334"/>
      <c r="Y785" s="334"/>
      <c r="Z785" s="334"/>
      <c r="AA785" s="334"/>
      <c r="AB785" s="334"/>
      <c r="AC785" s="334"/>
      <c r="AD785" s="334"/>
      <c r="AE785" s="334"/>
      <c r="AF785" s="334"/>
      <c r="AG785" s="334"/>
      <c r="AH785" s="334"/>
      <c r="AI785" s="334"/>
      <c r="AJ785" s="334"/>
      <c r="AK785" s="334"/>
      <c r="AL785" s="334"/>
      <c r="AM785" s="334"/>
      <c r="AN785" s="334"/>
      <c r="AO785" s="334"/>
      <c r="AP785" s="334"/>
      <c r="AQ785" s="334"/>
      <c r="AR785" s="334"/>
      <c r="AS785" s="334"/>
      <c r="AT785" s="335"/>
    </row>
    <row r="786" spans="1:46" ht="21">
      <c r="A786" s="636"/>
      <c r="B786" s="637"/>
      <c r="C786" s="639"/>
      <c r="D786" s="639"/>
      <c r="E786" s="639"/>
      <c r="F786" s="639"/>
      <c r="G786" s="639"/>
      <c r="H786" s="639"/>
      <c r="I786" s="639"/>
      <c r="J786" s="639"/>
      <c r="K786" s="333"/>
      <c r="L786" s="334"/>
      <c r="M786" s="334"/>
      <c r="N786" s="334"/>
      <c r="O786" s="334"/>
      <c r="P786" s="334"/>
      <c r="Q786" s="334"/>
      <c r="R786" s="334"/>
      <c r="S786" s="334"/>
      <c r="T786" s="334"/>
      <c r="U786" s="334"/>
      <c r="V786" s="334"/>
      <c r="W786" s="334"/>
      <c r="X786" s="334"/>
      <c r="Y786" s="334"/>
      <c r="Z786" s="334"/>
      <c r="AA786" s="334"/>
      <c r="AB786" s="334"/>
      <c r="AC786" s="334"/>
      <c r="AD786" s="334"/>
      <c r="AE786" s="334"/>
      <c r="AF786" s="334"/>
      <c r="AG786" s="334"/>
      <c r="AH786" s="334"/>
      <c r="AI786" s="334"/>
      <c r="AJ786" s="334"/>
      <c r="AK786" s="334"/>
      <c r="AL786" s="334"/>
      <c r="AM786" s="334"/>
      <c r="AN786" s="334"/>
      <c r="AO786" s="334"/>
      <c r="AP786" s="334"/>
      <c r="AQ786" s="334"/>
      <c r="AR786" s="334"/>
      <c r="AS786" s="334"/>
      <c r="AT786" s="335"/>
    </row>
    <row r="787" spans="1:46" ht="21">
      <c r="A787" s="656" t="s">
        <v>275</v>
      </c>
      <c r="B787" s="660"/>
      <c r="C787" s="620">
        <v>5.42</v>
      </c>
      <c r="D787" s="620">
        <v>1.8</v>
      </c>
      <c r="E787" s="622"/>
      <c r="F787" s="620"/>
      <c r="G787" s="661">
        <f>C787*D787</f>
        <v>9.7560000000000002</v>
      </c>
      <c r="H787" s="620">
        <v>1</v>
      </c>
      <c r="I787" s="620" t="s">
        <v>5</v>
      </c>
      <c r="J787" s="626">
        <f>G787*H787</f>
        <v>9.7560000000000002</v>
      </c>
      <c r="K787" s="333"/>
      <c r="L787" s="334"/>
      <c r="M787" s="334"/>
      <c r="N787" s="334"/>
      <c r="O787" s="334"/>
      <c r="P787" s="334"/>
      <c r="Q787" s="334"/>
      <c r="R787" s="334"/>
      <c r="S787" s="334"/>
      <c r="T787" s="334"/>
      <c r="U787" s="334"/>
      <c r="V787" s="334"/>
      <c r="W787" s="334"/>
      <c r="X787" s="334"/>
      <c r="Y787" s="334"/>
      <c r="Z787" s="334"/>
      <c r="AA787" s="334"/>
      <c r="AB787" s="334"/>
      <c r="AC787" s="334"/>
      <c r="AD787" s="334"/>
      <c r="AE787" s="334"/>
      <c r="AF787" s="334"/>
      <c r="AG787" s="334"/>
      <c r="AH787" s="334"/>
      <c r="AI787" s="334"/>
      <c r="AJ787" s="334"/>
      <c r="AK787" s="334"/>
      <c r="AL787" s="334"/>
      <c r="AM787" s="334"/>
      <c r="AN787" s="334"/>
      <c r="AO787" s="334"/>
      <c r="AP787" s="334"/>
      <c r="AQ787" s="334"/>
      <c r="AR787" s="334"/>
      <c r="AS787" s="334"/>
      <c r="AT787" s="335"/>
    </row>
    <row r="788" spans="1:46" ht="21">
      <c r="A788" s="617"/>
      <c r="B788" s="618"/>
      <c r="C788" s="621"/>
      <c r="D788" s="621"/>
      <c r="E788" s="623"/>
      <c r="F788" s="621"/>
      <c r="G788" s="620"/>
      <c r="H788" s="621"/>
      <c r="I788" s="621"/>
      <c r="J788" s="625"/>
      <c r="K788" s="333"/>
      <c r="L788" s="334"/>
      <c r="M788" s="334"/>
      <c r="N788" s="334"/>
      <c r="O788" s="334"/>
      <c r="P788" s="334"/>
      <c r="Q788" s="334"/>
      <c r="R788" s="334"/>
      <c r="S788" s="334"/>
      <c r="T788" s="334"/>
      <c r="U788" s="334"/>
      <c r="V788" s="334"/>
      <c r="W788" s="334"/>
      <c r="X788" s="334"/>
      <c r="Y788" s="334"/>
      <c r="Z788" s="334"/>
      <c r="AA788" s="334"/>
      <c r="AB788" s="334"/>
      <c r="AC788" s="334"/>
      <c r="AD788" s="334"/>
      <c r="AE788" s="334"/>
      <c r="AF788" s="334"/>
      <c r="AG788" s="334"/>
      <c r="AH788" s="334"/>
      <c r="AI788" s="334"/>
      <c r="AJ788" s="334"/>
      <c r="AK788" s="334"/>
      <c r="AL788" s="334"/>
      <c r="AM788" s="334"/>
      <c r="AN788" s="334"/>
      <c r="AO788" s="334"/>
      <c r="AP788" s="334"/>
      <c r="AQ788" s="334"/>
      <c r="AR788" s="334"/>
      <c r="AS788" s="334"/>
      <c r="AT788" s="335"/>
    </row>
    <row r="789" spans="1:46" ht="21">
      <c r="A789" s="656"/>
      <c r="B789" s="660"/>
      <c r="C789" s="620"/>
      <c r="D789" s="620"/>
      <c r="E789" s="622"/>
      <c r="F789" s="620"/>
      <c r="G789" s="661"/>
      <c r="H789" s="620"/>
      <c r="I789" s="620"/>
      <c r="J789" s="624"/>
      <c r="K789" s="333"/>
      <c r="L789" s="334"/>
      <c r="M789" s="334"/>
      <c r="N789" s="334"/>
      <c r="O789" s="334"/>
      <c r="P789" s="334"/>
      <c r="Q789" s="334"/>
      <c r="R789" s="334"/>
      <c r="S789" s="334"/>
      <c r="T789" s="334"/>
      <c r="U789" s="334"/>
      <c r="V789" s="334"/>
      <c r="W789" s="334"/>
      <c r="X789" s="334"/>
      <c r="Y789" s="334"/>
      <c r="Z789" s="334"/>
      <c r="AA789" s="334"/>
      <c r="AB789" s="334"/>
      <c r="AC789" s="334"/>
      <c r="AD789" s="334"/>
      <c r="AE789" s="334"/>
      <c r="AF789" s="334"/>
      <c r="AG789" s="334"/>
      <c r="AH789" s="334"/>
      <c r="AI789" s="334"/>
      <c r="AJ789" s="334"/>
      <c r="AK789" s="334"/>
      <c r="AL789" s="334"/>
      <c r="AM789" s="334"/>
      <c r="AN789" s="334"/>
      <c r="AO789" s="334"/>
      <c r="AP789" s="334"/>
      <c r="AQ789" s="334"/>
      <c r="AR789" s="334"/>
      <c r="AS789" s="334"/>
      <c r="AT789" s="335"/>
    </row>
    <row r="790" spans="1:46" ht="21">
      <c r="A790" s="617"/>
      <c r="B790" s="618"/>
      <c r="C790" s="621"/>
      <c r="D790" s="621"/>
      <c r="E790" s="623"/>
      <c r="F790" s="621"/>
      <c r="G790" s="620"/>
      <c r="H790" s="621"/>
      <c r="I790" s="621"/>
      <c r="J790" s="625"/>
      <c r="K790" s="333"/>
      <c r="L790" s="334"/>
      <c r="M790" s="334"/>
      <c r="N790" s="334"/>
      <c r="O790" s="334"/>
      <c r="P790" s="334"/>
      <c r="Q790" s="334"/>
      <c r="R790" s="334"/>
      <c r="S790" s="334"/>
      <c r="T790" s="334"/>
      <c r="U790" s="334"/>
      <c r="V790" s="334"/>
      <c r="W790" s="334"/>
      <c r="X790" s="334"/>
      <c r="Y790" s="334"/>
      <c r="Z790" s="334"/>
      <c r="AA790" s="334"/>
      <c r="AB790" s="334"/>
      <c r="AC790" s="334"/>
      <c r="AD790" s="334"/>
      <c r="AE790" s="334"/>
      <c r="AF790" s="334"/>
      <c r="AG790" s="334"/>
      <c r="AH790" s="334"/>
      <c r="AI790" s="334"/>
      <c r="AJ790" s="334"/>
      <c r="AK790" s="334"/>
      <c r="AL790" s="334"/>
      <c r="AM790" s="334"/>
      <c r="AN790" s="334"/>
      <c r="AO790" s="334"/>
      <c r="AP790" s="334"/>
      <c r="AQ790" s="334"/>
      <c r="AR790" s="334"/>
      <c r="AS790" s="334"/>
      <c r="AT790" s="335"/>
    </row>
    <row r="791" spans="1:46" ht="21">
      <c r="A791" s="656"/>
      <c r="B791" s="660"/>
      <c r="C791" s="736"/>
      <c r="D791" s="677"/>
      <c r="E791" s="622"/>
      <c r="F791" s="620"/>
      <c r="G791" s="661"/>
      <c r="H791" s="620"/>
      <c r="I791" s="620"/>
      <c r="J791" s="624"/>
      <c r="K791" s="333"/>
      <c r="L791" s="334"/>
      <c r="M791" s="334"/>
      <c r="N791" s="334"/>
      <c r="O791" s="334"/>
      <c r="P791" s="334"/>
      <c r="Q791" s="334"/>
      <c r="R791" s="334"/>
      <c r="S791" s="334"/>
      <c r="T791" s="334"/>
      <c r="U791" s="334"/>
      <c r="V791" s="334"/>
      <c r="W791" s="334"/>
      <c r="X791" s="334"/>
      <c r="Y791" s="334"/>
      <c r="Z791" s="334"/>
      <c r="AA791" s="334"/>
      <c r="AB791" s="334"/>
      <c r="AC791" s="334"/>
      <c r="AD791" s="334"/>
      <c r="AE791" s="334"/>
      <c r="AF791" s="334"/>
      <c r="AG791" s="334"/>
      <c r="AH791" s="334"/>
      <c r="AI791" s="334"/>
      <c r="AJ791" s="334"/>
      <c r="AK791" s="334"/>
      <c r="AL791" s="334"/>
      <c r="AM791" s="334"/>
      <c r="AN791" s="334"/>
      <c r="AO791" s="334"/>
      <c r="AP791" s="334"/>
      <c r="AQ791" s="334"/>
      <c r="AR791" s="334"/>
      <c r="AS791" s="334"/>
      <c r="AT791" s="335"/>
    </row>
    <row r="792" spans="1:46" ht="21">
      <c r="A792" s="617"/>
      <c r="B792" s="618"/>
      <c r="C792" s="677"/>
      <c r="D792" s="678"/>
      <c r="E792" s="623"/>
      <c r="F792" s="621"/>
      <c r="G792" s="620"/>
      <c r="H792" s="621"/>
      <c r="I792" s="621"/>
      <c r="J792" s="625"/>
      <c r="K792" s="333"/>
      <c r="L792" s="334"/>
      <c r="M792" s="334"/>
      <c r="N792" s="334"/>
      <c r="O792" s="539"/>
      <c r="P792" s="334"/>
      <c r="Q792" s="334"/>
      <c r="R792" s="334"/>
      <c r="S792" s="334"/>
      <c r="T792" s="334"/>
      <c r="U792" s="334"/>
      <c r="V792" s="334"/>
      <c r="W792" s="334"/>
      <c r="X792" s="334"/>
      <c r="Y792" s="334"/>
      <c r="Z792" s="334"/>
      <c r="AA792" s="334"/>
      <c r="AB792" s="334"/>
      <c r="AC792" s="334"/>
      <c r="AD792" s="334"/>
      <c r="AE792" s="334"/>
      <c r="AF792" s="334"/>
      <c r="AG792" s="334"/>
      <c r="AH792" s="334"/>
      <c r="AI792" s="334"/>
      <c r="AJ792" s="334"/>
      <c r="AK792" s="334"/>
      <c r="AL792" s="334"/>
      <c r="AM792" s="334"/>
      <c r="AN792" s="334"/>
      <c r="AO792" s="334"/>
      <c r="AP792" s="334"/>
      <c r="AQ792" s="334"/>
      <c r="AR792" s="334"/>
      <c r="AS792" s="334"/>
      <c r="AT792" s="335"/>
    </row>
    <row r="793" spans="1:46" ht="21">
      <c r="A793" s="656"/>
      <c r="B793" s="660"/>
      <c r="C793" s="661"/>
      <c r="D793" s="620"/>
      <c r="E793" s="622"/>
      <c r="F793" s="620"/>
      <c r="G793" s="661"/>
      <c r="H793" s="620"/>
      <c r="I793" s="620"/>
      <c r="J793" s="624"/>
      <c r="K793" s="333"/>
      <c r="L793" s="334"/>
      <c r="M793" s="334"/>
      <c r="N793" s="334"/>
      <c r="O793" s="334"/>
      <c r="P793" s="334"/>
      <c r="Q793" s="334"/>
      <c r="R793" s="334"/>
      <c r="S793" s="334"/>
      <c r="T793" s="334"/>
      <c r="U793" s="334"/>
      <c r="V793" s="334"/>
      <c r="W793" s="334"/>
      <c r="X793" s="334"/>
      <c r="Y793" s="334"/>
      <c r="Z793" s="334"/>
      <c r="AA793" s="334"/>
      <c r="AB793" s="334"/>
      <c r="AC793" s="334"/>
      <c r="AD793" s="334"/>
      <c r="AE793" s="334"/>
      <c r="AF793" s="334"/>
      <c r="AG793" s="334"/>
      <c r="AH793" s="334"/>
      <c r="AI793" s="334"/>
      <c r="AJ793" s="334"/>
      <c r="AK793" s="334"/>
      <c r="AL793" s="334"/>
      <c r="AM793" s="334"/>
      <c r="AN793" s="334"/>
      <c r="AO793" s="334"/>
      <c r="AP793" s="334"/>
      <c r="AQ793" s="334"/>
      <c r="AR793" s="334"/>
      <c r="AS793" s="334"/>
      <c r="AT793" s="335"/>
    </row>
    <row r="794" spans="1:46" ht="21">
      <c r="A794" s="617"/>
      <c r="B794" s="618"/>
      <c r="C794" s="620"/>
      <c r="D794" s="621"/>
      <c r="E794" s="623"/>
      <c r="F794" s="621"/>
      <c r="G794" s="620"/>
      <c r="H794" s="621"/>
      <c r="I794" s="621"/>
      <c r="J794" s="625"/>
      <c r="K794" s="333"/>
      <c r="L794" s="334"/>
      <c r="M794" s="334"/>
      <c r="N794" s="334"/>
      <c r="O794" s="334"/>
      <c r="P794" s="334"/>
      <c r="Q794" s="334"/>
      <c r="R794" s="334"/>
      <c r="S794" s="334"/>
      <c r="T794" s="334"/>
      <c r="U794" s="334"/>
      <c r="V794" s="334"/>
      <c r="W794" s="334"/>
      <c r="X794" s="334"/>
      <c r="Y794" s="334"/>
      <c r="Z794" s="334"/>
      <c r="AA794" s="334"/>
      <c r="AB794" s="334"/>
      <c r="AC794" s="334"/>
      <c r="AD794" s="334"/>
      <c r="AE794" s="334"/>
      <c r="AF794" s="334"/>
      <c r="AG794" s="334"/>
      <c r="AH794" s="334"/>
      <c r="AI794" s="334"/>
      <c r="AJ794" s="334"/>
      <c r="AK794" s="334"/>
      <c r="AL794" s="334"/>
      <c r="AM794" s="334"/>
      <c r="AN794" s="334"/>
      <c r="AO794" s="334"/>
      <c r="AP794" s="334"/>
      <c r="AQ794" s="334"/>
      <c r="AR794" s="334"/>
      <c r="AS794" s="334"/>
      <c r="AT794" s="335"/>
    </row>
    <row r="795" spans="1:46" ht="21">
      <c r="A795" s="283"/>
      <c r="B795" s="225"/>
      <c r="C795" s="225"/>
      <c r="D795" s="225"/>
      <c r="E795" s="226" t="s">
        <v>121</v>
      </c>
      <c r="F795" s="227">
        <v>2</v>
      </c>
      <c r="G795" s="228" t="s">
        <v>122</v>
      </c>
      <c r="H795" s="229"/>
      <c r="I795" s="230" t="s">
        <v>64</v>
      </c>
      <c r="J795" s="231">
        <f>ROUND(SUM(J787:J792),F795)</f>
        <v>9.76</v>
      </c>
      <c r="K795" s="336"/>
      <c r="L795" s="337"/>
      <c r="M795" s="337"/>
      <c r="N795" s="337"/>
      <c r="O795" s="337"/>
      <c r="P795" s="337"/>
      <c r="Q795" s="334"/>
      <c r="R795" s="334"/>
      <c r="S795" s="334"/>
      <c r="T795" s="334"/>
      <c r="U795" s="334"/>
      <c r="V795" s="334"/>
      <c r="W795" s="334"/>
      <c r="X795" s="334"/>
      <c r="Y795" s="334"/>
      <c r="Z795" s="334"/>
      <c r="AA795" s="334"/>
      <c r="AB795" s="334"/>
      <c r="AC795" s="334"/>
      <c r="AD795" s="334"/>
      <c r="AE795" s="334"/>
      <c r="AF795" s="334"/>
      <c r="AG795" s="334"/>
      <c r="AH795" s="334"/>
      <c r="AI795" s="334"/>
      <c r="AJ795" s="334"/>
      <c r="AK795" s="334"/>
      <c r="AL795" s="334"/>
      <c r="AM795" s="334"/>
      <c r="AN795" s="334"/>
      <c r="AO795" s="334"/>
      <c r="AP795" s="334"/>
      <c r="AQ795" s="334"/>
      <c r="AR795" s="334"/>
      <c r="AS795" s="334"/>
      <c r="AT795" s="335"/>
    </row>
    <row r="796" spans="1:46" ht="21">
      <c r="A796" s="284"/>
      <c r="B796" s="233"/>
      <c r="C796" s="233"/>
      <c r="D796" s="233"/>
      <c r="E796" s="233"/>
      <c r="F796" s="233"/>
      <c r="G796" s="233"/>
      <c r="H796" s="233"/>
      <c r="I796" s="234"/>
      <c r="J796" s="233"/>
      <c r="K796" s="329"/>
      <c r="L796" s="339"/>
      <c r="M796" s="339"/>
      <c r="N796" s="339"/>
      <c r="O796" s="339"/>
      <c r="P796" s="339"/>
      <c r="Q796" s="340"/>
      <c r="R796" s="340"/>
      <c r="S796" s="340"/>
      <c r="T796" s="340"/>
      <c r="U796" s="340"/>
      <c r="V796" s="340"/>
      <c r="W796" s="340"/>
      <c r="X796" s="340"/>
      <c r="Y796" s="340"/>
      <c r="Z796" s="340"/>
      <c r="AA796" s="340"/>
      <c r="AB796" s="340"/>
      <c r="AC796" s="340"/>
      <c r="AD796" s="340"/>
      <c r="AE796" s="340"/>
      <c r="AF796" s="340"/>
      <c r="AG796" s="340"/>
      <c r="AH796" s="340"/>
      <c r="AI796" s="340"/>
      <c r="AJ796" s="340"/>
      <c r="AK796" s="340"/>
      <c r="AL796" s="340"/>
      <c r="AM796" s="340"/>
      <c r="AN796" s="340"/>
      <c r="AO796" s="340"/>
      <c r="AP796" s="340"/>
      <c r="AQ796" s="340"/>
      <c r="AR796" s="340"/>
      <c r="AS796" s="340"/>
      <c r="AT796" s="341"/>
    </row>
    <row r="797" spans="1:46" ht="21">
      <c r="A797" s="603"/>
      <c r="B797" s="604"/>
      <c r="C797" s="604"/>
      <c r="D797" s="604"/>
      <c r="E797" s="604"/>
      <c r="F797" s="604"/>
      <c r="G797" s="604"/>
      <c r="H797" s="604"/>
      <c r="I797" s="604"/>
      <c r="J797" s="235"/>
      <c r="K797" s="329"/>
      <c r="L797" s="339"/>
      <c r="M797" s="339"/>
      <c r="N797" s="339"/>
      <c r="O797" s="339"/>
      <c r="P797" s="339"/>
      <c r="Q797" s="340"/>
      <c r="R797" s="340"/>
      <c r="S797" s="340"/>
      <c r="T797" s="340"/>
      <c r="U797" s="340"/>
      <c r="V797" s="340"/>
      <c r="W797" s="340"/>
      <c r="X797" s="340"/>
      <c r="Y797" s="340"/>
      <c r="Z797" s="340"/>
      <c r="AA797" s="340"/>
      <c r="AB797" s="340"/>
      <c r="AC797" s="340"/>
      <c r="AD797" s="340"/>
      <c r="AE797" s="340"/>
      <c r="AF797" s="340"/>
      <c r="AG797" s="340"/>
      <c r="AH797" s="340"/>
      <c r="AI797" s="340"/>
      <c r="AJ797" s="340"/>
      <c r="AK797" s="340"/>
      <c r="AL797" s="340"/>
      <c r="AM797" s="340"/>
      <c r="AN797" s="340"/>
      <c r="AO797" s="340"/>
      <c r="AP797" s="340"/>
      <c r="AQ797" s="340"/>
      <c r="AR797" s="340"/>
      <c r="AS797" s="340"/>
      <c r="AT797" s="341"/>
    </row>
    <row r="798" spans="1:46" ht="42">
      <c r="A798" s="285" t="s">
        <v>123</v>
      </c>
      <c r="B798" s="605"/>
      <c r="C798" s="605"/>
      <c r="D798" s="605"/>
      <c r="E798" s="605"/>
      <c r="F798" s="605"/>
      <c r="G798" s="605"/>
      <c r="H798" s="605"/>
      <c r="I798" s="605"/>
      <c r="J798" s="605"/>
      <c r="K798" s="605"/>
      <c r="L798" s="605"/>
      <c r="M798" s="605"/>
      <c r="N798" s="605"/>
      <c r="O798" s="605"/>
      <c r="P798" s="605"/>
      <c r="Q798" s="605"/>
      <c r="R798" s="605"/>
      <c r="S798" s="605"/>
      <c r="T798" s="605"/>
      <c r="U798" s="605"/>
      <c r="V798" s="605"/>
      <c r="W798" s="605"/>
      <c r="X798" s="605"/>
      <c r="Y798" s="605"/>
      <c r="Z798" s="605"/>
      <c r="AA798" s="605"/>
      <c r="AB798" s="605"/>
      <c r="AC798" s="605"/>
      <c r="AD798" s="605"/>
      <c r="AE798" s="605"/>
      <c r="AF798" s="605"/>
      <c r="AG798" s="605"/>
      <c r="AH798" s="605"/>
      <c r="AI798" s="605"/>
      <c r="AJ798" s="605"/>
      <c r="AK798" s="605"/>
      <c r="AL798" s="605"/>
      <c r="AM798" s="605"/>
      <c r="AN798" s="605"/>
      <c r="AO798" s="605"/>
      <c r="AP798" s="605"/>
      <c r="AQ798" s="605"/>
      <c r="AR798" s="605"/>
      <c r="AS798" s="605"/>
      <c r="AT798" s="237"/>
    </row>
    <row r="799" spans="1:46" ht="21">
      <c r="A799" s="286"/>
      <c r="B799" s="606"/>
      <c r="C799" s="606"/>
      <c r="D799" s="606"/>
      <c r="E799" s="606"/>
      <c r="F799" s="606"/>
      <c r="G799" s="606"/>
      <c r="H799" s="606"/>
      <c r="I799" s="606"/>
      <c r="J799" s="606"/>
      <c r="K799" s="606"/>
      <c r="L799" s="606"/>
      <c r="M799" s="606"/>
      <c r="N799" s="606"/>
      <c r="O799" s="606"/>
      <c r="P799" s="606"/>
      <c r="Q799" s="606"/>
      <c r="R799" s="606"/>
      <c r="S799" s="606"/>
      <c r="T799" s="606"/>
      <c r="U799" s="606"/>
      <c r="V799" s="606"/>
      <c r="W799" s="606"/>
      <c r="X799" s="606"/>
      <c r="Y799" s="606"/>
      <c r="Z799" s="606"/>
      <c r="AA799" s="606"/>
      <c r="AB799" s="606"/>
      <c r="AC799" s="606"/>
      <c r="AD799" s="606"/>
      <c r="AE799" s="606"/>
      <c r="AF799" s="606"/>
      <c r="AG799" s="606"/>
      <c r="AH799" s="606"/>
      <c r="AI799" s="606"/>
      <c r="AJ799" s="606"/>
      <c r="AK799" s="606"/>
      <c r="AL799" s="606"/>
      <c r="AM799" s="606"/>
      <c r="AN799" s="606"/>
      <c r="AO799" s="606"/>
      <c r="AP799" s="606"/>
      <c r="AQ799" s="606"/>
      <c r="AR799" s="606"/>
      <c r="AS799" s="606"/>
      <c r="AT799" s="239"/>
    </row>
    <row r="800" spans="1:46" ht="21">
      <c r="A800" s="287"/>
      <c r="B800" s="607"/>
      <c r="C800" s="607"/>
      <c r="D800" s="607"/>
      <c r="E800" s="607"/>
      <c r="F800" s="607"/>
      <c r="G800" s="607"/>
      <c r="H800" s="607"/>
      <c r="I800" s="607"/>
      <c r="J800" s="607"/>
      <c r="K800" s="607"/>
      <c r="L800" s="607"/>
      <c r="M800" s="607"/>
      <c r="N800" s="607"/>
      <c r="O800" s="607"/>
      <c r="P800" s="607"/>
      <c r="Q800" s="607"/>
      <c r="R800" s="607"/>
      <c r="S800" s="607"/>
      <c r="T800" s="607"/>
      <c r="U800" s="607"/>
      <c r="V800" s="607"/>
      <c r="W800" s="607"/>
      <c r="X800" s="607"/>
      <c r="Y800" s="607"/>
      <c r="Z800" s="607"/>
      <c r="AA800" s="607"/>
      <c r="AB800" s="607"/>
      <c r="AC800" s="607"/>
      <c r="AD800" s="607"/>
      <c r="AE800" s="241"/>
      <c r="AF800" s="608" t="str">
        <f t="shared" ref="AF800" si="62">"Item    " &amp; C781 &amp; "    Página   1   de   1  "</f>
        <v xml:space="preserve">Item    6,6    Página   1   de   1  </v>
      </c>
      <c r="AG800" s="609"/>
      <c r="AH800" s="609"/>
      <c r="AI800" s="609"/>
      <c r="AJ800" s="609"/>
      <c r="AK800" s="609"/>
      <c r="AL800" s="609"/>
      <c r="AM800" s="609"/>
      <c r="AN800" s="609"/>
      <c r="AO800" s="609"/>
      <c r="AP800" s="609"/>
      <c r="AQ800" s="609"/>
      <c r="AR800" s="609"/>
      <c r="AS800" s="609"/>
      <c r="AT800" s="609"/>
    </row>
    <row r="801" spans="1:46" ht="21">
      <c r="A801" s="233"/>
      <c r="B801" s="233"/>
      <c r="C801" s="233"/>
      <c r="D801" s="233"/>
      <c r="E801" s="610" t="s">
        <v>75</v>
      </c>
      <c r="F801" s="610"/>
      <c r="G801" s="233"/>
      <c r="H801" s="242"/>
      <c r="I801" s="233"/>
      <c r="J801" s="233"/>
      <c r="K801" s="233"/>
      <c r="L801" s="233"/>
      <c r="M801" s="233"/>
      <c r="N801" s="233"/>
      <c r="O801" s="233"/>
      <c r="P801" s="233"/>
      <c r="Q801" s="233"/>
      <c r="R801" s="233"/>
      <c r="S801" s="233"/>
      <c r="T801" s="233"/>
      <c r="U801" s="233"/>
      <c r="V801" s="233"/>
      <c r="W801" s="233"/>
      <c r="X801" s="233"/>
      <c r="Y801" s="233"/>
      <c r="Z801" s="233"/>
      <c r="AA801" s="233"/>
      <c r="AB801" s="233"/>
      <c r="AC801" s="233"/>
      <c r="AD801" s="233"/>
      <c r="AE801" s="233"/>
      <c r="AF801" s="233"/>
      <c r="AG801" s="233"/>
      <c r="AH801" s="233"/>
      <c r="AI801" s="233"/>
      <c r="AJ801" s="233"/>
      <c r="AK801" s="242"/>
      <c r="AL801" s="242"/>
      <c r="AM801" s="242"/>
      <c r="AN801" s="242"/>
      <c r="AO801" s="242"/>
      <c r="AP801" s="242"/>
      <c r="AQ801" s="242"/>
      <c r="AR801" s="242"/>
      <c r="AS801" s="242"/>
      <c r="AT801" s="242"/>
    </row>
    <row r="802" spans="1:46" ht="21">
      <c r="A802" s="233"/>
      <c r="B802" s="233"/>
      <c r="C802" s="233"/>
      <c r="D802" s="233"/>
      <c r="E802" s="233"/>
      <c r="F802" s="233"/>
      <c r="G802" s="233"/>
      <c r="H802" s="242"/>
      <c r="I802" s="233"/>
      <c r="J802" s="233"/>
      <c r="K802" s="233"/>
      <c r="L802" s="233"/>
      <c r="M802" s="233"/>
      <c r="N802" s="233"/>
      <c r="O802" s="233"/>
      <c r="P802" s="233"/>
      <c r="Q802" s="233"/>
      <c r="R802" s="233"/>
      <c r="S802" s="233"/>
      <c r="T802" s="233"/>
      <c r="U802" s="233"/>
      <c r="V802" s="233"/>
      <c r="W802" s="233"/>
      <c r="X802" s="233"/>
      <c r="Y802" s="233"/>
      <c r="Z802" s="233"/>
      <c r="AA802" s="233"/>
      <c r="AB802" s="233"/>
      <c r="AC802" s="233"/>
      <c r="AD802" s="233"/>
      <c r="AE802" s="233"/>
      <c r="AF802" s="233"/>
      <c r="AG802" s="233"/>
      <c r="AH802" s="233"/>
      <c r="AI802" s="233"/>
      <c r="AJ802" s="233"/>
      <c r="AK802" s="242"/>
      <c r="AL802" s="242"/>
      <c r="AM802" s="242"/>
      <c r="AN802" s="242"/>
      <c r="AO802" s="242"/>
      <c r="AP802" s="242"/>
      <c r="AQ802" s="242"/>
      <c r="AR802" s="242"/>
      <c r="AS802" s="242"/>
      <c r="AT802" s="242"/>
    </row>
    <row r="803" spans="1:46" ht="21">
      <c r="A803" s="233"/>
      <c r="B803" s="233"/>
      <c r="C803" s="233"/>
      <c r="D803" s="233"/>
      <c r="E803" s="233"/>
      <c r="F803" s="233"/>
      <c r="G803" s="233"/>
      <c r="H803" s="242"/>
      <c r="I803" s="233"/>
      <c r="J803" s="233"/>
      <c r="K803" s="233"/>
      <c r="L803" s="233"/>
      <c r="M803" s="233"/>
      <c r="N803" s="233"/>
      <c r="O803" s="233"/>
      <c r="P803" s="233"/>
      <c r="Q803" s="233"/>
      <c r="R803" s="233"/>
      <c r="S803" s="233"/>
      <c r="T803" s="233"/>
      <c r="U803" s="233"/>
      <c r="V803" s="233"/>
      <c r="W803" s="233"/>
      <c r="X803" s="233"/>
      <c r="Y803" s="233"/>
      <c r="Z803" s="233"/>
      <c r="AA803" s="233"/>
      <c r="AB803" s="233"/>
      <c r="AC803" s="233"/>
      <c r="AD803" s="233"/>
      <c r="AE803" s="233"/>
      <c r="AF803" s="233"/>
      <c r="AG803" s="233"/>
      <c r="AH803" s="233"/>
      <c r="AI803" s="233"/>
      <c r="AJ803" s="233"/>
      <c r="AK803" s="242"/>
      <c r="AL803" s="242"/>
      <c r="AM803" s="242"/>
      <c r="AN803" s="242"/>
      <c r="AO803" s="242"/>
      <c r="AP803" s="242"/>
      <c r="AQ803" s="242"/>
      <c r="AR803" s="242"/>
      <c r="AS803" s="242"/>
      <c r="AT803" s="242"/>
    </row>
    <row r="804" spans="1:46" ht="21">
      <c r="A804" s="244"/>
      <c r="B804" s="244"/>
      <c r="C804" s="245"/>
      <c r="D804" s="246"/>
      <c r="E804" s="247"/>
      <c r="F804" s="248"/>
      <c r="G804" s="248"/>
      <c r="H804" s="249"/>
      <c r="I804" s="248"/>
      <c r="J804" s="244"/>
      <c r="K804" s="244"/>
      <c r="L804" s="244"/>
      <c r="M804" s="244"/>
      <c r="N804" s="244"/>
      <c r="O804" s="244"/>
      <c r="P804" s="244"/>
      <c r="Q804" s="244"/>
      <c r="R804" s="244"/>
      <c r="S804" s="244"/>
      <c r="T804" s="244"/>
      <c r="U804" s="244"/>
      <c r="V804" s="244"/>
      <c r="W804" s="244"/>
      <c r="X804" s="244"/>
      <c r="Y804" s="244"/>
      <c r="Z804" s="244"/>
      <c r="AA804" s="244"/>
      <c r="AB804" s="244"/>
      <c r="AC804" s="244"/>
      <c r="AD804" s="244"/>
      <c r="AE804" s="244"/>
      <c r="AF804" s="244"/>
      <c r="AG804" s="244"/>
      <c r="AH804" s="244"/>
      <c r="AI804" s="244"/>
      <c r="AJ804" s="244"/>
      <c r="AK804" s="250"/>
      <c r="AL804" s="250"/>
      <c r="AM804" s="250"/>
      <c r="AN804" s="250"/>
      <c r="AO804" s="250"/>
      <c r="AP804" s="250"/>
      <c r="AQ804" s="250"/>
      <c r="AR804" s="250"/>
      <c r="AS804" s="250"/>
      <c r="AT804" s="250"/>
    </row>
    <row r="805" spans="1:46" ht="21">
      <c r="A805" s="244"/>
      <c r="B805" s="611"/>
      <c r="C805" s="611"/>
      <c r="D805" s="611"/>
      <c r="E805" s="251"/>
      <c r="F805" s="659" t="str">
        <f>+F776</f>
        <v>ARQ. ANTONIO RUIZ TOVAR</v>
      </c>
      <c r="G805" s="659"/>
      <c r="H805" s="659"/>
      <c r="I805" s="659"/>
      <c r="J805" s="252"/>
      <c r="K805" s="252"/>
      <c r="L805" s="252"/>
      <c r="M805" s="252"/>
      <c r="N805" s="252"/>
      <c r="O805" s="252"/>
      <c r="P805" s="252"/>
      <c r="Q805" s="252"/>
      <c r="R805" s="252"/>
      <c r="S805" s="252"/>
      <c r="T805" s="252"/>
      <c r="U805" s="252"/>
      <c r="V805" s="252"/>
      <c r="W805" s="252"/>
      <c r="X805" s="252"/>
      <c r="Y805" s="252"/>
      <c r="Z805" s="244"/>
      <c r="AA805" s="244"/>
      <c r="AB805" s="244"/>
      <c r="AC805" s="244"/>
      <c r="AD805" s="244"/>
      <c r="AE805" s="244"/>
      <c r="AF805" s="244"/>
      <c r="AG805" s="244"/>
      <c r="AH805" s="244"/>
      <c r="AI805" s="244"/>
      <c r="AJ805" s="244"/>
      <c r="AK805" s="244"/>
      <c r="AL805" s="244"/>
      <c r="AM805" s="244"/>
      <c r="AN805" s="244"/>
      <c r="AO805" s="244"/>
      <c r="AP805" s="244"/>
      <c r="AQ805" s="244"/>
      <c r="AR805" s="244"/>
      <c r="AS805" s="244"/>
      <c r="AT805" s="244"/>
    </row>
    <row r="806" spans="1:46" ht="21.6" thickBot="1">
      <c r="A806" s="288"/>
      <c r="B806" s="613"/>
      <c r="C806" s="613"/>
      <c r="D806" s="613"/>
      <c r="E806" s="613"/>
      <c r="F806" s="614" t="str">
        <f>+F777</f>
        <v>PROFESIONAL UNIVERSITARIO</v>
      </c>
      <c r="G806" s="614"/>
      <c r="H806" s="614"/>
      <c r="I806" s="614"/>
      <c r="J806" s="289"/>
      <c r="K806" s="289"/>
      <c r="L806" s="289"/>
      <c r="M806" s="289"/>
      <c r="N806" s="289"/>
      <c r="O806" s="289"/>
      <c r="P806" s="289"/>
      <c r="Q806" s="289"/>
      <c r="R806" s="289"/>
      <c r="S806" s="289"/>
      <c r="T806" s="289"/>
      <c r="U806" s="289"/>
      <c r="V806" s="289"/>
      <c r="W806" s="289"/>
      <c r="X806" s="289"/>
      <c r="Y806" s="289"/>
      <c r="Z806" s="288"/>
      <c r="AA806" s="288"/>
      <c r="AB806" s="288"/>
      <c r="AC806" s="288"/>
      <c r="AD806" s="288"/>
      <c r="AE806" s="288"/>
      <c r="AF806" s="288"/>
      <c r="AG806" s="288"/>
      <c r="AH806" s="288"/>
      <c r="AI806" s="288"/>
      <c r="AJ806" s="288"/>
      <c r="AK806" s="288"/>
      <c r="AL806" s="288"/>
      <c r="AM806" s="288"/>
      <c r="AN806" s="288"/>
      <c r="AO806" s="288"/>
      <c r="AP806" s="288"/>
      <c r="AQ806" s="288"/>
      <c r="AR806" s="288"/>
      <c r="AS806" s="288"/>
      <c r="AT806" s="288"/>
    </row>
    <row r="807" spans="1:46" ht="15.6" thickTop="1" thickBot="1"/>
    <row r="808" spans="1:46" ht="21.6" thickTop="1">
      <c r="A808" s="272" t="s">
        <v>107</v>
      </c>
      <c r="B808" s="273"/>
      <c r="C808" s="274"/>
      <c r="D808" s="275"/>
      <c r="E808" s="276"/>
      <c r="F808" s="276"/>
      <c r="G808" s="277"/>
      <c r="H808" s="278"/>
      <c r="I808" s="277"/>
      <c r="J808" s="279"/>
      <c r="K808" s="279"/>
      <c r="L808" s="279"/>
      <c r="M808" s="279"/>
      <c r="N808" s="279"/>
      <c r="O808" s="279"/>
      <c r="P808" s="279"/>
      <c r="Q808" s="279"/>
      <c r="R808" s="279"/>
      <c r="S808" s="279"/>
      <c r="T808" s="279"/>
      <c r="U808" s="279"/>
      <c r="V808" s="279"/>
      <c r="W808" s="279"/>
      <c r="X808" s="279"/>
      <c r="Y808" s="279"/>
      <c r="Z808" s="277"/>
      <c r="AA808" s="277"/>
      <c r="AB808" s="277"/>
      <c r="AC808" s="277"/>
      <c r="AD808" s="277"/>
      <c r="AE808" s="277"/>
      <c r="AF808" s="277"/>
      <c r="AG808" s="277"/>
      <c r="AH808" s="277"/>
      <c r="AI808" s="277"/>
      <c r="AJ808" s="277"/>
      <c r="AK808" s="277"/>
      <c r="AL808" s="277"/>
      <c r="AM808" s="277"/>
      <c r="AN808" s="277"/>
      <c r="AO808" s="277"/>
      <c r="AP808" s="277"/>
      <c r="AQ808" s="277"/>
      <c r="AR808" s="277"/>
      <c r="AS808" s="277"/>
      <c r="AT808" s="277"/>
    </row>
    <row r="809" spans="1:46" ht="21">
      <c r="A809" s="640" t="s">
        <v>109</v>
      </c>
      <c r="B809" s="640"/>
      <c r="C809" s="641" t="str">
        <f>+'PRESUPUESTO GENERAL'!B37</f>
        <v>PISOS Y ENCHAPES</v>
      </c>
      <c r="D809" s="642"/>
      <c r="E809" s="643"/>
      <c r="F809" s="643"/>
      <c r="G809" s="643"/>
      <c r="H809" s="643"/>
      <c r="I809" s="643"/>
      <c r="J809" s="643"/>
      <c r="K809" s="643"/>
      <c r="L809" s="643"/>
      <c r="M809" s="643"/>
      <c r="N809" s="643"/>
      <c r="O809" s="643"/>
      <c r="P809" s="643"/>
      <c r="Q809" s="643"/>
      <c r="R809" s="643"/>
      <c r="S809" s="643"/>
      <c r="T809" s="643"/>
      <c r="U809" s="643"/>
      <c r="V809" s="643"/>
      <c r="W809" s="643"/>
      <c r="X809" s="643"/>
      <c r="Y809" s="643"/>
      <c r="Z809" s="643"/>
      <c r="AA809" s="643"/>
      <c r="AB809" s="643"/>
      <c r="AC809" s="643"/>
      <c r="AD809" s="643"/>
      <c r="AE809" s="643"/>
      <c r="AF809" s="644"/>
      <c r="AG809" s="645" t="s">
        <v>8</v>
      </c>
      <c r="AH809" s="646"/>
      <c r="AI809" s="646"/>
      <c r="AJ809" s="646"/>
      <c r="AK809" s="646"/>
      <c r="AL809" s="646"/>
      <c r="AM809" s="647"/>
      <c r="AN809" s="648" t="str">
        <f>+'PRESUPUESTO GENERAL'!C54</f>
        <v>M2</v>
      </c>
      <c r="AO809" s="649"/>
      <c r="AP809" s="649"/>
      <c r="AQ809" s="649"/>
      <c r="AR809" s="649"/>
      <c r="AS809" s="649"/>
      <c r="AT809" s="650"/>
    </row>
    <row r="810" spans="1:46" ht="21">
      <c r="A810" s="651" t="s">
        <v>110</v>
      </c>
      <c r="B810" s="651"/>
      <c r="C810" s="211">
        <f>+'PRESUPUESTO GENERAL'!A44</f>
        <v>6.7</v>
      </c>
      <c r="D810" s="652" t="str">
        <f>+'PRESUPUESTO GENERAL'!B44</f>
        <v>Rampa en concreto escobeada; E=0,10 (Incluye  malla electrosoldada)</v>
      </c>
      <c r="E810" s="653"/>
      <c r="F810" s="653"/>
      <c r="G810" s="653"/>
      <c r="H810" s="653"/>
      <c r="I810" s="653"/>
      <c r="J810" s="653"/>
      <c r="K810" s="653"/>
      <c r="L810" s="653"/>
      <c r="M810" s="653"/>
      <c r="N810" s="653"/>
      <c r="O810" s="653"/>
      <c r="P810" s="653"/>
      <c r="Q810" s="653"/>
      <c r="R810" s="653"/>
      <c r="S810" s="653"/>
      <c r="T810" s="653"/>
      <c r="U810" s="653"/>
      <c r="V810" s="653"/>
      <c r="W810" s="653"/>
      <c r="X810" s="653"/>
      <c r="Y810" s="653"/>
      <c r="Z810" s="653"/>
      <c r="AA810" s="653"/>
      <c r="AB810" s="653"/>
      <c r="AC810" s="653"/>
      <c r="AD810" s="653"/>
      <c r="AE810" s="653"/>
      <c r="AF810" s="654"/>
      <c r="AG810" s="645" t="s">
        <v>111</v>
      </c>
      <c r="AH810" s="646"/>
      <c r="AI810" s="646"/>
      <c r="AJ810" s="646"/>
      <c r="AK810" s="646"/>
      <c r="AL810" s="646"/>
      <c r="AM810" s="647"/>
      <c r="AN810" s="655"/>
      <c r="AO810" s="649"/>
      <c r="AP810" s="649"/>
      <c r="AQ810" s="649"/>
      <c r="AR810" s="649"/>
      <c r="AS810" s="649"/>
      <c r="AT810" s="650"/>
    </row>
    <row r="811" spans="1:46" ht="21">
      <c r="A811" s="213"/>
      <c r="B811" s="213"/>
      <c r="C811" s="213"/>
      <c r="D811" s="213"/>
      <c r="E811" s="213"/>
      <c r="F811" s="213"/>
      <c r="G811" s="213"/>
      <c r="H811" s="214"/>
      <c r="I811" s="213"/>
      <c r="J811" s="213"/>
      <c r="K811" s="627"/>
      <c r="L811" s="627"/>
      <c r="M811" s="627"/>
      <c r="N811" s="627"/>
      <c r="O811" s="627"/>
      <c r="P811" s="627"/>
      <c r="Q811" s="627"/>
      <c r="R811" s="627"/>
      <c r="S811" s="627"/>
      <c r="T811" s="627"/>
      <c r="U811" s="627"/>
      <c r="V811" s="627"/>
      <c r="W811" s="627"/>
      <c r="X811" s="627"/>
      <c r="Y811" s="627"/>
      <c r="Z811" s="627"/>
      <c r="AA811" s="628"/>
      <c r="AB811" s="627"/>
      <c r="AC811" s="627"/>
      <c r="AD811" s="627"/>
      <c r="AE811" s="627"/>
      <c r="AF811" s="627"/>
      <c r="AG811" s="627"/>
      <c r="AH811" s="627"/>
      <c r="AI811" s="627"/>
      <c r="AJ811" s="627"/>
      <c r="AK811" s="627"/>
      <c r="AL811" s="627"/>
      <c r="AM811" s="627"/>
      <c r="AN811" s="627"/>
      <c r="AO811" s="627"/>
      <c r="AP811" s="627"/>
      <c r="AQ811" s="627"/>
      <c r="AR811" s="627"/>
      <c r="AS811" s="627"/>
      <c r="AT811" s="627"/>
    </row>
    <row r="812" spans="1:46" ht="21">
      <c r="A812" s="629" t="s">
        <v>112</v>
      </c>
      <c r="B812" s="610"/>
      <c r="C812" s="630" t="s">
        <v>113</v>
      </c>
      <c r="D812" s="630"/>
      <c r="E812" s="630"/>
      <c r="F812" s="630"/>
      <c r="G812" s="630" t="s">
        <v>114</v>
      </c>
      <c r="H812" s="631" t="s">
        <v>115</v>
      </c>
      <c r="I812" s="630" t="s">
        <v>116</v>
      </c>
      <c r="J812" s="630" t="s">
        <v>64</v>
      </c>
      <c r="K812" s="633"/>
      <c r="L812" s="633"/>
      <c r="M812" s="633"/>
      <c r="N812" s="633"/>
      <c r="O812" s="633"/>
      <c r="P812" s="633"/>
      <c r="Q812" s="633"/>
      <c r="R812" s="633"/>
      <c r="S812" s="633"/>
      <c r="T812" s="633"/>
      <c r="U812" s="633"/>
      <c r="V812" s="633"/>
      <c r="W812" s="633"/>
      <c r="X812" s="633"/>
      <c r="Y812" s="633"/>
      <c r="Z812" s="633"/>
      <c r="AA812" s="633"/>
      <c r="AB812" s="633"/>
      <c r="AC812" s="633"/>
      <c r="AD812" s="633"/>
      <c r="AE812" s="633"/>
      <c r="AF812" s="633"/>
      <c r="AG812" s="633"/>
      <c r="AH812" s="633"/>
      <c r="AI812" s="633"/>
      <c r="AJ812" s="633"/>
      <c r="AK812" s="633"/>
      <c r="AL812" s="633"/>
      <c r="AM812" s="633"/>
      <c r="AN812" s="633"/>
      <c r="AO812" s="633"/>
      <c r="AP812" s="633"/>
      <c r="AQ812" s="633"/>
      <c r="AR812" s="633"/>
      <c r="AS812" s="633"/>
      <c r="AT812" s="633"/>
    </row>
    <row r="813" spans="1:46" ht="21">
      <c r="A813" s="603"/>
      <c r="B813" s="604"/>
      <c r="C813" s="215" t="s">
        <v>117</v>
      </c>
      <c r="D813" s="215" t="s">
        <v>118</v>
      </c>
      <c r="E813" s="215" t="s">
        <v>119</v>
      </c>
      <c r="F813" s="215" t="s">
        <v>120</v>
      </c>
      <c r="G813" s="630"/>
      <c r="H813" s="632"/>
      <c r="I813" s="630"/>
      <c r="J813" s="630"/>
      <c r="K813" s="633"/>
      <c r="L813" s="633"/>
      <c r="M813" s="633"/>
      <c r="N813" s="633"/>
      <c r="O813" s="633"/>
      <c r="P813" s="633"/>
      <c r="Q813" s="633"/>
      <c r="R813" s="633"/>
      <c r="S813" s="633"/>
      <c r="T813" s="633"/>
      <c r="U813" s="633"/>
      <c r="V813" s="633"/>
      <c r="W813" s="633"/>
      <c r="X813" s="633"/>
      <c r="Y813" s="633"/>
      <c r="Z813" s="633"/>
      <c r="AA813" s="633"/>
      <c r="AB813" s="633"/>
      <c r="AC813" s="633"/>
      <c r="AD813" s="633"/>
      <c r="AE813" s="633"/>
      <c r="AF813" s="633"/>
      <c r="AG813" s="633"/>
      <c r="AH813" s="633"/>
      <c r="AI813" s="633"/>
      <c r="AJ813" s="633"/>
      <c r="AK813" s="633"/>
      <c r="AL813" s="633"/>
      <c r="AM813" s="633"/>
      <c r="AN813" s="633"/>
      <c r="AO813" s="633"/>
      <c r="AP813" s="633"/>
      <c r="AQ813" s="633"/>
      <c r="AR813" s="633"/>
      <c r="AS813" s="633"/>
      <c r="AT813" s="633"/>
    </row>
    <row r="814" spans="1:46" ht="21">
      <c r="A814" s="634"/>
      <c r="B814" s="635"/>
      <c r="C814" s="638"/>
      <c r="D814" s="638"/>
      <c r="E814" s="638"/>
      <c r="F814" s="638"/>
      <c r="G814" s="638"/>
      <c r="H814" s="638"/>
      <c r="I814" s="638"/>
      <c r="J814" s="638"/>
      <c r="K814" s="333"/>
      <c r="L814" s="334"/>
      <c r="M814" s="334"/>
      <c r="N814" s="334"/>
      <c r="O814" s="334"/>
      <c r="P814" s="334"/>
      <c r="Q814" s="334"/>
      <c r="R814" s="334"/>
      <c r="S814" s="334"/>
      <c r="T814" s="334"/>
      <c r="U814" s="334"/>
      <c r="V814" s="334"/>
      <c r="W814" s="334"/>
      <c r="X814" s="334"/>
      <c r="Y814" s="334"/>
      <c r="Z814" s="334"/>
      <c r="AA814" s="334"/>
      <c r="AB814" s="334"/>
      <c r="AC814" s="334"/>
      <c r="AD814" s="334"/>
      <c r="AE814" s="334"/>
      <c r="AF814" s="334"/>
      <c r="AG814" s="334"/>
      <c r="AH814" s="334"/>
      <c r="AI814" s="334"/>
      <c r="AJ814" s="334"/>
      <c r="AK814" s="334"/>
      <c r="AL814" s="334"/>
      <c r="AM814" s="334"/>
      <c r="AN814" s="334"/>
      <c r="AO814" s="334"/>
      <c r="AP814" s="334"/>
      <c r="AQ814" s="334"/>
      <c r="AR814" s="334"/>
      <c r="AS814" s="334"/>
      <c r="AT814" s="335"/>
    </row>
    <row r="815" spans="1:46" ht="21">
      <c r="A815" s="636"/>
      <c r="B815" s="637"/>
      <c r="C815" s="639"/>
      <c r="D815" s="639"/>
      <c r="E815" s="639"/>
      <c r="F815" s="639"/>
      <c r="G815" s="639"/>
      <c r="H815" s="639"/>
      <c r="I815" s="639"/>
      <c r="J815" s="639"/>
      <c r="K815" s="333"/>
      <c r="L815" s="334"/>
      <c r="M815" s="334"/>
      <c r="N815" s="334"/>
      <c r="O815" s="334"/>
      <c r="P815" s="334"/>
      <c r="Q815" s="334"/>
      <c r="R815" s="334"/>
      <c r="S815" s="334"/>
      <c r="T815" s="334"/>
      <c r="U815" s="334"/>
      <c r="V815" s="334"/>
      <c r="W815" s="334"/>
      <c r="X815" s="334"/>
      <c r="Y815" s="334"/>
      <c r="Z815" s="334"/>
      <c r="AA815" s="334"/>
      <c r="AB815" s="334"/>
      <c r="AC815" s="334"/>
      <c r="AD815" s="334"/>
      <c r="AE815" s="334"/>
      <c r="AF815" s="334"/>
      <c r="AG815" s="334"/>
      <c r="AH815" s="334"/>
      <c r="AI815" s="334"/>
      <c r="AJ815" s="334"/>
      <c r="AK815" s="334"/>
      <c r="AL815" s="334"/>
      <c r="AM815" s="334"/>
      <c r="AN815" s="334"/>
      <c r="AO815" s="334"/>
      <c r="AP815" s="334"/>
      <c r="AQ815" s="334"/>
      <c r="AR815" s="334"/>
      <c r="AS815" s="334"/>
      <c r="AT815" s="335"/>
    </row>
    <row r="816" spans="1:46" ht="21">
      <c r="A816" s="656" t="s">
        <v>276</v>
      </c>
      <c r="B816" s="660"/>
      <c r="C816" s="620">
        <v>16.28</v>
      </c>
      <c r="D816" s="620">
        <v>1</v>
      </c>
      <c r="E816" s="622"/>
      <c r="F816" s="620"/>
      <c r="G816" s="661">
        <f>C816*D816</f>
        <v>16.28</v>
      </c>
      <c r="H816" s="620">
        <v>1</v>
      </c>
      <c r="I816" s="620" t="s">
        <v>5</v>
      </c>
      <c r="J816" s="626">
        <f>G816*H816</f>
        <v>16.28</v>
      </c>
      <c r="K816" s="333"/>
      <c r="L816" s="334"/>
      <c r="M816" s="334"/>
      <c r="N816" s="334"/>
      <c r="O816" s="334"/>
      <c r="P816" s="334"/>
      <c r="Q816" s="334"/>
      <c r="R816" s="334"/>
      <c r="S816" s="334"/>
      <c r="T816" s="334"/>
      <c r="U816" s="334"/>
      <c r="V816" s="334"/>
      <c r="W816" s="334"/>
      <c r="X816" s="334"/>
      <c r="Y816" s="334"/>
      <c r="Z816" s="334"/>
      <c r="AA816" s="334"/>
      <c r="AB816" s="334"/>
      <c r="AC816" s="334"/>
      <c r="AD816" s="334"/>
      <c r="AE816" s="334"/>
      <c r="AF816" s="334"/>
      <c r="AG816" s="334"/>
      <c r="AH816" s="334"/>
      <c r="AI816" s="334"/>
      <c r="AJ816" s="334"/>
      <c r="AK816" s="334"/>
      <c r="AL816" s="334"/>
      <c r="AM816" s="334"/>
      <c r="AN816" s="334"/>
      <c r="AO816" s="334"/>
      <c r="AP816" s="334"/>
      <c r="AQ816" s="334"/>
      <c r="AR816" s="334"/>
      <c r="AS816" s="334"/>
      <c r="AT816" s="335"/>
    </row>
    <row r="817" spans="1:46" ht="21">
      <c r="A817" s="617"/>
      <c r="B817" s="618"/>
      <c r="C817" s="621"/>
      <c r="D817" s="621"/>
      <c r="E817" s="623"/>
      <c r="F817" s="621"/>
      <c r="G817" s="620"/>
      <c r="H817" s="621"/>
      <c r="I817" s="621"/>
      <c r="J817" s="625"/>
      <c r="K817" s="333"/>
      <c r="L817" s="334"/>
      <c r="M817" s="334"/>
      <c r="N817" s="334"/>
      <c r="O817" s="334"/>
      <c r="P817" s="334"/>
      <c r="Q817" s="334"/>
      <c r="R817" s="334"/>
      <c r="S817" s="334"/>
      <c r="T817" s="334"/>
      <c r="U817" s="334"/>
      <c r="V817" s="334"/>
      <c r="W817" s="334"/>
      <c r="X817" s="334"/>
      <c r="Y817" s="334"/>
      <c r="Z817" s="334"/>
      <c r="AA817" s="334"/>
      <c r="AB817" s="334"/>
      <c r="AC817" s="334"/>
      <c r="AD817" s="334"/>
      <c r="AE817" s="334"/>
      <c r="AF817" s="334"/>
      <c r="AG817" s="334"/>
      <c r="AH817" s="334"/>
      <c r="AI817" s="334"/>
      <c r="AJ817" s="334"/>
      <c r="AK817" s="334"/>
      <c r="AL817" s="334"/>
      <c r="AM817" s="334"/>
      <c r="AN817" s="334"/>
      <c r="AO817" s="334"/>
      <c r="AP817" s="334"/>
      <c r="AQ817" s="334"/>
      <c r="AR817" s="334"/>
      <c r="AS817" s="334"/>
      <c r="AT817" s="335"/>
    </row>
    <row r="818" spans="1:46" ht="21">
      <c r="A818" s="656"/>
      <c r="B818" s="660"/>
      <c r="C818" s="620"/>
      <c r="D818" s="620"/>
      <c r="E818" s="622"/>
      <c r="F818" s="620"/>
      <c r="G818" s="661"/>
      <c r="H818" s="620"/>
      <c r="I818" s="620"/>
      <c r="J818" s="626"/>
      <c r="K818" s="333"/>
      <c r="L818" s="334"/>
      <c r="M818" s="334"/>
      <c r="N818" s="334"/>
      <c r="O818" s="334"/>
      <c r="P818" s="334"/>
      <c r="Q818" s="334"/>
      <c r="R818" s="334"/>
      <c r="S818" s="334"/>
      <c r="T818" s="334"/>
      <c r="U818" s="334"/>
      <c r="V818" s="334"/>
      <c r="W818" s="334"/>
      <c r="X818" s="334"/>
      <c r="Y818" s="334"/>
      <c r="Z818" s="334"/>
      <c r="AA818" s="334"/>
      <c r="AB818" s="334"/>
      <c r="AC818" s="334"/>
      <c r="AD818" s="334"/>
      <c r="AE818" s="334"/>
      <c r="AF818" s="334"/>
      <c r="AG818" s="334"/>
      <c r="AH818" s="334"/>
      <c r="AI818" s="334"/>
      <c r="AJ818" s="334"/>
      <c r="AK818" s="334"/>
      <c r="AL818" s="334"/>
      <c r="AM818" s="334"/>
      <c r="AN818" s="334"/>
      <c r="AO818" s="334"/>
      <c r="AP818" s="334"/>
      <c r="AQ818" s="334"/>
      <c r="AR818" s="334"/>
      <c r="AS818" s="334"/>
      <c r="AT818" s="335"/>
    </row>
    <row r="819" spans="1:46" ht="21">
      <c r="A819" s="617"/>
      <c r="B819" s="618"/>
      <c r="C819" s="621"/>
      <c r="D819" s="621"/>
      <c r="E819" s="623"/>
      <c r="F819" s="621"/>
      <c r="G819" s="620"/>
      <c r="H819" s="621"/>
      <c r="I819" s="621"/>
      <c r="J819" s="625"/>
      <c r="K819" s="333"/>
      <c r="L819" s="334"/>
      <c r="M819" s="334"/>
      <c r="N819" s="334"/>
      <c r="O819" s="334"/>
      <c r="P819" s="334"/>
      <c r="Q819" s="334"/>
      <c r="R819" s="334"/>
      <c r="S819" s="334"/>
      <c r="T819" s="334"/>
      <c r="U819" s="334"/>
      <c r="V819" s="334"/>
      <c r="W819" s="334"/>
      <c r="X819" s="334"/>
      <c r="Y819" s="334"/>
      <c r="Z819" s="334"/>
      <c r="AA819" s="334"/>
      <c r="AB819" s="334"/>
      <c r="AC819" s="334"/>
      <c r="AD819" s="334"/>
      <c r="AE819" s="334"/>
      <c r="AF819" s="334"/>
      <c r="AG819" s="334"/>
      <c r="AH819" s="334"/>
      <c r="AI819" s="334"/>
      <c r="AJ819" s="334"/>
      <c r="AK819" s="334"/>
      <c r="AL819" s="334"/>
      <c r="AM819" s="334"/>
      <c r="AN819" s="334"/>
      <c r="AO819" s="334"/>
      <c r="AP819" s="334"/>
      <c r="AQ819" s="334"/>
      <c r="AR819" s="334"/>
      <c r="AS819" s="334"/>
      <c r="AT819" s="335"/>
    </row>
    <row r="820" spans="1:46" ht="21">
      <c r="A820" s="656"/>
      <c r="B820" s="660"/>
      <c r="C820" s="736"/>
      <c r="D820" s="677"/>
      <c r="E820" s="622"/>
      <c r="F820" s="620"/>
      <c r="G820" s="661"/>
      <c r="H820" s="620"/>
      <c r="I820" s="620"/>
      <c r="J820" s="624"/>
      <c r="K820" s="333"/>
      <c r="L820" s="334"/>
      <c r="M820" s="334"/>
      <c r="N820" s="334"/>
      <c r="O820" s="334"/>
      <c r="P820" s="334"/>
      <c r="Q820" s="334"/>
      <c r="R820" s="334"/>
      <c r="S820" s="334"/>
      <c r="T820" s="334"/>
      <c r="U820" s="334"/>
      <c r="V820" s="334"/>
      <c r="W820" s="334"/>
      <c r="X820" s="334"/>
      <c r="Y820" s="334"/>
      <c r="Z820" s="334"/>
      <c r="AA820" s="334"/>
      <c r="AB820" s="334"/>
      <c r="AC820" s="334"/>
      <c r="AD820" s="334"/>
      <c r="AE820" s="334"/>
      <c r="AF820" s="334"/>
      <c r="AG820" s="334"/>
      <c r="AH820" s="334"/>
      <c r="AI820" s="334"/>
      <c r="AJ820" s="334"/>
      <c r="AK820" s="334"/>
      <c r="AL820" s="334"/>
      <c r="AM820" s="334"/>
      <c r="AN820" s="334"/>
      <c r="AO820" s="334"/>
      <c r="AP820" s="334"/>
      <c r="AQ820" s="334"/>
      <c r="AR820" s="334"/>
      <c r="AS820" s="334"/>
      <c r="AT820" s="335"/>
    </row>
    <row r="821" spans="1:46" ht="21">
      <c r="A821" s="617"/>
      <c r="B821" s="618"/>
      <c r="C821" s="677"/>
      <c r="D821" s="678"/>
      <c r="E821" s="623"/>
      <c r="F821" s="621"/>
      <c r="G821" s="620"/>
      <c r="H821" s="621"/>
      <c r="I821" s="621"/>
      <c r="J821" s="625"/>
      <c r="K821" s="333"/>
      <c r="L821" s="334"/>
      <c r="M821" s="334"/>
      <c r="N821" s="334"/>
      <c r="O821" s="539"/>
      <c r="P821" s="334"/>
      <c r="Q821" s="334"/>
      <c r="R821" s="334"/>
      <c r="S821" s="334"/>
      <c r="T821" s="334"/>
      <c r="U821" s="334"/>
      <c r="V821" s="334"/>
      <c r="W821" s="334"/>
      <c r="X821" s="334"/>
      <c r="Y821" s="334"/>
      <c r="Z821" s="334"/>
      <c r="AA821" s="334"/>
      <c r="AB821" s="334"/>
      <c r="AC821" s="334"/>
      <c r="AD821" s="334"/>
      <c r="AE821" s="334"/>
      <c r="AF821" s="334"/>
      <c r="AG821" s="334"/>
      <c r="AH821" s="334"/>
      <c r="AI821" s="334"/>
      <c r="AJ821" s="334"/>
      <c r="AK821" s="334"/>
      <c r="AL821" s="334"/>
      <c r="AM821" s="334"/>
      <c r="AN821" s="334"/>
      <c r="AO821" s="334"/>
      <c r="AP821" s="334"/>
      <c r="AQ821" s="334"/>
      <c r="AR821" s="334"/>
      <c r="AS821" s="334"/>
      <c r="AT821" s="335"/>
    </row>
    <row r="822" spans="1:46" ht="21">
      <c r="A822" s="656"/>
      <c r="B822" s="660"/>
      <c r="C822" s="661"/>
      <c r="D822" s="620"/>
      <c r="E822" s="622"/>
      <c r="F822" s="620"/>
      <c r="G822" s="661"/>
      <c r="H822" s="620"/>
      <c r="I822" s="620"/>
      <c r="J822" s="624"/>
      <c r="K822" s="333"/>
      <c r="L822" s="334"/>
      <c r="M822" s="334"/>
      <c r="N822" s="334"/>
      <c r="O822" s="334"/>
      <c r="P822" s="334"/>
      <c r="Q822" s="334"/>
      <c r="R822" s="334"/>
      <c r="S822" s="334"/>
      <c r="T822" s="334"/>
      <c r="U822" s="334"/>
      <c r="V822" s="334"/>
      <c r="W822" s="334"/>
      <c r="X822" s="334"/>
      <c r="Y822" s="334"/>
      <c r="Z822" s="334"/>
      <c r="AA822" s="334"/>
      <c r="AB822" s="334"/>
      <c r="AC822" s="334"/>
      <c r="AD822" s="334"/>
      <c r="AE822" s="334"/>
      <c r="AF822" s="334"/>
      <c r="AG822" s="334"/>
      <c r="AH822" s="334"/>
      <c r="AI822" s="334"/>
      <c r="AJ822" s="334"/>
      <c r="AK822" s="334"/>
      <c r="AL822" s="334"/>
      <c r="AM822" s="334"/>
      <c r="AN822" s="334"/>
      <c r="AO822" s="334"/>
      <c r="AP822" s="334"/>
      <c r="AQ822" s="334"/>
      <c r="AR822" s="334"/>
      <c r="AS822" s="334"/>
      <c r="AT822" s="335"/>
    </row>
    <row r="823" spans="1:46" ht="21">
      <c r="A823" s="617"/>
      <c r="B823" s="618"/>
      <c r="C823" s="620"/>
      <c r="D823" s="621"/>
      <c r="E823" s="623"/>
      <c r="F823" s="621"/>
      <c r="G823" s="620"/>
      <c r="H823" s="621"/>
      <c r="I823" s="621"/>
      <c r="J823" s="625"/>
      <c r="K823" s="333"/>
      <c r="L823" s="334"/>
      <c r="M823" s="334"/>
      <c r="N823" s="334"/>
      <c r="O823" s="334"/>
      <c r="P823" s="334"/>
      <c r="Q823" s="334"/>
      <c r="R823" s="334"/>
      <c r="S823" s="334"/>
      <c r="T823" s="334"/>
      <c r="U823" s="334"/>
      <c r="V823" s="334"/>
      <c r="W823" s="334"/>
      <c r="X823" s="334"/>
      <c r="Y823" s="334"/>
      <c r="Z823" s="334"/>
      <c r="AA823" s="334"/>
      <c r="AB823" s="334"/>
      <c r="AC823" s="334"/>
      <c r="AD823" s="334"/>
      <c r="AE823" s="334"/>
      <c r="AF823" s="334"/>
      <c r="AG823" s="334"/>
      <c r="AH823" s="334"/>
      <c r="AI823" s="334"/>
      <c r="AJ823" s="334"/>
      <c r="AK823" s="334"/>
      <c r="AL823" s="334"/>
      <c r="AM823" s="334"/>
      <c r="AN823" s="334"/>
      <c r="AO823" s="334"/>
      <c r="AP823" s="334"/>
      <c r="AQ823" s="334"/>
      <c r="AR823" s="334"/>
      <c r="AS823" s="334"/>
      <c r="AT823" s="335"/>
    </row>
    <row r="824" spans="1:46" ht="21">
      <c r="A824" s="283"/>
      <c r="B824" s="225"/>
      <c r="C824" s="225"/>
      <c r="D824" s="225"/>
      <c r="E824" s="226" t="s">
        <v>121</v>
      </c>
      <c r="F824" s="227">
        <v>2</v>
      </c>
      <c r="G824" s="228" t="s">
        <v>122</v>
      </c>
      <c r="H824" s="229"/>
      <c r="I824" s="230" t="s">
        <v>64</v>
      </c>
      <c r="J824" s="231">
        <f t="shared" ref="J824" si="63">ROUND(SUM(J814:J821),F824)</f>
        <v>16.28</v>
      </c>
      <c r="K824" s="336"/>
      <c r="L824" s="337"/>
      <c r="M824" s="337"/>
      <c r="N824" s="337"/>
      <c r="O824" s="337"/>
      <c r="P824" s="337"/>
      <c r="Q824" s="334"/>
      <c r="R824" s="334"/>
      <c r="S824" s="334"/>
      <c r="T824" s="334"/>
      <c r="U824" s="334"/>
      <c r="V824" s="334"/>
      <c r="W824" s="334"/>
      <c r="X824" s="334"/>
      <c r="Y824" s="334"/>
      <c r="Z824" s="334"/>
      <c r="AA824" s="334"/>
      <c r="AB824" s="334"/>
      <c r="AC824" s="334"/>
      <c r="AD824" s="334"/>
      <c r="AE824" s="334"/>
      <c r="AF824" s="334"/>
      <c r="AG824" s="334"/>
      <c r="AH824" s="334"/>
      <c r="AI824" s="334"/>
      <c r="AJ824" s="334"/>
      <c r="AK824" s="334"/>
      <c r="AL824" s="334"/>
      <c r="AM824" s="334"/>
      <c r="AN824" s="334"/>
      <c r="AO824" s="334"/>
      <c r="AP824" s="334"/>
      <c r="AQ824" s="334"/>
      <c r="AR824" s="334"/>
      <c r="AS824" s="334"/>
      <c r="AT824" s="335"/>
    </row>
    <row r="825" spans="1:46" ht="21">
      <c r="A825" s="284"/>
      <c r="B825" s="233"/>
      <c r="C825" s="233"/>
      <c r="D825" s="233"/>
      <c r="E825" s="233"/>
      <c r="F825" s="233"/>
      <c r="G825" s="233"/>
      <c r="H825" s="233"/>
      <c r="I825" s="234"/>
      <c r="J825" s="233"/>
      <c r="K825" s="329"/>
      <c r="L825" s="339"/>
      <c r="M825" s="339"/>
      <c r="N825" s="339"/>
      <c r="O825" s="339"/>
      <c r="P825" s="339"/>
      <c r="Q825" s="340"/>
      <c r="R825" s="340"/>
      <c r="S825" s="340"/>
      <c r="T825" s="340"/>
      <c r="U825" s="340"/>
      <c r="V825" s="340"/>
      <c r="W825" s="340"/>
      <c r="X825" s="340"/>
      <c r="Y825" s="340"/>
      <c r="Z825" s="340"/>
      <c r="AA825" s="340"/>
      <c r="AB825" s="340"/>
      <c r="AC825" s="340"/>
      <c r="AD825" s="340"/>
      <c r="AE825" s="340"/>
      <c r="AF825" s="340"/>
      <c r="AG825" s="340"/>
      <c r="AH825" s="340"/>
      <c r="AI825" s="340"/>
      <c r="AJ825" s="340"/>
      <c r="AK825" s="340"/>
      <c r="AL825" s="340"/>
      <c r="AM825" s="340"/>
      <c r="AN825" s="340"/>
      <c r="AO825" s="340"/>
      <c r="AP825" s="340"/>
      <c r="AQ825" s="340"/>
      <c r="AR825" s="340"/>
      <c r="AS825" s="340"/>
      <c r="AT825" s="341"/>
    </row>
    <row r="826" spans="1:46" ht="21">
      <c r="A826" s="603"/>
      <c r="B826" s="604"/>
      <c r="C826" s="604"/>
      <c r="D826" s="604"/>
      <c r="E826" s="604"/>
      <c r="F826" s="604"/>
      <c r="G826" s="604"/>
      <c r="H826" s="604"/>
      <c r="I826" s="604"/>
      <c r="J826" s="235"/>
      <c r="K826" s="329"/>
      <c r="L826" s="339"/>
      <c r="M826" s="339"/>
      <c r="N826" s="339"/>
      <c r="O826" s="339"/>
      <c r="P826" s="339"/>
      <c r="Q826" s="340"/>
      <c r="R826" s="340"/>
      <c r="S826" s="340"/>
      <c r="T826" s="340"/>
      <c r="U826" s="340"/>
      <c r="V826" s="340"/>
      <c r="W826" s="340"/>
      <c r="X826" s="340"/>
      <c r="Y826" s="340"/>
      <c r="Z826" s="340"/>
      <c r="AA826" s="340"/>
      <c r="AB826" s="340"/>
      <c r="AC826" s="340"/>
      <c r="AD826" s="340"/>
      <c r="AE826" s="340"/>
      <c r="AF826" s="340"/>
      <c r="AG826" s="340"/>
      <c r="AH826" s="340"/>
      <c r="AI826" s="340"/>
      <c r="AJ826" s="340"/>
      <c r="AK826" s="340"/>
      <c r="AL826" s="340"/>
      <c r="AM826" s="340"/>
      <c r="AN826" s="340"/>
      <c r="AO826" s="340"/>
      <c r="AP826" s="340"/>
      <c r="AQ826" s="340"/>
      <c r="AR826" s="340"/>
      <c r="AS826" s="340"/>
      <c r="AT826" s="341"/>
    </row>
    <row r="827" spans="1:46" ht="42">
      <c r="A827" s="285" t="s">
        <v>123</v>
      </c>
      <c r="B827" s="605"/>
      <c r="C827" s="605"/>
      <c r="D827" s="605"/>
      <c r="E827" s="605"/>
      <c r="F827" s="605"/>
      <c r="G827" s="605"/>
      <c r="H827" s="605"/>
      <c r="I827" s="605"/>
      <c r="J827" s="605"/>
      <c r="K827" s="605"/>
      <c r="L827" s="605"/>
      <c r="M827" s="605"/>
      <c r="N827" s="605"/>
      <c r="O827" s="605"/>
      <c r="P827" s="605"/>
      <c r="Q827" s="605"/>
      <c r="R827" s="605"/>
      <c r="S827" s="605"/>
      <c r="T827" s="605"/>
      <c r="U827" s="605"/>
      <c r="V827" s="605"/>
      <c r="W827" s="605"/>
      <c r="X827" s="605"/>
      <c r="Y827" s="605"/>
      <c r="Z827" s="605"/>
      <c r="AA827" s="605"/>
      <c r="AB827" s="605"/>
      <c r="AC827" s="605"/>
      <c r="AD827" s="605"/>
      <c r="AE827" s="605"/>
      <c r="AF827" s="605"/>
      <c r="AG827" s="605"/>
      <c r="AH827" s="605"/>
      <c r="AI827" s="605"/>
      <c r="AJ827" s="605"/>
      <c r="AK827" s="605"/>
      <c r="AL827" s="605"/>
      <c r="AM827" s="605"/>
      <c r="AN827" s="605"/>
      <c r="AO827" s="605"/>
      <c r="AP827" s="605"/>
      <c r="AQ827" s="605"/>
      <c r="AR827" s="605"/>
      <c r="AS827" s="605"/>
      <c r="AT827" s="237"/>
    </row>
    <row r="828" spans="1:46" ht="21">
      <c r="A828" s="286"/>
      <c r="B828" s="606"/>
      <c r="C828" s="606"/>
      <c r="D828" s="606"/>
      <c r="E828" s="606"/>
      <c r="F828" s="606"/>
      <c r="G828" s="606"/>
      <c r="H828" s="606"/>
      <c r="I828" s="606"/>
      <c r="J828" s="606"/>
      <c r="K828" s="606"/>
      <c r="L828" s="606"/>
      <c r="M828" s="606"/>
      <c r="N828" s="606"/>
      <c r="O828" s="606"/>
      <c r="P828" s="606"/>
      <c r="Q828" s="606"/>
      <c r="R828" s="606"/>
      <c r="S828" s="606"/>
      <c r="T828" s="606"/>
      <c r="U828" s="606"/>
      <c r="V828" s="606"/>
      <c r="W828" s="606"/>
      <c r="X828" s="606"/>
      <c r="Y828" s="606"/>
      <c r="Z828" s="606"/>
      <c r="AA828" s="606"/>
      <c r="AB828" s="606"/>
      <c r="AC828" s="606"/>
      <c r="AD828" s="606"/>
      <c r="AE828" s="606"/>
      <c r="AF828" s="606"/>
      <c r="AG828" s="606"/>
      <c r="AH828" s="606"/>
      <c r="AI828" s="606"/>
      <c r="AJ828" s="606"/>
      <c r="AK828" s="606"/>
      <c r="AL828" s="606"/>
      <c r="AM828" s="606"/>
      <c r="AN828" s="606"/>
      <c r="AO828" s="606"/>
      <c r="AP828" s="606"/>
      <c r="AQ828" s="606"/>
      <c r="AR828" s="606"/>
      <c r="AS828" s="606"/>
      <c r="AT828" s="239"/>
    </row>
    <row r="829" spans="1:46" ht="21">
      <c r="A829" s="287"/>
      <c r="B829" s="607"/>
      <c r="C829" s="607"/>
      <c r="D829" s="607"/>
      <c r="E829" s="607"/>
      <c r="F829" s="607"/>
      <c r="G829" s="607"/>
      <c r="H829" s="607"/>
      <c r="I829" s="607"/>
      <c r="J829" s="607"/>
      <c r="K829" s="607"/>
      <c r="L829" s="607"/>
      <c r="M829" s="607"/>
      <c r="N829" s="607"/>
      <c r="O829" s="607"/>
      <c r="P829" s="607"/>
      <c r="Q829" s="607"/>
      <c r="R829" s="607"/>
      <c r="S829" s="607"/>
      <c r="T829" s="607"/>
      <c r="U829" s="607"/>
      <c r="V829" s="607"/>
      <c r="W829" s="607"/>
      <c r="X829" s="607"/>
      <c r="Y829" s="607"/>
      <c r="Z829" s="607"/>
      <c r="AA829" s="607"/>
      <c r="AB829" s="607"/>
      <c r="AC829" s="607"/>
      <c r="AD829" s="607"/>
      <c r="AE829" s="241"/>
      <c r="AF829" s="608" t="str">
        <f t="shared" ref="AF829" si="64">"Item    " &amp; C810 &amp; "    Página   1   de   1  "</f>
        <v xml:space="preserve">Item    6,7    Página   1   de   1  </v>
      </c>
      <c r="AG829" s="609"/>
      <c r="AH829" s="609"/>
      <c r="AI829" s="609"/>
      <c r="AJ829" s="609"/>
      <c r="AK829" s="609"/>
      <c r="AL829" s="609"/>
      <c r="AM829" s="609"/>
      <c r="AN829" s="609"/>
      <c r="AO829" s="609"/>
      <c r="AP829" s="609"/>
      <c r="AQ829" s="609"/>
      <c r="AR829" s="609"/>
      <c r="AS829" s="609"/>
      <c r="AT829" s="609"/>
    </row>
    <row r="830" spans="1:46" ht="21">
      <c r="A830" s="233"/>
      <c r="B830" s="233"/>
      <c r="C830" s="233"/>
      <c r="D830" s="233"/>
      <c r="E830" s="610" t="s">
        <v>75</v>
      </c>
      <c r="F830" s="610"/>
      <c r="G830" s="233"/>
      <c r="H830" s="242"/>
      <c r="I830" s="233"/>
      <c r="J830" s="233"/>
      <c r="K830" s="233"/>
      <c r="L830" s="233"/>
      <c r="M830" s="233"/>
      <c r="N830" s="233"/>
      <c r="O830" s="233"/>
      <c r="P830" s="233"/>
      <c r="Q830" s="233"/>
      <c r="R830" s="233"/>
      <c r="S830" s="233"/>
      <c r="T830" s="233"/>
      <c r="U830" s="233"/>
      <c r="V830" s="233"/>
      <c r="W830" s="233"/>
      <c r="X830" s="233"/>
      <c r="Y830" s="233"/>
      <c r="Z830" s="233"/>
      <c r="AA830" s="233"/>
      <c r="AB830" s="233"/>
      <c r="AC830" s="233"/>
      <c r="AD830" s="233"/>
      <c r="AE830" s="233"/>
      <c r="AF830" s="233"/>
      <c r="AG830" s="233"/>
      <c r="AH830" s="233"/>
      <c r="AI830" s="233"/>
      <c r="AJ830" s="233"/>
      <c r="AK830" s="242"/>
      <c r="AL830" s="242"/>
      <c r="AM830" s="242"/>
      <c r="AN830" s="242"/>
      <c r="AO830" s="242"/>
      <c r="AP830" s="242"/>
      <c r="AQ830" s="242"/>
      <c r="AR830" s="242"/>
      <c r="AS830" s="242"/>
      <c r="AT830" s="242"/>
    </row>
    <row r="831" spans="1:46" ht="21">
      <c r="A831" s="233"/>
      <c r="B831" s="233"/>
      <c r="C831" s="233"/>
      <c r="D831" s="233"/>
      <c r="E831" s="233"/>
      <c r="F831" s="233"/>
      <c r="G831" s="233"/>
      <c r="H831" s="242"/>
      <c r="I831" s="233"/>
      <c r="J831" s="233"/>
      <c r="K831" s="233"/>
      <c r="L831" s="233"/>
      <c r="M831" s="233"/>
      <c r="N831" s="233"/>
      <c r="O831" s="233"/>
      <c r="P831" s="233"/>
      <c r="Q831" s="233"/>
      <c r="R831" s="233"/>
      <c r="S831" s="233"/>
      <c r="T831" s="233"/>
      <c r="U831" s="233"/>
      <c r="V831" s="233"/>
      <c r="W831" s="233"/>
      <c r="X831" s="233"/>
      <c r="Y831" s="233"/>
      <c r="Z831" s="233"/>
      <c r="AA831" s="233"/>
      <c r="AB831" s="233"/>
      <c r="AC831" s="233"/>
      <c r="AD831" s="233"/>
      <c r="AE831" s="233"/>
      <c r="AF831" s="233"/>
      <c r="AG831" s="233"/>
      <c r="AH831" s="233"/>
      <c r="AI831" s="233"/>
      <c r="AJ831" s="233"/>
      <c r="AK831" s="242"/>
      <c r="AL831" s="242"/>
      <c r="AM831" s="242"/>
      <c r="AN831" s="242"/>
      <c r="AO831" s="242"/>
      <c r="AP831" s="242"/>
      <c r="AQ831" s="242"/>
      <c r="AR831" s="242"/>
      <c r="AS831" s="242"/>
      <c r="AT831" s="242"/>
    </row>
    <row r="832" spans="1:46" ht="21">
      <c r="A832" s="233"/>
      <c r="B832" s="233"/>
      <c r="C832" s="233"/>
      <c r="D832" s="233"/>
      <c r="E832" s="233"/>
      <c r="F832" s="233"/>
      <c r="G832" s="233"/>
      <c r="H832" s="242"/>
      <c r="I832" s="233"/>
      <c r="J832" s="233"/>
      <c r="K832" s="233"/>
      <c r="L832" s="233"/>
      <c r="M832" s="233"/>
      <c r="N832" s="233"/>
      <c r="O832" s="233"/>
      <c r="P832" s="233"/>
      <c r="Q832" s="233"/>
      <c r="R832" s="233"/>
      <c r="S832" s="233"/>
      <c r="T832" s="233"/>
      <c r="U832" s="233"/>
      <c r="V832" s="233"/>
      <c r="W832" s="233"/>
      <c r="X832" s="233"/>
      <c r="Y832" s="233"/>
      <c r="Z832" s="233"/>
      <c r="AA832" s="233"/>
      <c r="AB832" s="233"/>
      <c r="AC832" s="233"/>
      <c r="AD832" s="233"/>
      <c r="AE832" s="233"/>
      <c r="AF832" s="233"/>
      <c r="AG832" s="233"/>
      <c r="AH832" s="233"/>
      <c r="AI832" s="233"/>
      <c r="AJ832" s="233"/>
      <c r="AK832" s="242"/>
      <c r="AL832" s="242"/>
      <c r="AM832" s="242"/>
      <c r="AN832" s="242"/>
      <c r="AO832" s="242"/>
      <c r="AP832" s="242"/>
      <c r="AQ832" s="242"/>
      <c r="AR832" s="242"/>
      <c r="AS832" s="242"/>
      <c r="AT832" s="242"/>
    </row>
    <row r="833" spans="1:46" ht="21">
      <c r="A833" s="244"/>
      <c r="B833" s="244"/>
      <c r="C833" s="245"/>
      <c r="D833" s="246"/>
      <c r="E833" s="247"/>
      <c r="F833" s="248"/>
      <c r="G833" s="248"/>
      <c r="H833" s="249"/>
      <c r="I833" s="248"/>
      <c r="J833" s="244"/>
      <c r="K833" s="244"/>
      <c r="L833" s="244"/>
      <c r="M833" s="244"/>
      <c r="N833" s="244"/>
      <c r="O833" s="244"/>
      <c r="P833" s="244"/>
      <c r="Q833" s="244"/>
      <c r="R833" s="244"/>
      <c r="S833" s="244"/>
      <c r="T833" s="244"/>
      <c r="U833" s="244"/>
      <c r="V833" s="244"/>
      <c r="W833" s="244"/>
      <c r="X833" s="244"/>
      <c r="Y833" s="244"/>
      <c r="Z833" s="244"/>
      <c r="AA833" s="244"/>
      <c r="AB833" s="244"/>
      <c r="AC833" s="244"/>
      <c r="AD833" s="244"/>
      <c r="AE833" s="244"/>
      <c r="AF833" s="244"/>
      <c r="AG833" s="244"/>
      <c r="AH833" s="244"/>
      <c r="AI833" s="244"/>
      <c r="AJ833" s="244"/>
      <c r="AK833" s="250"/>
      <c r="AL833" s="250"/>
      <c r="AM833" s="250"/>
      <c r="AN833" s="250"/>
      <c r="AO833" s="250"/>
      <c r="AP833" s="250"/>
      <c r="AQ833" s="250"/>
      <c r="AR833" s="250"/>
      <c r="AS833" s="250"/>
      <c r="AT833" s="250"/>
    </row>
    <row r="834" spans="1:46" ht="21">
      <c r="A834" s="244"/>
      <c r="B834" s="611"/>
      <c r="C834" s="611"/>
      <c r="D834" s="611"/>
      <c r="E834" s="251"/>
      <c r="F834" s="659" t="str">
        <f>+F805</f>
        <v>ARQ. ANTONIO RUIZ TOVAR</v>
      </c>
      <c r="G834" s="659"/>
      <c r="H834" s="659"/>
      <c r="I834" s="659"/>
      <c r="J834" s="252"/>
      <c r="K834" s="252"/>
      <c r="L834" s="252"/>
      <c r="M834" s="252"/>
      <c r="N834" s="252"/>
      <c r="O834" s="252"/>
      <c r="P834" s="252"/>
      <c r="Q834" s="252"/>
      <c r="R834" s="252"/>
      <c r="S834" s="252"/>
      <c r="T834" s="252"/>
      <c r="U834" s="252"/>
      <c r="V834" s="252"/>
      <c r="W834" s="252"/>
      <c r="X834" s="252"/>
      <c r="Y834" s="252"/>
      <c r="Z834" s="244"/>
      <c r="AA834" s="244"/>
      <c r="AB834" s="244"/>
      <c r="AC834" s="244"/>
      <c r="AD834" s="244"/>
      <c r="AE834" s="244"/>
      <c r="AF834" s="244"/>
      <c r="AG834" s="244"/>
      <c r="AH834" s="244"/>
      <c r="AI834" s="244"/>
      <c r="AJ834" s="244"/>
      <c r="AK834" s="244"/>
      <c r="AL834" s="244"/>
      <c r="AM834" s="244"/>
      <c r="AN834" s="244"/>
      <c r="AO834" s="244"/>
      <c r="AP834" s="244"/>
      <c r="AQ834" s="244"/>
      <c r="AR834" s="244"/>
      <c r="AS834" s="244"/>
      <c r="AT834" s="244"/>
    </row>
    <row r="835" spans="1:46" ht="21.6" thickBot="1">
      <c r="A835" s="288"/>
      <c r="B835" s="613"/>
      <c r="C835" s="613"/>
      <c r="D835" s="613"/>
      <c r="E835" s="613"/>
      <c r="F835" s="614" t="str">
        <f>+F806</f>
        <v>PROFESIONAL UNIVERSITARIO</v>
      </c>
      <c r="G835" s="614"/>
      <c r="H835" s="614"/>
      <c r="I835" s="614"/>
      <c r="J835" s="289"/>
      <c r="K835" s="289"/>
      <c r="L835" s="289"/>
      <c r="M835" s="289"/>
      <c r="N835" s="289"/>
      <c r="O835" s="289"/>
      <c r="P835" s="289"/>
      <c r="Q835" s="289"/>
      <c r="R835" s="289"/>
      <c r="S835" s="289"/>
      <c r="T835" s="289"/>
      <c r="U835" s="289"/>
      <c r="V835" s="289"/>
      <c r="W835" s="289"/>
      <c r="X835" s="289"/>
      <c r="Y835" s="289"/>
      <c r="Z835" s="288"/>
      <c r="AA835" s="288"/>
      <c r="AB835" s="288"/>
      <c r="AC835" s="288"/>
      <c r="AD835" s="288"/>
      <c r="AE835" s="288"/>
      <c r="AF835" s="288"/>
      <c r="AG835" s="288"/>
      <c r="AH835" s="288"/>
      <c r="AI835" s="288"/>
      <c r="AJ835" s="288"/>
      <c r="AK835" s="288"/>
      <c r="AL835" s="288"/>
      <c r="AM835" s="288"/>
      <c r="AN835" s="288"/>
      <c r="AO835" s="288"/>
      <c r="AP835" s="288"/>
      <c r="AQ835" s="288"/>
      <c r="AR835" s="288"/>
      <c r="AS835" s="288"/>
      <c r="AT835" s="288"/>
    </row>
    <row r="836" spans="1:46" ht="22.2" thickTop="1" thickBot="1">
      <c r="A836" s="244"/>
      <c r="B836" s="250"/>
      <c r="C836" s="250"/>
      <c r="D836" s="250"/>
      <c r="E836" s="250"/>
      <c r="F836" s="257"/>
      <c r="G836" s="257"/>
      <c r="H836" s="257"/>
      <c r="I836" s="257"/>
      <c r="J836" s="252"/>
      <c r="K836" s="252"/>
      <c r="L836" s="252"/>
      <c r="M836" s="252"/>
      <c r="N836" s="252"/>
      <c r="O836" s="252"/>
      <c r="P836" s="252"/>
      <c r="Q836" s="252"/>
      <c r="R836" s="252"/>
      <c r="S836" s="252"/>
      <c r="T836" s="252"/>
      <c r="U836" s="252"/>
      <c r="V836" s="252"/>
      <c r="W836" s="252"/>
      <c r="X836" s="252"/>
      <c r="Y836" s="252"/>
      <c r="Z836" s="244"/>
      <c r="AA836" s="244"/>
      <c r="AB836" s="244"/>
      <c r="AC836" s="244"/>
      <c r="AD836" s="244"/>
      <c r="AE836" s="244"/>
      <c r="AF836" s="244"/>
      <c r="AG836" s="244"/>
      <c r="AH836" s="244"/>
      <c r="AI836" s="244"/>
      <c r="AJ836" s="244"/>
      <c r="AK836" s="244"/>
      <c r="AL836" s="244"/>
      <c r="AM836" s="244"/>
      <c r="AN836" s="244"/>
      <c r="AO836" s="244"/>
      <c r="AP836" s="244"/>
      <c r="AQ836" s="244"/>
      <c r="AR836" s="244"/>
      <c r="AS836" s="244"/>
      <c r="AT836" s="244"/>
    </row>
    <row r="837" spans="1:46" ht="21.6" thickTop="1">
      <c r="A837" s="272" t="s">
        <v>107</v>
      </c>
      <c r="B837" s="273"/>
      <c r="C837" s="274"/>
      <c r="D837" s="275"/>
      <c r="E837" s="276"/>
      <c r="F837" s="276"/>
      <c r="G837" s="277"/>
      <c r="H837" s="278"/>
      <c r="I837" s="277"/>
      <c r="J837" s="279"/>
      <c r="K837" s="279"/>
      <c r="L837" s="279"/>
      <c r="M837" s="279"/>
      <c r="N837" s="279"/>
      <c r="O837" s="279"/>
      <c r="P837" s="279"/>
      <c r="Q837" s="279"/>
      <c r="R837" s="279"/>
      <c r="S837" s="279"/>
      <c r="T837" s="279"/>
      <c r="U837" s="279"/>
      <c r="V837" s="279"/>
      <c r="W837" s="279"/>
      <c r="X837" s="279"/>
      <c r="Y837" s="279"/>
      <c r="Z837" s="277"/>
      <c r="AA837" s="277"/>
      <c r="AB837" s="277"/>
      <c r="AC837" s="277"/>
      <c r="AD837" s="277"/>
      <c r="AE837" s="277"/>
      <c r="AF837" s="277"/>
      <c r="AG837" s="277"/>
      <c r="AH837" s="277"/>
      <c r="AI837" s="277"/>
      <c r="AJ837" s="277"/>
      <c r="AK837" s="277"/>
      <c r="AL837" s="277"/>
      <c r="AM837" s="277"/>
      <c r="AN837" s="277"/>
      <c r="AO837" s="277"/>
      <c r="AP837" s="277"/>
      <c r="AQ837" s="277"/>
      <c r="AR837" s="277"/>
      <c r="AS837" s="277"/>
      <c r="AT837" s="277"/>
    </row>
    <row r="838" spans="1:46" ht="21">
      <c r="A838" s="640" t="s">
        <v>109</v>
      </c>
      <c r="B838" s="640"/>
      <c r="C838" s="641" t="str">
        <f>+'PRESUPUESTO GENERAL'!B46</f>
        <v>CUBIERTA</v>
      </c>
      <c r="D838" s="642"/>
      <c r="E838" s="643"/>
      <c r="F838" s="643"/>
      <c r="G838" s="643"/>
      <c r="H838" s="643"/>
      <c r="I838" s="643"/>
      <c r="J838" s="643"/>
      <c r="K838" s="643"/>
      <c r="L838" s="643"/>
      <c r="M838" s="643"/>
      <c r="N838" s="643"/>
      <c r="O838" s="643"/>
      <c r="P838" s="643"/>
      <c r="Q838" s="643"/>
      <c r="R838" s="643"/>
      <c r="S838" s="643"/>
      <c r="T838" s="643"/>
      <c r="U838" s="643"/>
      <c r="V838" s="643"/>
      <c r="W838" s="643"/>
      <c r="X838" s="643"/>
      <c r="Y838" s="643"/>
      <c r="Z838" s="643"/>
      <c r="AA838" s="643"/>
      <c r="AB838" s="643"/>
      <c r="AC838" s="643"/>
      <c r="AD838" s="643"/>
      <c r="AE838" s="643"/>
      <c r="AF838" s="644"/>
      <c r="AG838" s="645" t="s">
        <v>8</v>
      </c>
      <c r="AH838" s="646"/>
      <c r="AI838" s="646"/>
      <c r="AJ838" s="646"/>
      <c r="AK838" s="646"/>
      <c r="AL838" s="646"/>
      <c r="AM838" s="647"/>
      <c r="AN838" s="648" t="str">
        <f>+'PRESUPUESTO GENERAL'!C55</f>
        <v>M2</v>
      </c>
      <c r="AO838" s="649"/>
      <c r="AP838" s="649"/>
      <c r="AQ838" s="649"/>
      <c r="AR838" s="649"/>
      <c r="AS838" s="649"/>
      <c r="AT838" s="650"/>
    </row>
    <row r="839" spans="1:46" ht="21">
      <c r="A839" s="651" t="s">
        <v>110</v>
      </c>
      <c r="B839" s="651"/>
      <c r="C839" s="211">
        <f>+'PRESUPUESTO GENERAL'!A47</f>
        <v>7.1</v>
      </c>
      <c r="D839" s="652" t="str">
        <f>+'PRESUPUESTO GENERAL'!B47</f>
        <v>Cubierta en Teja arquitectonica master 1000 Cal. 28</v>
      </c>
      <c r="E839" s="653"/>
      <c r="F839" s="653"/>
      <c r="G839" s="653"/>
      <c r="H839" s="653"/>
      <c r="I839" s="653"/>
      <c r="J839" s="653"/>
      <c r="K839" s="653"/>
      <c r="L839" s="653"/>
      <c r="M839" s="653"/>
      <c r="N839" s="653"/>
      <c r="O839" s="653"/>
      <c r="P839" s="653"/>
      <c r="Q839" s="653"/>
      <c r="R839" s="653"/>
      <c r="S839" s="653"/>
      <c r="T839" s="653"/>
      <c r="U839" s="653"/>
      <c r="V839" s="653"/>
      <c r="W839" s="653"/>
      <c r="X839" s="653"/>
      <c r="Y839" s="653"/>
      <c r="Z839" s="653"/>
      <c r="AA839" s="653"/>
      <c r="AB839" s="653"/>
      <c r="AC839" s="653"/>
      <c r="AD839" s="653"/>
      <c r="AE839" s="653"/>
      <c r="AF839" s="654"/>
      <c r="AG839" s="645" t="s">
        <v>111</v>
      </c>
      <c r="AH839" s="646"/>
      <c r="AI839" s="646"/>
      <c r="AJ839" s="646"/>
      <c r="AK839" s="646"/>
      <c r="AL839" s="646"/>
      <c r="AM839" s="647"/>
      <c r="AN839" s="655"/>
      <c r="AO839" s="649"/>
      <c r="AP839" s="649"/>
      <c r="AQ839" s="649"/>
      <c r="AR839" s="649"/>
      <c r="AS839" s="649"/>
      <c r="AT839" s="650"/>
    </row>
    <row r="840" spans="1:46" ht="21">
      <c r="A840" s="213"/>
      <c r="B840" s="213"/>
      <c r="C840" s="213"/>
      <c r="D840" s="213"/>
      <c r="E840" s="213"/>
      <c r="F840" s="213"/>
      <c r="G840" s="213"/>
      <c r="H840" s="214"/>
      <c r="I840" s="213"/>
      <c r="J840" s="213"/>
      <c r="K840" s="627"/>
      <c r="L840" s="627"/>
      <c r="M840" s="627"/>
      <c r="N840" s="627"/>
      <c r="O840" s="627"/>
      <c r="P840" s="627"/>
      <c r="Q840" s="627"/>
      <c r="R840" s="627"/>
      <c r="S840" s="627"/>
      <c r="T840" s="627"/>
      <c r="U840" s="627"/>
      <c r="V840" s="627"/>
      <c r="W840" s="627"/>
      <c r="X840" s="627"/>
      <c r="Y840" s="627"/>
      <c r="Z840" s="627"/>
      <c r="AA840" s="628"/>
      <c r="AB840" s="627"/>
      <c r="AC840" s="627"/>
      <c r="AD840" s="627"/>
      <c r="AE840" s="627"/>
      <c r="AF840" s="627"/>
      <c r="AG840" s="627"/>
      <c r="AH840" s="627"/>
      <c r="AI840" s="627"/>
      <c r="AJ840" s="627"/>
      <c r="AK840" s="627"/>
      <c r="AL840" s="627"/>
      <c r="AM840" s="627"/>
      <c r="AN840" s="627"/>
      <c r="AO840" s="627"/>
      <c r="AP840" s="627"/>
      <c r="AQ840" s="627"/>
      <c r="AR840" s="627"/>
      <c r="AS840" s="627"/>
      <c r="AT840" s="627"/>
    </row>
    <row r="841" spans="1:46" ht="21">
      <c r="A841" s="629" t="s">
        <v>112</v>
      </c>
      <c r="B841" s="610"/>
      <c r="C841" s="630" t="s">
        <v>113</v>
      </c>
      <c r="D841" s="630"/>
      <c r="E841" s="630"/>
      <c r="F841" s="630"/>
      <c r="G841" s="630" t="s">
        <v>114</v>
      </c>
      <c r="H841" s="631" t="s">
        <v>115</v>
      </c>
      <c r="I841" s="630" t="s">
        <v>116</v>
      </c>
      <c r="J841" s="630" t="s">
        <v>64</v>
      </c>
      <c r="K841" s="633"/>
      <c r="L841" s="633"/>
      <c r="M841" s="633"/>
      <c r="N841" s="633"/>
      <c r="O841" s="633"/>
      <c r="P841" s="633"/>
      <c r="Q841" s="633"/>
      <c r="R841" s="633"/>
      <c r="S841" s="633"/>
      <c r="T841" s="633"/>
      <c r="U841" s="633"/>
      <c r="V841" s="633"/>
      <c r="W841" s="633"/>
      <c r="X841" s="633"/>
      <c r="Y841" s="633"/>
      <c r="Z841" s="633"/>
      <c r="AA841" s="633"/>
      <c r="AB841" s="633"/>
      <c r="AC841" s="633"/>
      <c r="AD841" s="633"/>
      <c r="AE841" s="633"/>
      <c r="AF841" s="633"/>
      <c r="AG841" s="633"/>
      <c r="AH841" s="633"/>
      <c r="AI841" s="633"/>
      <c r="AJ841" s="633"/>
      <c r="AK841" s="633"/>
      <c r="AL841" s="633"/>
      <c r="AM841" s="633"/>
      <c r="AN841" s="633"/>
      <c r="AO841" s="633"/>
      <c r="AP841" s="633"/>
      <c r="AQ841" s="633"/>
      <c r="AR841" s="633"/>
      <c r="AS841" s="633"/>
      <c r="AT841" s="633"/>
    </row>
    <row r="842" spans="1:46" ht="21">
      <c r="A842" s="603"/>
      <c r="B842" s="604"/>
      <c r="C842" s="215" t="s">
        <v>117</v>
      </c>
      <c r="D842" s="215" t="s">
        <v>118</v>
      </c>
      <c r="E842" s="215" t="s">
        <v>119</v>
      </c>
      <c r="F842" s="215" t="s">
        <v>120</v>
      </c>
      <c r="G842" s="630"/>
      <c r="H842" s="632"/>
      <c r="I842" s="630"/>
      <c r="J842" s="630"/>
      <c r="K842" s="633"/>
      <c r="L842" s="633"/>
      <c r="M842" s="633"/>
      <c r="N842" s="633"/>
      <c r="O842" s="633"/>
      <c r="P842" s="633"/>
      <c r="Q842" s="633"/>
      <c r="R842" s="633"/>
      <c r="S842" s="633"/>
      <c r="T842" s="633"/>
      <c r="U842" s="633"/>
      <c r="V842" s="633"/>
      <c r="W842" s="633"/>
      <c r="X842" s="633"/>
      <c r="Y842" s="633"/>
      <c r="Z842" s="633"/>
      <c r="AA842" s="633"/>
      <c r="AB842" s="633"/>
      <c r="AC842" s="633"/>
      <c r="AD842" s="633"/>
      <c r="AE842" s="633"/>
      <c r="AF842" s="633"/>
      <c r="AG842" s="633"/>
      <c r="AH842" s="633"/>
      <c r="AI842" s="633"/>
      <c r="AJ842" s="633"/>
      <c r="AK842" s="633"/>
      <c r="AL842" s="633"/>
      <c r="AM842" s="633"/>
      <c r="AN842" s="633"/>
      <c r="AO842" s="633"/>
      <c r="AP842" s="633"/>
      <c r="AQ842" s="633"/>
      <c r="AR842" s="633"/>
      <c r="AS842" s="633"/>
      <c r="AT842" s="633"/>
    </row>
    <row r="843" spans="1:46" ht="21">
      <c r="A843" s="634"/>
      <c r="B843" s="635"/>
      <c r="C843" s="638"/>
      <c r="D843" s="638"/>
      <c r="E843" s="638"/>
      <c r="F843" s="638"/>
      <c r="G843" s="638"/>
      <c r="H843" s="638"/>
      <c r="I843" s="638"/>
      <c r="J843" s="638"/>
      <c r="K843" s="333"/>
      <c r="L843" s="334"/>
      <c r="M843" s="334"/>
      <c r="N843" s="334"/>
      <c r="O843" s="334"/>
      <c r="P843" s="334"/>
      <c r="Q843" s="334"/>
      <c r="R843" s="334"/>
      <c r="S843" s="334"/>
      <c r="T843" s="334"/>
      <c r="U843" s="334"/>
      <c r="V843" s="334"/>
      <c r="W843" s="334"/>
      <c r="X843" s="334"/>
      <c r="Y843" s="334"/>
      <c r="Z843" s="334"/>
      <c r="AA843" s="334"/>
      <c r="AB843" s="334"/>
      <c r="AC843" s="334"/>
      <c r="AD843" s="334"/>
      <c r="AE843" s="334"/>
      <c r="AF843" s="334"/>
      <c r="AG843" s="334"/>
      <c r="AH843" s="334"/>
      <c r="AI843" s="334"/>
      <c r="AJ843" s="334"/>
      <c r="AK843" s="334"/>
      <c r="AL843" s="334"/>
      <c r="AM843" s="334"/>
      <c r="AN843" s="334"/>
      <c r="AO843" s="334"/>
      <c r="AP843" s="334"/>
      <c r="AQ843" s="334"/>
      <c r="AR843" s="334"/>
      <c r="AS843" s="334"/>
      <c r="AT843" s="335"/>
    </row>
    <row r="844" spans="1:46" ht="21">
      <c r="A844" s="636"/>
      <c r="B844" s="637"/>
      <c r="C844" s="639"/>
      <c r="D844" s="639"/>
      <c r="E844" s="639"/>
      <c r="F844" s="639"/>
      <c r="G844" s="639"/>
      <c r="H844" s="639"/>
      <c r="I844" s="639"/>
      <c r="J844" s="639"/>
      <c r="K844" s="333"/>
      <c r="L844" s="334"/>
      <c r="M844" s="334"/>
      <c r="N844" s="334"/>
      <c r="O844" s="334"/>
      <c r="P844" s="334"/>
      <c r="Q844" s="334"/>
      <c r="R844" s="334"/>
      <c r="S844" s="334"/>
      <c r="T844" s="334"/>
      <c r="U844" s="334"/>
      <c r="V844" s="334"/>
      <c r="W844" s="334"/>
      <c r="X844" s="334"/>
      <c r="Y844" s="334"/>
      <c r="Z844" s="334"/>
      <c r="AA844" s="334"/>
      <c r="AB844" s="334"/>
      <c r="AC844" s="334"/>
      <c r="AD844" s="334"/>
      <c r="AE844" s="334"/>
      <c r="AF844" s="334"/>
      <c r="AG844" s="334"/>
      <c r="AH844" s="334"/>
      <c r="AI844" s="334"/>
      <c r="AJ844" s="334"/>
      <c r="AK844" s="334"/>
      <c r="AL844" s="334"/>
      <c r="AM844" s="334"/>
      <c r="AN844" s="334"/>
      <c r="AO844" s="334"/>
      <c r="AP844" s="334"/>
      <c r="AQ844" s="334"/>
      <c r="AR844" s="334"/>
      <c r="AS844" s="334"/>
      <c r="AT844" s="335"/>
    </row>
    <row r="845" spans="1:46" ht="21">
      <c r="A845" s="656" t="s">
        <v>135</v>
      </c>
      <c r="B845" s="660"/>
      <c r="C845" s="620">
        <v>10.5</v>
      </c>
      <c r="D845" s="620">
        <v>6.5</v>
      </c>
      <c r="E845" s="622"/>
      <c r="F845" s="620"/>
      <c r="G845" s="661">
        <f>C845*D845</f>
        <v>68.25</v>
      </c>
      <c r="H845" s="620">
        <v>1</v>
      </c>
      <c r="I845" s="620" t="s">
        <v>5</v>
      </c>
      <c r="J845" s="743">
        <f>G845*H845</f>
        <v>68.25</v>
      </c>
      <c r="K845" s="333"/>
      <c r="L845" s="334"/>
      <c r="M845" s="334"/>
      <c r="N845" s="334"/>
      <c r="O845" s="334"/>
      <c r="P845" s="334"/>
      <c r="Q845" s="334"/>
      <c r="R845" s="334"/>
      <c r="S845" s="334"/>
      <c r="T845" s="334"/>
      <c r="U845" s="334"/>
      <c r="V845" s="334"/>
      <c r="W845" s="334"/>
      <c r="X845" s="334"/>
      <c r="Y845" s="334"/>
      <c r="Z845" s="334"/>
      <c r="AA845" s="334"/>
      <c r="AB845" s="334"/>
      <c r="AC845" s="334"/>
      <c r="AD845" s="334"/>
      <c r="AE845" s="334"/>
      <c r="AF845" s="334"/>
      <c r="AG845" s="334"/>
      <c r="AH845" s="334"/>
      <c r="AI845" s="334"/>
      <c r="AJ845" s="334"/>
      <c r="AK845" s="334"/>
      <c r="AL845" s="334"/>
      <c r="AM845" s="334"/>
      <c r="AN845" s="334"/>
      <c r="AO845" s="334"/>
      <c r="AP845" s="334"/>
      <c r="AQ845" s="334"/>
      <c r="AR845" s="334"/>
      <c r="AS845" s="334"/>
      <c r="AT845" s="335"/>
    </row>
    <row r="846" spans="1:46" ht="21">
      <c r="A846" s="617"/>
      <c r="B846" s="618"/>
      <c r="C846" s="621"/>
      <c r="D846" s="621"/>
      <c r="E846" s="623"/>
      <c r="F846" s="621"/>
      <c r="G846" s="620"/>
      <c r="H846" s="621"/>
      <c r="I846" s="621"/>
      <c r="J846" s="744"/>
      <c r="K846" s="333"/>
      <c r="L846" s="334"/>
      <c r="M846" s="334"/>
      <c r="N846" s="334"/>
      <c r="O846" s="334"/>
      <c r="P846" s="334"/>
      <c r="Q846" s="334"/>
      <c r="R846" s="334"/>
      <c r="S846" s="334"/>
      <c r="T846" s="334"/>
      <c r="U846" s="334"/>
      <c r="V846" s="334"/>
      <c r="W846" s="334"/>
      <c r="X846" s="334"/>
      <c r="Y846" s="334"/>
      <c r="Z846" s="334"/>
      <c r="AA846" s="334"/>
      <c r="AB846" s="334"/>
      <c r="AC846" s="334"/>
      <c r="AD846" s="334"/>
      <c r="AE846" s="334"/>
      <c r="AF846" s="334"/>
      <c r="AG846" s="334"/>
      <c r="AH846" s="334"/>
      <c r="AI846" s="334"/>
      <c r="AJ846" s="334"/>
      <c r="AK846" s="334"/>
      <c r="AL846" s="334"/>
      <c r="AM846" s="334"/>
      <c r="AN846" s="334"/>
      <c r="AO846" s="334"/>
      <c r="AP846" s="334"/>
      <c r="AQ846" s="334"/>
      <c r="AR846" s="334"/>
      <c r="AS846" s="334"/>
      <c r="AT846" s="335"/>
    </row>
    <row r="847" spans="1:46" ht="21">
      <c r="A847" s="656"/>
      <c r="B847" s="660"/>
      <c r="C847" s="620"/>
      <c r="D847" s="620"/>
      <c r="E847" s="622"/>
      <c r="F847" s="620"/>
      <c r="G847" s="661"/>
      <c r="H847" s="620"/>
      <c r="I847" s="620"/>
      <c r="J847" s="743"/>
      <c r="K847" s="333"/>
      <c r="L847" s="334"/>
      <c r="M847" s="334"/>
      <c r="N847" s="334"/>
      <c r="O847" s="334"/>
      <c r="P847" s="334"/>
      <c r="Q847" s="334"/>
      <c r="R847" s="334"/>
      <c r="S847" s="334"/>
      <c r="T847" s="334"/>
      <c r="U847" s="334"/>
      <c r="V847" s="334"/>
      <c r="W847" s="334"/>
      <c r="X847" s="334"/>
      <c r="Y847" s="334"/>
      <c r="Z847" s="334"/>
      <c r="AA847" s="334"/>
      <c r="AB847" s="334"/>
      <c r="AC847" s="334"/>
      <c r="AD847" s="334"/>
      <c r="AE847" s="334"/>
      <c r="AF847" s="334"/>
      <c r="AG847" s="334"/>
      <c r="AH847" s="334"/>
      <c r="AI847" s="334"/>
      <c r="AJ847" s="334"/>
      <c r="AK847" s="334"/>
      <c r="AL847" s="334"/>
      <c r="AM847" s="334"/>
      <c r="AN847" s="334"/>
      <c r="AO847" s="334"/>
      <c r="AP847" s="334"/>
      <c r="AQ847" s="334"/>
      <c r="AR847" s="334"/>
      <c r="AS847" s="334"/>
      <c r="AT847" s="335"/>
    </row>
    <row r="848" spans="1:46" ht="21">
      <c r="A848" s="617"/>
      <c r="B848" s="618"/>
      <c r="C848" s="621"/>
      <c r="D848" s="621"/>
      <c r="E848" s="623"/>
      <c r="F848" s="621"/>
      <c r="G848" s="620"/>
      <c r="H848" s="621"/>
      <c r="I848" s="621"/>
      <c r="J848" s="744"/>
      <c r="K848" s="333"/>
      <c r="L848" s="334"/>
      <c r="M848" s="334"/>
      <c r="N848" s="334"/>
      <c r="O848" s="334"/>
      <c r="P848" s="334"/>
      <c r="Q848" s="334"/>
      <c r="R848" s="334"/>
      <c r="S848" s="334"/>
      <c r="T848" s="334"/>
      <c r="U848" s="334"/>
      <c r="V848" s="334"/>
      <c r="W848" s="334"/>
      <c r="X848" s="334"/>
      <c r="Y848" s="334"/>
      <c r="Z848" s="334"/>
      <c r="AA848" s="334"/>
      <c r="AB848" s="334"/>
      <c r="AC848" s="334"/>
      <c r="AD848" s="334"/>
      <c r="AE848" s="334"/>
      <c r="AF848" s="334"/>
      <c r="AG848" s="334"/>
      <c r="AH848" s="334"/>
      <c r="AI848" s="334"/>
      <c r="AJ848" s="334"/>
      <c r="AK848" s="334"/>
      <c r="AL848" s="334"/>
      <c r="AM848" s="334"/>
      <c r="AN848" s="334"/>
      <c r="AO848" s="334"/>
      <c r="AP848" s="334"/>
      <c r="AQ848" s="334"/>
      <c r="AR848" s="334"/>
      <c r="AS848" s="334"/>
      <c r="AT848" s="335"/>
    </row>
    <row r="849" spans="1:46" ht="21">
      <c r="A849" s="656"/>
      <c r="B849" s="660"/>
      <c r="C849" s="736"/>
      <c r="D849" s="677"/>
      <c r="E849" s="622"/>
      <c r="F849" s="620"/>
      <c r="G849" s="661"/>
      <c r="H849" s="620"/>
      <c r="I849" s="620"/>
      <c r="J849" s="743"/>
      <c r="K849" s="333"/>
      <c r="L849" s="334"/>
      <c r="M849" s="334"/>
      <c r="N849" s="334"/>
      <c r="O849" s="334"/>
      <c r="P849" s="334"/>
      <c r="Q849" s="334"/>
      <c r="R849" s="334"/>
      <c r="S849" s="334"/>
      <c r="T849" s="334"/>
      <c r="U849" s="334"/>
      <c r="V849" s="334"/>
      <c r="W849" s="334"/>
      <c r="X849" s="334"/>
      <c r="Y849" s="334"/>
      <c r="Z849" s="334"/>
      <c r="AA849" s="334"/>
      <c r="AB849" s="334"/>
      <c r="AC849" s="334"/>
      <c r="AD849" s="334"/>
      <c r="AE849" s="334"/>
      <c r="AF849" s="334"/>
      <c r="AG849" s="334"/>
      <c r="AH849" s="334"/>
      <c r="AI849" s="334"/>
      <c r="AJ849" s="334"/>
      <c r="AK849" s="334"/>
      <c r="AL849" s="334"/>
      <c r="AM849" s="334"/>
      <c r="AN849" s="334"/>
      <c r="AO849" s="334"/>
      <c r="AP849" s="334"/>
      <c r="AQ849" s="334"/>
      <c r="AR849" s="334"/>
      <c r="AS849" s="334"/>
      <c r="AT849" s="335"/>
    </row>
    <row r="850" spans="1:46" ht="21">
      <c r="A850" s="617"/>
      <c r="B850" s="618"/>
      <c r="C850" s="677"/>
      <c r="D850" s="678"/>
      <c r="E850" s="623"/>
      <c r="F850" s="621"/>
      <c r="G850" s="620"/>
      <c r="H850" s="621"/>
      <c r="I850" s="621"/>
      <c r="J850" s="744"/>
      <c r="K850" s="333"/>
      <c r="L850" s="334"/>
      <c r="M850" s="334"/>
      <c r="N850" s="334"/>
      <c r="O850" s="540"/>
      <c r="P850" s="334"/>
      <c r="Q850" s="334"/>
      <c r="R850" s="334"/>
      <c r="S850" s="334"/>
      <c r="T850" s="334"/>
      <c r="U850" s="334"/>
      <c r="V850" s="334"/>
      <c r="W850" s="334"/>
      <c r="X850" s="334"/>
      <c r="Y850" s="334"/>
      <c r="Z850" s="334"/>
      <c r="AA850" s="334"/>
      <c r="AB850" s="334"/>
      <c r="AC850" s="334"/>
      <c r="AD850" s="334"/>
      <c r="AE850" s="334"/>
      <c r="AF850" s="334"/>
      <c r="AG850" s="334"/>
      <c r="AH850" s="334"/>
      <c r="AI850" s="334"/>
      <c r="AJ850" s="334"/>
      <c r="AK850" s="334"/>
      <c r="AL850" s="334"/>
      <c r="AM850" s="334"/>
      <c r="AN850" s="334"/>
      <c r="AO850" s="334"/>
      <c r="AP850" s="334"/>
      <c r="AQ850" s="334"/>
      <c r="AR850" s="334"/>
      <c r="AS850" s="334"/>
      <c r="AT850" s="335"/>
    </row>
    <row r="851" spans="1:46" ht="21">
      <c r="A851" s="656"/>
      <c r="B851" s="660"/>
      <c r="C851" s="661"/>
      <c r="D851" s="620"/>
      <c r="E851" s="622"/>
      <c r="F851" s="620"/>
      <c r="G851" s="661"/>
      <c r="H851" s="620"/>
      <c r="I851" s="620"/>
      <c r="J851" s="624"/>
      <c r="K851" s="333"/>
      <c r="L851" s="334"/>
      <c r="M851" s="334"/>
      <c r="N851" s="334"/>
      <c r="O851" s="334"/>
      <c r="P851" s="334"/>
      <c r="Q851" s="334"/>
      <c r="R851" s="334"/>
      <c r="S851" s="334"/>
      <c r="T851" s="334"/>
      <c r="U851" s="334"/>
      <c r="V851" s="334"/>
      <c r="W851" s="334"/>
      <c r="X851" s="334"/>
      <c r="Y851" s="334"/>
      <c r="Z851" s="334"/>
      <c r="AA851" s="334"/>
      <c r="AB851" s="334"/>
      <c r="AC851" s="334"/>
      <c r="AD851" s="334"/>
      <c r="AE851" s="334"/>
      <c r="AF851" s="334"/>
      <c r="AG851" s="334"/>
      <c r="AH851" s="334"/>
      <c r="AI851" s="334"/>
      <c r="AJ851" s="334"/>
      <c r="AK851" s="334"/>
      <c r="AL851" s="334"/>
      <c r="AM851" s="334"/>
      <c r="AN851" s="334"/>
      <c r="AO851" s="334"/>
      <c r="AP851" s="334"/>
      <c r="AQ851" s="334"/>
      <c r="AR851" s="334"/>
      <c r="AS851" s="334"/>
      <c r="AT851" s="335"/>
    </row>
    <row r="852" spans="1:46" ht="21">
      <c r="A852" s="617"/>
      <c r="B852" s="618"/>
      <c r="C852" s="620"/>
      <c r="D852" s="621"/>
      <c r="E852" s="623"/>
      <c r="F852" s="621"/>
      <c r="G852" s="620"/>
      <c r="H852" s="621"/>
      <c r="I852" s="621"/>
      <c r="J852" s="625"/>
      <c r="K852" s="333"/>
      <c r="L852" s="334"/>
      <c r="M852" s="334"/>
      <c r="N852" s="334"/>
      <c r="O852" s="334"/>
      <c r="P852" s="334"/>
      <c r="Q852" s="334"/>
      <c r="R852" s="334"/>
      <c r="S852" s="334"/>
      <c r="T852" s="334"/>
      <c r="U852" s="334"/>
      <c r="V852" s="334"/>
      <c r="W852" s="334"/>
      <c r="X852" s="334"/>
      <c r="Y852" s="334"/>
      <c r="Z852" s="334"/>
      <c r="AA852" s="334"/>
      <c r="AB852" s="334"/>
      <c r="AC852" s="334"/>
      <c r="AD852" s="334"/>
      <c r="AE852" s="334"/>
      <c r="AF852" s="334"/>
      <c r="AG852" s="334"/>
      <c r="AH852" s="334"/>
      <c r="AI852" s="334"/>
      <c r="AJ852" s="334"/>
      <c r="AK852" s="334"/>
      <c r="AL852" s="334"/>
      <c r="AM852" s="334"/>
      <c r="AN852" s="334"/>
      <c r="AO852" s="334"/>
      <c r="AP852" s="334"/>
      <c r="AQ852" s="334"/>
      <c r="AR852" s="334"/>
      <c r="AS852" s="334"/>
      <c r="AT852" s="335"/>
    </row>
    <row r="853" spans="1:46" ht="21">
      <c r="A853" s="283"/>
      <c r="B853" s="225"/>
      <c r="C853" s="225"/>
      <c r="D853" s="225"/>
      <c r="E853" s="226" t="s">
        <v>121</v>
      </c>
      <c r="F853" s="227">
        <v>2</v>
      </c>
      <c r="G853" s="228" t="s">
        <v>122</v>
      </c>
      <c r="H853" s="229"/>
      <c r="I853" s="230" t="s">
        <v>64</v>
      </c>
      <c r="J853" s="231">
        <f t="shared" ref="J853" si="65">ROUND(SUM(J843:J850),F853)</f>
        <v>68.25</v>
      </c>
      <c r="K853" s="336"/>
      <c r="L853" s="337"/>
      <c r="M853" s="337"/>
      <c r="N853" s="337"/>
      <c r="O853" s="337"/>
      <c r="P853" s="337"/>
      <c r="Q853" s="334"/>
      <c r="R853" s="334"/>
      <c r="S853" s="334"/>
      <c r="T853" s="334"/>
      <c r="U853" s="334"/>
      <c r="V853" s="334"/>
      <c r="W853" s="334"/>
      <c r="X853" s="334"/>
      <c r="Y853" s="334"/>
      <c r="Z853" s="334"/>
      <c r="AA853" s="334"/>
      <c r="AB853" s="334"/>
      <c r="AC853" s="334"/>
      <c r="AD853" s="334"/>
      <c r="AE853" s="334"/>
      <c r="AF853" s="334"/>
      <c r="AG853" s="334"/>
      <c r="AH853" s="334"/>
      <c r="AI853" s="334"/>
      <c r="AJ853" s="334"/>
      <c r="AK853" s="334"/>
      <c r="AL853" s="334"/>
      <c r="AM853" s="334"/>
      <c r="AN853" s="334"/>
      <c r="AO853" s="334"/>
      <c r="AP853" s="334"/>
      <c r="AQ853" s="334"/>
      <c r="AR853" s="334"/>
      <c r="AS853" s="334"/>
      <c r="AT853" s="335"/>
    </row>
    <row r="854" spans="1:46" ht="21">
      <c r="A854" s="284"/>
      <c r="B854" s="233"/>
      <c r="C854" s="233"/>
      <c r="D854" s="233"/>
      <c r="E854" s="233"/>
      <c r="F854" s="233"/>
      <c r="G854" s="233"/>
      <c r="H854" s="233"/>
      <c r="I854" s="234"/>
      <c r="J854" s="233"/>
      <c r="K854" s="329"/>
      <c r="L854" s="339"/>
      <c r="M854" s="339"/>
      <c r="N854" s="339"/>
      <c r="O854" s="339"/>
      <c r="P854" s="339"/>
      <c r="Q854" s="340"/>
      <c r="R854" s="340"/>
      <c r="S854" s="340"/>
      <c r="T854" s="340"/>
      <c r="U854" s="340"/>
      <c r="V854" s="340"/>
      <c r="W854" s="340"/>
      <c r="X854" s="340"/>
      <c r="Y854" s="340"/>
      <c r="Z854" s="340"/>
      <c r="AA854" s="340"/>
      <c r="AB854" s="340"/>
      <c r="AC854" s="340"/>
      <c r="AD854" s="340"/>
      <c r="AE854" s="340"/>
      <c r="AF854" s="340"/>
      <c r="AG854" s="340"/>
      <c r="AH854" s="340"/>
      <c r="AI854" s="340"/>
      <c r="AJ854" s="340"/>
      <c r="AK854" s="340"/>
      <c r="AL854" s="340"/>
      <c r="AM854" s="340"/>
      <c r="AN854" s="340"/>
      <c r="AO854" s="340"/>
      <c r="AP854" s="340"/>
      <c r="AQ854" s="340"/>
      <c r="AR854" s="340"/>
      <c r="AS854" s="340"/>
      <c r="AT854" s="341"/>
    </row>
    <row r="855" spans="1:46" ht="21">
      <c r="A855" s="603"/>
      <c r="B855" s="604"/>
      <c r="C855" s="604"/>
      <c r="D855" s="604"/>
      <c r="E855" s="604"/>
      <c r="F855" s="604"/>
      <c r="G855" s="604"/>
      <c r="H855" s="604"/>
      <c r="I855" s="604"/>
      <c r="J855" s="235"/>
      <c r="K855" s="329"/>
      <c r="L855" s="339"/>
      <c r="M855" s="339"/>
      <c r="N855" s="339"/>
      <c r="O855" s="339"/>
      <c r="P855" s="339"/>
      <c r="Q855" s="340"/>
      <c r="R855" s="340"/>
      <c r="S855" s="340"/>
      <c r="T855" s="340"/>
      <c r="U855" s="340"/>
      <c r="V855" s="340"/>
      <c r="W855" s="340"/>
      <c r="X855" s="340"/>
      <c r="Y855" s="340"/>
      <c r="Z855" s="340"/>
      <c r="AA855" s="340"/>
      <c r="AB855" s="340"/>
      <c r="AC855" s="340"/>
      <c r="AD855" s="340"/>
      <c r="AE855" s="340"/>
      <c r="AF855" s="340"/>
      <c r="AG855" s="340"/>
      <c r="AH855" s="340"/>
      <c r="AI855" s="340"/>
      <c r="AJ855" s="340"/>
      <c r="AK855" s="340"/>
      <c r="AL855" s="340"/>
      <c r="AM855" s="340"/>
      <c r="AN855" s="340"/>
      <c r="AO855" s="340"/>
      <c r="AP855" s="340"/>
      <c r="AQ855" s="340"/>
      <c r="AR855" s="340"/>
      <c r="AS855" s="340"/>
      <c r="AT855" s="341"/>
    </row>
    <row r="856" spans="1:46" ht="42">
      <c r="A856" s="285" t="s">
        <v>123</v>
      </c>
      <c r="B856" s="605"/>
      <c r="C856" s="605"/>
      <c r="D856" s="605"/>
      <c r="E856" s="605"/>
      <c r="F856" s="605"/>
      <c r="G856" s="605"/>
      <c r="H856" s="605"/>
      <c r="I856" s="605"/>
      <c r="J856" s="605"/>
      <c r="K856" s="605"/>
      <c r="L856" s="605"/>
      <c r="M856" s="605"/>
      <c r="N856" s="605"/>
      <c r="O856" s="605"/>
      <c r="P856" s="605"/>
      <c r="Q856" s="605"/>
      <c r="R856" s="605"/>
      <c r="S856" s="605"/>
      <c r="T856" s="605"/>
      <c r="U856" s="605"/>
      <c r="V856" s="605"/>
      <c r="W856" s="605"/>
      <c r="X856" s="605"/>
      <c r="Y856" s="605"/>
      <c r="Z856" s="605"/>
      <c r="AA856" s="605"/>
      <c r="AB856" s="605"/>
      <c r="AC856" s="605"/>
      <c r="AD856" s="605"/>
      <c r="AE856" s="605"/>
      <c r="AF856" s="605"/>
      <c r="AG856" s="605"/>
      <c r="AH856" s="605"/>
      <c r="AI856" s="605"/>
      <c r="AJ856" s="605"/>
      <c r="AK856" s="605"/>
      <c r="AL856" s="605"/>
      <c r="AM856" s="605"/>
      <c r="AN856" s="605"/>
      <c r="AO856" s="605"/>
      <c r="AP856" s="605"/>
      <c r="AQ856" s="605"/>
      <c r="AR856" s="605"/>
      <c r="AS856" s="605"/>
      <c r="AT856" s="237"/>
    </row>
    <row r="857" spans="1:46" ht="21">
      <c r="A857" s="286"/>
      <c r="B857" s="606"/>
      <c r="C857" s="606"/>
      <c r="D857" s="606"/>
      <c r="E857" s="606"/>
      <c r="F857" s="606"/>
      <c r="G857" s="606"/>
      <c r="H857" s="606"/>
      <c r="I857" s="606"/>
      <c r="J857" s="606"/>
      <c r="K857" s="606"/>
      <c r="L857" s="606"/>
      <c r="M857" s="606"/>
      <c r="N857" s="606"/>
      <c r="O857" s="606"/>
      <c r="P857" s="606"/>
      <c r="Q857" s="606"/>
      <c r="R857" s="606"/>
      <c r="S857" s="606"/>
      <c r="T857" s="606"/>
      <c r="U857" s="606"/>
      <c r="V857" s="606"/>
      <c r="W857" s="606"/>
      <c r="X857" s="606"/>
      <c r="Y857" s="606"/>
      <c r="Z857" s="606"/>
      <c r="AA857" s="606"/>
      <c r="AB857" s="606"/>
      <c r="AC857" s="606"/>
      <c r="AD857" s="606"/>
      <c r="AE857" s="606"/>
      <c r="AF857" s="606"/>
      <c r="AG857" s="606"/>
      <c r="AH857" s="606"/>
      <c r="AI857" s="606"/>
      <c r="AJ857" s="606"/>
      <c r="AK857" s="606"/>
      <c r="AL857" s="606"/>
      <c r="AM857" s="606"/>
      <c r="AN857" s="606"/>
      <c r="AO857" s="606"/>
      <c r="AP857" s="606"/>
      <c r="AQ857" s="606"/>
      <c r="AR857" s="606"/>
      <c r="AS857" s="606"/>
      <c r="AT857" s="239"/>
    </row>
    <row r="858" spans="1:46" ht="21">
      <c r="A858" s="287"/>
      <c r="B858" s="607"/>
      <c r="C858" s="607"/>
      <c r="D858" s="607"/>
      <c r="E858" s="607"/>
      <c r="F858" s="607"/>
      <c r="G858" s="607"/>
      <c r="H858" s="607"/>
      <c r="I858" s="607"/>
      <c r="J858" s="607"/>
      <c r="K858" s="607"/>
      <c r="L858" s="607"/>
      <c r="M858" s="607"/>
      <c r="N858" s="607"/>
      <c r="O858" s="607"/>
      <c r="P858" s="607"/>
      <c r="Q858" s="607"/>
      <c r="R858" s="607"/>
      <c r="S858" s="607"/>
      <c r="T858" s="607"/>
      <c r="U858" s="607"/>
      <c r="V858" s="607"/>
      <c r="W858" s="607"/>
      <c r="X858" s="607"/>
      <c r="Y858" s="607"/>
      <c r="Z858" s="607"/>
      <c r="AA858" s="607"/>
      <c r="AB858" s="607"/>
      <c r="AC858" s="607"/>
      <c r="AD858" s="607"/>
      <c r="AE858" s="241"/>
      <c r="AF858" s="608" t="str">
        <f t="shared" ref="AF858" si="66">"Item    " &amp; C839 &amp; "    Página   1   de   1  "</f>
        <v xml:space="preserve">Item    7,1    Página   1   de   1  </v>
      </c>
      <c r="AG858" s="609"/>
      <c r="AH858" s="609"/>
      <c r="AI858" s="609"/>
      <c r="AJ858" s="609"/>
      <c r="AK858" s="609"/>
      <c r="AL858" s="609"/>
      <c r="AM858" s="609"/>
      <c r="AN858" s="609"/>
      <c r="AO858" s="609"/>
      <c r="AP858" s="609"/>
      <c r="AQ858" s="609"/>
      <c r="AR858" s="609"/>
      <c r="AS858" s="609"/>
      <c r="AT858" s="609"/>
    </row>
    <row r="859" spans="1:46" ht="21">
      <c r="A859" s="233"/>
      <c r="B859" s="233"/>
      <c r="C859" s="233"/>
      <c r="D859" s="233"/>
      <c r="E859" s="610" t="s">
        <v>75</v>
      </c>
      <c r="F859" s="610"/>
      <c r="G859" s="233"/>
      <c r="H859" s="242"/>
      <c r="I859" s="233"/>
      <c r="J859" s="233"/>
      <c r="K859" s="233"/>
      <c r="L859" s="233"/>
      <c r="M859" s="233"/>
      <c r="N859" s="233"/>
      <c r="O859" s="233"/>
      <c r="P859" s="233"/>
      <c r="Q859" s="233"/>
      <c r="R859" s="233"/>
      <c r="S859" s="233"/>
      <c r="T859" s="233"/>
      <c r="U859" s="233"/>
      <c r="V859" s="233"/>
      <c r="W859" s="233"/>
      <c r="X859" s="233"/>
      <c r="Y859" s="233"/>
      <c r="Z859" s="233"/>
      <c r="AA859" s="233"/>
      <c r="AB859" s="233"/>
      <c r="AC859" s="233"/>
      <c r="AD859" s="233"/>
      <c r="AE859" s="233"/>
      <c r="AF859" s="233"/>
      <c r="AG859" s="233"/>
      <c r="AH859" s="233"/>
      <c r="AI859" s="233"/>
      <c r="AJ859" s="233"/>
      <c r="AK859" s="242"/>
      <c r="AL859" s="242"/>
      <c r="AM859" s="242"/>
      <c r="AN859" s="242"/>
      <c r="AO859" s="242"/>
      <c r="AP859" s="242"/>
      <c r="AQ859" s="242"/>
      <c r="AR859" s="242"/>
      <c r="AS859" s="242"/>
      <c r="AT859" s="242"/>
    </row>
    <row r="860" spans="1:46" ht="21">
      <c r="A860" s="233"/>
      <c r="B860" s="233"/>
      <c r="C860" s="233"/>
      <c r="D860" s="233"/>
      <c r="E860" s="233"/>
      <c r="F860" s="233"/>
      <c r="G860" s="233"/>
      <c r="H860" s="242"/>
      <c r="I860" s="233"/>
      <c r="J860" s="233"/>
      <c r="K860" s="233"/>
      <c r="L860" s="233"/>
      <c r="M860" s="233"/>
      <c r="N860" s="233"/>
      <c r="O860" s="233"/>
      <c r="P860" s="233"/>
      <c r="Q860" s="233"/>
      <c r="R860" s="233"/>
      <c r="S860" s="233"/>
      <c r="T860" s="233"/>
      <c r="U860" s="233"/>
      <c r="V860" s="233"/>
      <c r="W860" s="233"/>
      <c r="X860" s="233"/>
      <c r="Y860" s="233"/>
      <c r="Z860" s="233"/>
      <c r="AA860" s="233"/>
      <c r="AB860" s="233"/>
      <c r="AC860" s="233"/>
      <c r="AD860" s="233"/>
      <c r="AE860" s="233"/>
      <c r="AF860" s="233"/>
      <c r="AG860" s="233"/>
      <c r="AH860" s="233"/>
      <c r="AI860" s="233"/>
      <c r="AJ860" s="233"/>
      <c r="AK860" s="242"/>
      <c r="AL860" s="242"/>
      <c r="AM860" s="242"/>
      <c r="AN860" s="242"/>
      <c r="AO860" s="242"/>
      <c r="AP860" s="242"/>
      <c r="AQ860" s="242"/>
      <c r="AR860" s="242"/>
      <c r="AS860" s="242"/>
      <c r="AT860" s="242"/>
    </row>
    <row r="861" spans="1:46" ht="21">
      <c r="A861" s="233"/>
      <c r="B861" s="233"/>
      <c r="C861" s="233"/>
      <c r="D861" s="233"/>
      <c r="E861" s="233"/>
      <c r="F861" s="233"/>
      <c r="G861" s="233"/>
      <c r="H861" s="242"/>
      <c r="I861" s="233"/>
      <c r="J861" s="233"/>
      <c r="K861" s="233"/>
      <c r="L861" s="233"/>
      <c r="M861" s="233"/>
      <c r="N861" s="233"/>
      <c r="O861" s="233"/>
      <c r="P861" s="233"/>
      <c r="Q861" s="233"/>
      <c r="R861" s="233"/>
      <c r="S861" s="233"/>
      <c r="T861" s="233"/>
      <c r="U861" s="233"/>
      <c r="V861" s="233"/>
      <c r="W861" s="233"/>
      <c r="X861" s="233"/>
      <c r="Y861" s="233"/>
      <c r="Z861" s="233"/>
      <c r="AA861" s="233"/>
      <c r="AB861" s="233"/>
      <c r="AC861" s="233"/>
      <c r="AD861" s="233"/>
      <c r="AE861" s="233"/>
      <c r="AF861" s="233"/>
      <c r="AG861" s="233"/>
      <c r="AH861" s="233"/>
      <c r="AI861" s="233"/>
      <c r="AJ861" s="233"/>
      <c r="AK861" s="242"/>
      <c r="AL861" s="242"/>
      <c r="AM861" s="242"/>
      <c r="AN861" s="242"/>
      <c r="AO861" s="242"/>
      <c r="AP861" s="242"/>
      <c r="AQ861" s="242"/>
      <c r="AR861" s="242"/>
      <c r="AS861" s="242"/>
      <c r="AT861" s="242"/>
    </row>
    <row r="862" spans="1:46" ht="21">
      <c r="A862" s="244"/>
      <c r="B862" s="244"/>
      <c r="C862" s="245"/>
      <c r="D862" s="246"/>
      <c r="E862" s="247"/>
      <c r="F862" s="248"/>
      <c r="G862" s="248"/>
      <c r="H862" s="249"/>
      <c r="I862" s="248"/>
      <c r="J862" s="244"/>
      <c r="K862" s="244"/>
      <c r="L862" s="244"/>
      <c r="M862" s="244"/>
      <c r="N862" s="244"/>
      <c r="O862" s="244"/>
      <c r="P862" s="244"/>
      <c r="Q862" s="244"/>
      <c r="R862" s="244"/>
      <c r="S862" s="244"/>
      <c r="T862" s="244"/>
      <c r="U862" s="244"/>
      <c r="V862" s="244"/>
      <c r="W862" s="244"/>
      <c r="X862" s="244"/>
      <c r="Y862" s="244"/>
      <c r="Z862" s="244"/>
      <c r="AA862" s="244"/>
      <c r="AB862" s="244"/>
      <c r="AC862" s="244"/>
      <c r="AD862" s="244"/>
      <c r="AE862" s="244"/>
      <c r="AF862" s="244"/>
      <c r="AG862" s="244"/>
      <c r="AH862" s="244"/>
      <c r="AI862" s="244"/>
      <c r="AJ862" s="244"/>
      <c r="AK862" s="250"/>
      <c r="AL862" s="250"/>
      <c r="AM862" s="250"/>
      <c r="AN862" s="250"/>
      <c r="AO862" s="250"/>
      <c r="AP862" s="250"/>
      <c r="AQ862" s="250"/>
      <c r="AR862" s="250"/>
      <c r="AS862" s="250"/>
      <c r="AT862" s="250"/>
    </row>
    <row r="863" spans="1:46" ht="21">
      <c r="A863" s="244"/>
      <c r="B863" s="611"/>
      <c r="C863" s="611"/>
      <c r="D863" s="611"/>
      <c r="E863" s="251"/>
      <c r="F863" s="659" t="str">
        <f>+F834</f>
        <v>ARQ. ANTONIO RUIZ TOVAR</v>
      </c>
      <c r="G863" s="659"/>
      <c r="H863" s="659"/>
      <c r="I863" s="659"/>
      <c r="J863" s="252"/>
      <c r="K863" s="252"/>
      <c r="L863" s="252"/>
      <c r="M863" s="252"/>
      <c r="N863" s="252"/>
      <c r="O863" s="252"/>
      <c r="P863" s="252"/>
      <c r="Q863" s="252"/>
      <c r="R863" s="252"/>
      <c r="S863" s="252"/>
      <c r="T863" s="252"/>
      <c r="U863" s="252"/>
      <c r="V863" s="252"/>
      <c r="W863" s="252"/>
      <c r="X863" s="252"/>
      <c r="Y863" s="252"/>
      <c r="Z863" s="244"/>
      <c r="AA863" s="244"/>
      <c r="AB863" s="244"/>
      <c r="AC863" s="244"/>
      <c r="AD863" s="244"/>
      <c r="AE863" s="244"/>
      <c r="AF863" s="244"/>
      <c r="AG863" s="244"/>
      <c r="AH863" s="244"/>
      <c r="AI863" s="244"/>
      <c r="AJ863" s="244"/>
      <c r="AK863" s="244"/>
      <c r="AL863" s="244"/>
      <c r="AM863" s="244"/>
      <c r="AN863" s="244"/>
      <c r="AO863" s="244"/>
      <c r="AP863" s="244"/>
      <c r="AQ863" s="244"/>
      <c r="AR863" s="244"/>
      <c r="AS863" s="244"/>
      <c r="AT863" s="244"/>
    </row>
    <row r="864" spans="1:46" ht="21.6" thickBot="1">
      <c r="A864" s="288"/>
      <c r="B864" s="613"/>
      <c r="C864" s="613"/>
      <c r="D864" s="613"/>
      <c r="E864" s="613"/>
      <c r="F864" s="614" t="str">
        <f>+F835</f>
        <v>PROFESIONAL UNIVERSITARIO</v>
      </c>
      <c r="G864" s="614"/>
      <c r="H864" s="614"/>
      <c r="I864" s="614"/>
      <c r="J864" s="289"/>
      <c r="K864" s="289"/>
      <c r="L864" s="289"/>
      <c r="M864" s="289"/>
      <c r="N864" s="289"/>
      <c r="O864" s="289"/>
      <c r="P864" s="289"/>
      <c r="Q864" s="289"/>
      <c r="R864" s="289"/>
      <c r="S864" s="289"/>
      <c r="T864" s="289"/>
      <c r="U864" s="289"/>
      <c r="V864" s="289"/>
      <c r="W864" s="289"/>
      <c r="X864" s="289"/>
      <c r="Y864" s="289"/>
      <c r="Z864" s="288"/>
      <c r="AA864" s="288"/>
      <c r="AB864" s="288"/>
      <c r="AC864" s="288"/>
      <c r="AD864" s="288"/>
      <c r="AE864" s="288"/>
      <c r="AF864" s="288"/>
      <c r="AG864" s="288"/>
      <c r="AH864" s="288"/>
      <c r="AI864" s="288"/>
      <c r="AJ864" s="288"/>
      <c r="AK864" s="288"/>
      <c r="AL864" s="288"/>
      <c r="AM864" s="288"/>
      <c r="AN864" s="288"/>
      <c r="AO864" s="288"/>
      <c r="AP864" s="288"/>
      <c r="AQ864" s="288"/>
      <c r="AR864" s="288"/>
      <c r="AS864" s="288"/>
      <c r="AT864" s="288"/>
    </row>
    <row r="865" spans="1:46" ht="22.2" thickTop="1" thickBot="1">
      <c r="A865" s="244"/>
      <c r="B865" s="250"/>
      <c r="C865" s="250"/>
      <c r="D865" s="250"/>
      <c r="E865" s="250"/>
      <c r="F865" s="257"/>
      <c r="G865" s="257"/>
      <c r="H865" s="257"/>
      <c r="I865" s="257"/>
      <c r="J865" s="252"/>
      <c r="K865" s="252"/>
      <c r="L865" s="252"/>
      <c r="M865" s="252"/>
      <c r="N865" s="252"/>
      <c r="O865" s="252"/>
      <c r="P865" s="252"/>
      <c r="Q865" s="252"/>
      <c r="R865" s="252"/>
      <c r="S865" s="252"/>
      <c r="T865" s="252"/>
      <c r="U865" s="252"/>
      <c r="V865" s="252"/>
      <c r="W865" s="252"/>
      <c r="X865" s="252"/>
      <c r="Y865" s="252"/>
      <c r="Z865" s="244"/>
      <c r="AA865" s="244"/>
      <c r="AB865" s="244"/>
      <c r="AC865" s="244"/>
      <c r="AD865" s="244"/>
      <c r="AE865" s="244"/>
      <c r="AF865" s="244"/>
      <c r="AG865" s="244"/>
      <c r="AH865" s="244"/>
      <c r="AI865" s="244"/>
      <c r="AJ865" s="244"/>
      <c r="AK865" s="244"/>
      <c r="AL865" s="244"/>
      <c r="AM865" s="244"/>
      <c r="AN865" s="244"/>
      <c r="AO865" s="244"/>
      <c r="AP865" s="244"/>
      <c r="AQ865" s="244"/>
      <c r="AR865" s="244"/>
      <c r="AS865" s="244"/>
      <c r="AT865" s="244"/>
    </row>
    <row r="866" spans="1:46" ht="21.6" thickTop="1">
      <c r="A866" s="272" t="s">
        <v>107</v>
      </c>
      <c r="B866" s="273"/>
      <c r="C866" s="274"/>
      <c r="D866" s="275"/>
      <c r="E866" s="276"/>
      <c r="F866" s="276"/>
      <c r="G866" s="277"/>
      <c r="H866" s="278"/>
      <c r="I866" s="277"/>
      <c r="J866" s="279"/>
      <c r="K866" s="279"/>
      <c r="L866" s="279"/>
      <c r="M866" s="279"/>
      <c r="N866" s="279"/>
      <c r="O866" s="279"/>
      <c r="P866" s="279"/>
      <c r="Q866" s="279"/>
      <c r="R866" s="279"/>
      <c r="S866" s="279"/>
      <c r="T866" s="279"/>
      <c r="U866" s="279"/>
      <c r="V866" s="279"/>
      <c r="W866" s="279"/>
      <c r="X866" s="279"/>
      <c r="Y866" s="279"/>
      <c r="Z866" s="277"/>
      <c r="AA866" s="277"/>
      <c r="AB866" s="277"/>
      <c r="AC866" s="277"/>
      <c r="AD866" s="277"/>
      <c r="AE866" s="277"/>
      <c r="AF866" s="277"/>
      <c r="AG866" s="277"/>
      <c r="AH866" s="277"/>
      <c r="AI866" s="277"/>
      <c r="AJ866" s="277"/>
      <c r="AK866" s="277"/>
      <c r="AL866" s="277"/>
      <c r="AM866" s="277"/>
      <c r="AN866" s="277"/>
      <c r="AO866" s="277"/>
      <c r="AP866" s="277"/>
      <c r="AQ866" s="277"/>
      <c r="AR866" s="277"/>
      <c r="AS866" s="277"/>
      <c r="AT866" s="277"/>
    </row>
    <row r="867" spans="1:46" ht="21">
      <c r="A867" s="640" t="s">
        <v>109</v>
      </c>
      <c r="B867" s="640"/>
      <c r="C867" s="641" t="str">
        <f>+'PRESUPUESTO GENERAL'!B46</f>
        <v>CUBIERTA</v>
      </c>
      <c r="D867" s="642"/>
      <c r="E867" s="643"/>
      <c r="F867" s="643"/>
      <c r="G867" s="643"/>
      <c r="H867" s="643"/>
      <c r="I867" s="643"/>
      <c r="J867" s="643"/>
      <c r="K867" s="643"/>
      <c r="L867" s="643"/>
      <c r="M867" s="643"/>
      <c r="N867" s="643"/>
      <c r="O867" s="643"/>
      <c r="P867" s="643"/>
      <c r="Q867" s="643"/>
      <c r="R867" s="643"/>
      <c r="S867" s="643"/>
      <c r="T867" s="643"/>
      <c r="U867" s="643"/>
      <c r="V867" s="643"/>
      <c r="W867" s="643"/>
      <c r="X867" s="643"/>
      <c r="Y867" s="643"/>
      <c r="Z867" s="643"/>
      <c r="AA867" s="643"/>
      <c r="AB867" s="643"/>
      <c r="AC867" s="643"/>
      <c r="AD867" s="643"/>
      <c r="AE867" s="643"/>
      <c r="AF867" s="644"/>
      <c r="AG867" s="645" t="s">
        <v>8</v>
      </c>
      <c r="AH867" s="646"/>
      <c r="AI867" s="646"/>
      <c r="AJ867" s="646"/>
      <c r="AK867" s="646"/>
      <c r="AL867" s="646"/>
      <c r="AM867" s="647"/>
      <c r="AN867" s="648" t="s">
        <v>7</v>
      </c>
      <c r="AO867" s="649"/>
      <c r="AP867" s="649"/>
      <c r="AQ867" s="649"/>
      <c r="AR867" s="649"/>
      <c r="AS867" s="649"/>
      <c r="AT867" s="650"/>
    </row>
    <row r="868" spans="1:46" ht="21">
      <c r="A868" s="651" t="s">
        <v>110</v>
      </c>
      <c r="B868" s="651"/>
      <c r="C868" s="211">
        <f>+'PRESUPUESTO GENERAL'!A48</f>
        <v>7.2</v>
      </c>
      <c r="D868" s="652" t="str">
        <f>+'PRESUPUESTO GENERAL'!B48</f>
        <v>tubo rectangular de 10 x 4 con anticorrosivo y pintura</v>
      </c>
      <c r="E868" s="653"/>
      <c r="F868" s="653"/>
      <c r="G868" s="653"/>
      <c r="H868" s="653"/>
      <c r="I868" s="653"/>
      <c r="J868" s="653"/>
      <c r="K868" s="653"/>
      <c r="L868" s="653"/>
      <c r="M868" s="653"/>
      <c r="N868" s="653"/>
      <c r="O868" s="653"/>
      <c r="P868" s="653"/>
      <c r="Q868" s="653"/>
      <c r="R868" s="653"/>
      <c r="S868" s="653"/>
      <c r="T868" s="653"/>
      <c r="U868" s="653"/>
      <c r="V868" s="653"/>
      <c r="W868" s="653"/>
      <c r="X868" s="653"/>
      <c r="Y868" s="653"/>
      <c r="Z868" s="653"/>
      <c r="AA868" s="653"/>
      <c r="AB868" s="653"/>
      <c r="AC868" s="653"/>
      <c r="AD868" s="653"/>
      <c r="AE868" s="653"/>
      <c r="AF868" s="654"/>
      <c r="AG868" s="645" t="s">
        <v>111</v>
      </c>
      <c r="AH868" s="646"/>
      <c r="AI868" s="646"/>
      <c r="AJ868" s="646"/>
      <c r="AK868" s="646"/>
      <c r="AL868" s="646"/>
      <c r="AM868" s="647"/>
      <c r="AN868" s="655">
        <f>+J882</f>
        <v>61.8</v>
      </c>
      <c r="AO868" s="649"/>
      <c r="AP868" s="649"/>
      <c r="AQ868" s="649"/>
      <c r="AR868" s="649"/>
      <c r="AS868" s="649"/>
      <c r="AT868" s="650"/>
    </row>
    <row r="869" spans="1:46" ht="21">
      <c r="A869" s="213"/>
      <c r="B869" s="213"/>
      <c r="C869" s="213"/>
      <c r="D869" s="213"/>
      <c r="E869" s="213"/>
      <c r="F869" s="213"/>
      <c r="G869" s="213"/>
      <c r="H869" s="214"/>
      <c r="I869" s="213"/>
      <c r="J869" s="213"/>
      <c r="K869" s="627"/>
      <c r="L869" s="627"/>
      <c r="M869" s="627"/>
      <c r="N869" s="627"/>
      <c r="O869" s="627"/>
      <c r="P869" s="627"/>
      <c r="Q869" s="627"/>
      <c r="R869" s="627"/>
      <c r="S869" s="627"/>
      <c r="T869" s="627"/>
      <c r="U869" s="627"/>
      <c r="V869" s="627"/>
      <c r="W869" s="627"/>
      <c r="X869" s="627"/>
      <c r="Y869" s="627"/>
      <c r="Z869" s="627"/>
      <c r="AA869" s="628"/>
      <c r="AB869" s="627"/>
      <c r="AC869" s="627"/>
      <c r="AD869" s="627"/>
      <c r="AE869" s="627"/>
      <c r="AF869" s="627"/>
      <c r="AG869" s="627"/>
      <c r="AH869" s="627"/>
      <c r="AI869" s="627"/>
      <c r="AJ869" s="627"/>
      <c r="AK869" s="627"/>
      <c r="AL869" s="627"/>
      <c r="AM869" s="627"/>
      <c r="AN869" s="627"/>
      <c r="AO869" s="627"/>
      <c r="AP869" s="627"/>
      <c r="AQ869" s="627"/>
      <c r="AR869" s="627"/>
      <c r="AS869" s="627"/>
      <c r="AT869" s="627"/>
    </row>
    <row r="870" spans="1:46" ht="21">
      <c r="A870" s="629" t="s">
        <v>112</v>
      </c>
      <c r="B870" s="610"/>
      <c r="C870" s="630" t="s">
        <v>113</v>
      </c>
      <c r="D870" s="630"/>
      <c r="E870" s="630"/>
      <c r="F870" s="630"/>
      <c r="G870" s="630" t="s">
        <v>114</v>
      </c>
      <c r="H870" s="631" t="s">
        <v>115</v>
      </c>
      <c r="I870" s="630" t="s">
        <v>116</v>
      </c>
      <c r="J870" s="630" t="s">
        <v>64</v>
      </c>
      <c r="K870" s="633"/>
      <c r="L870" s="633"/>
      <c r="M870" s="633"/>
      <c r="N870" s="633"/>
      <c r="O870" s="633"/>
      <c r="P870" s="633"/>
      <c r="Q870" s="633"/>
      <c r="R870" s="633"/>
      <c r="S870" s="633"/>
      <c r="T870" s="633"/>
      <c r="U870" s="633"/>
      <c r="V870" s="633"/>
      <c r="W870" s="633"/>
      <c r="X870" s="633"/>
      <c r="Y870" s="633"/>
      <c r="Z870" s="633"/>
      <c r="AA870" s="633"/>
      <c r="AB870" s="633"/>
      <c r="AC870" s="633"/>
      <c r="AD870" s="633"/>
      <c r="AE870" s="633"/>
      <c r="AF870" s="633"/>
      <c r="AG870" s="633"/>
      <c r="AH870" s="633"/>
      <c r="AI870" s="633"/>
      <c r="AJ870" s="633"/>
      <c r="AK870" s="633"/>
      <c r="AL870" s="633"/>
      <c r="AM870" s="633"/>
      <c r="AN870" s="633"/>
      <c r="AO870" s="633"/>
      <c r="AP870" s="633"/>
      <c r="AQ870" s="633"/>
      <c r="AR870" s="633"/>
      <c r="AS870" s="633"/>
      <c r="AT870" s="633"/>
    </row>
    <row r="871" spans="1:46" ht="21">
      <c r="A871" s="603"/>
      <c r="B871" s="604"/>
      <c r="C871" s="215" t="s">
        <v>117</v>
      </c>
      <c r="D871" s="215" t="s">
        <v>118</v>
      </c>
      <c r="E871" s="215" t="s">
        <v>119</v>
      </c>
      <c r="F871" s="215" t="s">
        <v>120</v>
      </c>
      <c r="G871" s="630"/>
      <c r="H871" s="632"/>
      <c r="I871" s="630"/>
      <c r="J871" s="630"/>
      <c r="K871" s="633"/>
      <c r="L871" s="633"/>
      <c r="M871" s="633"/>
      <c r="N871" s="633"/>
      <c r="O871" s="633"/>
      <c r="P871" s="633"/>
      <c r="Q871" s="633"/>
      <c r="R871" s="633"/>
      <c r="S871" s="633"/>
      <c r="T871" s="633"/>
      <c r="U871" s="633"/>
      <c r="V871" s="633"/>
      <c r="W871" s="633"/>
      <c r="X871" s="633"/>
      <c r="Y871" s="633"/>
      <c r="Z871" s="633"/>
      <c r="AA871" s="633"/>
      <c r="AB871" s="633"/>
      <c r="AC871" s="633"/>
      <c r="AD871" s="633"/>
      <c r="AE871" s="633"/>
      <c r="AF871" s="633"/>
      <c r="AG871" s="633"/>
      <c r="AH871" s="633"/>
      <c r="AI871" s="633"/>
      <c r="AJ871" s="633"/>
      <c r="AK871" s="633"/>
      <c r="AL871" s="633"/>
      <c r="AM871" s="633"/>
      <c r="AN871" s="633"/>
      <c r="AO871" s="633"/>
      <c r="AP871" s="633"/>
      <c r="AQ871" s="633"/>
      <c r="AR871" s="633"/>
      <c r="AS871" s="633"/>
      <c r="AT871" s="633"/>
    </row>
    <row r="872" spans="1:46" ht="21">
      <c r="A872" s="634"/>
      <c r="B872" s="635"/>
      <c r="C872" s="638"/>
      <c r="D872" s="638"/>
      <c r="E872" s="638"/>
      <c r="F872" s="638"/>
      <c r="G872" s="638"/>
      <c r="H872" s="638"/>
      <c r="I872" s="638"/>
      <c r="J872" s="638"/>
      <c r="K872" s="333"/>
      <c r="L872" s="334"/>
      <c r="M872" s="334"/>
      <c r="N872" s="334"/>
      <c r="O872" s="334"/>
      <c r="P872" s="334"/>
      <c r="Q872" s="334"/>
      <c r="R872" s="334"/>
      <c r="S872" s="334"/>
      <c r="T872" s="334"/>
      <c r="U872" s="334"/>
      <c r="V872" s="334"/>
      <c r="W872" s="334"/>
      <c r="X872" s="334"/>
      <c r="Y872" s="334"/>
      <c r="Z872" s="334"/>
      <c r="AA872" s="334"/>
      <c r="AB872" s="334"/>
      <c r="AC872" s="334"/>
      <c r="AD872" s="334"/>
      <c r="AE872" s="334"/>
      <c r="AF872" s="334"/>
      <c r="AG872" s="334"/>
      <c r="AH872" s="334"/>
      <c r="AI872" s="334"/>
      <c r="AJ872" s="334"/>
      <c r="AK872" s="334"/>
      <c r="AL872" s="334"/>
      <c r="AM872" s="334"/>
      <c r="AN872" s="334"/>
      <c r="AO872" s="334"/>
      <c r="AP872" s="334"/>
      <c r="AQ872" s="334"/>
      <c r="AR872" s="334"/>
      <c r="AS872" s="334"/>
      <c r="AT872" s="335"/>
    </row>
    <row r="873" spans="1:46" ht="21">
      <c r="A873" s="636"/>
      <c r="B873" s="637"/>
      <c r="C873" s="639"/>
      <c r="D873" s="639"/>
      <c r="E873" s="639"/>
      <c r="F873" s="639"/>
      <c r="G873" s="639"/>
      <c r="H873" s="639"/>
      <c r="I873" s="639"/>
      <c r="J873" s="639"/>
      <c r="K873" s="333"/>
      <c r="L873" s="334"/>
      <c r="M873" s="334"/>
      <c r="N873" s="334"/>
      <c r="O873" s="334"/>
      <c r="P873" s="334"/>
      <c r="Q873" s="334"/>
      <c r="R873" s="334"/>
      <c r="S873" s="334"/>
      <c r="T873" s="334"/>
      <c r="U873" s="334"/>
      <c r="V873" s="334"/>
      <c r="W873" s="334"/>
      <c r="X873" s="334"/>
      <c r="Y873" s="334"/>
      <c r="Z873" s="334"/>
      <c r="AA873" s="334"/>
      <c r="AB873" s="334"/>
      <c r="AC873" s="334"/>
      <c r="AD873" s="334"/>
      <c r="AE873" s="334"/>
      <c r="AF873" s="334"/>
      <c r="AG873" s="334"/>
      <c r="AH873" s="334"/>
      <c r="AI873" s="334"/>
      <c r="AJ873" s="334"/>
      <c r="AK873" s="334"/>
      <c r="AL873" s="334"/>
      <c r="AM873" s="334"/>
      <c r="AN873" s="334"/>
      <c r="AO873" s="334"/>
      <c r="AP873" s="334"/>
      <c r="AQ873" s="334"/>
      <c r="AR873" s="334"/>
      <c r="AS873" s="334"/>
      <c r="AT873" s="335"/>
    </row>
    <row r="874" spans="1:46" ht="21">
      <c r="A874" s="656" t="s">
        <v>277</v>
      </c>
      <c r="B874" s="660"/>
      <c r="C874" s="620">
        <v>10.3</v>
      </c>
      <c r="D874" s="620"/>
      <c r="E874" s="622"/>
      <c r="F874" s="620"/>
      <c r="G874" s="661">
        <f>C874</f>
        <v>10.3</v>
      </c>
      <c r="H874" s="620">
        <v>6</v>
      </c>
      <c r="I874" s="620" t="s">
        <v>5</v>
      </c>
      <c r="J874" s="743">
        <f>G874*H874</f>
        <v>61.800000000000004</v>
      </c>
      <c r="K874" s="333"/>
      <c r="L874" s="334"/>
      <c r="M874" s="334"/>
      <c r="N874" s="334"/>
      <c r="O874" s="334"/>
      <c r="P874" s="334"/>
      <c r="Q874" s="334"/>
      <c r="R874" s="334"/>
      <c r="S874" s="334"/>
      <c r="T874" s="334"/>
      <c r="U874" s="334"/>
      <c r="V874" s="334"/>
      <c r="W874" s="334"/>
      <c r="X874" s="334"/>
      <c r="Y874" s="334"/>
      <c r="Z874" s="334"/>
      <c r="AA874" s="334"/>
      <c r="AB874" s="334"/>
      <c r="AC874" s="334"/>
      <c r="AD874" s="334"/>
      <c r="AE874" s="334"/>
      <c r="AF874" s="334"/>
      <c r="AG874" s="334"/>
      <c r="AH874" s="334"/>
      <c r="AI874" s="334"/>
      <c r="AJ874" s="334"/>
      <c r="AK874" s="334"/>
      <c r="AL874" s="334"/>
      <c r="AM874" s="334"/>
      <c r="AN874" s="334"/>
      <c r="AO874" s="334"/>
      <c r="AP874" s="334"/>
      <c r="AQ874" s="334"/>
      <c r="AR874" s="334"/>
      <c r="AS874" s="334"/>
      <c r="AT874" s="335"/>
    </row>
    <row r="875" spans="1:46" ht="21">
      <c r="A875" s="617"/>
      <c r="B875" s="618"/>
      <c r="C875" s="621"/>
      <c r="D875" s="621"/>
      <c r="E875" s="623"/>
      <c r="F875" s="621"/>
      <c r="G875" s="620"/>
      <c r="H875" s="621"/>
      <c r="I875" s="621"/>
      <c r="J875" s="744"/>
      <c r="K875" s="333"/>
      <c r="L875" s="334"/>
      <c r="M875" s="334"/>
      <c r="N875" s="334"/>
      <c r="O875" s="334"/>
      <c r="P875" s="334"/>
      <c r="Q875" s="334"/>
      <c r="R875" s="334"/>
      <c r="S875" s="334"/>
      <c r="T875" s="334"/>
      <c r="U875" s="334"/>
      <c r="V875" s="334"/>
      <c r="W875" s="334"/>
      <c r="X875" s="334"/>
      <c r="Y875" s="334"/>
      <c r="Z875" s="334"/>
      <c r="AA875" s="334"/>
      <c r="AB875" s="334"/>
      <c r="AC875" s="334"/>
      <c r="AD875" s="334"/>
      <c r="AE875" s="334"/>
      <c r="AF875" s="334"/>
      <c r="AG875" s="334"/>
      <c r="AH875" s="334"/>
      <c r="AI875" s="334"/>
      <c r="AJ875" s="334"/>
      <c r="AK875" s="334"/>
      <c r="AL875" s="334"/>
      <c r="AM875" s="334"/>
      <c r="AN875" s="334"/>
      <c r="AO875" s="334"/>
      <c r="AP875" s="334"/>
      <c r="AQ875" s="334"/>
      <c r="AR875" s="334"/>
      <c r="AS875" s="334"/>
      <c r="AT875" s="335"/>
    </row>
    <row r="876" spans="1:46" ht="21">
      <c r="A876" s="656"/>
      <c r="B876" s="660"/>
      <c r="C876" s="620"/>
      <c r="D876" s="620"/>
      <c r="E876" s="622"/>
      <c r="F876" s="620"/>
      <c r="G876" s="661"/>
      <c r="H876" s="620"/>
      <c r="I876" s="620"/>
      <c r="J876" s="743"/>
      <c r="K876" s="333"/>
      <c r="L876" s="334"/>
      <c r="M876" s="334"/>
      <c r="N876" s="334"/>
      <c r="O876" s="334"/>
      <c r="P876" s="334"/>
      <c r="Q876" s="334"/>
      <c r="R876" s="334"/>
      <c r="S876" s="334"/>
      <c r="T876" s="334"/>
      <c r="U876" s="334"/>
      <c r="V876" s="334"/>
      <c r="W876" s="334"/>
      <c r="X876" s="334"/>
      <c r="Y876" s="334"/>
      <c r="Z876" s="334"/>
      <c r="AA876" s="334"/>
      <c r="AB876" s="334"/>
      <c r="AC876" s="334"/>
      <c r="AD876" s="334"/>
      <c r="AE876" s="334"/>
      <c r="AF876" s="334"/>
      <c r="AG876" s="334"/>
      <c r="AH876" s="334"/>
      <c r="AI876" s="334"/>
      <c r="AJ876" s="334"/>
      <c r="AK876" s="334"/>
      <c r="AL876" s="334"/>
      <c r="AM876" s="334"/>
      <c r="AN876" s="334"/>
      <c r="AO876" s="334"/>
      <c r="AP876" s="334"/>
      <c r="AQ876" s="334"/>
      <c r="AR876" s="334"/>
      <c r="AS876" s="334"/>
      <c r="AT876" s="335"/>
    </row>
    <row r="877" spans="1:46" ht="21">
      <c r="A877" s="617"/>
      <c r="B877" s="618"/>
      <c r="C877" s="621"/>
      <c r="D877" s="621"/>
      <c r="E877" s="623"/>
      <c r="F877" s="621"/>
      <c r="G877" s="620"/>
      <c r="H877" s="621"/>
      <c r="I877" s="621"/>
      <c r="J877" s="744"/>
      <c r="K877" s="333"/>
      <c r="L877" s="334"/>
      <c r="M877" s="334"/>
      <c r="N877" s="334"/>
      <c r="O877" s="334"/>
      <c r="P877" s="334"/>
      <c r="Q877" s="334"/>
      <c r="R877" s="334"/>
      <c r="S877" s="334"/>
      <c r="T877" s="334"/>
      <c r="U877" s="334"/>
      <c r="V877" s="334"/>
      <c r="W877" s="334"/>
      <c r="X877" s="334"/>
      <c r="Y877" s="334"/>
      <c r="Z877" s="334"/>
      <c r="AA877" s="334"/>
      <c r="AB877" s="334"/>
      <c r="AC877" s="334"/>
      <c r="AD877" s="334"/>
      <c r="AE877" s="334"/>
      <c r="AF877" s="334"/>
      <c r="AG877" s="334"/>
      <c r="AH877" s="334"/>
      <c r="AI877" s="334"/>
      <c r="AJ877" s="334"/>
      <c r="AK877" s="334"/>
      <c r="AL877" s="334"/>
      <c r="AM877" s="334"/>
      <c r="AN877" s="334"/>
      <c r="AO877" s="334"/>
      <c r="AP877" s="334"/>
      <c r="AQ877" s="334"/>
      <c r="AR877" s="334"/>
      <c r="AS877" s="334"/>
      <c r="AT877" s="335"/>
    </row>
    <row r="878" spans="1:46" ht="21">
      <c r="A878" s="739"/>
      <c r="B878" s="740"/>
      <c r="C878" s="736"/>
      <c r="D878" s="677"/>
      <c r="E878" s="722"/>
      <c r="F878" s="677"/>
      <c r="G878" s="736"/>
      <c r="H878" s="677"/>
      <c r="I878" s="677"/>
      <c r="J878" s="745"/>
      <c r="K878" s="333"/>
      <c r="L878" s="334"/>
      <c r="M878" s="334"/>
      <c r="N878" s="334"/>
      <c r="O878" s="334"/>
      <c r="P878" s="334"/>
      <c r="Q878" s="334"/>
      <c r="R878" s="334"/>
      <c r="S878" s="334"/>
      <c r="T878" s="334"/>
      <c r="U878" s="334"/>
      <c r="V878" s="334"/>
      <c r="W878" s="334"/>
      <c r="X878" s="334"/>
      <c r="Y878" s="334"/>
      <c r="Z878" s="334"/>
      <c r="AA878" s="334"/>
      <c r="AB878" s="334"/>
      <c r="AC878" s="334"/>
      <c r="AD878" s="334"/>
      <c r="AE878" s="334"/>
      <c r="AF878" s="334"/>
      <c r="AG878" s="334"/>
      <c r="AH878" s="334"/>
      <c r="AI878" s="334"/>
      <c r="AJ878" s="334"/>
      <c r="AK878" s="334"/>
      <c r="AL878" s="334"/>
      <c r="AM878" s="334"/>
      <c r="AN878" s="334"/>
      <c r="AO878" s="334"/>
      <c r="AP878" s="334"/>
      <c r="AQ878" s="334"/>
      <c r="AR878" s="334"/>
      <c r="AS878" s="334"/>
      <c r="AT878" s="335"/>
    </row>
    <row r="879" spans="1:46" ht="21">
      <c r="A879" s="741"/>
      <c r="B879" s="742"/>
      <c r="C879" s="677"/>
      <c r="D879" s="678"/>
      <c r="E879" s="717"/>
      <c r="F879" s="678"/>
      <c r="G879" s="677"/>
      <c r="H879" s="678"/>
      <c r="I879" s="678"/>
      <c r="J879" s="746"/>
      <c r="K879" s="333"/>
      <c r="L879" s="334"/>
      <c r="M879" s="334"/>
      <c r="N879" s="334"/>
      <c r="O879" s="540"/>
      <c r="P879" s="334"/>
      <c r="Q879" s="334"/>
      <c r="R879" s="334"/>
      <c r="S879" s="334"/>
      <c r="T879" s="334"/>
      <c r="U879" s="334"/>
      <c r="V879" s="334"/>
      <c r="W879" s="334"/>
      <c r="X879" s="334"/>
      <c r="Y879" s="334"/>
      <c r="Z879" s="334"/>
      <c r="AA879" s="334"/>
      <c r="AB879" s="334"/>
      <c r="AC879" s="334"/>
      <c r="AD879" s="334"/>
      <c r="AE879" s="334"/>
      <c r="AF879" s="334"/>
      <c r="AG879" s="334"/>
      <c r="AH879" s="334"/>
      <c r="AI879" s="334"/>
      <c r="AJ879" s="334"/>
      <c r="AK879" s="334"/>
      <c r="AL879" s="334"/>
      <c r="AM879" s="334"/>
      <c r="AN879" s="334"/>
      <c r="AO879" s="334"/>
      <c r="AP879" s="334"/>
      <c r="AQ879" s="334"/>
      <c r="AR879" s="334"/>
      <c r="AS879" s="334"/>
      <c r="AT879" s="335"/>
    </row>
    <row r="880" spans="1:46" ht="21">
      <c r="A880" s="656"/>
      <c r="B880" s="660"/>
      <c r="C880" s="661"/>
      <c r="D880" s="620"/>
      <c r="E880" s="622"/>
      <c r="F880" s="620"/>
      <c r="G880" s="661"/>
      <c r="H880" s="620"/>
      <c r="I880" s="620"/>
      <c r="J880" s="624"/>
      <c r="K880" s="333"/>
      <c r="L880" s="334"/>
      <c r="M880" s="334"/>
      <c r="N880" s="334"/>
      <c r="O880" s="334"/>
      <c r="P880" s="334"/>
      <c r="Q880" s="334"/>
      <c r="R880" s="334"/>
      <c r="S880" s="334"/>
      <c r="T880" s="334"/>
      <c r="U880" s="334"/>
      <c r="V880" s="334"/>
      <c r="W880" s="334"/>
      <c r="X880" s="334"/>
      <c r="Y880" s="334"/>
      <c r="Z880" s="334"/>
      <c r="AA880" s="334"/>
      <c r="AB880" s="334"/>
      <c r="AC880" s="334"/>
      <c r="AD880" s="334"/>
      <c r="AE880" s="334"/>
      <c r="AF880" s="334"/>
      <c r="AG880" s="334"/>
      <c r="AH880" s="334"/>
      <c r="AI880" s="334"/>
      <c r="AJ880" s="334"/>
      <c r="AK880" s="334"/>
      <c r="AL880" s="334"/>
      <c r="AM880" s="334"/>
      <c r="AN880" s="334"/>
      <c r="AO880" s="334"/>
      <c r="AP880" s="334"/>
      <c r="AQ880" s="334"/>
      <c r="AR880" s="334"/>
      <c r="AS880" s="334"/>
      <c r="AT880" s="335"/>
    </row>
    <row r="881" spans="1:46" ht="21">
      <c r="A881" s="617"/>
      <c r="B881" s="618"/>
      <c r="C881" s="620"/>
      <c r="D881" s="621"/>
      <c r="E881" s="623"/>
      <c r="F881" s="621"/>
      <c r="G881" s="620"/>
      <c r="H881" s="621"/>
      <c r="I881" s="621"/>
      <c r="J881" s="625"/>
      <c r="K881" s="333"/>
      <c r="L881" s="334"/>
      <c r="M881" s="334"/>
      <c r="N881" s="334"/>
      <c r="O881" s="334"/>
      <c r="P881" s="334"/>
      <c r="Q881" s="334"/>
      <c r="R881" s="334"/>
      <c r="S881" s="334"/>
      <c r="T881" s="334"/>
      <c r="U881" s="334"/>
      <c r="V881" s="334"/>
      <c r="W881" s="334"/>
      <c r="X881" s="334"/>
      <c r="Y881" s="334"/>
      <c r="Z881" s="334"/>
      <c r="AA881" s="334"/>
      <c r="AB881" s="334"/>
      <c r="AC881" s="334"/>
      <c r="AD881" s="334"/>
      <c r="AE881" s="334"/>
      <c r="AF881" s="334"/>
      <c r="AG881" s="334"/>
      <c r="AH881" s="334"/>
      <c r="AI881" s="334"/>
      <c r="AJ881" s="334"/>
      <c r="AK881" s="334"/>
      <c r="AL881" s="334"/>
      <c r="AM881" s="334"/>
      <c r="AN881" s="334"/>
      <c r="AO881" s="334"/>
      <c r="AP881" s="334"/>
      <c r="AQ881" s="334"/>
      <c r="AR881" s="334"/>
      <c r="AS881" s="334"/>
      <c r="AT881" s="335"/>
    </row>
    <row r="882" spans="1:46" ht="21">
      <c r="A882" s="283"/>
      <c r="B882" s="225"/>
      <c r="C882" s="225"/>
      <c r="D882" s="225"/>
      <c r="E882" s="226" t="s">
        <v>121</v>
      </c>
      <c r="F882" s="227">
        <v>2</v>
      </c>
      <c r="G882" s="228" t="s">
        <v>122</v>
      </c>
      <c r="H882" s="229"/>
      <c r="I882" s="230" t="s">
        <v>64</v>
      </c>
      <c r="J882" s="231">
        <f>ROUND(SUM(J874:J881),F882)</f>
        <v>61.8</v>
      </c>
      <c r="K882" s="336"/>
      <c r="L882" s="337"/>
      <c r="M882" s="337"/>
      <c r="N882" s="337"/>
      <c r="O882" s="337"/>
      <c r="P882" s="337"/>
      <c r="Q882" s="334"/>
      <c r="R882" s="334"/>
      <c r="S882" s="334"/>
      <c r="T882" s="334"/>
      <c r="U882" s="334"/>
      <c r="V882" s="334"/>
      <c r="W882" s="334"/>
      <c r="X882" s="334"/>
      <c r="Y882" s="334"/>
      <c r="Z882" s="334"/>
      <c r="AA882" s="334"/>
      <c r="AB882" s="334"/>
      <c r="AC882" s="334"/>
      <c r="AD882" s="334"/>
      <c r="AE882" s="334"/>
      <c r="AF882" s="334"/>
      <c r="AG882" s="334"/>
      <c r="AH882" s="334"/>
      <c r="AI882" s="334"/>
      <c r="AJ882" s="334"/>
      <c r="AK882" s="334"/>
      <c r="AL882" s="334"/>
      <c r="AM882" s="334"/>
      <c r="AN882" s="334"/>
      <c r="AO882" s="334"/>
      <c r="AP882" s="334"/>
      <c r="AQ882" s="334"/>
      <c r="AR882" s="334"/>
      <c r="AS882" s="334"/>
      <c r="AT882" s="335"/>
    </row>
    <row r="883" spans="1:46" ht="21">
      <c r="A883" s="284"/>
      <c r="B883" s="233"/>
      <c r="C883" s="233"/>
      <c r="D883" s="233"/>
      <c r="E883" s="233"/>
      <c r="F883" s="233"/>
      <c r="G883" s="233"/>
      <c r="H883" s="233"/>
      <c r="I883" s="234"/>
      <c r="J883" s="233"/>
      <c r="K883" s="329"/>
      <c r="L883" s="339"/>
      <c r="M883" s="339"/>
      <c r="N883" s="339"/>
      <c r="O883" s="339"/>
      <c r="P883" s="339"/>
      <c r="Q883" s="340"/>
      <c r="R883" s="340"/>
      <c r="S883" s="340"/>
      <c r="T883" s="340"/>
      <c r="U883" s="340"/>
      <c r="V883" s="340"/>
      <c r="W883" s="340"/>
      <c r="X883" s="340"/>
      <c r="Y883" s="340"/>
      <c r="Z883" s="340"/>
      <c r="AA883" s="340"/>
      <c r="AB883" s="340"/>
      <c r="AC883" s="340"/>
      <c r="AD883" s="340"/>
      <c r="AE883" s="340"/>
      <c r="AF883" s="340"/>
      <c r="AG883" s="340"/>
      <c r="AH883" s="340"/>
      <c r="AI883" s="340"/>
      <c r="AJ883" s="340"/>
      <c r="AK883" s="340"/>
      <c r="AL883" s="340"/>
      <c r="AM883" s="340"/>
      <c r="AN883" s="340"/>
      <c r="AO883" s="340"/>
      <c r="AP883" s="340"/>
      <c r="AQ883" s="340"/>
      <c r="AR883" s="340"/>
      <c r="AS883" s="340"/>
      <c r="AT883" s="341"/>
    </row>
    <row r="884" spans="1:46" ht="21">
      <c r="A884" s="603"/>
      <c r="B884" s="604"/>
      <c r="C884" s="604"/>
      <c r="D884" s="604"/>
      <c r="E884" s="604"/>
      <c r="F884" s="604"/>
      <c r="G884" s="604"/>
      <c r="H884" s="604"/>
      <c r="I884" s="604"/>
      <c r="J884" s="235"/>
      <c r="K884" s="329"/>
      <c r="L884" s="339"/>
      <c r="M884" s="339"/>
      <c r="N884" s="339"/>
      <c r="O884" s="339"/>
      <c r="P884" s="339"/>
      <c r="Q884" s="340"/>
      <c r="R884" s="340"/>
      <c r="S884" s="340"/>
      <c r="T884" s="340"/>
      <c r="U884" s="340"/>
      <c r="V884" s="340"/>
      <c r="W884" s="340"/>
      <c r="X884" s="340"/>
      <c r="Y884" s="340"/>
      <c r="Z884" s="340"/>
      <c r="AA884" s="340"/>
      <c r="AB884" s="340"/>
      <c r="AC884" s="340"/>
      <c r="AD884" s="340"/>
      <c r="AE884" s="340"/>
      <c r="AF884" s="340"/>
      <c r="AG884" s="340"/>
      <c r="AH884" s="340"/>
      <c r="AI884" s="340"/>
      <c r="AJ884" s="340"/>
      <c r="AK884" s="340"/>
      <c r="AL884" s="340"/>
      <c r="AM884" s="340"/>
      <c r="AN884" s="340"/>
      <c r="AO884" s="340"/>
      <c r="AP884" s="340"/>
      <c r="AQ884" s="340"/>
      <c r="AR884" s="340"/>
      <c r="AS884" s="340"/>
      <c r="AT884" s="341"/>
    </row>
    <row r="885" spans="1:46" ht="42">
      <c r="A885" s="285" t="s">
        <v>123</v>
      </c>
      <c r="B885" s="605"/>
      <c r="C885" s="605"/>
      <c r="D885" s="605"/>
      <c r="E885" s="605"/>
      <c r="F885" s="605"/>
      <c r="G885" s="605"/>
      <c r="H885" s="605"/>
      <c r="I885" s="605"/>
      <c r="J885" s="605"/>
      <c r="K885" s="605"/>
      <c r="L885" s="605"/>
      <c r="M885" s="605"/>
      <c r="N885" s="605"/>
      <c r="O885" s="605"/>
      <c r="P885" s="605"/>
      <c r="Q885" s="605"/>
      <c r="R885" s="605"/>
      <c r="S885" s="605"/>
      <c r="T885" s="605"/>
      <c r="U885" s="605"/>
      <c r="V885" s="605"/>
      <c r="W885" s="605"/>
      <c r="X885" s="605"/>
      <c r="Y885" s="605"/>
      <c r="Z885" s="605"/>
      <c r="AA885" s="605"/>
      <c r="AB885" s="605"/>
      <c r="AC885" s="605"/>
      <c r="AD885" s="605"/>
      <c r="AE885" s="605"/>
      <c r="AF885" s="605"/>
      <c r="AG885" s="605"/>
      <c r="AH885" s="605"/>
      <c r="AI885" s="605"/>
      <c r="AJ885" s="605"/>
      <c r="AK885" s="605"/>
      <c r="AL885" s="605"/>
      <c r="AM885" s="605"/>
      <c r="AN885" s="605"/>
      <c r="AO885" s="605"/>
      <c r="AP885" s="605"/>
      <c r="AQ885" s="605"/>
      <c r="AR885" s="605"/>
      <c r="AS885" s="605"/>
      <c r="AT885" s="237"/>
    </row>
    <row r="886" spans="1:46" ht="21">
      <c r="A886" s="286"/>
      <c r="B886" s="606"/>
      <c r="C886" s="606"/>
      <c r="D886" s="606"/>
      <c r="E886" s="606"/>
      <c r="F886" s="606"/>
      <c r="G886" s="606"/>
      <c r="H886" s="606"/>
      <c r="I886" s="606"/>
      <c r="J886" s="606"/>
      <c r="K886" s="606"/>
      <c r="L886" s="606"/>
      <c r="M886" s="606"/>
      <c r="N886" s="606"/>
      <c r="O886" s="606"/>
      <c r="P886" s="606"/>
      <c r="Q886" s="606"/>
      <c r="R886" s="606"/>
      <c r="S886" s="606"/>
      <c r="T886" s="606"/>
      <c r="U886" s="606"/>
      <c r="V886" s="606"/>
      <c r="W886" s="606"/>
      <c r="X886" s="606"/>
      <c r="Y886" s="606"/>
      <c r="Z886" s="606"/>
      <c r="AA886" s="606"/>
      <c r="AB886" s="606"/>
      <c r="AC886" s="606"/>
      <c r="AD886" s="606"/>
      <c r="AE886" s="606"/>
      <c r="AF886" s="606"/>
      <c r="AG886" s="606"/>
      <c r="AH886" s="606"/>
      <c r="AI886" s="606"/>
      <c r="AJ886" s="606"/>
      <c r="AK886" s="606"/>
      <c r="AL886" s="606"/>
      <c r="AM886" s="606"/>
      <c r="AN886" s="606"/>
      <c r="AO886" s="606"/>
      <c r="AP886" s="606"/>
      <c r="AQ886" s="606"/>
      <c r="AR886" s="606"/>
      <c r="AS886" s="606"/>
      <c r="AT886" s="239"/>
    </row>
    <row r="887" spans="1:46" ht="21">
      <c r="A887" s="287"/>
      <c r="B887" s="607"/>
      <c r="C887" s="607"/>
      <c r="D887" s="607"/>
      <c r="E887" s="607"/>
      <c r="F887" s="607"/>
      <c r="G887" s="607"/>
      <c r="H887" s="607"/>
      <c r="I887" s="607"/>
      <c r="J887" s="607"/>
      <c r="K887" s="607"/>
      <c r="L887" s="607"/>
      <c r="M887" s="607"/>
      <c r="N887" s="607"/>
      <c r="O887" s="607"/>
      <c r="P887" s="607"/>
      <c r="Q887" s="607"/>
      <c r="R887" s="607"/>
      <c r="S887" s="607"/>
      <c r="T887" s="607"/>
      <c r="U887" s="607"/>
      <c r="V887" s="607"/>
      <c r="W887" s="607"/>
      <c r="X887" s="607"/>
      <c r="Y887" s="607"/>
      <c r="Z887" s="607"/>
      <c r="AA887" s="607"/>
      <c r="AB887" s="607"/>
      <c r="AC887" s="607"/>
      <c r="AD887" s="607"/>
      <c r="AE887" s="241"/>
      <c r="AF887" s="608" t="str">
        <f t="shared" ref="AF887" si="67">"Item    " &amp; C868 &amp; "    Página   1   de   1  "</f>
        <v xml:space="preserve">Item    7,2    Página   1   de   1  </v>
      </c>
      <c r="AG887" s="609"/>
      <c r="AH887" s="609"/>
      <c r="AI887" s="609"/>
      <c r="AJ887" s="609"/>
      <c r="AK887" s="609"/>
      <c r="AL887" s="609"/>
      <c r="AM887" s="609"/>
      <c r="AN887" s="609"/>
      <c r="AO887" s="609"/>
      <c r="AP887" s="609"/>
      <c r="AQ887" s="609"/>
      <c r="AR887" s="609"/>
      <c r="AS887" s="609"/>
      <c r="AT887" s="609"/>
    </row>
    <row r="888" spans="1:46" ht="21">
      <c r="A888" s="233"/>
      <c r="B888" s="233"/>
      <c r="C888" s="233"/>
      <c r="D888" s="233"/>
      <c r="E888" s="610" t="s">
        <v>75</v>
      </c>
      <c r="F888" s="610"/>
      <c r="G888" s="233"/>
      <c r="H888" s="242"/>
      <c r="I888" s="233"/>
      <c r="J888" s="233"/>
      <c r="K888" s="233"/>
      <c r="L888" s="233"/>
      <c r="M888" s="233"/>
      <c r="N888" s="233"/>
      <c r="O888" s="233"/>
      <c r="P888" s="233"/>
      <c r="Q888" s="233"/>
      <c r="R888" s="233"/>
      <c r="S888" s="233"/>
      <c r="T888" s="233"/>
      <c r="U888" s="233"/>
      <c r="V888" s="233"/>
      <c r="W888" s="233"/>
      <c r="X888" s="233"/>
      <c r="Y888" s="233"/>
      <c r="Z888" s="233"/>
      <c r="AA888" s="233"/>
      <c r="AB888" s="233"/>
      <c r="AC888" s="233"/>
      <c r="AD888" s="233"/>
      <c r="AE888" s="233"/>
      <c r="AF888" s="233"/>
      <c r="AG888" s="233"/>
      <c r="AH888" s="233"/>
      <c r="AI888" s="233"/>
      <c r="AJ888" s="233"/>
      <c r="AK888" s="242"/>
      <c r="AL888" s="242"/>
      <c r="AM888" s="242"/>
      <c r="AN888" s="242"/>
      <c r="AO888" s="242"/>
      <c r="AP888" s="242"/>
      <c r="AQ888" s="242"/>
      <c r="AR888" s="242"/>
      <c r="AS888" s="242"/>
      <c r="AT888" s="242"/>
    </row>
    <row r="889" spans="1:46" ht="21">
      <c r="A889" s="233"/>
      <c r="B889" s="233"/>
      <c r="C889" s="233"/>
      <c r="D889" s="233"/>
      <c r="E889" s="233"/>
      <c r="F889" s="233"/>
      <c r="G889" s="233"/>
      <c r="H889" s="242"/>
      <c r="I889" s="233"/>
      <c r="J889" s="233"/>
      <c r="K889" s="233"/>
      <c r="L889" s="233"/>
      <c r="M889" s="233"/>
      <c r="N889" s="233"/>
      <c r="O889" s="233"/>
      <c r="P889" s="233"/>
      <c r="Q889" s="233"/>
      <c r="R889" s="233"/>
      <c r="S889" s="233"/>
      <c r="T889" s="233"/>
      <c r="U889" s="233"/>
      <c r="V889" s="233"/>
      <c r="W889" s="233"/>
      <c r="X889" s="233"/>
      <c r="Y889" s="233"/>
      <c r="Z889" s="233"/>
      <c r="AA889" s="233"/>
      <c r="AB889" s="233"/>
      <c r="AC889" s="233"/>
      <c r="AD889" s="233"/>
      <c r="AE889" s="233"/>
      <c r="AF889" s="233"/>
      <c r="AG889" s="233"/>
      <c r="AH889" s="233"/>
      <c r="AI889" s="233"/>
      <c r="AJ889" s="233"/>
      <c r="AK889" s="242"/>
      <c r="AL889" s="242"/>
      <c r="AM889" s="242"/>
      <c r="AN889" s="242"/>
      <c r="AO889" s="242"/>
      <c r="AP889" s="242"/>
      <c r="AQ889" s="242"/>
      <c r="AR889" s="242"/>
      <c r="AS889" s="242"/>
      <c r="AT889" s="242"/>
    </row>
    <row r="890" spans="1:46" ht="21">
      <c r="A890" s="233"/>
      <c r="B890" s="233"/>
      <c r="C890" s="233"/>
      <c r="D890" s="233"/>
      <c r="E890" s="233"/>
      <c r="F890" s="233"/>
      <c r="G890" s="233"/>
      <c r="H890" s="242"/>
      <c r="I890" s="233"/>
      <c r="J890" s="233"/>
      <c r="K890" s="233"/>
      <c r="L890" s="233"/>
      <c r="M890" s="233"/>
      <c r="N890" s="233"/>
      <c r="O890" s="233"/>
      <c r="P890" s="233"/>
      <c r="Q890" s="233"/>
      <c r="R890" s="233"/>
      <c r="S890" s="233"/>
      <c r="T890" s="233"/>
      <c r="U890" s="233"/>
      <c r="V890" s="233"/>
      <c r="W890" s="233"/>
      <c r="X890" s="233"/>
      <c r="Y890" s="233"/>
      <c r="Z890" s="233"/>
      <c r="AA890" s="233"/>
      <c r="AB890" s="233"/>
      <c r="AC890" s="233"/>
      <c r="AD890" s="233"/>
      <c r="AE890" s="233"/>
      <c r="AF890" s="233"/>
      <c r="AG890" s="233"/>
      <c r="AH890" s="233"/>
      <c r="AI890" s="233"/>
      <c r="AJ890" s="233"/>
      <c r="AK890" s="242"/>
      <c r="AL890" s="242"/>
      <c r="AM890" s="242"/>
      <c r="AN890" s="242"/>
      <c r="AO890" s="242"/>
      <c r="AP890" s="242"/>
      <c r="AQ890" s="242"/>
      <c r="AR890" s="242"/>
      <c r="AS890" s="242"/>
      <c r="AT890" s="242"/>
    </row>
    <row r="891" spans="1:46" ht="21">
      <c r="A891" s="244"/>
      <c r="B891" s="244"/>
      <c r="C891" s="245"/>
      <c r="D891" s="246"/>
      <c r="E891" s="247"/>
      <c r="F891" s="248"/>
      <c r="G891" s="248"/>
      <c r="H891" s="249"/>
      <c r="I891" s="248"/>
      <c r="J891" s="244"/>
      <c r="K891" s="244"/>
      <c r="L891" s="244"/>
      <c r="M891" s="244"/>
      <c r="N891" s="244"/>
      <c r="O891" s="244"/>
      <c r="P891" s="244"/>
      <c r="Q891" s="244"/>
      <c r="R891" s="244"/>
      <c r="S891" s="244"/>
      <c r="T891" s="244"/>
      <c r="U891" s="244"/>
      <c r="V891" s="244"/>
      <c r="W891" s="244"/>
      <c r="X891" s="244"/>
      <c r="Y891" s="244"/>
      <c r="Z891" s="244"/>
      <c r="AA891" s="244"/>
      <c r="AB891" s="244"/>
      <c r="AC891" s="244"/>
      <c r="AD891" s="244"/>
      <c r="AE891" s="244"/>
      <c r="AF891" s="244"/>
      <c r="AG891" s="244"/>
      <c r="AH891" s="244"/>
      <c r="AI891" s="244"/>
      <c r="AJ891" s="244"/>
      <c r="AK891" s="250"/>
      <c r="AL891" s="250"/>
      <c r="AM891" s="250"/>
      <c r="AN891" s="250"/>
      <c r="AO891" s="250"/>
      <c r="AP891" s="250"/>
      <c r="AQ891" s="250"/>
      <c r="AR891" s="250"/>
      <c r="AS891" s="250"/>
      <c r="AT891" s="250"/>
    </row>
    <row r="892" spans="1:46" ht="21">
      <c r="A892" s="244"/>
      <c r="B892" s="611"/>
      <c r="C892" s="611"/>
      <c r="D892" s="611"/>
      <c r="E892" s="251"/>
      <c r="F892" s="659" t="str">
        <f>+F863</f>
        <v>ARQ. ANTONIO RUIZ TOVAR</v>
      </c>
      <c r="G892" s="659"/>
      <c r="H892" s="659"/>
      <c r="I892" s="659"/>
      <c r="J892" s="252"/>
      <c r="K892" s="252"/>
      <c r="L892" s="252"/>
      <c r="M892" s="252"/>
      <c r="N892" s="252"/>
      <c r="O892" s="252"/>
      <c r="P892" s="252"/>
      <c r="Q892" s="252"/>
      <c r="R892" s="252"/>
      <c r="S892" s="252"/>
      <c r="T892" s="252"/>
      <c r="U892" s="252"/>
      <c r="V892" s="252"/>
      <c r="W892" s="252"/>
      <c r="X892" s="252"/>
      <c r="Y892" s="252"/>
      <c r="Z892" s="244"/>
      <c r="AA892" s="244"/>
      <c r="AB892" s="244"/>
      <c r="AC892" s="244"/>
      <c r="AD892" s="244"/>
      <c r="AE892" s="244"/>
      <c r="AF892" s="244"/>
      <c r="AG892" s="244"/>
      <c r="AH892" s="244"/>
      <c r="AI892" s="244"/>
      <c r="AJ892" s="244"/>
      <c r="AK892" s="244"/>
      <c r="AL892" s="244"/>
      <c r="AM892" s="244"/>
      <c r="AN892" s="244"/>
      <c r="AO892" s="244"/>
      <c r="AP892" s="244"/>
      <c r="AQ892" s="244"/>
      <c r="AR892" s="244"/>
      <c r="AS892" s="244"/>
      <c r="AT892" s="244"/>
    </row>
    <row r="893" spans="1:46" ht="21.6" thickBot="1">
      <c r="A893" s="288"/>
      <c r="B893" s="613"/>
      <c r="C893" s="613"/>
      <c r="D893" s="613"/>
      <c r="E893" s="613"/>
      <c r="F893" s="614" t="str">
        <f>+F864</f>
        <v>PROFESIONAL UNIVERSITARIO</v>
      </c>
      <c r="G893" s="614"/>
      <c r="H893" s="614"/>
      <c r="I893" s="614"/>
      <c r="J893" s="289"/>
      <c r="K893" s="289"/>
      <c r="L893" s="289"/>
      <c r="M893" s="289"/>
      <c r="N893" s="289"/>
      <c r="O893" s="289"/>
      <c r="P893" s="289"/>
      <c r="Q893" s="289"/>
      <c r="R893" s="289"/>
      <c r="S893" s="289"/>
      <c r="T893" s="289"/>
      <c r="U893" s="289"/>
      <c r="V893" s="289"/>
      <c r="W893" s="289"/>
      <c r="X893" s="289"/>
      <c r="Y893" s="289"/>
      <c r="Z893" s="288"/>
      <c r="AA893" s="288"/>
      <c r="AB893" s="288"/>
      <c r="AC893" s="288"/>
      <c r="AD893" s="288"/>
      <c r="AE893" s="288"/>
      <c r="AF893" s="288"/>
      <c r="AG893" s="288"/>
      <c r="AH893" s="288"/>
      <c r="AI893" s="288"/>
      <c r="AJ893" s="288"/>
      <c r="AK893" s="288"/>
      <c r="AL893" s="288"/>
      <c r="AM893" s="288"/>
      <c r="AN893" s="288"/>
      <c r="AO893" s="288"/>
      <c r="AP893" s="288"/>
      <c r="AQ893" s="288"/>
      <c r="AR893" s="288"/>
      <c r="AS893" s="288"/>
      <c r="AT893" s="288"/>
    </row>
    <row r="894" spans="1:46" ht="15.6" thickTop="1" thickBot="1"/>
    <row r="895" spans="1:46" ht="21.6" thickTop="1">
      <c r="A895" s="272" t="s">
        <v>107</v>
      </c>
      <c r="B895" s="273"/>
      <c r="C895" s="274"/>
      <c r="D895" s="275"/>
      <c r="E895" s="276"/>
      <c r="F895" s="276"/>
      <c r="G895" s="277"/>
      <c r="H895" s="278"/>
      <c r="I895" s="277"/>
      <c r="J895" s="279"/>
      <c r="K895" s="279"/>
      <c r="L895" s="279"/>
      <c r="M895" s="279"/>
      <c r="N895" s="279"/>
      <c r="O895" s="279"/>
      <c r="P895" s="279"/>
      <c r="Q895" s="279"/>
      <c r="R895" s="279"/>
      <c r="S895" s="279"/>
      <c r="T895" s="279"/>
      <c r="U895" s="279"/>
      <c r="V895" s="279"/>
      <c r="W895" s="279"/>
      <c r="X895" s="279"/>
      <c r="Y895" s="279"/>
      <c r="Z895" s="277"/>
      <c r="AA895" s="277"/>
      <c r="AB895" s="277"/>
      <c r="AC895" s="277"/>
      <c r="AD895" s="277"/>
      <c r="AE895" s="277"/>
      <c r="AF895" s="277"/>
      <c r="AG895" s="277"/>
      <c r="AH895" s="277"/>
      <c r="AI895" s="277"/>
      <c r="AJ895" s="277"/>
      <c r="AK895" s="277"/>
      <c r="AL895" s="277"/>
      <c r="AM895" s="277"/>
      <c r="AN895" s="277"/>
      <c r="AO895" s="277"/>
      <c r="AP895" s="277"/>
      <c r="AQ895" s="277"/>
      <c r="AR895" s="277"/>
      <c r="AS895" s="277"/>
      <c r="AT895" s="277"/>
    </row>
    <row r="896" spans="1:46" ht="21">
      <c r="A896" s="640" t="s">
        <v>109</v>
      </c>
      <c r="B896" s="640"/>
      <c r="C896" s="641" t="str">
        <f>+'PRESUPUESTO GENERAL'!B46</f>
        <v>CUBIERTA</v>
      </c>
      <c r="D896" s="642"/>
      <c r="E896" s="643"/>
      <c r="F896" s="643"/>
      <c r="G896" s="643"/>
      <c r="H896" s="643"/>
      <c r="I896" s="643"/>
      <c r="J896" s="643"/>
      <c r="K896" s="643"/>
      <c r="L896" s="643"/>
      <c r="M896" s="643"/>
      <c r="N896" s="643"/>
      <c r="O896" s="643"/>
      <c r="P896" s="643"/>
      <c r="Q896" s="643"/>
      <c r="R896" s="643"/>
      <c r="S896" s="643"/>
      <c r="T896" s="643"/>
      <c r="U896" s="643"/>
      <c r="V896" s="643"/>
      <c r="W896" s="643"/>
      <c r="X896" s="643"/>
      <c r="Y896" s="643"/>
      <c r="Z896" s="643"/>
      <c r="AA896" s="643"/>
      <c r="AB896" s="643"/>
      <c r="AC896" s="643"/>
      <c r="AD896" s="643"/>
      <c r="AE896" s="643"/>
      <c r="AF896" s="644"/>
      <c r="AG896" s="645" t="s">
        <v>8</v>
      </c>
      <c r="AH896" s="646"/>
      <c r="AI896" s="646"/>
      <c r="AJ896" s="646"/>
      <c r="AK896" s="646"/>
      <c r="AL896" s="646"/>
      <c r="AM896" s="647"/>
      <c r="AN896" s="648" t="s">
        <v>7</v>
      </c>
      <c r="AO896" s="649"/>
      <c r="AP896" s="649"/>
      <c r="AQ896" s="649"/>
      <c r="AR896" s="649"/>
      <c r="AS896" s="649"/>
      <c r="AT896" s="650"/>
    </row>
    <row r="897" spans="1:46" ht="21">
      <c r="A897" s="651" t="s">
        <v>110</v>
      </c>
      <c r="B897" s="651"/>
      <c r="C897" s="211">
        <f>+'PRESUPUESTO GENERAL'!A49</f>
        <v>7.3</v>
      </c>
      <c r="D897" s="652" t="str">
        <f>+'PRESUPUESTO GENERAL'!B49</f>
        <v>Canal en lámina Galvanizada Cal. 20</v>
      </c>
      <c r="E897" s="653"/>
      <c r="F897" s="653"/>
      <c r="G897" s="653"/>
      <c r="H897" s="653"/>
      <c r="I897" s="653"/>
      <c r="J897" s="653"/>
      <c r="K897" s="653"/>
      <c r="L897" s="653"/>
      <c r="M897" s="653"/>
      <c r="N897" s="653"/>
      <c r="O897" s="653"/>
      <c r="P897" s="653"/>
      <c r="Q897" s="653"/>
      <c r="R897" s="653"/>
      <c r="S897" s="653"/>
      <c r="T897" s="653"/>
      <c r="U897" s="653"/>
      <c r="V897" s="653"/>
      <c r="W897" s="653"/>
      <c r="X897" s="653"/>
      <c r="Y897" s="653"/>
      <c r="Z897" s="653"/>
      <c r="AA897" s="653"/>
      <c r="AB897" s="653"/>
      <c r="AC897" s="653"/>
      <c r="AD897" s="653"/>
      <c r="AE897" s="653"/>
      <c r="AF897" s="654"/>
      <c r="AG897" s="645" t="s">
        <v>111</v>
      </c>
      <c r="AH897" s="646"/>
      <c r="AI897" s="646"/>
      <c r="AJ897" s="646"/>
      <c r="AK897" s="646"/>
      <c r="AL897" s="646"/>
      <c r="AM897" s="647"/>
      <c r="AN897" s="655">
        <f>+J911</f>
        <v>10.5</v>
      </c>
      <c r="AO897" s="649"/>
      <c r="AP897" s="649"/>
      <c r="AQ897" s="649"/>
      <c r="AR897" s="649"/>
      <c r="AS897" s="649"/>
      <c r="AT897" s="650"/>
    </row>
    <row r="898" spans="1:46" ht="21">
      <c r="A898" s="213"/>
      <c r="B898" s="213"/>
      <c r="C898" s="213"/>
      <c r="D898" s="213"/>
      <c r="E898" s="213"/>
      <c r="F898" s="213"/>
      <c r="G898" s="213"/>
      <c r="H898" s="214"/>
      <c r="I898" s="213"/>
      <c r="J898" s="213"/>
      <c r="K898" s="627"/>
      <c r="L898" s="627"/>
      <c r="M898" s="627"/>
      <c r="N898" s="627"/>
      <c r="O898" s="627"/>
      <c r="P898" s="627"/>
      <c r="Q898" s="627"/>
      <c r="R898" s="627"/>
      <c r="S898" s="627"/>
      <c r="T898" s="627"/>
      <c r="U898" s="627"/>
      <c r="V898" s="627"/>
      <c r="W898" s="627"/>
      <c r="X898" s="627"/>
      <c r="Y898" s="627"/>
      <c r="Z898" s="627"/>
      <c r="AA898" s="628"/>
      <c r="AB898" s="627"/>
      <c r="AC898" s="627"/>
      <c r="AD898" s="627"/>
      <c r="AE898" s="627"/>
      <c r="AF898" s="627"/>
      <c r="AG898" s="627"/>
      <c r="AH898" s="627"/>
      <c r="AI898" s="627"/>
      <c r="AJ898" s="627"/>
      <c r="AK898" s="627"/>
      <c r="AL898" s="627"/>
      <c r="AM898" s="627"/>
      <c r="AN898" s="627"/>
      <c r="AO898" s="627"/>
      <c r="AP898" s="627"/>
      <c r="AQ898" s="627"/>
      <c r="AR898" s="627"/>
      <c r="AS898" s="627"/>
      <c r="AT898" s="627"/>
    </row>
    <row r="899" spans="1:46" ht="21">
      <c r="A899" s="629" t="s">
        <v>112</v>
      </c>
      <c r="B899" s="610"/>
      <c r="C899" s="630" t="s">
        <v>113</v>
      </c>
      <c r="D899" s="630"/>
      <c r="E899" s="630"/>
      <c r="F899" s="630"/>
      <c r="G899" s="630" t="s">
        <v>114</v>
      </c>
      <c r="H899" s="631" t="s">
        <v>115</v>
      </c>
      <c r="I899" s="630" t="s">
        <v>116</v>
      </c>
      <c r="J899" s="630" t="s">
        <v>64</v>
      </c>
      <c r="K899" s="633"/>
      <c r="L899" s="633"/>
      <c r="M899" s="633"/>
      <c r="N899" s="633"/>
      <c r="O899" s="633"/>
      <c r="P899" s="633"/>
      <c r="Q899" s="633"/>
      <c r="R899" s="633"/>
      <c r="S899" s="633"/>
      <c r="T899" s="633"/>
      <c r="U899" s="633"/>
      <c r="V899" s="633"/>
      <c r="W899" s="633"/>
      <c r="X899" s="633"/>
      <c r="Y899" s="633"/>
      <c r="Z899" s="633"/>
      <c r="AA899" s="633"/>
      <c r="AB899" s="633"/>
      <c r="AC899" s="633"/>
      <c r="AD899" s="633"/>
      <c r="AE899" s="633"/>
      <c r="AF899" s="633"/>
      <c r="AG899" s="633"/>
      <c r="AH899" s="633"/>
      <c r="AI899" s="633"/>
      <c r="AJ899" s="633"/>
      <c r="AK899" s="633"/>
      <c r="AL899" s="633"/>
      <c r="AM899" s="633"/>
      <c r="AN899" s="633"/>
      <c r="AO899" s="633"/>
      <c r="AP899" s="633"/>
      <c r="AQ899" s="633"/>
      <c r="AR899" s="633"/>
      <c r="AS899" s="633"/>
      <c r="AT899" s="633"/>
    </row>
    <row r="900" spans="1:46" ht="21">
      <c r="A900" s="603"/>
      <c r="B900" s="604"/>
      <c r="C900" s="215" t="s">
        <v>117</v>
      </c>
      <c r="D900" s="215" t="s">
        <v>118</v>
      </c>
      <c r="E900" s="215" t="s">
        <v>119</v>
      </c>
      <c r="F900" s="215" t="s">
        <v>120</v>
      </c>
      <c r="G900" s="630"/>
      <c r="H900" s="632"/>
      <c r="I900" s="630"/>
      <c r="J900" s="630"/>
      <c r="K900" s="633"/>
      <c r="L900" s="633"/>
      <c r="M900" s="633"/>
      <c r="N900" s="633"/>
      <c r="O900" s="633"/>
      <c r="P900" s="633"/>
      <c r="Q900" s="633"/>
      <c r="R900" s="633"/>
      <c r="S900" s="633"/>
      <c r="T900" s="633"/>
      <c r="U900" s="633"/>
      <c r="V900" s="633"/>
      <c r="W900" s="633"/>
      <c r="X900" s="633"/>
      <c r="Y900" s="633"/>
      <c r="Z900" s="633"/>
      <c r="AA900" s="633"/>
      <c r="AB900" s="633"/>
      <c r="AC900" s="633"/>
      <c r="AD900" s="633"/>
      <c r="AE900" s="633"/>
      <c r="AF900" s="633"/>
      <c r="AG900" s="633"/>
      <c r="AH900" s="633"/>
      <c r="AI900" s="633"/>
      <c r="AJ900" s="633"/>
      <c r="AK900" s="633"/>
      <c r="AL900" s="633"/>
      <c r="AM900" s="633"/>
      <c r="AN900" s="633"/>
      <c r="AO900" s="633"/>
      <c r="AP900" s="633"/>
      <c r="AQ900" s="633"/>
      <c r="AR900" s="633"/>
      <c r="AS900" s="633"/>
      <c r="AT900" s="633"/>
    </row>
    <row r="901" spans="1:46" ht="21">
      <c r="A901" s="634"/>
      <c r="B901" s="635"/>
      <c r="C901" s="638"/>
      <c r="D901" s="638"/>
      <c r="E901" s="638"/>
      <c r="F901" s="638"/>
      <c r="G901" s="638"/>
      <c r="H901" s="638"/>
      <c r="I901" s="638"/>
      <c r="J901" s="638"/>
      <c r="K901" s="333"/>
      <c r="L901" s="334"/>
      <c r="M901" s="334"/>
      <c r="N901" s="334"/>
      <c r="O901" s="334"/>
      <c r="P901" s="334"/>
      <c r="Q901" s="334"/>
      <c r="R901" s="334"/>
      <c r="S901" s="334"/>
      <c r="T901" s="334"/>
      <c r="U901" s="334"/>
      <c r="V901" s="334"/>
      <c r="W901" s="334"/>
      <c r="X901" s="334"/>
      <c r="Y901" s="334"/>
      <c r="Z901" s="334"/>
      <c r="AA901" s="334"/>
      <c r="AB901" s="334"/>
      <c r="AC901" s="334"/>
      <c r="AD901" s="334"/>
      <c r="AE901" s="334"/>
      <c r="AF901" s="334"/>
      <c r="AG901" s="334"/>
      <c r="AH901" s="334"/>
      <c r="AI901" s="334"/>
      <c r="AJ901" s="334"/>
      <c r="AK901" s="334"/>
      <c r="AL901" s="334"/>
      <c r="AM901" s="334"/>
      <c r="AN901" s="334"/>
      <c r="AO901" s="334"/>
      <c r="AP901" s="334"/>
      <c r="AQ901" s="334"/>
      <c r="AR901" s="334"/>
      <c r="AS901" s="334"/>
      <c r="AT901" s="335"/>
    </row>
    <row r="902" spans="1:46" ht="21">
      <c r="A902" s="636"/>
      <c r="B902" s="637"/>
      <c r="C902" s="639"/>
      <c r="D902" s="639"/>
      <c r="E902" s="639"/>
      <c r="F902" s="639"/>
      <c r="G902" s="639"/>
      <c r="H902" s="639"/>
      <c r="I902" s="639"/>
      <c r="J902" s="639"/>
      <c r="K902" s="333"/>
      <c r="L902" s="334"/>
      <c r="M902" s="334"/>
      <c r="N902" s="334"/>
      <c r="O902" s="334"/>
      <c r="P902" s="334"/>
      <c r="Q902" s="334"/>
      <c r="R902" s="334"/>
      <c r="S902" s="334"/>
      <c r="T902" s="334"/>
      <c r="U902" s="334"/>
      <c r="V902" s="334"/>
      <c r="W902" s="334"/>
      <c r="X902" s="334"/>
      <c r="Y902" s="334"/>
      <c r="Z902" s="334"/>
      <c r="AA902" s="334"/>
      <c r="AB902" s="334"/>
      <c r="AC902" s="334"/>
      <c r="AD902" s="334"/>
      <c r="AE902" s="334"/>
      <c r="AF902" s="334"/>
      <c r="AG902" s="334"/>
      <c r="AH902" s="334"/>
      <c r="AI902" s="334"/>
      <c r="AJ902" s="334"/>
      <c r="AK902" s="334"/>
      <c r="AL902" s="334"/>
      <c r="AM902" s="334"/>
      <c r="AN902" s="334"/>
      <c r="AO902" s="334"/>
      <c r="AP902" s="334"/>
      <c r="AQ902" s="334"/>
      <c r="AR902" s="334"/>
      <c r="AS902" s="334"/>
      <c r="AT902" s="335"/>
    </row>
    <row r="903" spans="1:46" ht="21">
      <c r="A903" s="656" t="s">
        <v>278</v>
      </c>
      <c r="B903" s="660"/>
      <c r="C903" s="620">
        <v>10.5</v>
      </c>
      <c r="D903" s="620"/>
      <c r="E903" s="622"/>
      <c r="F903" s="620"/>
      <c r="G903" s="661">
        <f>C903</f>
        <v>10.5</v>
      </c>
      <c r="H903" s="620">
        <v>1</v>
      </c>
      <c r="I903" s="620" t="s">
        <v>7</v>
      </c>
      <c r="J903" s="626">
        <f>G903*H903</f>
        <v>10.5</v>
      </c>
      <c r="K903" s="333"/>
      <c r="L903" s="334"/>
      <c r="M903" s="334"/>
      <c r="N903" s="334"/>
      <c r="O903" s="334"/>
      <c r="P903" s="334"/>
      <c r="Q903" s="334"/>
      <c r="R903" s="334"/>
      <c r="S903" s="334"/>
      <c r="T903" s="334"/>
      <c r="U903" s="334"/>
      <c r="V903" s="334"/>
      <c r="W903" s="334"/>
      <c r="X903" s="334"/>
      <c r="Y903" s="334"/>
      <c r="Z903" s="334"/>
      <c r="AA903" s="334"/>
      <c r="AB903" s="334"/>
      <c r="AC903" s="334"/>
      <c r="AD903" s="334"/>
      <c r="AE903" s="334"/>
      <c r="AF903" s="334"/>
      <c r="AG903" s="334"/>
      <c r="AH903" s="334"/>
      <c r="AI903" s="334"/>
      <c r="AJ903" s="334"/>
      <c r="AK903" s="334"/>
      <c r="AL903" s="334"/>
      <c r="AM903" s="334"/>
      <c r="AN903" s="334"/>
      <c r="AO903" s="334"/>
      <c r="AP903" s="334"/>
      <c r="AQ903" s="334"/>
      <c r="AR903" s="334"/>
      <c r="AS903" s="334"/>
      <c r="AT903" s="335"/>
    </row>
    <row r="904" spans="1:46" ht="21">
      <c r="A904" s="617"/>
      <c r="B904" s="618"/>
      <c r="C904" s="621"/>
      <c r="D904" s="621"/>
      <c r="E904" s="623"/>
      <c r="F904" s="621"/>
      <c r="G904" s="620"/>
      <c r="H904" s="621"/>
      <c r="I904" s="621"/>
      <c r="J904" s="625"/>
      <c r="K904" s="333"/>
      <c r="L904" s="334"/>
      <c r="M904" s="334"/>
      <c r="N904" s="334"/>
      <c r="O904" s="334"/>
      <c r="P904" s="334"/>
      <c r="Q904" s="334"/>
      <c r="R904" s="334"/>
      <c r="S904" s="334"/>
      <c r="T904" s="334"/>
      <c r="U904" s="334"/>
      <c r="V904" s="334"/>
      <c r="W904" s="334"/>
      <c r="X904" s="334"/>
      <c r="Y904" s="334"/>
      <c r="Z904" s="334"/>
      <c r="AA904" s="334"/>
      <c r="AB904" s="334"/>
      <c r="AC904" s="334"/>
      <c r="AD904" s="334"/>
      <c r="AE904" s="334"/>
      <c r="AF904" s="334"/>
      <c r="AG904" s="334"/>
      <c r="AH904" s="334"/>
      <c r="AI904" s="334"/>
      <c r="AJ904" s="334"/>
      <c r="AK904" s="334"/>
      <c r="AL904" s="334"/>
      <c r="AM904" s="334"/>
      <c r="AN904" s="334"/>
      <c r="AO904" s="334"/>
      <c r="AP904" s="334"/>
      <c r="AQ904" s="334"/>
      <c r="AR904" s="334"/>
      <c r="AS904" s="334"/>
      <c r="AT904" s="335"/>
    </row>
    <row r="905" spans="1:46" ht="21">
      <c r="A905" s="656"/>
      <c r="B905" s="660"/>
      <c r="C905" s="620"/>
      <c r="D905" s="620"/>
      <c r="E905" s="622"/>
      <c r="F905" s="620"/>
      <c r="G905" s="661"/>
      <c r="H905" s="620"/>
      <c r="I905" s="620"/>
      <c r="J905" s="626"/>
      <c r="K905" s="333"/>
      <c r="L905" s="334"/>
      <c r="M905" s="334"/>
      <c r="N905" s="334"/>
      <c r="O905" s="334"/>
      <c r="P905" s="334"/>
      <c r="Q905" s="334"/>
      <c r="R905" s="334"/>
      <c r="S905" s="334"/>
      <c r="T905" s="334"/>
      <c r="U905" s="334"/>
      <c r="V905" s="334"/>
      <c r="W905" s="334"/>
      <c r="X905" s="334"/>
      <c r="Y905" s="334"/>
      <c r="Z905" s="334"/>
      <c r="AA905" s="334"/>
      <c r="AB905" s="334"/>
      <c r="AC905" s="334"/>
      <c r="AD905" s="334"/>
      <c r="AE905" s="334"/>
      <c r="AF905" s="334"/>
      <c r="AG905" s="334"/>
      <c r="AH905" s="334"/>
      <c r="AI905" s="334"/>
      <c r="AJ905" s="334"/>
      <c r="AK905" s="334"/>
      <c r="AL905" s="334"/>
      <c r="AM905" s="334"/>
      <c r="AN905" s="334"/>
      <c r="AO905" s="334"/>
      <c r="AP905" s="334"/>
      <c r="AQ905" s="334"/>
      <c r="AR905" s="334"/>
      <c r="AS905" s="334"/>
      <c r="AT905" s="335"/>
    </row>
    <row r="906" spans="1:46" ht="21">
      <c r="A906" s="617"/>
      <c r="B906" s="618"/>
      <c r="C906" s="621"/>
      <c r="D906" s="621"/>
      <c r="E906" s="623"/>
      <c r="F906" s="621"/>
      <c r="G906" s="620"/>
      <c r="H906" s="621"/>
      <c r="I906" s="621"/>
      <c r="J906" s="625"/>
      <c r="K906" s="333"/>
      <c r="L906" s="334"/>
      <c r="M906" s="334"/>
      <c r="N906" s="334"/>
      <c r="O906" s="334"/>
      <c r="P906" s="334"/>
      <c r="Q906" s="334"/>
      <c r="R906" s="334"/>
      <c r="S906" s="334"/>
      <c r="T906" s="334"/>
      <c r="U906" s="334"/>
      <c r="V906" s="334"/>
      <c r="W906" s="334"/>
      <c r="X906" s="334"/>
      <c r="Y906" s="334"/>
      <c r="Z906" s="334"/>
      <c r="AA906" s="334"/>
      <c r="AB906" s="334"/>
      <c r="AC906" s="334"/>
      <c r="AD906" s="334"/>
      <c r="AE906" s="334"/>
      <c r="AF906" s="334"/>
      <c r="AG906" s="334"/>
      <c r="AH906" s="334"/>
      <c r="AI906" s="334"/>
      <c r="AJ906" s="334"/>
      <c r="AK906" s="334"/>
      <c r="AL906" s="334"/>
      <c r="AM906" s="334"/>
      <c r="AN906" s="334"/>
      <c r="AO906" s="334"/>
      <c r="AP906" s="334"/>
      <c r="AQ906" s="334"/>
      <c r="AR906" s="334"/>
      <c r="AS906" s="334"/>
      <c r="AT906" s="335"/>
    </row>
    <row r="907" spans="1:46" ht="21">
      <c r="A907" s="656"/>
      <c r="B907" s="660"/>
      <c r="C907" s="736"/>
      <c r="D907" s="620"/>
      <c r="E907" s="622"/>
      <c r="F907" s="620"/>
      <c r="G907" s="661"/>
      <c r="H907" s="620"/>
      <c r="I907" s="620"/>
      <c r="J907" s="624"/>
      <c r="K907" s="333"/>
      <c r="L907" s="334"/>
      <c r="M907" s="334"/>
      <c r="N907" s="334"/>
      <c r="O907" s="334"/>
      <c r="P907" s="334"/>
      <c r="Q907" s="334"/>
      <c r="R907" s="334"/>
      <c r="S907" s="334"/>
      <c r="T907" s="334"/>
      <c r="U907" s="334"/>
      <c r="V907" s="334"/>
      <c r="W907" s="334"/>
      <c r="X907" s="334"/>
      <c r="Y907" s="334"/>
      <c r="Z907" s="334"/>
      <c r="AA907" s="334"/>
      <c r="AB907" s="334"/>
      <c r="AC907" s="334"/>
      <c r="AD907" s="334"/>
      <c r="AE907" s="334"/>
      <c r="AF907" s="334"/>
      <c r="AG907" s="334"/>
      <c r="AH907" s="334"/>
      <c r="AI907" s="334"/>
      <c r="AJ907" s="334"/>
      <c r="AK907" s="334"/>
      <c r="AL907" s="334"/>
      <c r="AM907" s="334"/>
      <c r="AN907" s="334"/>
      <c r="AO907" s="334"/>
      <c r="AP907" s="334"/>
      <c r="AQ907" s="334"/>
      <c r="AR907" s="334"/>
      <c r="AS907" s="334"/>
      <c r="AT907" s="335"/>
    </row>
    <row r="908" spans="1:46" ht="21">
      <c r="A908" s="617"/>
      <c r="B908" s="618"/>
      <c r="C908" s="677"/>
      <c r="D908" s="621"/>
      <c r="E908" s="623"/>
      <c r="F908" s="621"/>
      <c r="G908" s="620"/>
      <c r="H908" s="621"/>
      <c r="I908" s="621"/>
      <c r="J908" s="625"/>
      <c r="K908" s="333"/>
      <c r="L908" s="334"/>
      <c r="M908" s="539"/>
      <c r="N908" s="539"/>
      <c r="O908" s="540"/>
      <c r="P908" s="539"/>
      <c r="Q908" s="539"/>
      <c r="R908" s="539"/>
      <c r="S908" s="539"/>
      <c r="T908" s="539"/>
      <c r="U908" s="539"/>
      <c r="V908" s="539"/>
      <c r="W908" s="334"/>
      <c r="X908" s="334"/>
      <c r="Y908" s="334"/>
      <c r="Z908" s="334"/>
      <c r="AA908" s="334"/>
      <c r="AB908" s="334"/>
      <c r="AC908" s="334"/>
      <c r="AD908" s="334"/>
      <c r="AE908" s="334"/>
      <c r="AF908" s="334"/>
      <c r="AG908" s="334"/>
      <c r="AH908" s="334"/>
      <c r="AI908" s="334"/>
      <c r="AJ908" s="334"/>
      <c r="AK908" s="334"/>
      <c r="AL908" s="334"/>
      <c r="AM908" s="334"/>
      <c r="AN908" s="334"/>
      <c r="AO908" s="334"/>
      <c r="AP908" s="334"/>
      <c r="AQ908" s="334"/>
      <c r="AR908" s="334"/>
      <c r="AS908" s="334"/>
      <c r="AT908" s="335"/>
    </row>
    <row r="909" spans="1:46" ht="21">
      <c r="A909" s="656"/>
      <c r="B909" s="660"/>
      <c r="C909" s="661"/>
      <c r="D909" s="620"/>
      <c r="E909" s="622"/>
      <c r="F909" s="620"/>
      <c r="G909" s="661"/>
      <c r="H909" s="620"/>
      <c r="I909" s="620"/>
      <c r="J909" s="624"/>
      <c r="K909" s="333"/>
      <c r="L909" s="334"/>
      <c r="M909" s="334"/>
      <c r="N909" s="334"/>
      <c r="O909" s="334"/>
      <c r="P909" s="334"/>
      <c r="Q909" s="334"/>
      <c r="R909" s="334"/>
      <c r="S909" s="334"/>
      <c r="T909" s="334"/>
      <c r="U909" s="334"/>
      <c r="V909" s="334"/>
      <c r="W909" s="334"/>
      <c r="X909" s="334"/>
      <c r="Y909" s="334"/>
      <c r="Z909" s="334"/>
      <c r="AA909" s="334"/>
      <c r="AB909" s="334"/>
      <c r="AC909" s="334"/>
      <c r="AD909" s="334"/>
      <c r="AE909" s="334"/>
      <c r="AF909" s="334"/>
      <c r="AG909" s="334"/>
      <c r="AH909" s="334"/>
      <c r="AI909" s="334"/>
      <c r="AJ909" s="334"/>
      <c r="AK909" s="334"/>
      <c r="AL909" s="334"/>
      <c r="AM909" s="334"/>
      <c r="AN909" s="334"/>
      <c r="AO909" s="334"/>
      <c r="AP909" s="334"/>
      <c r="AQ909" s="334"/>
      <c r="AR909" s="334"/>
      <c r="AS909" s="334"/>
      <c r="AT909" s="335"/>
    </row>
    <row r="910" spans="1:46" ht="21">
      <c r="A910" s="617"/>
      <c r="B910" s="618"/>
      <c r="C910" s="620"/>
      <c r="D910" s="621"/>
      <c r="E910" s="623"/>
      <c r="F910" s="621"/>
      <c r="G910" s="620"/>
      <c r="H910" s="621"/>
      <c r="I910" s="621"/>
      <c r="J910" s="625"/>
      <c r="K910" s="333"/>
      <c r="L910" s="334"/>
      <c r="M910" s="334"/>
      <c r="N910" s="334"/>
      <c r="O910" s="334"/>
      <c r="P910" s="334"/>
      <c r="Q910" s="334"/>
      <c r="R910" s="334"/>
      <c r="S910" s="334"/>
      <c r="T910" s="334"/>
      <c r="U910" s="334"/>
      <c r="V910" s="334"/>
      <c r="W910" s="334"/>
      <c r="X910" s="334"/>
      <c r="Y910" s="334"/>
      <c r="Z910" s="334"/>
      <c r="AA910" s="334"/>
      <c r="AB910" s="334"/>
      <c r="AC910" s="334"/>
      <c r="AD910" s="334"/>
      <c r="AE910" s="334"/>
      <c r="AF910" s="334"/>
      <c r="AG910" s="334"/>
      <c r="AH910" s="334"/>
      <c r="AI910" s="334"/>
      <c r="AJ910" s="334"/>
      <c r="AK910" s="334"/>
      <c r="AL910" s="334"/>
      <c r="AM910" s="334"/>
      <c r="AN910" s="334"/>
      <c r="AO910" s="334"/>
      <c r="AP910" s="334"/>
      <c r="AQ910" s="334"/>
      <c r="AR910" s="334"/>
      <c r="AS910" s="334"/>
      <c r="AT910" s="335"/>
    </row>
    <row r="911" spans="1:46" ht="21">
      <c r="A911" s="283"/>
      <c r="B911" s="225"/>
      <c r="C911" s="225"/>
      <c r="D911" s="225"/>
      <c r="E911" s="226" t="s">
        <v>121</v>
      </c>
      <c r="F911" s="227">
        <v>2</v>
      </c>
      <c r="G911" s="228" t="s">
        <v>122</v>
      </c>
      <c r="H911" s="229"/>
      <c r="I911" s="230" t="s">
        <v>64</v>
      </c>
      <c r="J911" s="231">
        <f t="shared" ref="J911" si="68">ROUND(SUM(J901:J908),F911)</f>
        <v>10.5</v>
      </c>
      <c r="K911" s="336"/>
      <c r="L911" s="337"/>
      <c r="M911" s="337"/>
      <c r="N911" s="337"/>
      <c r="O911" s="337"/>
      <c r="P911" s="337"/>
      <c r="Q911" s="334"/>
      <c r="R911" s="334"/>
      <c r="S911" s="334"/>
      <c r="T911" s="334"/>
      <c r="U911" s="334"/>
      <c r="V911" s="334"/>
      <c r="W911" s="334"/>
      <c r="X911" s="334"/>
      <c r="Y911" s="334"/>
      <c r="Z911" s="334"/>
      <c r="AA911" s="334"/>
      <c r="AB911" s="334"/>
      <c r="AC911" s="334"/>
      <c r="AD911" s="334"/>
      <c r="AE911" s="334"/>
      <c r="AF911" s="334"/>
      <c r="AG911" s="334"/>
      <c r="AH911" s="334"/>
      <c r="AI911" s="334"/>
      <c r="AJ911" s="334"/>
      <c r="AK911" s="334"/>
      <c r="AL911" s="334"/>
      <c r="AM911" s="334"/>
      <c r="AN911" s="334"/>
      <c r="AO911" s="334"/>
      <c r="AP911" s="334"/>
      <c r="AQ911" s="334"/>
      <c r="AR911" s="334"/>
      <c r="AS911" s="334"/>
      <c r="AT911" s="335"/>
    </row>
    <row r="912" spans="1:46" ht="21">
      <c r="A912" s="284"/>
      <c r="B912" s="233"/>
      <c r="C912" s="233"/>
      <c r="D912" s="233"/>
      <c r="E912" s="233"/>
      <c r="F912" s="233"/>
      <c r="G912" s="233"/>
      <c r="H912" s="233"/>
      <c r="I912" s="234"/>
      <c r="J912" s="233"/>
      <c r="K912" s="329"/>
      <c r="L912" s="339"/>
      <c r="M912" s="339"/>
      <c r="N912" s="339"/>
      <c r="O912" s="339"/>
      <c r="P912" s="339"/>
      <c r="Q912" s="340"/>
      <c r="R912" s="340"/>
      <c r="S912" s="340"/>
      <c r="T912" s="340"/>
      <c r="U912" s="340"/>
      <c r="V912" s="340"/>
      <c r="W912" s="340"/>
      <c r="X912" s="340"/>
      <c r="Y912" s="340"/>
      <c r="Z912" s="340"/>
      <c r="AA912" s="340"/>
      <c r="AB912" s="340"/>
      <c r="AC912" s="340"/>
      <c r="AD912" s="340"/>
      <c r="AE912" s="340"/>
      <c r="AF912" s="340"/>
      <c r="AG912" s="340"/>
      <c r="AH912" s="340"/>
      <c r="AI912" s="340"/>
      <c r="AJ912" s="340"/>
      <c r="AK912" s="340"/>
      <c r="AL912" s="340"/>
      <c r="AM912" s="340"/>
      <c r="AN912" s="340"/>
      <c r="AO912" s="340"/>
      <c r="AP912" s="340"/>
      <c r="AQ912" s="340"/>
      <c r="AR912" s="340"/>
      <c r="AS912" s="340"/>
      <c r="AT912" s="341"/>
    </row>
    <row r="913" spans="1:46" ht="21">
      <c r="A913" s="603"/>
      <c r="B913" s="604"/>
      <c r="C913" s="604"/>
      <c r="D913" s="604"/>
      <c r="E913" s="604"/>
      <c r="F913" s="604"/>
      <c r="G913" s="604"/>
      <c r="H913" s="604"/>
      <c r="I913" s="604"/>
      <c r="J913" s="235"/>
      <c r="K913" s="329"/>
      <c r="L913" s="339"/>
      <c r="M913" s="339"/>
      <c r="N913" s="339"/>
      <c r="O913" s="339"/>
      <c r="P913" s="339"/>
      <c r="Q913" s="340"/>
      <c r="R913" s="340"/>
      <c r="S913" s="340"/>
      <c r="T913" s="340"/>
      <c r="U913" s="340"/>
      <c r="V913" s="340"/>
      <c r="W913" s="340"/>
      <c r="X913" s="340"/>
      <c r="Y913" s="340"/>
      <c r="Z913" s="340"/>
      <c r="AA913" s="340"/>
      <c r="AB913" s="340"/>
      <c r="AC913" s="340"/>
      <c r="AD913" s="340"/>
      <c r="AE913" s="340"/>
      <c r="AF913" s="340"/>
      <c r="AG913" s="340"/>
      <c r="AH913" s="340"/>
      <c r="AI913" s="340"/>
      <c r="AJ913" s="340"/>
      <c r="AK913" s="340"/>
      <c r="AL913" s="340"/>
      <c r="AM913" s="340"/>
      <c r="AN913" s="340"/>
      <c r="AO913" s="340"/>
      <c r="AP913" s="340"/>
      <c r="AQ913" s="340"/>
      <c r="AR913" s="340"/>
      <c r="AS913" s="340"/>
      <c r="AT913" s="341"/>
    </row>
    <row r="914" spans="1:46" ht="42">
      <c r="A914" s="285" t="s">
        <v>123</v>
      </c>
      <c r="B914" s="605"/>
      <c r="C914" s="605"/>
      <c r="D914" s="605"/>
      <c r="E914" s="605"/>
      <c r="F914" s="605"/>
      <c r="G914" s="605"/>
      <c r="H914" s="605"/>
      <c r="I914" s="605"/>
      <c r="J914" s="605"/>
      <c r="K914" s="605"/>
      <c r="L914" s="605"/>
      <c r="M914" s="605"/>
      <c r="N914" s="605"/>
      <c r="O914" s="605"/>
      <c r="P914" s="605"/>
      <c r="Q914" s="605"/>
      <c r="R914" s="605"/>
      <c r="S914" s="605"/>
      <c r="T914" s="605"/>
      <c r="U914" s="605"/>
      <c r="V914" s="605"/>
      <c r="W914" s="605"/>
      <c r="X914" s="605"/>
      <c r="Y914" s="605"/>
      <c r="Z914" s="605"/>
      <c r="AA914" s="605"/>
      <c r="AB914" s="605"/>
      <c r="AC914" s="605"/>
      <c r="AD914" s="605"/>
      <c r="AE914" s="605"/>
      <c r="AF914" s="605"/>
      <c r="AG914" s="605"/>
      <c r="AH914" s="605"/>
      <c r="AI914" s="605"/>
      <c r="AJ914" s="605"/>
      <c r="AK914" s="605"/>
      <c r="AL914" s="605"/>
      <c r="AM914" s="605"/>
      <c r="AN914" s="605"/>
      <c r="AO914" s="605"/>
      <c r="AP914" s="605"/>
      <c r="AQ914" s="605"/>
      <c r="AR914" s="605"/>
      <c r="AS914" s="605"/>
      <c r="AT914" s="237"/>
    </row>
    <row r="915" spans="1:46" ht="21">
      <c r="A915" s="286"/>
      <c r="B915" s="606"/>
      <c r="C915" s="606"/>
      <c r="D915" s="606"/>
      <c r="E915" s="606"/>
      <c r="F915" s="606"/>
      <c r="G915" s="606"/>
      <c r="H915" s="606"/>
      <c r="I915" s="606"/>
      <c r="J915" s="606"/>
      <c r="K915" s="606"/>
      <c r="L915" s="606"/>
      <c r="M915" s="606"/>
      <c r="N915" s="606"/>
      <c r="O915" s="606"/>
      <c r="P915" s="606"/>
      <c r="Q915" s="606"/>
      <c r="R915" s="606"/>
      <c r="S915" s="606"/>
      <c r="T915" s="606"/>
      <c r="U915" s="606"/>
      <c r="V915" s="606"/>
      <c r="W915" s="606"/>
      <c r="X915" s="606"/>
      <c r="Y915" s="606"/>
      <c r="Z915" s="606"/>
      <c r="AA915" s="606"/>
      <c r="AB915" s="606"/>
      <c r="AC915" s="606"/>
      <c r="AD915" s="606"/>
      <c r="AE915" s="606"/>
      <c r="AF915" s="606"/>
      <c r="AG915" s="606"/>
      <c r="AH915" s="606"/>
      <c r="AI915" s="606"/>
      <c r="AJ915" s="606"/>
      <c r="AK915" s="606"/>
      <c r="AL915" s="606"/>
      <c r="AM915" s="606"/>
      <c r="AN915" s="606"/>
      <c r="AO915" s="606"/>
      <c r="AP915" s="606"/>
      <c r="AQ915" s="606"/>
      <c r="AR915" s="606"/>
      <c r="AS915" s="606"/>
      <c r="AT915" s="239"/>
    </row>
    <row r="916" spans="1:46" ht="21">
      <c r="A916" s="287"/>
      <c r="B916" s="607"/>
      <c r="C916" s="607"/>
      <c r="D916" s="607"/>
      <c r="E916" s="607"/>
      <c r="F916" s="607"/>
      <c r="G916" s="607"/>
      <c r="H916" s="607"/>
      <c r="I916" s="607"/>
      <c r="J916" s="607"/>
      <c r="K916" s="607"/>
      <c r="L916" s="607"/>
      <c r="M916" s="607"/>
      <c r="N916" s="607"/>
      <c r="O916" s="607"/>
      <c r="P916" s="607"/>
      <c r="Q916" s="607"/>
      <c r="R916" s="607"/>
      <c r="S916" s="607"/>
      <c r="T916" s="607"/>
      <c r="U916" s="607"/>
      <c r="V916" s="607"/>
      <c r="W916" s="607"/>
      <c r="X916" s="607"/>
      <c r="Y916" s="607"/>
      <c r="Z916" s="607"/>
      <c r="AA916" s="607"/>
      <c r="AB916" s="607"/>
      <c r="AC916" s="607"/>
      <c r="AD916" s="607"/>
      <c r="AE916" s="241"/>
      <c r="AF916" s="608" t="str">
        <f t="shared" ref="AF916" si="69">"Item    " &amp; C897 &amp; "    Página   1   de   1  "</f>
        <v xml:space="preserve">Item    7,3    Página   1   de   1  </v>
      </c>
      <c r="AG916" s="609"/>
      <c r="AH916" s="609"/>
      <c r="AI916" s="609"/>
      <c r="AJ916" s="609"/>
      <c r="AK916" s="609"/>
      <c r="AL916" s="609"/>
      <c r="AM916" s="609"/>
      <c r="AN916" s="609"/>
      <c r="AO916" s="609"/>
      <c r="AP916" s="609"/>
      <c r="AQ916" s="609"/>
      <c r="AR916" s="609"/>
      <c r="AS916" s="609"/>
      <c r="AT916" s="609"/>
    </row>
    <row r="917" spans="1:46" ht="21">
      <c r="A917" s="233"/>
      <c r="B917" s="233"/>
      <c r="C917" s="233"/>
      <c r="D917" s="233"/>
      <c r="E917" s="610" t="s">
        <v>75</v>
      </c>
      <c r="F917" s="610"/>
      <c r="G917" s="233"/>
      <c r="H917" s="242"/>
      <c r="I917" s="233"/>
      <c r="J917" s="233"/>
      <c r="K917" s="233"/>
      <c r="L917" s="233"/>
      <c r="M917" s="233"/>
      <c r="N917" s="233"/>
      <c r="O917" s="233"/>
      <c r="P917" s="233"/>
      <c r="Q917" s="233"/>
      <c r="R917" s="233"/>
      <c r="S917" s="233"/>
      <c r="T917" s="233"/>
      <c r="U917" s="233"/>
      <c r="V917" s="233"/>
      <c r="W917" s="233"/>
      <c r="X917" s="233"/>
      <c r="Y917" s="233"/>
      <c r="Z917" s="233"/>
      <c r="AA917" s="233"/>
      <c r="AB917" s="233"/>
      <c r="AC917" s="233"/>
      <c r="AD917" s="233"/>
      <c r="AE917" s="233"/>
      <c r="AF917" s="233"/>
      <c r="AG917" s="233"/>
      <c r="AH917" s="233"/>
      <c r="AI917" s="233"/>
      <c r="AJ917" s="233"/>
      <c r="AK917" s="242"/>
      <c r="AL917" s="242"/>
      <c r="AM917" s="242"/>
      <c r="AN917" s="242"/>
      <c r="AO917" s="242"/>
      <c r="AP917" s="242"/>
      <c r="AQ917" s="242"/>
      <c r="AR917" s="242"/>
      <c r="AS917" s="242"/>
      <c r="AT917" s="242"/>
    </row>
    <row r="918" spans="1:46" ht="21">
      <c r="A918" s="233"/>
      <c r="B918" s="233"/>
      <c r="C918" s="233"/>
      <c r="D918" s="233"/>
      <c r="E918" s="233"/>
      <c r="F918" s="233"/>
      <c r="G918" s="233"/>
      <c r="H918" s="242"/>
      <c r="I918" s="233"/>
      <c r="J918" s="233"/>
      <c r="K918" s="233"/>
      <c r="L918" s="233"/>
      <c r="M918" s="233"/>
      <c r="N918" s="233"/>
      <c r="O918" s="233"/>
      <c r="P918" s="233"/>
      <c r="Q918" s="233"/>
      <c r="R918" s="233"/>
      <c r="S918" s="233"/>
      <c r="T918" s="233"/>
      <c r="U918" s="233"/>
      <c r="V918" s="233"/>
      <c r="W918" s="233"/>
      <c r="X918" s="233"/>
      <c r="Y918" s="233"/>
      <c r="Z918" s="233"/>
      <c r="AA918" s="233"/>
      <c r="AB918" s="233"/>
      <c r="AC918" s="233"/>
      <c r="AD918" s="233"/>
      <c r="AE918" s="233"/>
      <c r="AF918" s="233"/>
      <c r="AG918" s="233"/>
      <c r="AH918" s="233"/>
      <c r="AI918" s="233"/>
      <c r="AJ918" s="233"/>
      <c r="AK918" s="242"/>
      <c r="AL918" s="242"/>
      <c r="AM918" s="242"/>
      <c r="AN918" s="242"/>
      <c r="AO918" s="242"/>
      <c r="AP918" s="242"/>
      <c r="AQ918" s="242"/>
      <c r="AR918" s="242"/>
      <c r="AS918" s="242"/>
      <c r="AT918" s="242"/>
    </row>
    <row r="919" spans="1:46" ht="21">
      <c r="A919" s="233"/>
      <c r="B919" s="233"/>
      <c r="C919" s="233"/>
      <c r="D919" s="233"/>
      <c r="E919" s="233"/>
      <c r="F919" s="233"/>
      <c r="G919" s="233"/>
      <c r="H919" s="242"/>
      <c r="I919" s="233"/>
      <c r="J919" s="233"/>
      <c r="K919" s="233"/>
      <c r="L919" s="233"/>
      <c r="M919" s="233"/>
      <c r="N919" s="233"/>
      <c r="O919" s="233"/>
      <c r="P919" s="233"/>
      <c r="Q919" s="233"/>
      <c r="R919" s="233"/>
      <c r="S919" s="233"/>
      <c r="T919" s="233"/>
      <c r="U919" s="233"/>
      <c r="V919" s="233"/>
      <c r="W919" s="233"/>
      <c r="X919" s="233"/>
      <c r="Y919" s="233"/>
      <c r="Z919" s="233"/>
      <c r="AA919" s="233"/>
      <c r="AB919" s="233"/>
      <c r="AC919" s="233"/>
      <c r="AD919" s="233"/>
      <c r="AE919" s="233"/>
      <c r="AF919" s="233"/>
      <c r="AG919" s="233"/>
      <c r="AH919" s="233"/>
      <c r="AI919" s="233"/>
      <c r="AJ919" s="233"/>
      <c r="AK919" s="242"/>
      <c r="AL919" s="242"/>
      <c r="AM919" s="242"/>
      <c r="AN919" s="242"/>
      <c r="AO919" s="242"/>
      <c r="AP919" s="242"/>
      <c r="AQ919" s="242"/>
      <c r="AR919" s="242"/>
      <c r="AS919" s="242"/>
      <c r="AT919" s="242"/>
    </row>
    <row r="920" spans="1:46" ht="21">
      <c r="A920" s="244"/>
      <c r="B920" s="244"/>
      <c r="C920" s="245"/>
      <c r="D920" s="246"/>
      <c r="E920" s="247"/>
      <c r="F920" s="248"/>
      <c r="G920" s="248"/>
      <c r="H920" s="249"/>
      <c r="I920" s="248"/>
      <c r="J920" s="244"/>
      <c r="K920" s="244"/>
      <c r="L920" s="244"/>
      <c r="M920" s="244"/>
      <c r="N920" s="244"/>
      <c r="O920" s="244"/>
      <c r="P920" s="244"/>
      <c r="Q920" s="244"/>
      <c r="R920" s="244"/>
      <c r="S920" s="244"/>
      <c r="T920" s="244"/>
      <c r="U920" s="244"/>
      <c r="V920" s="244"/>
      <c r="W920" s="244"/>
      <c r="X920" s="244"/>
      <c r="Y920" s="244"/>
      <c r="Z920" s="244"/>
      <c r="AA920" s="244"/>
      <c r="AB920" s="244"/>
      <c r="AC920" s="244"/>
      <c r="AD920" s="244"/>
      <c r="AE920" s="244"/>
      <c r="AF920" s="244"/>
      <c r="AG920" s="244"/>
      <c r="AH920" s="244"/>
      <c r="AI920" s="244"/>
      <c r="AJ920" s="244"/>
      <c r="AK920" s="250"/>
      <c r="AL920" s="250"/>
      <c r="AM920" s="250"/>
      <c r="AN920" s="250"/>
      <c r="AO920" s="250"/>
      <c r="AP920" s="250"/>
      <c r="AQ920" s="250"/>
      <c r="AR920" s="250"/>
      <c r="AS920" s="250"/>
      <c r="AT920" s="250"/>
    </row>
    <row r="921" spans="1:46" ht="21">
      <c r="A921" s="244"/>
      <c r="B921" s="611"/>
      <c r="C921" s="611"/>
      <c r="D921" s="611"/>
      <c r="E921" s="251"/>
      <c r="F921" s="659" t="str">
        <f>+F892</f>
        <v>ARQ. ANTONIO RUIZ TOVAR</v>
      </c>
      <c r="G921" s="659"/>
      <c r="H921" s="659"/>
      <c r="I921" s="659"/>
      <c r="J921" s="252"/>
      <c r="K921" s="252"/>
      <c r="L921" s="252"/>
      <c r="M921" s="252"/>
      <c r="N921" s="252"/>
      <c r="O921" s="252"/>
      <c r="P921" s="252"/>
      <c r="Q921" s="252"/>
      <c r="R921" s="252"/>
      <c r="S921" s="252"/>
      <c r="T921" s="252"/>
      <c r="U921" s="252"/>
      <c r="V921" s="252"/>
      <c r="W921" s="252"/>
      <c r="X921" s="252"/>
      <c r="Y921" s="252"/>
      <c r="Z921" s="244"/>
      <c r="AA921" s="244"/>
      <c r="AB921" s="244"/>
      <c r="AC921" s="244"/>
      <c r="AD921" s="244"/>
      <c r="AE921" s="244"/>
      <c r="AF921" s="244"/>
      <c r="AG921" s="244"/>
      <c r="AH921" s="244"/>
      <c r="AI921" s="244"/>
      <c r="AJ921" s="244"/>
      <c r="AK921" s="244"/>
      <c r="AL921" s="244"/>
      <c r="AM921" s="244"/>
      <c r="AN921" s="244"/>
      <c r="AO921" s="244"/>
      <c r="AP921" s="244"/>
      <c r="AQ921" s="244"/>
      <c r="AR921" s="244"/>
      <c r="AS921" s="244"/>
      <c r="AT921" s="244"/>
    </row>
    <row r="922" spans="1:46" ht="21.6" thickBot="1">
      <c r="A922" s="288"/>
      <c r="B922" s="613"/>
      <c r="C922" s="613"/>
      <c r="D922" s="613"/>
      <c r="E922" s="613"/>
      <c r="F922" s="614" t="str">
        <f>+F893</f>
        <v>PROFESIONAL UNIVERSITARIO</v>
      </c>
      <c r="G922" s="614"/>
      <c r="H922" s="614"/>
      <c r="I922" s="614"/>
      <c r="J922" s="289"/>
      <c r="K922" s="289"/>
      <c r="L922" s="289"/>
      <c r="M922" s="289"/>
      <c r="N922" s="289"/>
      <c r="O922" s="289"/>
      <c r="P922" s="289"/>
      <c r="Q922" s="289"/>
      <c r="R922" s="289"/>
      <c r="S922" s="289"/>
      <c r="T922" s="289"/>
      <c r="U922" s="289"/>
      <c r="V922" s="289"/>
      <c r="W922" s="289"/>
      <c r="X922" s="289"/>
      <c r="Y922" s="289"/>
      <c r="Z922" s="288"/>
      <c r="AA922" s="288"/>
      <c r="AB922" s="288"/>
      <c r="AC922" s="288"/>
      <c r="AD922" s="288"/>
      <c r="AE922" s="288"/>
      <c r="AF922" s="288"/>
      <c r="AG922" s="288"/>
      <c r="AH922" s="288"/>
      <c r="AI922" s="288"/>
      <c r="AJ922" s="288"/>
      <c r="AK922" s="288"/>
      <c r="AL922" s="288"/>
      <c r="AM922" s="288"/>
      <c r="AN922" s="288"/>
      <c r="AO922" s="288"/>
      <c r="AP922" s="288"/>
      <c r="AQ922" s="288"/>
      <c r="AR922" s="288"/>
      <c r="AS922" s="288"/>
      <c r="AT922" s="288"/>
    </row>
    <row r="923" spans="1:46" ht="15.6" thickTop="1" thickBot="1"/>
    <row r="924" spans="1:46" ht="21.6" thickTop="1">
      <c r="A924" s="272" t="s">
        <v>107</v>
      </c>
      <c r="B924" s="273"/>
      <c r="C924" s="274"/>
      <c r="D924" s="275"/>
      <c r="E924" s="276"/>
      <c r="F924" s="276"/>
      <c r="G924" s="277"/>
      <c r="H924" s="278"/>
      <c r="I924" s="277"/>
      <c r="J924" s="279"/>
      <c r="K924" s="279"/>
      <c r="L924" s="279"/>
      <c r="M924" s="279"/>
      <c r="N924" s="279"/>
      <c r="O924" s="279"/>
      <c r="P924" s="279"/>
      <c r="Q924" s="279"/>
      <c r="R924" s="279"/>
      <c r="S924" s="279"/>
      <c r="T924" s="279"/>
      <c r="U924" s="279"/>
      <c r="V924" s="279"/>
      <c r="W924" s="279"/>
      <c r="X924" s="279"/>
      <c r="Y924" s="279"/>
      <c r="Z924" s="277"/>
      <c r="AA924" s="277"/>
      <c r="AB924" s="277"/>
      <c r="AC924" s="277"/>
      <c r="AD924" s="277"/>
      <c r="AE924" s="277"/>
      <c r="AF924" s="277"/>
      <c r="AG924" s="277"/>
      <c r="AH924" s="277"/>
      <c r="AI924" s="277"/>
      <c r="AJ924" s="277"/>
      <c r="AK924" s="277"/>
      <c r="AL924" s="277"/>
      <c r="AM924" s="277"/>
      <c r="AN924" s="277"/>
      <c r="AO924" s="277"/>
      <c r="AP924" s="277"/>
      <c r="AQ924" s="277"/>
      <c r="AR924" s="277"/>
      <c r="AS924" s="277"/>
      <c r="AT924" s="277"/>
    </row>
    <row r="925" spans="1:46" ht="21">
      <c r="A925" s="640" t="s">
        <v>109</v>
      </c>
      <c r="B925" s="640"/>
      <c r="C925" s="641" t="str">
        <f>+'PRESUPUESTO GENERAL'!B46</f>
        <v>CUBIERTA</v>
      </c>
      <c r="D925" s="642"/>
      <c r="E925" s="643"/>
      <c r="F925" s="643"/>
      <c r="G925" s="643"/>
      <c r="H925" s="643"/>
      <c r="I925" s="643"/>
      <c r="J925" s="643"/>
      <c r="K925" s="643"/>
      <c r="L925" s="643"/>
      <c r="M925" s="643"/>
      <c r="N925" s="643"/>
      <c r="O925" s="643"/>
      <c r="P925" s="643"/>
      <c r="Q925" s="643"/>
      <c r="R925" s="643"/>
      <c r="S925" s="643"/>
      <c r="T925" s="643"/>
      <c r="U925" s="643"/>
      <c r="V925" s="643"/>
      <c r="W925" s="643"/>
      <c r="X925" s="643"/>
      <c r="Y925" s="643"/>
      <c r="Z925" s="643"/>
      <c r="AA925" s="643"/>
      <c r="AB925" s="643"/>
      <c r="AC925" s="643"/>
      <c r="AD925" s="643"/>
      <c r="AE925" s="643"/>
      <c r="AF925" s="644"/>
      <c r="AG925" s="645" t="s">
        <v>8</v>
      </c>
      <c r="AH925" s="646"/>
      <c r="AI925" s="646"/>
      <c r="AJ925" s="646"/>
      <c r="AK925" s="646"/>
      <c r="AL925" s="646"/>
      <c r="AM925" s="647"/>
      <c r="AN925" s="648" t="s">
        <v>7</v>
      </c>
      <c r="AO925" s="649"/>
      <c r="AP925" s="649"/>
      <c r="AQ925" s="649"/>
      <c r="AR925" s="649"/>
      <c r="AS925" s="649"/>
      <c r="AT925" s="650"/>
    </row>
    <row r="926" spans="1:46" ht="21">
      <c r="A926" s="651" t="s">
        <v>110</v>
      </c>
      <c r="B926" s="651"/>
      <c r="C926" s="211">
        <f>+'PRESUPUESTO GENERAL'!A50</f>
        <v>7.4</v>
      </c>
      <c r="D926" s="652" t="str">
        <f>+'PRESUPUESTO GENERAL'!B50</f>
        <v>Bajante de aguas lluvias 4" PVC A.LL</v>
      </c>
      <c r="E926" s="653"/>
      <c r="F926" s="653"/>
      <c r="G926" s="653"/>
      <c r="H926" s="653"/>
      <c r="I926" s="653"/>
      <c r="J926" s="653"/>
      <c r="K926" s="653"/>
      <c r="L926" s="653"/>
      <c r="M926" s="653"/>
      <c r="N926" s="653"/>
      <c r="O926" s="653"/>
      <c r="P926" s="653"/>
      <c r="Q926" s="653"/>
      <c r="R926" s="653"/>
      <c r="S926" s="653"/>
      <c r="T926" s="653"/>
      <c r="U926" s="653"/>
      <c r="V926" s="653"/>
      <c r="W926" s="653"/>
      <c r="X926" s="653"/>
      <c r="Y926" s="653"/>
      <c r="Z926" s="653"/>
      <c r="AA926" s="653"/>
      <c r="AB926" s="653"/>
      <c r="AC926" s="653"/>
      <c r="AD926" s="653"/>
      <c r="AE926" s="653"/>
      <c r="AF926" s="654"/>
      <c r="AG926" s="645" t="s">
        <v>111</v>
      </c>
      <c r="AH926" s="646"/>
      <c r="AI926" s="646"/>
      <c r="AJ926" s="646"/>
      <c r="AK926" s="646"/>
      <c r="AL926" s="646"/>
      <c r="AM926" s="647"/>
      <c r="AN926" s="655">
        <f>+J940</f>
        <v>9.4</v>
      </c>
      <c r="AO926" s="649"/>
      <c r="AP926" s="649"/>
      <c r="AQ926" s="649"/>
      <c r="AR926" s="649"/>
      <c r="AS926" s="649"/>
      <c r="AT926" s="650"/>
    </row>
    <row r="927" spans="1:46" ht="21">
      <c r="A927" s="213"/>
      <c r="B927" s="213"/>
      <c r="C927" s="213"/>
      <c r="D927" s="213"/>
      <c r="E927" s="213"/>
      <c r="F927" s="213"/>
      <c r="G927" s="213"/>
      <c r="H927" s="214"/>
      <c r="I927" s="213"/>
      <c r="J927" s="213"/>
      <c r="K927" s="627"/>
      <c r="L927" s="627"/>
      <c r="M927" s="627"/>
      <c r="N927" s="627"/>
      <c r="O927" s="627"/>
      <c r="P927" s="627"/>
      <c r="Q927" s="627"/>
      <c r="R927" s="627"/>
      <c r="S927" s="627"/>
      <c r="T927" s="627"/>
      <c r="U927" s="627"/>
      <c r="V927" s="627"/>
      <c r="W927" s="627"/>
      <c r="X927" s="627"/>
      <c r="Y927" s="627"/>
      <c r="Z927" s="627"/>
      <c r="AA927" s="628"/>
      <c r="AB927" s="627"/>
      <c r="AC927" s="627"/>
      <c r="AD927" s="627"/>
      <c r="AE927" s="627"/>
      <c r="AF927" s="627"/>
      <c r="AG927" s="627"/>
      <c r="AH927" s="627"/>
      <c r="AI927" s="627"/>
      <c r="AJ927" s="627"/>
      <c r="AK927" s="627"/>
      <c r="AL927" s="627"/>
      <c r="AM927" s="627"/>
      <c r="AN927" s="627"/>
      <c r="AO927" s="627"/>
      <c r="AP927" s="627"/>
      <c r="AQ927" s="627"/>
      <c r="AR927" s="627"/>
      <c r="AS927" s="627"/>
      <c r="AT927" s="627"/>
    </row>
    <row r="928" spans="1:46" ht="21">
      <c r="A928" s="629" t="s">
        <v>112</v>
      </c>
      <c r="B928" s="610"/>
      <c r="C928" s="630" t="s">
        <v>113</v>
      </c>
      <c r="D928" s="630"/>
      <c r="E928" s="630"/>
      <c r="F928" s="630"/>
      <c r="G928" s="630" t="s">
        <v>114</v>
      </c>
      <c r="H928" s="631" t="s">
        <v>115</v>
      </c>
      <c r="I928" s="630" t="s">
        <v>116</v>
      </c>
      <c r="J928" s="630" t="s">
        <v>64</v>
      </c>
      <c r="K928" s="633"/>
      <c r="L928" s="633"/>
      <c r="M928" s="633"/>
      <c r="N928" s="633"/>
      <c r="O928" s="633"/>
      <c r="P928" s="633"/>
      <c r="Q928" s="633"/>
      <c r="R928" s="633"/>
      <c r="S928" s="633"/>
      <c r="T928" s="633"/>
      <c r="U928" s="633"/>
      <c r="V928" s="633"/>
      <c r="W928" s="633"/>
      <c r="X928" s="633"/>
      <c r="Y928" s="633"/>
      <c r="Z928" s="633"/>
      <c r="AA928" s="633"/>
      <c r="AB928" s="633"/>
      <c r="AC928" s="633"/>
      <c r="AD928" s="633"/>
      <c r="AE928" s="633"/>
      <c r="AF928" s="633"/>
      <c r="AG928" s="633"/>
      <c r="AH928" s="633"/>
      <c r="AI928" s="633"/>
      <c r="AJ928" s="633"/>
      <c r="AK928" s="633"/>
      <c r="AL928" s="633"/>
      <c r="AM928" s="633"/>
      <c r="AN928" s="633"/>
      <c r="AO928" s="633"/>
      <c r="AP928" s="633"/>
      <c r="AQ928" s="633"/>
      <c r="AR928" s="633"/>
      <c r="AS928" s="633"/>
      <c r="AT928" s="633"/>
    </row>
    <row r="929" spans="1:46" ht="21">
      <c r="A929" s="603"/>
      <c r="B929" s="604"/>
      <c r="C929" s="215" t="s">
        <v>117</v>
      </c>
      <c r="D929" s="215" t="s">
        <v>118</v>
      </c>
      <c r="E929" s="215" t="s">
        <v>119</v>
      </c>
      <c r="F929" s="215" t="s">
        <v>120</v>
      </c>
      <c r="G929" s="630"/>
      <c r="H929" s="632"/>
      <c r="I929" s="630"/>
      <c r="J929" s="630"/>
      <c r="K929" s="633"/>
      <c r="L929" s="633"/>
      <c r="M929" s="633"/>
      <c r="N929" s="633"/>
      <c r="O929" s="633"/>
      <c r="P929" s="633"/>
      <c r="Q929" s="633"/>
      <c r="R929" s="633"/>
      <c r="S929" s="633"/>
      <c r="T929" s="633"/>
      <c r="U929" s="633"/>
      <c r="V929" s="633"/>
      <c r="W929" s="633"/>
      <c r="X929" s="633"/>
      <c r="Y929" s="633"/>
      <c r="Z929" s="633"/>
      <c r="AA929" s="633"/>
      <c r="AB929" s="633"/>
      <c r="AC929" s="633"/>
      <c r="AD929" s="633"/>
      <c r="AE929" s="633"/>
      <c r="AF929" s="633"/>
      <c r="AG929" s="633"/>
      <c r="AH929" s="633"/>
      <c r="AI929" s="633"/>
      <c r="AJ929" s="633"/>
      <c r="AK929" s="633"/>
      <c r="AL929" s="633"/>
      <c r="AM929" s="633"/>
      <c r="AN929" s="633"/>
      <c r="AO929" s="633"/>
      <c r="AP929" s="633"/>
      <c r="AQ929" s="633"/>
      <c r="AR929" s="633"/>
      <c r="AS929" s="633"/>
      <c r="AT929" s="633"/>
    </row>
    <row r="930" spans="1:46" ht="21">
      <c r="A930" s="634"/>
      <c r="B930" s="635"/>
      <c r="C930" s="638"/>
      <c r="D930" s="638"/>
      <c r="E930" s="638"/>
      <c r="F930" s="638"/>
      <c r="G930" s="638"/>
      <c r="H930" s="638"/>
      <c r="I930" s="638"/>
      <c r="J930" s="638"/>
      <c r="K930" s="333"/>
      <c r="L930" s="334"/>
      <c r="M930" s="334"/>
      <c r="N930" s="334"/>
      <c r="O930" s="334"/>
      <c r="P930" s="334"/>
      <c r="Q930" s="334"/>
      <c r="R930" s="334"/>
      <c r="S930" s="334"/>
      <c r="T930" s="334"/>
      <c r="U930" s="334"/>
      <c r="V930" s="334"/>
      <c r="W930" s="334"/>
      <c r="X930" s="334"/>
      <c r="Y930" s="334"/>
      <c r="Z930" s="334"/>
      <c r="AA930" s="334"/>
      <c r="AB930" s="334"/>
      <c r="AC930" s="334"/>
      <c r="AD930" s="334"/>
      <c r="AE930" s="334"/>
      <c r="AF930" s="334"/>
      <c r="AG930" s="334"/>
      <c r="AH930" s="334"/>
      <c r="AI930" s="334"/>
      <c r="AJ930" s="334"/>
      <c r="AK930" s="334"/>
      <c r="AL930" s="334"/>
      <c r="AM930" s="334"/>
      <c r="AN930" s="334"/>
      <c r="AO930" s="334"/>
      <c r="AP930" s="334"/>
      <c r="AQ930" s="334"/>
      <c r="AR930" s="334"/>
      <c r="AS930" s="334"/>
      <c r="AT930" s="335"/>
    </row>
    <row r="931" spans="1:46" ht="21">
      <c r="A931" s="636"/>
      <c r="B931" s="637"/>
      <c r="C931" s="639"/>
      <c r="D931" s="639"/>
      <c r="E931" s="639"/>
      <c r="F931" s="639"/>
      <c r="G931" s="639"/>
      <c r="H931" s="639"/>
      <c r="I931" s="639"/>
      <c r="J931" s="639"/>
      <c r="K931" s="333"/>
      <c r="L931" s="334"/>
      <c r="M931" s="334"/>
      <c r="N931" s="334"/>
      <c r="O931" s="334"/>
      <c r="P931" s="334"/>
      <c r="Q931" s="334"/>
      <c r="R931" s="334"/>
      <c r="S931" s="334"/>
      <c r="T931" s="334"/>
      <c r="U931" s="334"/>
      <c r="V931" s="334"/>
      <c r="W931" s="334"/>
      <c r="X931" s="334"/>
      <c r="Y931" s="334"/>
      <c r="Z931" s="334"/>
      <c r="AA931" s="334"/>
      <c r="AB931" s="334"/>
      <c r="AC931" s="334"/>
      <c r="AD931" s="334"/>
      <c r="AE931" s="334"/>
      <c r="AF931" s="334"/>
      <c r="AG931" s="334"/>
      <c r="AH931" s="334"/>
      <c r="AI931" s="334"/>
      <c r="AJ931" s="334"/>
      <c r="AK931" s="334"/>
      <c r="AL931" s="334"/>
      <c r="AM931" s="334"/>
      <c r="AN931" s="334"/>
      <c r="AO931" s="334"/>
      <c r="AP931" s="334"/>
      <c r="AQ931" s="334"/>
      <c r="AR931" s="334"/>
      <c r="AS931" s="334"/>
      <c r="AT931" s="335"/>
    </row>
    <row r="932" spans="1:46" ht="21">
      <c r="A932" s="656" t="s">
        <v>279</v>
      </c>
      <c r="B932" s="660"/>
      <c r="C932" s="620">
        <v>4.7</v>
      </c>
      <c r="D932" s="620"/>
      <c r="E932" s="622"/>
      <c r="F932" s="620"/>
      <c r="G932" s="661">
        <f>+C932</f>
        <v>4.7</v>
      </c>
      <c r="H932" s="620">
        <v>2</v>
      </c>
      <c r="I932" s="620" t="s">
        <v>2</v>
      </c>
      <c r="J932" s="626">
        <f>G932*H932</f>
        <v>9.4</v>
      </c>
      <c r="K932" s="333"/>
      <c r="L932" s="334"/>
      <c r="M932" s="334"/>
      <c r="N932" s="334"/>
      <c r="O932" s="334"/>
      <c r="P932" s="334"/>
      <c r="Q932" s="334"/>
      <c r="R932" s="334"/>
      <c r="S932" s="334"/>
      <c r="T932" s="334"/>
      <c r="U932" s="334"/>
      <c r="V932" s="334"/>
      <c r="W932" s="334"/>
      <c r="X932" s="334"/>
      <c r="Y932" s="334"/>
      <c r="Z932" s="334"/>
      <c r="AA932" s="334"/>
      <c r="AB932" s="334"/>
      <c r="AC932" s="334"/>
      <c r="AD932" s="334"/>
      <c r="AE932" s="334"/>
      <c r="AF932" s="334"/>
      <c r="AG932" s="334"/>
      <c r="AH932" s="334"/>
      <c r="AI932" s="334"/>
      <c r="AJ932" s="334"/>
      <c r="AK932" s="334"/>
      <c r="AL932" s="334"/>
      <c r="AM932" s="334"/>
      <c r="AN932" s="334"/>
      <c r="AO932" s="334"/>
      <c r="AP932" s="334"/>
      <c r="AQ932" s="334"/>
      <c r="AR932" s="334"/>
      <c r="AS932" s="334"/>
      <c r="AT932" s="335"/>
    </row>
    <row r="933" spans="1:46" ht="21">
      <c r="A933" s="617"/>
      <c r="B933" s="618"/>
      <c r="C933" s="621"/>
      <c r="D933" s="621"/>
      <c r="E933" s="623"/>
      <c r="F933" s="621"/>
      <c r="G933" s="620"/>
      <c r="H933" s="621"/>
      <c r="I933" s="621"/>
      <c r="J933" s="625"/>
      <c r="K933" s="333"/>
      <c r="L933" s="334"/>
      <c r="M933" s="334"/>
      <c r="N933" s="334"/>
      <c r="O933" s="334"/>
      <c r="P933" s="334"/>
      <c r="Q933" s="334"/>
      <c r="R933" s="334"/>
      <c r="S933" s="334"/>
      <c r="T933" s="334"/>
      <c r="U933" s="334"/>
      <c r="V933" s="334"/>
      <c r="W933" s="334"/>
      <c r="X933" s="334"/>
      <c r="Y933" s="334"/>
      <c r="Z933" s="334"/>
      <c r="AA933" s="334"/>
      <c r="AB933" s="334"/>
      <c r="AC933" s="334"/>
      <c r="AD933" s="334"/>
      <c r="AE933" s="334"/>
      <c r="AF933" s="334"/>
      <c r="AG933" s="334"/>
      <c r="AH933" s="334"/>
      <c r="AI933" s="334"/>
      <c r="AJ933" s="334"/>
      <c r="AK933" s="334"/>
      <c r="AL933" s="334"/>
      <c r="AM933" s="334"/>
      <c r="AN933" s="334"/>
      <c r="AO933" s="334"/>
      <c r="AP933" s="334"/>
      <c r="AQ933" s="334"/>
      <c r="AR933" s="334"/>
      <c r="AS933" s="334"/>
      <c r="AT933" s="335"/>
    </row>
    <row r="934" spans="1:46" ht="21">
      <c r="A934" s="656"/>
      <c r="B934" s="660"/>
      <c r="C934" s="620"/>
      <c r="D934" s="620"/>
      <c r="E934" s="622"/>
      <c r="F934" s="620"/>
      <c r="G934" s="661"/>
      <c r="H934" s="620"/>
      <c r="I934" s="620"/>
      <c r="J934" s="626"/>
      <c r="K934" s="333"/>
      <c r="L934" s="334"/>
      <c r="M934" s="334"/>
      <c r="N934" s="334"/>
      <c r="O934" s="334"/>
      <c r="P934" s="334"/>
      <c r="Q934" s="334"/>
      <c r="R934" s="334"/>
      <c r="S934" s="334"/>
      <c r="T934" s="334"/>
      <c r="U934" s="334"/>
      <c r="V934" s="334"/>
      <c r="W934" s="334"/>
      <c r="X934" s="334"/>
      <c r="Y934" s="334"/>
      <c r="Z934" s="334"/>
      <c r="AA934" s="334"/>
      <c r="AB934" s="334"/>
      <c r="AC934" s="334"/>
      <c r="AD934" s="334"/>
      <c r="AE934" s="334"/>
      <c r="AF934" s="334"/>
      <c r="AG934" s="334"/>
      <c r="AH934" s="334"/>
      <c r="AI934" s="334"/>
      <c r="AJ934" s="334"/>
      <c r="AK934" s="334"/>
      <c r="AL934" s="334"/>
      <c r="AM934" s="334"/>
      <c r="AN934" s="334"/>
      <c r="AO934" s="334"/>
      <c r="AP934" s="334"/>
      <c r="AQ934" s="334"/>
      <c r="AR934" s="334"/>
      <c r="AS934" s="334"/>
      <c r="AT934" s="335"/>
    </row>
    <row r="935" spans="1:46" ht="21">
      <c r="A935" s="617"/>
      <c r="B935" s="618"/>
      <c r="C935" s="621"/>
      <c r="D935" s="621"/>
      <c r="E935" s="623"/>
      <c r="F935" s="621"/>
      <c r="G935" s="620"/>
      <c r="H935" s="621"/>
      <c r="I935" s="621"/>
      <c r="J935" s="625"/>
      <c r="K935" s="333"/>
      <c r="L935" s="334"/>
      <c r="M935" s="334"/>
      <c r="N935" s="334"/>
      <c r="O935" s="334"/>
      <c r="P935" s="334"/>
      <c r="Q935" s="334"/>
      <c r="R935" s="334"/>
      <c r="S935" s="334"/>
      <c r="T935" s="334"/>
      <c r="U935" s="334"/>
      <c r="V935" s="334"/>
      <c r="W935" s="334"/>
      <c r="X935" s="334"/>
      <c r="Y935" s="334"/>
      <c r="Z935" s="334"/>
      <c r="AA935" s="334"/>
      <c r="AB935" s="334"/>
      <c r="AC935" s="334"/>
      <c r="AD935" s="334"/>
      <c r="AE935" s="334"/>
      <c r="AF935" s="334"/>
      <c r="AG935" s="334"/>
      <c r="AH935" s="334"/>
      <c r="AI935" s="334"/>
      <c r="AJ935" s="334"/>
      <c r="AK935" s="334"/>
      <c r="AL935" s="334"/>
      <c r="AM935" s="334"/>
      <c r="AN935" s="334"/>
      <c r="AO935" s="334"/>
      <c r="AP935" s="334"/>
      <c r="AQ935" s="334"/>
      <c r="AR935" s="334"/>
      <c r="AS935" s="334"/>
      <c r="AT935" s="335"/>
    </row>
    <row r="936" spans="1:46" ht="21">
      <c r="A936" s="656"/>
      <c r="B936" s="660"/>
      <c r="C936" s="661"/>
      <c r="D936" s="620"/>
      <c r="E936" s="622"/>
      <c r="F936" s="620"/>
      <c r="G936" s="661"/>
      <c r="H936" s="620"/>
      <c r="I936" s="620"/>
      <c r="J936" s="624"/>
      <c r="K936" s="333"/>
      <c r="L936" s="334"/>
      <c r="M936" s="334"/>
      <c r="N936" s="334"/>
      <c r="O936" s="334"/>
      <c r="P936" s="334"/>
      <c r="Q936" s="334"/>
      <c r="R936" s="334"/>
      <c r="S936" s="334"/>
      <c r="T936" s="334"/>
      <c r="U936" s="334"/>
      <c r="V936" s="334"/>
      <c r="W936" s="334"/>
      <c r="X936" s="334"/>
      <c r="Y936" s="334"/>
      <c r="Z936" s="334"/>
      <c r="AA936" s="334"/>
      <c r="AB936" s="334"/>
      <c r="AC936" s="334"/>
      <c r="AD936" s="334"/>
      <c r="AE936" s="334"/>
      <c r="AF936" s="334"/>
      <c r="AG936" s="334"/>
      <c r="AH936" s="334"/>
      <c r="AI936" s="334"/>
      <c r="AJ936" s="334"/>
      <c r="AK936" s="334"/>
      <c r="AL936" s="334"/>
      <c r="AM936" s="334"/>
      <c r="AN936" s="334"/>
      <c r="AO936" s="334"/>
      <c r="AP936" s="334"/>
      <c r="AQ936" s="334"/>
      <c r="AR936" s="334"/>
      <c r="AS936" s="334"/>
      <c r="AT936" s="335"/>
    </row>
    <row r="937" spans="1:46" ht="21">
      <c r="A937" s="617"/>
      <c r="B937" s="618"/>
      <c r="C937" s="620"/>
      <c r="D937" s="621"/>
      <c r="E937" s="623"/>
      <c r="F937" s="621"/>
      <c r="G937" s="620"/>
      <c r="H937" s="621"/>
      <c r="I937" s="621"/>
      <c r="J937" s="625"/>
      <c r="K937" s="333"/>
      <c r="L937" s="334"/>
      <c r="M937" s="334"/>
      <c r="N937" s="334"/>
      <c r="O937" s="402"/>
      <c r="P937" s="334"/>
      <c r="Q937" s="334"/>
      <c r="R937" s="334"/>
      <c r="S937" s="334"/>
      <c r="T937" s="334"/>
      <c r="U937" s="334"/>
      <c r="V937" s="334"/>
      <c r="W937" s="334"/>
      <c r="X937" s="334"/>
      <c r="Y937" s="334"/>
      <c r="Z937" s="334"/>
      <c r="AA937" s="334"/>
      <c r="AB937" s="334"/>
      <c r="AC937" s="334"/>
      <c r="AD937" s="334"/>
      <c r="AE937" s="334"/>
      <c r="AF937" s="334"/>
      <c r="AG937" s="334"/>
      <c r="AH937" s="334"/>
      <c r="AI937" s="334"/>
      <c r="AJ937" s="334"/>
      <c r="AK937" s="334"/>
      <c r="AL937" s="334"/>
      <c r="AM937" s="334"/>
      <c r="AN937" s="334"/>
      <c r="AO937" s="334"/>
      <c r="AP937" s="334"/>
      <c r="AQ937" s="334"/>
      <c r="AR937" s="334"/>
      <c r="AS937" s="334"/>
      <c r="AT937" s="335"/>
    </row>
    <row r="938" spans="1:46" ht="21">
      <c r="A938" s="656"/>
      <c r="B938" s="660"/>
      <c r="C938" s="661"/>
      <c r="D938" s="620"/>
      <c r="E938" s="622"/>
      <c r="F938" s="620"/>
      <c r="G938" s="661"/>
      <c r="H938" s="620"/>
      <c r="I938" s="620"/>
      <c r="J938" s="624"/>
      <c r="K938" s="333"/>
      <c r="L938" s="334"/>
      <c r="M938" s="334"/>
      <c r="N938" s="334"/>
      <c r="O938" s="334"/>
      <c r="P938" s="334"/>
      <c r="Q938" s="334"/>
      <c r="R938" s="334"/>
      <c r="S938" s="334"/>
      <c r="T938" s="334"/>
      <c r="U938" s="334"/>
      <c r="V938" s="334"/>
      <c r="W938" s="334"/>
      <c r="X938" s="334"/>
      <c r="Y938" s="334"/>
      <c r="Z938" s="334"/>
      <c r="AA938" s="334"/>
      <c r="AB938" s="334"/>
      <c r="AC938" s="334"/>
      <c r="AD938" s="334"/>
      <c r="AE938" s="334"/>
      <c r="AF938" s="334"/>
      <c r="AG938" s="334"/>
      <c r="AH938" s="334"/>
      <c r="AI938" s="334"/>
      <c r="AJ938" s="334"/>
      <c r="AK938" s="334"/>
      <c r="AL938" s="334"/>
      <c r="AM938" s="334"/>
      <c r="AN938" s="334"/>
      <c r="AO938" s="334"/>
      <c r="AP938" s="334"/>
      <c r="AQ938" s="334"/>
      <c r="AR938" s="334"/>
      <c r="AS938" s="334"/>
      <c r="AT938" s="335"/>
    </row>
    <row r="939" spans="1:46" ht="21">
      <c r="A939" s="617"/>
      <c r="B939" s="618"/>
      <c r="C939" s="620"/>
      <c r="D939" s="621"/>
      <c r="E939" s="623"/>
      <c r="F939" s="621"/>
      <c r="G939" s="620"/>
      <c r="H939" s="621"/>
      <c r="I939" s="621"/>
      <c r="J939" s="625"/>
      <c r="K939" s="333"/>
      <c r="L939" s="334"/>
      <c r="M939" s="334"/>
      <c r="N939" s="334"/>
      <c r="O939" s="334"/>
      <c r="P939" s="334"/>
      <c r="Q939" s="334"/>
      <c r="R939" s="334"/>
      <c r="S939" s="334"/>
      <c r="T939" s="334"/>
      <c r="U939" s="334"/>
      <c r="V939" s="334"/>
      <c r="W939" s="334"/>
      <c r="X939" s="334"/>
      <c r="Y939" s="334"/>
      <c r="Z939" s="334"/>
      <c r="AA939" s="334"/>
      <c r="AB939" s="334"/>
      <c r="AC939" s="334"/>
      <c r="AD939" s="334"/>
      <c r="AE939" s="334"/>
      <c r="AF939" s="334"/>
      <c r="AG939" s="334"/>
      <c r="AH939" s="334"/>
      <c r="AI939" s="334"/>
      <c r="AJ939" s="334"/>
      <c r="AK939" s="334"/>
      <c r="AL939" s="334"/>
      <c r="AM939" s="334"/>
      <c r="AN939" s="334"/>
      <c r="AO939" s="334"/>
      <c r="AP939" s="334"/>
      <c r="AQ939" s="334"/>
      <c r="AR939" s="334"/>
      <c r="AS939" s="334"/>
      <c r="AT939" s="335"/>
    </row>
    <row r="940" spans="1:46" ht="21">
      <c r="A940" s="283"/>
      <c r="B940" s="225"/>
      <c r="C940" s="225"/>
      <c r="D940" s="225"/>
      <c r="E940" s="226" t="s">
        <v>121</v>
      </c>
      <c r="F940" s="227">
        <v>2</v>
      </c>
      <c r="G940" s="228" t="s">
        <v>122</v>
      </c>
      <c r="H940" s="229"/>
      <c r="I940" s="230" t="s">
        <v>64</v>
      </c>
      <c r="J940" s="231">
        <f>ROUND(SUM(J930:J939),F940)</f>
        <v>9.4</v>
      </c>
      <c r="K940" s="336"/>
      <c r="L940" s="337"/>
      <c r="M940" s="337"/>
      <c r="N940" s="337"/>
      <c r="O940" s="337"/>
      <c r="P940" s="337"/>
      <c r="Q940" s="334"/>
      <c r="R940" s="334"/>
      <c r="S940" s="334"/>
      <c r="T940" s="334"/>
      <c r="U940" s="334"/>
      <c r="V940" s="334"/>
      <c r="W940" s="334"/>
      <c r="X940" s="334"/>
      <c r="Y940" s="334"/>
      <c r="Z940" s="334"/>
      <c r="AA940" s="334"/>
      <c r="AB940" s="334"/>
      <c r="AC940" s="334"/>
      <c r="AD940" s="334"/>
      <c r="AE940" s="334"/>
      <c r="AF940" s="334"/>
      <c r="AG940" s="334"/>
      <c r="AH940" s="334"/>
      <c r="AI940" s="334"/>
      <c r="AJ940" s="334"/>
      <c r="AK940" s="334"/>
      <c r="AL940" s="334"/>
      <c r="AM940" s="334"/>
      <c r="AN940" s="334"/>
      <c r="AO940" s="334"/>
      <c r="AP940" s="334"/>
      <c r="AQ940" s="334"/>
      <c r="AR940" s="334"/>
      <c r="AS940" s="334"/>
      <c r="AT940" s="335"/>
    </row>
    <row r="941" spans="1:46" ht="21">
      <c r="A941" s="284"/>
      <c r="B941" s="233"/>
      <c r="C941" s="233"/>
      <c r="D941" s="233"/>
      <c r="E941" s="233"/>
      <c r="F941" s="233"/>
      <c r="G941" s="233"/>
      <c r="H941" s="233"/>
      <c r="I941" s="234"/>
      <c r="J941" s="233"/>
      <c r="K941" s="329"/>
      <c r="L941" s="339"/>
      <c r="M941" s="339"/>
      <c r="N941" s="339"/>
      <c r="O941" s="339"/>
      <c r="P941" s="339"/>
      <c r="Q941" s="340"/>
      <c r="R941" s="340"/>
      <c r="S941" s="340"/>
      <c r="T941" s="340"/>
      <c r="U941" s="340"/>
      <c r="V941" s="340"/>
      <c r="W941" s="340"/>
      <c r="X941" s="340"/>
      <c r="Y941" s="340"/>
      <c r="Z941" s="340"/>
      <c r="AA941" s="340"/>
      <c r="AB941" s="340"/>
      <c r="AC941" s="340"/>
      <c r="AD941" s="340"/>
      <c r="AE941" s="340"/>
      <c r="AF941" s="340"/>
      <c r="AG941" s="340"/>
      <c r="AH941" s="340"/>
      <c r="AI941" s="340"/>
      <c r="AJ941" s="340"/>
      <c r="AK941" s="340"/>
      <c r="AL941" s="340"/>
      <c r="AM941" s="340"/>
      <c r="AN941" s="340"/>
      <c r="AO941" s="340"/>
      <c r="AP941" s="340"/>
      <c r="AQ941" s="340"/>
      <c r="AR941" s="340"/>
      <c r="AS941" s="340"/>
      <c r="AT941" s="341"/>
    </row>
    <row r="942" spans="1:46" ht="21">
      <c r="A942" s="603"/>
      <c r="B942" s="604"/>
      <c r="C942" s="604"/>
      <c r="D942" s="604"/>
      <c r="E942" s="604"/>
      <c r="F942" s="604"/>
      <c r="G942" s="604"/>
      <c r="H942" s="604"/>
      <c r="I942" s="604"/>
      <c r="J942" s="235"/>
      <c r="K942" s="329"/>
      <c r="L942" s="339"/>
      <c r="M942" s="339"/>
      <c r="N942" s="339"/>
      <c r="O942" s="339"/>
      <c r="P942" s="339"/>
      <c r="Q942" s="340"/>
      <c r="R942" s="340"/>
      <c r="S942" s="340"/>
      <c r="T942" s="340"/>
      <c r="U942" s="340"/>
      <c r="V942" s="340"/>
      <c r="W942" s="340"/>
      <c r="X942" s="340"/>
      <c r="Y942" s="340"/>
      <c r="Z942" s="340"/>
      <c r="AA942" s="340"/>
      <c r="AB942" s="340"/>
      <c r="AC942" s="340"/>
      <c r="AD942" s="340"/>
      <c r="AE942" s="340"/>
      <c r="AF942" s="340"/>
      <c r="AG942" s="340"/>
      <c r="AH942" s="340"/>
      <c r="AI942" s="340"/>
      <c r="AJ942" s="340"/>
      <c r="AK942" s="340"/>
      <c r="AL942" s="340"/>
      <c r="AM942" s="340"/>
      <c r="AN942" s="340"/>
      <c r="AO942" s="340"/>
      <c r="AP942" s="340"/>
      <c r="AQ942" s="340"/>
      <c r="AR942" s="340"/>
      <c r="AS942" s="340"/>
      <c r="AT942" s="341"/>
    </row>
    <row r="943" spans="1:46" ht="42">
      <c r="A943" s="285" t="s">
        <v>123</v>
      </c>
      <c r="B943" s="605"/>
      <c r="C943" s="605"/>
      <c r="D943" s="605"/>
      <c r="E943" s="605"/>
      <c r="F943" s="605"/>
      <c r="G943" s="605"/>
      <c r="H943" s="605"/>
      <c r="I943" s="605"/>
      <c r="J943" s="605"/>
      <c r="K943" s="605"/>
      <c r="L943" s="605"/>
      <c r="M943" s="605"/>
      <c r="N943" s="605"/>
      <c r="O943" s="605"/>
      <c r="P943" s="605"/>
      <c r="Q943" s="605"/>
      <c r="R943" s="605"/>
      <c r="S943" s="605"/>
      <c r="T943" s="605"/>
      <c r="U943" s="605"/>
      <c r="V943" s="605"/>
      <c r="W943" s="605"/>
      <c r="X943" s="605"/>
      <c r="Y943" s="605"/>
      <c r="Z943" s="605"/>
      <c r="AA943" s="605"/>
      <c r="AB943" s="605"/>
      <c r="AC943" s="605"/>
      <c r="AD943" s="605"/>
      <c r="AE943" s="605"/>
      <c r="AF943" s="605"/>
      <c r="AG943" s="605"/>
      <c r="AH943" s="605"/>
      <c r="AI943" s="605"/>
      <c r="AJ943" s="605"/>
      <c r="AK943" s="605"/>
      <c r="AL943" s="605"/>
      <c r="AM943" s="605"/>
      <c r="AN943" s="605"/>
      <c r="AO943" s="605"/>
      <c r="AP943" s="605"/>
      <c r="AQ943" s="605"/>
      <c r="AR943" s="605"/>
      <c r="AS943" s="605"/>
      <c r="AT943" s="237"/>
    </row>
    <row r="944" spans="1:46" ht="21">
      <c r="A944" s="286"/>
      <c r="B944" s="606"/>
      <c r="C944" s="606"/>
      <c r="D944" s="606"/>
      <c r="E944" s="606"/>
      <c r="F944" s="606"/>
      <c r="G944" s="606"/>
      <c r="H944" s="606"/>
      <c r="I944" s="606"/>
      <c r="J944" s="606"/>
      <c r="K944" s="606"/>
      <c r="L944" s="606"/>
      <c r="M944" s="606"/>
      <c r="N944" s="606"/>
      <c r="O944" s="606"/>
      <c r="P944" s="606"/>
      <c r="Q944" s="606"/>
      <c r="R944" s="606"/>
      <c r="S944" s="606"/>
      <c r="T944" s="606"/>
      <c r="U944" s="606"/>
      <c r="V944" s="606"/>
      <c r="W944" s="606"/>
      <c r="X944" s="606"/>
      <c r="Y944" s="606"/>
      <c r="Z944" s="606"/>
      <c r="AA944" s="606"/>
      <c r="AB944" s="606"/>
      <c r="AC944" s="606"/>
      <c r="AD944" s="606"/>
      <c r="AE944" s="606"/>
      <c r="AF944" s="606"/>
      <c r="AG944" s="606"/>
      <c r="AH944" s="606"/>
      <c r="AI944" s="606"/>
      <c r="AJ944" s="606"/>
      <c r="AK944" s="606"/>
      <c r="AL944" s="606"/>
      <c r="AM944" s="606"/>
      <c r="AN944" s="606"/>
      <c r="AO944" s="606"/>
      <c r="AP944" s="606"/>
      <c r="AQ944" s="606"/>
      <c r="AR944" s="606"/>
      <c r="AS944" s="606"/>
      <c r="AT944" s="239"/>
    </row>
    <row r="945" spans="1:46" ht="21">
      <c r="A945" s="287"/>
      <c r="B945" s="607"/>
      <c r="C945" s="607"/>
      <c r="D945" s="607"/>
      <c r="E945" s="607"/>
      <c r="F945" s="607"/>
      <c r="G945" s="607"/>
      <c r="H945" s="607"/>
      <c r="I945" s="607"/>
      <c r="J945" s="607"/>
      <c r="K945" s="607"/>
      <c r="L945" s="607"/>
      <c r="M945" s="607"/>
      <c r="N945" s="607"/>
      <c r="O945" s="607"/>
      <c r="P945" s="607"/>
      <c r="Q945" s="607"/>
      <c r="R945" s="607"/>
      <c r="S945" s="607"/>
      <c r="T945" s="607"/>
      <c r="U945" s="607"/>
      <c r="V945" s="607"/>
      <c r="W945" s="607"/>
      <c r="X945" s="607"/>
      <c r="Y945" s="607"/>
      <c r="Z945" s="607"/>
      <c r="AA945" s="607"/>
      <c r="AB945" s="607"/>
      <c r="AC945" s="607"/>
      <c r="AD945" s="607"/>
      <c r="AE945" s="241"/>
      <c r="AF945" s="608" t="str">
        <f t="shared" ref="AF945" si="70">"Item    " &amp; C926 &amp; "    Página   1   de   1  "</f>
        <v xml:space="preserve">Item    7,4    Página   1   de   1  </v>
      </c>
      <c r="AG945" s="609"/>
      <c r="AH945" s="609"/>
      <c r="AI945" s="609"/>
      <c r="AJ945" s="609"/>
      <c r="AK945" s="609"/>
      <c r="AL945" s="609"/>
      <c r="AM945" s="609"/>
      <c r="AN945" s="609"/>
      <c r="AO945" s="609"/>
      <c r="AP945" s="609"/>
      <c r="AQ945" s="609"/>
      <c r="AR945" s="609"/>
      <c r="AS945" s="609"/>
      <c r="AT945" s="609"/>
    </row>
    <row r="946" spans="1:46" ht="21">
      <c r="A946" s="233"/>
      <c r="B946" s="233"/>
      <c r="C946" s="233"/>
      <c r="D946" s="233"/>
      <c r="E946" s="610" t="s">
        <v>75</v>
      </c>
      <c r="F946" s="610"/>
      <c r="G946" s="233"/>
      <c r="H946" s="242"/>
      <c r="I946" s="233"/>
      <c r="J946" s="233"/>
      <c r="K946" s="233"/>
      <c r="L946" s="233"/>
      <c r="M946" s="233"/>
      <c r="N946" s="233"/>
      <c r="O946" s="233"/>
      <c r="P946" s="233"/>
      <c r="Q946" s="233"/>
      <c r="R946" s="233"/>
      <c r="S946" s="233"/>
      <c r="T946" s="233"/>
      <c r="U946" s="233"/>
      <c r="V946" s="233"/>
      <c r="W946" s="233"/>
      <c r="X946" s="233"/>
      <c r="Y946" s="233"/>
      <c r="Z946" s="233"/>
      <c r="AA946" s="233"/>
      <c r="AB946" s="233"/>
      <c r="AC946" s="233"/>
      <c r="AD946" s="233"/>
      <c r="AE946" s="233"/>
      <c r="AF946" s="233"/>
      <c r="AG946" s="233"/>
      <c r="AH946" s="233"/>
      <c r="AI946" s="233"/>
      <c r="AJ946" s="233"/>
      <c r="AK946" s="242"/>
      <c r="AL946" s="242"/>
      <c r="AM946" s="242"/>
      <c r="AN946" s="242"/>
      <c r="AO946" s="242"/>
      <c r="AP946" s="242"/>
      <c r="AQ946" s="242"/>
      <c r="AR946" s="242"/>
      <c r="AS946" s="242"/>
      <c r="AT946" s="242"/>
    </row>
    <row r="947" spans="1:46" ht="21">
      <c r="A947" s="233"/>
      <c r="B947" s="233"/>
      <c r="C947" s="233"/>
      <c r="D947" s="233"/>
      <c r="E947" s="233"/>
      <c r="F947" s="233"/>
      <c r="G947" s="233"/>
      <c r="H947" s="242"/>
      <c r="I947" s="233"/>
      <c r="J947" s="233"/>
      <c r="K947" s="233"/>
      <c r="L947" s="233"/>
      <c r="M947" s="233"/>
      <c r="N947" s="233"/>
      <c r="O947" s="233"/>
      <c r="P947" s="233"/>
      <c r="Q947" s="233"/>
      <c r="R947" s="233"/>
      <c r="S947" s="233"/>
      <c r="T947" s="233"/>
      <c r="U947" s="233"/>
      <c r="V947" s="233"/>
      <c r="W947" s="233"/>
      <c r="X947" s="233"/>
      <c r="Y947" s="233"/>
      <c r="Z947" s="233"/>
      <c r="AA947" s="233"/>
      <c r="AB947" s="233"/>
      <c r="AC947" s="233"/>
      <c r="AD947" s="233"/>
      <c r="AE947" s="233"/>
      <c r="AF947" s="233"/>
      <c r="AG947" s="233"/>
      <c r="AH947" s="233"/>
      <c r="AI947" s="233"/>
      <c r="AJ947" s="233"/>
      <c r="AK947" s="242"/>
      <c r="AL947" s="242"/>
      <c r="AM947" s="242"/>
      <c r="AN947" s="242"/>
      <c r="AO947" s="242"/>
      <c r="AP947" s="242"/>
      <c r="AQ947" s="242"/>
      <c r="AR947" s="242"/>
      <c r="AS947" s="242"/>
      <c r="AT947" s="242"/>
    </row>
    <row r="948" spans="1:46" ht="21">
      <c r="A948" s="233"/>
      <c r="B948" s="233"/>
      <c r="C948" s="233"/>
      <c r="D948" s="233"/>
      <c r="E948" s="233"/>
      <c r="F948" s="233"/>
      <c r="G948" s="233"/>
      <c r="H948" s="242"/>
      <c r="I948" s="233"/>
      <c r="J948" s="233"/>
      <c r="K948" s="233"/>
      <c r="L948" s="233"/>
      <c r="M948" s="233"/>
      <c r="N948" s="233"/>
      <c r="O948" s="233"/>
      <c r="P948" s="233"/>
      <c r="Q948" s="233"/>
      <c r="R948" s="233"/>
      <c r="S948" s="233"/>
      <c r="T948" s="233"/>
      <c r="U948" s="233"/>
      <c r="V948" s="233"/>
      <c r="W948" s="233"/>
      <c r="X948" s="233"/>
      <c r="Y948" s="233"/>
      <c r="Z948" s="233"/>
      <c r="AA948" s="233"/>
      <c r="AB948" s="233"/>
      <c r="AC948" s="233"/>
      <c r="AD948" s="233"/>
      <c r="AE948" s="233"/>
      <c r="AF948" s="233"/>
      <c r="AG948" s="233"/>
      <c r="AH948" s="233"/>
      <c r="AI948" s="233"/>
      <c r="AJ948" s="233"/>
      <c r="AK948" s="242"/>
      <c r="AL948" s="242"/>
      <c r="AM948" s="242"/>
      <c r="AN948" s="242"/>
      <c r="AO948" s="242"/>
      <c r="AP948" s="242"/>
      <c r="AQ948" s="242"/>
      <c r="AR948" s="242"/>
      <c r="AS948" s="242"/>
      <c r="AT948" s="242"/>
    </row>
    <row r="949" spans="1:46" ht="21">
      <c r="A949" s="244"/>
      <c r="B949" s="244"/>
      <c r="C949" s="245"/>
      <c r="D949" s="246"/>
      <c r="E949" s="247"/>
      <c r="F949" s="248"/>
      <c r="G949" s="248"/>
      <c r="H949" s="249"/>
      <c r="I949" s="248"/>
      <c r="J949" s="244"/>
      <c r="K949" s="244"/>
      <c r="L949" s="244"/>
      <c r="M949" s="244"/>
      <c r="N949" s="244"/>
      <c r="O949" s="244"/>
      <c r="P949" s="244"/>
      <c r="Q949" s="244"/>
      <c r="R949" s="244"/>
      <c r="S949" s="244"/>
      <c r="T949" s="244"/>
      <c r="U949" s="244"/>
      <c r="V949" s="244"/>
      <c r="W949" s="244"/>
      <c r="X949" s="244"/>
      <c r="Y949" s="244"/>
      <c r="Z949" s="244"/>
      <c r="AA949" s="244"/>
      <c r="AB949" s="244"/>
      <c r="AC949" s="244"/>
      <c r="AD949" s="244"/>
      <c r="AE949" s="244"/>
      <c r="AF949" s="244"/>
      <c r="AG949" s="244"/>
      <c r="AH949" s="244"/>
      <c r="AI949" s="244"/>
      <c r="AJ949" s="244"/>
      <c r="AK949" s="250"/>
      <c r="AL949" s="250"/>
      <c r="AM949" s="250"/>
      <c r="AN949" s="250"/>
      <c r="AO949" s="250"/>
      <c r="AP949" s="250"/>
      <c r="AQ949" s="250"/>
      <c r="AR949" s="250"/>
      <c r="AS949" s="250"/>
      <c r="AT949" s="250"/>
    </row>
    <row r="950" spans="1:46" ht="21">
      <c r="A950" s="244"/>
      <c r="B950" s="611"/>
      <c r="C950" s="611"/>
      <c r="D950" s="611"/>
      <c r="E950" s="251"/>
      <c r="F950" s="659" t="str">
        <f>+F921</f>
        <v>ARQ. ANTONIO RUIZ TOVAR</v>
      </c>
      <c r="G950" s="659"/>
      <c r="H950" s="659"/>
      <c r="I950" s="659"/>
      <c r="J950" s="252"/>
      <c r="K950" s="252"/>
      <c r="L950" s="252"/>
      <c r="M950" s="252"/>
      <c r="N950" s="252"/>
      <c r="O950" s="252"/>
      <c r="P950" s="252"/>
      <c r="Q950" s="252"/>
      <c r="R950" s="252"/>
      <c r="S950" s="252"/>
      <c r="T950" s="252"/>
      <c r="U950" s="252"/>
      <c r="V950" s="252"/>
      <c r="W950" s="252"/>
      <c r="X950" s="252"/>
      <c r="Y950" s="252"/>
      <c r="Z950" s="244"/>
      <c r="AA950" s="244"/>
      <c r="AB950" s="244"/>
      <c r="AC950" s="244"/>
      <c r="AD950" s="244"/>
      <c r="AE950" s="244"/>
      <c r="AF950" s="244"/>
      <c r="AG950" s="244"/>
      <c r="AH950" s="244"/>
      <c r="AI950" s="244"/>
      <c r="AJ950" s="244"/>
      <c r="AK950" s="244"/>
      <c r="AL950" s="244"/>
      <c r="AM950" s="244"/>
      <c r="AN950" s="244"/>
      <c r="AO950" s="244"/>
      <c r="AP950" s="244"/>
      <c r="AQ950" s="244"/>
      <c r="AR950" s="244"/>
      <c r="AS950" s="244"/>
      <c r="AT950" s="244"/>
    </row>
    <row r="951" spans="1:46" ht="21.6" thickBot="1">
      <c r="A951" s="288"/>
      <c r="B951" s="613"/>
      <c r="C951" s="613"/>
      <c r="D951" s="613"/>
      <c r="E951" s="613"/>
      <c r="F951" s="614" t="str">
        <f>+F922</f>
        <v>PROFESIONAL UNIVERSITARIO</v>
      </c>
      <c r="G951" s="614"/>
      <c r="H951" s="614"/>
      <c r="I951" s="614"/>
      <c r="J951" s="289"/>
      <c r="K951" s="289"/>
      <c r="L951" s="289"/>
      <c r="M951" s="289"/>
      <c r="N951" s="289"/>
      <c r="O951" s="289"/>
      <c r="P951" s="289"/>
      <c r="Q951" s="289"/>
      <c r="R951" s="289"/>
      <c r="S951" s="289"/>
      <c r="T951" s="289"/>
      <c r="U951" s="289"/>
      <c r="V951" s="289"/>
      <c r="W951" s="289"/>
      <c r="X951" s="289"/>
      <c r="Y951" s="289"/>
      <c r="Z951" s="288"/>
      <c r="AA951" s="288"/>
      <c r="AB951" s="288"/>
      <c r="AC951" s="288"/>
      <c r="AD951" s="288"/>
      <c r="AE951" s="288"/>
      <c r="AF951" s="288"/>
      <c r="AG951" s="288"/>
      <c r="AH951" s="288"/>
      <c r="AI951" s="288"/>
      <c r="AJ951" s="288"/>
      <c r="AK951" s="288"/>
      <c r="AL951" s="288"/>
      <c r="AM951" s="288"/>
      <c r="AN951" s="288"/>
      <c r="AO951" s="288"/>
      <c r="AP951" s="288"/>
      <c r="AQ951" s="288"/>
      <c r="AR951" s="288"/>
      <c r="AS951" s="288"/>
      <c r="AT951" s="288"/>
    </row>
    <row r="952" spans="1:46" ht="15.6" thickTop="1" thickBot="1"/>
    <row r="953" spans="1:46" ht="21.6" thickTop="1">
      <c r="A953" s="272" t="s">
        <v>107</v>
      </c>
      <c r="B953" s="273"/>
      <c r="C953" s="274"/>
      <c r="D953" s="275"/>
      <c r="E953" s="276"/>
      <c r="F953" s="276"/>
      <c r="G953" s="277"/>
      <c r="H953" s="278"/>
      <c r="I953" s="277"/>
      <c r="J953" s="279"/>
      <c r="K953" s="279"/>
      <c r="L953" s="279"/>
      <c r="M953" s="279"/>
      <c r="N953" s="279"/>
      <c r="O953" s="279"/>
      <c r="P953" s="279"/>
      <c r="Q953" s="279"/>
      <c r="R953" s="279"/>
      <c r="S953" s="279"/>
      <c r="T953" s="279"/>
      <c r="U953" s="279"/>
      <c r="V953" s="279"/>
      <c r="W953" s="279"/>
      <c r="X953" s="279"/>
      <c r="Y953" s="279"/>
      <c r="Z953" s="277"/>
      <c r="AA953" s="277"/>
      <c r="AB953" s="277"/>
      <c r="AC953" s="277"/>
      <c r="AD953" s="277"/>
      <c r="AE953" s="277"/>
      <c r="AF953" s="277"/>
      <c r="AG953" s="277"/>
      <c r="AH953" s="277"/>
      <c r="AI953" s="277"/>
      <c r="AJ953" s="277"/>
      <c r="AK953" s="277"/>
      <c r="AL953" s="277"/>
      <c r="AM953" s="277"/>
      <c r="AN953" s="277"/>
      <c r="AO953" s="277"/>
      <c r="AP953" s="277"/>
      <c r="AQ953" s="277"/>
      <c r="AR953" s="277"/>
      <c r="AS953" s="277"/>
      <c r="AT953" s="277"/>
    </row>
    <row r="954" spans="1:46" ht="21">
      <c r="A954" s="640" t="s">
        <v>109</v>
      </c>
      <c r="B954" s="640"/>
      <c r="C954" s="641" t="str">
        <f>+'PRESUPUESTO GENERAL'!B52</f>
        <v>CARPINTERIA METALICA</v>
      </c>
      <c r="D954" s="642"/>
      <c r="E954" s="643"/>
      <c r="F954" s="643"/>
      <c r="G954" s="643"/>
      <c r="H954" s="643"/>
      <c r="I954" s="643"/>
      <c r="J954" s="643"/>
      <c r="K954" s="643"/>
      <c r="L954" s="643"/>
      <c r="M954" s="643"/>
      <c r="N954" s="643"/>
      <c r="O954" s="643"/>
      <c r="P954" s="643"/>
      <c r="Q954" s="643"/>
      <c r="R954" s="643"/>
      <c r="S954" s="643"/>
      <c r="T954" s="643"/>
      <c r="U954" s="643"/>
      <c r="V954" s="643"/>
      <c r="W954" s="643"/>
      <c r="X954" s="643"/>
      <c r="Y954" s="643"/>
      <c r="Z954" s="643"/>
      <c r="AA954" s="643"/>
      <c r="AB954" s="643"/>
      <c r="AC954" s="643"/>
      <c r="AD954" s="643"/>
      <c r="AE954" s="643"/>
      <c r="AF954" s="644"/>
      <c r="AG954" s="645" t="s">
        <v>8</v>
      </c>
      <c r="AH954" s="646"/>
      <c r="AI954" s="646"/>
      <c r="AJ954" s="646"/>
      <c r="AK954" s="646"/>
      <c r="AL954" s="646"/>
      <c r="AM954" s="647"/>
      <c r="AN954" s="648" t="s">
        <v>5</v>
      </c>
      <c r="AO954" s="649"/>
      <c r="AP954" s="649"/>
      <c r="AQ954" s="649"/>
      <c r="AR954" s="649"/>
      <c r="AS954" s="649"/>
      <c r="AT954" s="650"/>
    </row>
    <row r="955" spans="1:46" ht="21">
      <c r="A955" s="651" t="s">
        <v>110</v>
      </c>
      <c r="B955" s="651"/>
      <c r="C955" s="211">
        <f>+'PRESUPUESTO GENERAL'!A53</f>
        <v>8.1</v>
      </c>
      <c r="D955" s="652" t="str">
        <f>+'PRESUPUESTO GENERAL'!B53</f>
        <v xml:space="preserve">Puerta en lámina galvanizada calibre 20, con marco metálico chapa, anticorrosivo,  pintura </v>
      </c>
      <c r="E955" s="653"/>
      <c r="F955" s="653"/>
      <c r="G955" s="653"/>
      <c r="H955" s="653"/>
      <c r="I955" s="653"/>
      <c r="J955" s="653"/>
      <c r="K955" s="653"/>
      <c r="L955" s="653"/>
      <c r="M955" s="653"/>
      <c r="N955" s="653"/>
      <c r="O955" s="653"/>
      <c r="P955" s="653"/>
      <c r="Q955" s="653"/>
      <c r="R955" s="653"/>
      <c r="S955" s="653"/>
      <c r="T955" s="653"/>
      <c r="U955" s="653"/>
      <c r="V955" s="653"/>
      <c r="W955" s="653"/>
      <c r="X955" s="653"/>
      <c r="Y955" s="653"/>
      <c r="Z955" s="653"/>
      <c r="AA955" s="653"/>
      <c r="AB955" s="653"/>
      <c r="AC955" s="653"/>
      <c r="AD955" s="653"/>
      <c r="AE955" s="653"/>
      <c r="AF955" s="654"/>
      <c r="AG955" s="645" t="s">
        <v>111</v>
      </c>
      <c r="AH955" s="646"/>
      <c r="AI955" s="646"/>
      <c r="AJ955" s="646"/>
      <c r="AK955" s="646"/>
      <c r="AL955" s="646"/>
      <c r="AM955" s="647"/>
      <c r="AN955" s="655">
        <f>+J969</f>
        <v>15.78</v>
      </c>
      <c r="AO955" s="649"/>
      <c r="AP955" s="649"/>
      <c r="AQ955" s="649"/>
      <c r="AR955" s="649"/>
      <c r="AS955" s="649"/>
      <c r="AT955" s="650"/>
    </row>
    <row r="956" spans="1:46" ht="21">
      <c r="A956" s="213"/>
      <c r="B956" s="213"/>
      <c r="C956" s="213"/>
      <c r="D956" s="213"/>
      <c r="E956" s="213"/>
      <c r="F956" s="213"/>
      <c r="G956" s="213"/>
      <c r="H956" s="214"/>
      <c r="I956" s="213"/>
      <c r="J956" s="213"/>
      <c r="K956" s="627"/>
      <c r="L956" s="627"/>
      <c r="M956" s="627"/>
      <c r="N956" s="627"/>
      <c r="O956" s="627"/>
      <c r="P956" s="627"/>
      <c r="Q956" s="627"/>
      <c r="R956" s="627"/>
      <c r="S956" s="627"/>
      <c r="T956" s="627"/>
      <c r="U956" s="627"/>
      <c r="V956" s="627"/>
      <c r="W956" s="627"/>
      <c r="X956" s="627"/>
      <c r="Y956" s="627"/>
      <c r="Z956" s="627"/>
      <c r="AA956" s="628"/>
      <c r="AB956" s="627"/>
      <c r="AC956" s="627"/>
      <c r="AD956" s="627"/>
      <c r="AE956" s="627"/>
      <c r="AF956" s="627"/>
      <c r="AG956" s="627"/>
      <c r="AH956" s="627"/>
      <c r="AI956" s="627"/>
      <c r="AJ956" s="627"/>
      <c r="AK956" s="627"/>
      <c r="AL956" s="627"/>
      <c r="AM956" s="627"/>
      <c r="AN956" s="627"/>
      <c r="AO956" s="627"/>
      <c r="AP956" s="627"/>
      <c r="AQ956" s="627"/>
      <c r="AR956" s="627"/>
      <c r="AS956" s="627"/>
      <c r="AT956" s="627"/>
    </row>
    <row r="957" spans="1:46" ht="21">
      <c r="A957" s="629" t="s">
        <v>112</v>
      </c>
      <c r="B957" s="610"/>
      <c r="C957" s="630" t="s">
        <v>113</v>
      </c>
      <c r="D957" s="630"/>
      <c r="E957" s="630"/>
      <c r="F957" s="630"/>
      <c r="G957" s="630" t="s">
        <v>114</v>
      </c>
      <c r="H957" s="631" t="s">
        <v>115</v>
      </c>
      <c r="I957" s="630" t="s">
        <v>116</v>
      </c>
      <c r="J957" s="630" t="s">
        <v>64</v>
      </c>
      <c r="K957" s="633"/>
      <c r="L957" s="633"/>
      <c r="M957" s="633"/>
      <c r="N957" s="633"/>
      <c r="O957" s="633"/>
      <c r="P957" s="633"/>
      <c r="Q957" s="633"/>
      <c r="R957" s="633"/>
      <c r="S957" s="633"/>
      <c r="T957" s="633"/>
      <c r="U957" s="633"/>
      <c r="V957" s="633"/>
      <c r="W957" s="633"/>
      <c r="X957" s="633"/>
      <c r="Y957" s="633"/>
      <c r="Z957" s="633"/>
      <c r="AA957" s="633"/>
      <c r="AB957" s="633"/>
      <c r="AC957" s="633"/>
      <c r="AD957" s="633"/>
      <c r="AE957" s="633"/>
      <c r="AF957" s="633"/>
      <c r="AG957" s="633"/>
      <c r="AH957" s="633"/>
      <c r="AI957" s="633"/>
      <c r="AJ957" s="633"/>
      <c r="AK957" s="633"/>
      <c r="AL957" s="633"/>
      <c r="AM957" s="633"/>
      <c r="AN957" s="633"/>
      <c r="AO957" s="633"/>
      <c r="AP957" s="633"/>
      <c r="AQ957" s="633"/>
      <c r="AR957" s="633"/>
      <c r="AS957" s="633"/>
      <c r="AT957" s="633"/>
    </row>
    <row r="958" spans="1:46" ht="21">
      <c r="A958" s="603"/>
      <c r="B958" s="604"/>
      <c r="C958" s="215" t="s">
        <v>117</v>
      </c>
      <c r="D958" s="215" t="s">
        <v>118</v>
      </c>
      <c r="E958" s="215" t="s">
        <v>119</v>
      </c>
      <c r="F958" s="215" t="s">
        <v>120</v>
      </c>
      <c r="G958" s="630"/>
      <c r="H958" s="632"/>
      <c r="I958" s="630"/>
      <c r="J958" s="630"/>
      <c r="K958" s="633"/>
      <c r="L958" s="633"/>
      <c r="M958" s="633"/>
      <c r="N958" s="633"/>
      <c r="O958" s="633"/>
      <c r="P958" s="633"/>
      <c r="Q958" s="633"/>
      <c r="R958" s="633"/>
      <c r="S958" s="633"/>
      <c r="T958" s="633"/>
      <c r="U958" s="633"/>
      <c r="V958" s="633"/>
      <c r="W958" s="633"/>
      <c r="X958" s="633"/>
      <c r="Y958" s="633"/>
      <c r="Z958" s="633"/>
      <c r="AA958" s="633"/>
      <c r="AB958" s="633"/>
      <c r="AC958" s="633"/>
      <c r="AD958" s="633"/>
      <c r="AE958" s="633"/>
      <c r="AF958" s="633"/>
      <c r="AG958" s="633"/>
      <c r="AH958" s="633"/>
      <c r="AI958" s="633"/>
      <c r="AJ958" s="633"/>
      <c r="AK958" s="633"/>
      <c r="AL958" s="633"/>
      <c r="AM958" s="633"/>
      <c r="AN958" s="633"/>
      <c r="AO958" s="633"/>
      <c r="AP958" s="633"/>
      <c r="AQ958" s="633"/>
      <c r="AR958" s="633"/>
      <c r="AS958" s="633"/>
      <c r="AT958" s="633"/>
    </row>
    <row r="959" spans="1:46" ht="21">
      <c r="A959" s="634"/>
      <c r="B959" s="635"/>
      <c r="C959" s="638"/>
      <c r="D959" s="638"/>
      <c r="E959" s="638"/>
      <c r="F959" s="638"/>
      <c r="G959" s="638"/>
      <c r="H959" s="638"/>
      <c r="I959" s="638"/>
      <c r="J959" s="638"/>
      <c r="K959" s="333"/>
      <c r="L959" s="334"/>
      <c r="M959" s="334"/>
      <c r="N959" s="334"/>
      <c r="O959" s="334"/>
      <c r="P959" s="334"/>
      <c r="Q959" s="334"/>
      <c r="R959" s="334"/>
      <c r="S959" s="334"/>
      <c r="T959" s="334"/>
      <c r="U959" s="334"/>
      <c r="V959" s="334"/>
      <c r="W959" s="334"/>
      <c r="X959" s="334"/>
      <c r="Y959" s="334"/>
      <c r="Z959" s="334"/>
      <c r="AA959" s="334"/>
      <c r="AB959" s="334"/>
      <c r="AC959" s="334"/>
      <c r="AD959" s="334"/>
      <c r="AE959" s="334"/>
      <c r="AF959" s="334"/>
      <c r="AG959" s="334"/>
      <c r="AH959" s="334"/>
      <c r="AI959" s="334"/>
      <c r="AJ959" s="334"/>
      <c r="AK959" s="334"/>
      <c r="AL959" s="334"/>
      <c r="AM959" s="334"/>
      <c r="AN959" s="334"/>
      <c r="AO959" s="334"/>
      <c r="AP959" s="334"/>
      <c r="AQ959" s="334"/>
      <c r="AR959" s="334"/>
      <c r="AS959" s="334"/>
      <c r="AT959" s="335"/>
    </row>
    <row r="960" spans="1:46" ht="21">
      <c r="A960" s="636"/>
      <c r="B960" s="637"/>
      <c r="C960" s="639"/>
      <c r="D960" s="639"/>
      <c r="E960" s="639"/>
      <c r="F960" s="639"/>
      <c r="G960" s="639"/>
      <c r="H960" s="639"/>
      <c r="I960" s="639"/>
      <c r="J960" s="639"/>
      <c r="K960" s="333"/>
      <c r="L960" s="334"/>
      <c r="M960" s="334"/>
      <c r="N960" s="334"/>
      <c r="O960" s="334"/>
      <c r="P960" s="334"/>
      <c r="Q960" s="334"/>
      <c r="R960" s="334"/>
      <c r="S960" s="334"/>
      <c r="T960" s="334"/>
      <c r="U960" s="334"/>
      <c r="V960" s="334"/>
      <c r="W960" s="334"/>
      <c r="X960" s="334"/>
      <c r="Y960" s="334"/>
      <c r="Z960" s="334"/>
      <c r="AA960" s="334"/>
      <c r="AB960" s="334"/>
      <c r="AC960" s="334"/>
      <c r="AD960" s="334"/>
      <c r="AE960" s="334"/>
      <c r="AF960" s="334"/>
      <c r="AG960" s="334"/>
      <c r="AH960" s="334"/>
      <c r="AI960" s="334"/>
      <c r="AJ960" s="334"/>
      <c r="AK960" s="334"/>
      <c r="AL960" s="334"/>
      <c r="AM960" s="334"/>
      <c r="AN960" s="334"/>
      <c r="AO960" s="334"/>
      <c r="AP960" s="334"/>
      <c r="AQ960" s="334"/>
      <c r="AR960" s="334"/>
      <c r="AS960" s="334"/>
      <c r="AT960" s="335"/>
    </row>
    <row r="961" spans="1:46" ht="21">
      <c r="A961" s="656" t="s">
        <v>342</v>
      </c>
      <c r="B961" s="660"/>
      <c r="C961" s="620"/>
      <c r="D961" s="620">
        <v>0.8</v>
      </c>
      <c r="E961" s="622">
        <v>1.5</v>
      </c>
      <c r="F961" s="620"/>
      <c r="G961" s="661">
        <f>D961*E961</f>
        <v>1.2000000000000002</v>
      </c>
      <c r="H961" s="620">
        <v>11</v>
      </c>
      <c r="I961" s="620" t="s">
        <v>5</v>
      </c>
      <c r="J961" s="626">
        <f>G961*H961</f>
        <v>13.200000000000003</v>
      </c>
      <c r="K961" s="333"/>
      <c r="L961" s="334"/>
      <c r="M961" s="334"/>
      <c r="N961" s="334"/>
      <c r="O961" s="334"/>
      <c r="P961" s="334"/>
      <c r="Q961" s="334"/>
      <c r="R961" s="334"/>
      <c r="S961" s="334"/>
      <c r="T961" s="334"/>
      <c r="U961" s="334"/>
      <c r="V961" s="334"/>
      <c r="W961" s="334"/>
      <c r="X961" s="334"/>
      <c r="Y961" s="334"/>
      <c r="Z961" s="334"/>
      <c r="AA961" s="334"/>
      <c r="AB961" s="334"/>
      <c r="AC961" s="334"/>
      <c r="AD961" s="334"/>
      <c r="AE961" s="334"/>
      <c r="AF961" s="334"/>
      <c r="AG961" s="334"/>
      <c r="AH961" s="334"/>
      <c r="AI961" s="334"/>
      <c r="AJ961" s="334"/>
      <c r="AK961" s="334"/>
      <c r="AL961" s="334"/>
      <c r="AM961" s="334"/>
      <c r="AN961" s="334"/>
      <c r="AO961" s="334"/>
      <c r="AP961" s="334"/>
      <c r="AQ961" s="334"/>
      <c r="AR961" s="334"/>
      <c r="AS961" s="334"/>
      <c r="AT961" s="335"/>
    </row>
    <row r="962" spans="1:46" ht="21">
      <c r="A962" s="617"/>
      <c r="B962" s="618"/>
      <c r="C962" s="621"/>
      <c r="D962" s="621"/>
      <c r="E962" s="623"/>
      <c r="F962" s="621"/>
      <c r="G962" s="620"/>
      <c r="H962" s="621"/>
      <c r="I962" s="621"/>
      <c r="J962" s="625"/>
      <c r="K962" s="333"/>
      <c r="L962" s="334"/>
      <c r="M962" s="334"/>
      <c r="N962" s="334"/>
      <c r="O962" s="334"/>
      <c r="P962" s="334"/>
      <c r="Q962" s="334"/>
      <c r="R962" s="334"/>
      <c r="S962" s="334"/>
      <c r="T962" s="334"/>
      <c r="U962" s="334"/>
      <c r="V962" s="334"/>
      <c r="W962" s="334"/>
      <c r="X962" s="334"/>
      <c r="Y962" s="334"/>
      <c r="Z962" s="334"/>
      <c r="AA962" s="334"/>
      <c r="AB962" s="334"/>
      <c r="AC962" s="334"/>
      <c r="AD962" s="334"/>
      <c r="AE962" s="334"/>
      <c r="AF962" s="334"/>
      <c r="AG962" s="334"/>
      <c r="AH962" s="334"/>
      <c r="AI962" s="334"/>
      <c r="AJ962" s="334"/>
      <c r="AK962" s="334"/>
      <c r="AL962" s="334"/>
      <c r="AM962" s="334"/>
      <c r="AN962" s="334"/>
      <c r="AO962" s="334"/>
      <c r="AP962" s="334"/>
      <c r="AQ962" s="334"/>
      <c r="AR962" s="334"/>
      <c r="AS962" s="334"/>
      <c r="AT962" s="335"/>
    </row>
    <row r="963" spans="1:46" ht="21">
      <c r="A963" s="656" t="s">
        <v>343</v>
      </c>
      <c r="B963" s="660"/>
      <c r="C963" s="620"/>
      <c r="D963" s="620">
        <v>1.23</v>
      </c>
      <c r="E963" s="622">
        <v>2.1</v>
      </c>
      <c r="F963" s="620"/>
      <c r="G963" s="661">
        <f>D963*E963</f>
        <v>2.5830000000000002</v>
      </c>
      <c r="H963" s="620">
        <v>1</v>
      </c>
      <c r="I963" s="620" t="s">
        <v>5</v>
      </c>
      <c r="J963" s="626">
        <f>G963*H963</f>
        <v>2.5830000000000002</v>
      </c>
      <c r="K963" s="333"/>
      <c r="L963" s="334"/>
      <c r="M963" s="334"/>
      <c r="N963" s="334"/>
      <c r="O963" s="334"/>
      <c r="P963" s="334"/>
      <c r="Q963" s="334"/>
      <c r="R963" s="334"/>
      <c r="S963" s="334"/>
      <c r="T963" s="334"/>
      <c r="U963" s="334"/>
      <c r="V963" s="334"/>
      <c r="W963" s="334"/>
      <c r="X963" s="334"/>
      <c r="Y963" s="334"/>
      <c r="Z963" s="334"/>
      <c r="AA963" s="334"/>
      <c r="AB963" s="334"/>
      <c r="AC963" s="334"/>
      <c r="AD963" s="334"/>
      <c r="AE963" s="334"/>
      <c r="AF963" s="334"/>
      <c r="AG963" s="334"/>
      <c r="AH963" s="334"/>
      <c r="AI963" s="334"/>
      <c r="AJ963" s="334"/>
      <c r="AK963" s="334"/>
      <c r="AL963" s="334"/>
      <c r="AM963" s="334"/>
      <c r="AN963" s="334"/>
      <c r="AO963" s="334"/>
      <c r="AP963" s="334"/>
      <c r="AQ963" s="334"/>
      <c r="AR963" s="334"/>
      <c r="AS963" s="334"/>
      <c r="AT963" s="335"/>
    </row>
    <row r="964" spans="1:46" ht="21">
      <c r="A964" s="617"/>
      <c r="B964" s="618"/>
      <c r="C964" s="621"/>
      <c r="D964" s="621"/>
      <c r="E964" s="623"/>
      <c r="F964" s="621"/>
      <c r="G964" s="620"/>
      <c r="H964" s="621"/>
      <c r="I964" s="621"/>
      <c r="J964" s="625"/>
      <c r="K964" s="333"/>
      <c r="L964" s="334"/>
      <c r="M964" s="334"/>
      <c r="N964" s="334"/>
      <c r="O964" s="334"/>
      <c r="P964" s="334"/>
      <c r="Q964" s="334"/>
      <c r="R964" s="334"/>
      <c r="S964" s="334"/>
      <c r="T964" s="334"/>
      <c r="U964" s="334"/>
      <c r="V964" s="334"/>
      <c r="W964" s="334"/>
      <c r="X964" s="334"/>
      <c r="Y964" s="334"/>
      <c r="Z964" s="334"/>
      <c r="AA964" s="334"/>
      <c r="AB964" s="334"/>
      <c r="AC964" s="334"/>
      <c r="AD964" s="334"/>
      <c r="AE964" s="334"/>
      <c r="AF964" s="334"/>
      <c r="AG964" s="334"/>
      <c r="AH964" s="334"/>
      <c r="AI964" s="334"/>
      <c r="AJ964" s="334"/>
      <c r="AK964" s="334"/>
      <c r="AL964" s="334"/>
      <c r="AM964" s="334"/>
      <c r="AN964" s="334"/>
      <c r="AO964" s="334"/>
      <c r="AP964" s="334"/>
      <c r="AQ964" s="334"/>
      <c r="AR964" s="334"/>
      <c r="AS964" s="334"/>
      <c r="AT964" s="335"/>
    </row>
    <row r="965" spans="1:46" ht="21">
      <c r="A965" s="656"/>
      <c r="B965" s="660"/>
      <c r="C965" s="661"/>
      <c r="D965" s="620"/>
      <c r="E965" s="622"/>
      <c r="F965" s="620"/>
      <c r="G965" s="661"/>
      <c r="H965" s="620"/>
      <c r="I965" s="620"/>
      <c r="J965" s="624"/>
      <c r="K965" s="333"/>
      <c r="L965" s="334"/>
      <c r="M965" s="334"/>
      <c r="N965" s="334"/>
      <c r="O965" s="334"/>
      <c r="P965" s="334"/>
      <c r="Q965" s="334"/>
      <c r="R965" s="334"/>
      <c r="S965" s="334"/>
      <c r="T965" s="334"/>
      <c r="U965" s="334"/>
      <c r="V965" s="334"/>
      <c r="W965" s="334"/>
      <c r="X965" s="334"/>
      <c r="Y965" s="334"/>
      <c r="Z965" s="334"/>
      <c r="AA965" s="334"/>
      <c r="AB965" s="334"/>
      <c r="AC965" s="334"/>
      <c r="AD965" s="334"/>
      <c r="AE965" s="334"/>
      <c r="AF965" s="334"/>
      <c r="AG965" s="334"/>
      <c r="AH965" s="334"/>
      <c r="AI965" s="334"/>
      <c r="AJ965" s="334"/>
      <c r="AK965" s="334"/>
      <c r="AL965" s="334"/>
      <c r="AM965" s="334"/>
      <c r="AN965" s="334"/>
      <c r="AO965" s="334"/>
      <c r="AP965" s="334"/>
      <c r="AQ965" s="334"/>
      <c r="AR965" s="334"/>
      <c r="AS965" s="334"/>
      <c r="AT965" s="335"/>
    </row>
    <row r="966" spans="1:46" ht="21">
      <c r="A966" s="617"/>
      <c r="B966" s="618"/>
      <c r="C966" s="620"/>
      <c r="D966" s="621"/>
      <c r="E966" s="623"/>
      <c r="F966" s="621"/>
      <c r="G966" s="620"/>
      <c r="H966" s="621"/>
      <c r="I966" s="621"/>
      <c r="J966" s="625"/>
      <c r="K966" s="333"/>
      <c r="L966" s="334"/>
      <c r="M966" s="334"/>
      <c r="N966" s="334"/>
      <c r="O966" s="334"/>
      <c r="P966" s="334"/>
      <c r="Q966" s="334"/>
      <c r="R966" s="334"/>
      <c r="S966" s="334"/>
      <c r="T966" s="334"/>
      <c r="U966" s="334"/>
      <c r="V966" s="334"/>
      <c r="W966" s="334"/>
      <c r="X966" s="334"/>
      <c r="Y966" s="334"/>
      <c r="Z966" s="334"/>
      <c r="AA966" s="334"/>
      <c r="AB966" s="334"/>
      <c r="AC966" s="334"/>
      <c r="AD966" s="334"/>
      <c r="AE966" s="334"/>
      <c r="AF966" s="334"/>
      <c r="AG966" s="334"/>
      <c r="AH966" s="334"/>
      <c r="AI966" s="334"/>
      <c r="AJ966" s="334"/>
      <c r="AK966" s="334"/>
      <c r="AL966" s="334"/>
      <c r="AM966" s="334"/>
      <c r="AN966" s="334"/>
      <c r="AO966" s="334"/>
      <c r="AP966" s="334"/>
      <c r="AQ966" s="334"/>
      <c r="AR966" s="334"/>
      <c r="AS966" s="334"/>
      <c r="AT966" s="335"/>
    </row>
    <row r="967" spans="1:46" ht="21">
      <c r="A967" s="656"/>
      <c r="B967" s="660"/>
      <c r="C967" s="661"/>
      <c r="D967" s="620"/>
      <c r="E967" s="622"/>
      <c r="F967" s="620"/>
      <c r="G967" s="661"/>
      <c r="H967" s="620"/>
      <c r="I967" s="620"/>
      <c r="J967" s="624"/>
      <c r="K967" s="333"/>
      <c r="L967" s="334"/>
      <c r="M967" s="334"/>
      <c r="N967" s="334"/>
      <c r="O967" s="334"/>
      <c r="P967" s="334"/>
      <c r="Q967" s="334"/>
      <c r="R967" s="334"/>
      <c r="S967" s="334"/>
      <c r="T967" s="334"/>
      <c r="U967" s="334"/>
      <c r="V967" s="334"/>
      <c r="W967" s="334"/>
      <c r="X967" s="334"/>
      <c r="Y967" s="334"/>
      <c r="Z967" s="334"/>
      <c r="AA967" s="334"/>
      <c r="AB967" s="334"/>
      <c r="AC967" s="334"/>
      <c r="AD967" s="334"/>
      <c r="AE967" s="334"/>
      <c r="AF967" s="334"/>
      <c r="AG967" s="334"/>
      <c r="AH967" s="334"/>
      <c r="AI967" s="334"/>
      <c r="AJ967" s="334"/>
      <c r="AK967" s="334"/>
      <c r="AL967" s="334"/>
      <c r="AM967" s="334"/>
      <c r="AN967" s="334"/>
      <c r="AO967" s="334"/>
      <c r="AP967" s="334"/>
      <c r="AQ967" s="334"/>
      <c r="AR967" s="334"/>
      <c r="AS967" s="334"/>
      <c r="AT967" s="335"/>
    </row>
    <row r="968" spans="1:46" ht="21">
      <c r="A968" s="617"/>
      <c r="B968" s="618"/>
      <c r="C968" s="620"/>
      <c r="D968" s="621"/>
      <c r="E968" s="623"/>
      <c r="F968" s="621"/>
      <c r="G968" s="620"/>
      <c r="H968" s="621"/>
      <c r="I968" s="621"/>
      <c r="J968" s="625"/>
      <c r="K968" s="333"/>
      <c r="L968" s="334"/>
      <c r="M968" s="334"/>
      <c r="N968" s="334"/>
      <c r="O968" s="334"/>
      <c r="P968" s="334"/>
      <c r="Q968" s="334"/>
      <c r="R968" s="334"/>
      <c r="S968" s="334"/>
      <c r="T968" s="334"/>
      <c r="U968" s="334"/>
      <c r="V968" s="334"/>
      <c r="W968" s="334"/>
      <c r="X968" s="334"/>
      <c r="Y968" s="334"/>
      <c r="Z968" s="334"/>
      <c r="AA968" s="334"/>
      <c r="AB968" s="334"/>
      <c r="AC968" s="334"/>
      <c r="AD968" s="334"/>
      <c r="AE968" s="334"/>
      <c r="AF968" s="334"/>
      <c r="AG968" s="334"/>
      <c r="AH968" s="334"/>
      <c r="AI968" s="334"/>
      <c r="AJ968" s="334"/>
      <c r="AK968" s="334"/>
      <c r="AL968" s="334"/>
      <c r="AM968" s="334"/>
      <c r="AN968" s="334"/>
      <c r="AO968" s="334"/>
      <c r="AP968" s="334"/>
      <c r="AQ968" s="334"/>
      <c r="AR968" s="334"/>
      <c r="AS968" s="334"/>
      <c r="AT968" s="335"/>
    </row>
    <row r="969" spans="1:46" ht="21">
      <c r="A969" s="283"/>
      <c r="B969" s="225"/>
      <c r="C969" s="225"/>
      <c r="D969" s="225"/>
      <c r="E969" s="226" t="s">
        <v>121</v>
      </c>
      <c r="F969" s="227">
        <v>2</v>
      </c>
      <c r="G969" s="228" t="s">
        <v>122</v>
      </c>
      <c r="H969" s="229"/>
      <c r="I969" s="230" t="s">
        <v>64</v>
      </c>
      <c r="J969" s="231">
        <f>ROUND(SUM(J961:J966),F969)</f>
        <v>15.78</v>
      </c>
      <c r="K969" s="336"/>
      <c r="L969" s="337"/>
      <c r="M969" s="337"/>
      <c r="N969" s="337"/>
      <c r="O969" s="337"/>
      <c r="P969" s="337"/>
      <c r="Q969" s="334"/>
      <c r="R969" s="334"/>
      <c r="S969" s="334"/>
      <c r="T969" s="334"/>
      <c r="U969" s="334"/>
      <c r="V969" s="334"/>
      <c r="W969" s="334"/>
      <c r="X969" s="334"/>
      <c r="Y969" s="334"/>
      <c r="Z969" s="334"/>
      <c r="AA969" s="334"/>
      <c r="AB969" s="334"/>
      <c r="AC969" s="334"/>
      <c r="AD969" s="334"/>
      <c r="AE969" s="334"/>
      <c r="AF969" s="334"/>
      <c r="AG969" s="334"/>
      <c r="AH969" s="334"/>
      <c r="AI969" s="334"/>
      <c r="AJ969" s="334"/>
      <c r="AK969" s="334"/>
      <c r="AL969" s="334"/>
      <c r="AM969" s="334"/>
      <c r="AN969" s="334"/>
      <c r="AO969" s="334"/>
      <c r="AP969" s="334"/>
      <c r="AQ969" s="334"/>
      <c r="AR969" s="334"/>
      <c r="AS969" s="334"/>
      <c r="AT969" s="335"/>
    </row>
    <row r="970" spans="1:46" ht="21">
      <c r="A970" s="284"/>
      <c r="B970" s="233"/>
      <c r="C970" s="233"/>
      <c r="D970" s="233"/>
      <c r="E970" s="233"/>
      <c r="F970" s="233"/>
      <c r="G970" s="233"/>
      <c r="H970" s="233"/>
      <c r="I970" s="234"/>
      <c r="J970" s="233"/>
      <c r="K970" s="329"/>
      <c r="L970" s="339"/>
      <c r="M970" s="339"/>
      <c r="N970" s="339"/>
      <c r="O970" s="339"/>
      <c r="P970" s="339"/>
      <c r="Q970" s="340"/>
      <c r="R970" s="340"/>
      <c r="S970" s="340"/>
      <c r="T970" s="340"/>
      <c r="U970" s="340"/>
      <c r="V970" s="340"/>
      <c r="W970" s="340"/>
      <c r="X970" s="340"/>
      <c r="Y970" s="340"/>
      <c r="Z970" s="340"/>
      <c r="AA970" s="340"/>
      <c r="AB970" s="340"/>
      <c r="AC970" s="340"/>
      <c r="AD970" s="340"/>
      <c r="AE970" s="340"/>
      <c r="AF970" s="340"/>
      <c r="AG970" s="340"/>
      <c r="AH970" s="340"/>
      <c r="AI970" s="340"/>
      <c r="AJ970" s="340"/>
      <c r="AK970" s="340"/>
      <c r="AL970" s="340"/>
      <c r="AM970" s="340"/>
      <c r="AN970" s="340"/>
      <c r="AO970" s="340"/>
      <c r="AP970" s="340"/>
      <c r="AQ970" s="340"/>
      <c r="AR970" s="340"/>
      <c r="AS970" s="340"/>
      <c r="AT970" s="341"/>
    </row>
    <row r="971" spans="1:46" ht="21">
      <c r="A971" s="603"/>
      <c r="B971" s="604"/>
      <c r="C971" s="604"/>
      <c r="D971" s="604"/>
      <c r="E971" s="604"/>
      <c r="F971" s="604"/>
      <c r="G971" s="604"/>
      <c r="H971" s="604"/>
      <c r="I971" s="604"/>
      <c r="J971" s="235"/>
      <c r="K971" s="329"/>
      <c r="L971" s="339"/>
      <c r="M971" s="339"/>
      <c r="N971" s="339"/>
      <c r="O971" s="339"/>
      <c r="P971" s="339"/>
      <c r="Q971" s="340"/>
      <c r="R971" s="340"/>
      <c r="S971" s="340"/>
      <c r="T971" s="340"/>
      <c r="U971" s="340"/>
      <c r="V971" s="340"/>
      <c r="W971" s="340"/>
      <c r="X971" s="340"/>
      <c r="Y971" s="340"/>
      <c r="Z971" s="340"/>
      <c r="AA971" s="340"/>
      <c r="AB971" s="340"/>
      <c r="AC971" s="340"/>
      <c r="AD971" s="340"/>
      <c r="AE971" s="340"/>
      <c r="AF971" s="340"/>
      <c r="AG971" s="340"/>
      <c r="AH971" s="340"/>
      <c r="AI971" s="340"/>
      <c r="AJ971" s="340"/>
      <c r="AK971" s="340"/>
      <c r="AL971" s="340"/>
      <c r="AM971" s="340"/>
      <c r="AN971" s="340"/>
      <c r="AO971" s="340"/>
      <c r="AP971" s="340"/>
      <c r="AQ971" s="340"/>
      <c r="AR971" s="340"/>
      <c r="AS971" s="340"/>
      <c r="AT971" s="341"/>
    </row>
    <row r="972" spans="1:46" ht="42">
      <c r="A972" s="285" t="s">
        <v>123</v>
      </c>
      <c r="B972" s="605"/>
      <c r="C972" s="605"/>
      <c r="D972" s="605"/>
      <c r="E972" s="605"/>
      <c r="F972" s="605"/>
      <c r="G972" s="605"/>
      <c r="H972" s="605"/>
      <c r="I972" s="605"/>
      <c r="J972" s="605"/>
      <c r="K972" s="605"/>
      <c r="L972" s="605"/>
      <c r="M972" s="605"/>
      <c r="N972" s="605"/>
      <c r="O972" s="605"/>
      <c r="P972" s="605"/>
      <c r="Q972" s="605"/>
      <c r="R972" s="605"/>
      <c r="S972" s="605"/>
      <c r="T972" s="605"/>
      <c r="U972" s="605"/>
      <c r="V972" s="605"/>
      <c r="W972" s="605"/>
      <c r="X972" s="605"/>
      <c r="Y972" s="605"/>
      <c r="Z972" s="605"/>
      <c r="AA972" s="605"/>
      <c r="AB972" s="605"/>
      <c r="AC972" s="605"/>
      <c r="AD972" s="605"/>
      <c r="AE972" s="605"/>
      <c r="AF972" s="605"/>
      <c r="AG972" s="605"/>
      <c r="AH972" s="605"/>
      <c r="AI972" s="605"/>
      <c r="AJ972" s="605"/>
      <c r="AK972" s="605"/>
      <c r="AL972" s="605"/>
      <c r="AM972" s="605"/>
      <c r="AN972" s="605"/>
      <c r="AO972" s="605"/>
      <c r="AP972" s="605"/>
      <c r="AQ972" s="605"/>
      <c r="AR972" s="605"/>
      <c r="AS972" s="605"/>
      <c r="AT972" s="237"/>
    </row>
    <row r="973" spans="1:46" ht="21">
      <c r="A973" s="286"/>
      <c r="B973" s="606"/>
      <c r="C973" s="606"/>
      <c r="D973" s="606"/>
      <c r="E973" s="606"/>
      <c r="F973" s="606"/>
      <c r="G973" s="606"/>
      <c r="H973" s="606"/>
      <c r="I973" s="606"/>
      <c r="J973" s="606"/>
      <c r="K973" s="606"/>
      <c r="L973" s="606"/>
      <c r="M973" s="606"/>
      <c r="N973" s="606"/>
      <c r="O973" s="606"/>
      <c r="P973" s="606"/>
      <c r="Q973" s="606"/>
      <c r="R973" s="606"/>
      <c r="S973" s="606"/>
      <c r="T973" s="606"/>
      <c r="U973" s="606"/>
      <c r="V973" s="606"/>
      <c r="W973" s="606"/>
      <c r="X973" s="606"/>
      <c r="Y973" s="606"/>
      <c r="Z973" s="606"/>
      <c r="AA973" s="606"/>
      <c r="AB973" s="606"/>
      <c r="AC973" s="606"/>
      <c r="AD973" s="606"/>
      <c r="AE973" s="606"/>
      <c r="AF973" s="606"/>
      <c r="AG973" s="606"/>
      <c r="AH973" s="606"/>
      <c r="AI973" s="606"/>
      <c r="AJ973" s="606"/>
      <c r="AK973" s="606"/>
      <c r="AL973" s="606"/>
      <c r="AM973" s="606"/>
      <c r="AN973" s="606"/>
      <c r="AO973" s="606"/>
      <c r="AP973" s="606"/>
      <c r="AQ973" s="606"/>
      <c r="AR973" s="606"/>
      <c r="AS973" s="606"/>
      <c r="AT973" s="239"/>
    </row>
    <row r="974" spans="1:46" ht="21">
      <c r="A974" s="287"/>
      <c r="B974" s="607"/>
      <c r="C974" s="607"/>
      <c r="D974" s="607"/>
      <c r="E974" s="607"/>
      <c r="F974" s="607"/>
      <c r="G974" s="607"/>
      <c r="H974" s="607"/>
      <c r="I974" s="607"/>
      <c r="J974" s="607"/>
      <c r="K974" s="607"/>
      <c r="L974" s="607"/>
      <c r="M974" s="607"/>
      <c r="N974" s="607"/>
      <c r="O974" s="607"/>
      <c r="P974" s="607"/>
      <c r="Q974" s="607"/>
      <c r="R974" s="607"/>
      <c r="S974" s="607"/>
      <c r="T974" s="607"/>
      <c r="U974" s="607"/>
      <c r="V974" s="607"/>
      <c r="W974" s="607"/>
      <c r="X974" s="607"/>
      <c r="Y974" s="607"/>
      <c r="Z974" s="607"/>
      <c r="AA974" s="607"/>
      <c r="AB974" s="607"/>
      <c r="AC974" s="607"/>
      <c r="AD974" s="607"/>
      <c r="AE974" s="241"/>
      <c r="AF974" s="608" t="str">
        <f t="shared" ref="AF974" si="71">"Item    " &amp; C955 &amp; "    Página   1   de   1  "</f>
        <v xml:space="preserve">Item    8,1    Página   1   de   1  </v>
      </c>
      <c r="AG974" s="609"/>
      <c r="AH974" s="609"/>
      <c r="AI974" s="609"/>
      <c r="AJ974" s="609"/>
      <c r="AK974" s="609"/>
      <c r="AL974" s="609"/>
      <c r="AM974" s="609"/>
      <c r="AN974" s="609"/>
      <c r="AO974" s="609"/>
      <c r="AP974" s="609"/>
      <c r="AQ974" s="609"/>
      <c r="AR974" s="609"/>
      <c r="AS974" s="609"/>
      <c r="AT974" s="609"/>
    </row>
    <row r="975" spans="1:46" ht="21">
      <c r="A975" s="233"/>
      <c r="B975" s="233"/>
      <c r="C975" s="233"/>
      <c r="D975" s="233"/>
      <c r="E975" s="610" t="s">
        <v>75</v>
      </c>
      <c r="F975" s="610"/>
      <c r="G975" s="233"/>
      <c r="H975" s="242"/>
      <c r="I975" s="233"/>
      <c r="J975" s="233"/>
      <c r="K975" s="233"/>
      <c r="L975" s="233"/>
      <c r="M975" s="233"/>
      <c r="N975" s="233"/>
      <c r="O975" s="233"/>
      <c r="P975" s="233"/>
      <c r="Q975" s="233"/>
      <c r="R975" s="233"/>
      <c r="S975" s="233"/>
      <c r="T975" s="233"/>
      <c r="U975" s="233"/>
      <c r="V975" s="233"/>
      <c r="W975" s="233"/>
      <c r="X975" s="233"/>
      <c r="Y975" s="233"/>
      <c r="Z975" s="233"/>
      <c r="AA975" s="233"/>
      <c r="AB975" s="233"/>
      <c r="AC975" s="233"/>
      <c r="AD975" s="233"/>
      <c r="AE975" s="233"/>
      <c r="AF975" s="233"/>
      <c r="AG975" s="233"/>
      <c r="AH975" s="233"/>
      <c r="AI975" s="233"/>
      <c r="AJ975" s="233"/>
      <c r="AK975" s="242"/>
      <c r="AL975" s="242"/>
      <c r="AM975" s="242"/>
      <c r="AN975" s="242"/>
      <c r="AO975" s="242"/>
      <c r="AP975" s="242"/>
      <c r="AQ975" s="242"/>
      <c r="AR975" s="242"/>
      <c r="AS975" s="242"/>
      <c r="AT975" s="242"/>
    </row>
    <row r="976" spans="1:46" ht="21">
      <c r="A976" s="233"/>
      <c r="B976" s="233"/>
      <c r="C976" s="233"/>
      <c r="D976" s="233"/>
      <c r="E976" s="233"/>
      <c r="F976" s="233"/>
      <c r="G976" s="233"/>
      <c r="H976" s="242"/>
      <c r="I976" s="233"/>
      <c r="J976" s="233"/>
      <c r="K976" s="233"/>
      <c r="L976" s="233"/>
      <c r="M976" s="233"/>
      <c r="N976" s="233"/>
      <c r="O976" s="233"/>
      <c r="P976" s="233"/>
      <c r="Q976" s="233"/>
      <c r="R976" s="233"/>
      <c r="S976" s="233"/>
      <c r="T976" s="233"/>
      <c r="U976" s="233"/>
      <c r="V976" s="233"/>
      <c r="W976" s="233"/>
      <c r="X976" s="233"/>
      <c r="Y976" s="233"/>
      <c r="Z976" s="233"/>
      <c r="AA976" s="233"/>
      <c r="AB976" s="233"/>
      <c r="AC976" s="233"/>
      <c r="AD976" s="233"/>
      <c r="AE976" s="233"/>
      <c r="AF976" s="233"/>
      <c r="AG976" s="233"/>
      <c r="AH976" s="233"/>
      <c r="AI976" s="233"/>
      <c r="AJ976" s="233"/>
      <c r="AK976" s="242"/>
      <c r="AL976" s="242"/>
      <c r="AM976" s="242"/>
      <c r="AN976" s="242"/>
      <c r="AO976" s="242"/>
      <c r="AP976" s="242"/>
      <c r="AQ976" s="242"/>
      <c r="AR976" s="242"/>
      <c r="AS976" s="242"/>
      <c r="AT976" s="242"/>
    </row>
    <row r="977" spans="1:46" ht="21">
      <c r="A977" s="233"/>
      <c r="B977" s="233"/>
      <c r="C977" s="233"/>
      <c r="D977" s="233"/>
      <c r="E977" s="233"/>
      <c r="F977" s="233"/>
      <c r="G977" s="233"/>
      <c r="H977" s="242"/>
      <c r="I977" s="233"/>
      <c r="J977" s="233"/>
      <c r="K977" s="233"/>
      <c r="L977" s="233"/>
      <c r="M977" s="233"/>
      <c r="N977" s="233"/>
      <c r="O977" s="233"/>
      <c r="P977" s="233"/>
      <c r="Q977" s="233"/>
      <c r="R977" s="233"/>
      <c r="S977" s="233"/>
      <c r="T977" s="233"/>
      <c r="U977" s="233"/>
      <c r="V977" s="233"/>
      <c r="W977" s="233"/>
      <c r="X977" s="233"/>
      <c r="Y977" s="233"/>
      <c r="Z977" s="233"/>
      <c r="AA977" s="233"/>
      <c r="AB977" s="233"/>
      <c r="AC977" s="233"/>
      <c r="AD977" s="233"/>
      <c r="AE977" s="233"/>
      <c r="AF977" s="233"/>
      <c r="AG977" s="233"/>
      <c r="AH977" s="233"/>
      <c r="AI977" s="233"/>
      <c r="AJ977" s="233"/>
      <c r="AK977" s="242"/>
      <c r="AL977" s="242"/>
      <c r="AM977" s="242"/>
      <c r="AN977" s="242"/>
      <c r="AO977" s="242"/>
      <c r="AP977" s="242"/>
      <c r="AQ977" s="242"/>
      <c r="AR977" s="242"/>
      <c r="AS977" s="242"/>
      <c r="AT977" s="242"/>
    </row>
    <row r="978" spans="1:46" ht="21">
      <c r="A978" s="244"/>
      <c r="B978" s="244"/>
      <c r="C978" s="245"/>
      <c r="D978" s="246"/>
      <c r="E978" s="247"/>
      <c r="F978" s="248"/>
      <c r="G978" s="248"/>
      <c r="H978" s="249"/>
      <c r="I978" s="248"/>
      <c r="J978" s="244"/>
      <c r="K978" s="244"/>
      <c r="L978" s="244"/>
      <c r="M978" s="244"/>
      <c r="N978" s="244"/>
      <c r="O978" s="244"/>
      <c r="P978" s="244"/>
      <c r="Q978" s="244"/>
      <c r="R978" s="244"/>
      <c r="S978" s="244"/>
      <c r="T978" s="244"/>
      <c r="U978" s="244"/>
      <c r="V978" s="244"/>
      <c r="W978" s="244"/>
      <c r="X978" s="244"/>
      <c r="Y978" s="244"/>
      <c r="Z978" s="244"/>
      <c r="AA978" s="244"/>
      <c r="AB978" s="244"/>
      <c r="AC978" s="244"/>
      <c r="AD978" s="244"/>
      <c r="AE978" s="244"/>
      <c r="AF978" s="244"/>
      <c r="AG978" s="244"/>
      <c r="AH978" s="244"/>
      <c r="AI978" s="244"/>
      <c r="AJ978" s="244"/>
      <c r="AK978" s="250"/>
      <c r="AL978" s="250"/>
      <c r="AM978" s="250"/>
      <c r="AN978" s="250"/>
      <c r="AO978" s="250"/>
      <c r="AP978" s="250"/>
      <c r="AQ978" s="250"/>
      <c r="AR978" s="250"/>
      <c r="AS978" s="250"/>
      <c r="AT978" s="250"/>
    </row>
    <row r="979" spans="1:46" ht="21">
      <c r="A979" s="244"/>
      <c r="B979" s="611"/>
      <c r="C979" s="611"/>
      <c r="D979" s="611"/>
      <c r="E979" s="251"/>
      <c r="F979" s="659" t="str">
        <f>+F950</f>
        <v>ARQ. ANTONIO RUIZ TOVAR</v>
      </c>
      <c r="G979" s="659"/>
      <c r="H979" s="659"/>
      <c r="I979" s="659"/>
      <c r="J979" s="252"/>
      <c r="K979" s="252"/>
      <c r="L979" s="252"/>
      <c r="M979" s="252"/>
      <c r="N979" s="252"/>
      <c r="O979" s="252"/>
      <c r="P979" s="252"/>
      <c r="Q979" s="252"/>
      <c r="R979" s="252"/>
      <c r="S979" s="252"/>
      <c r="T979" s="252"/>
      <c r="U979" s="252"/>
      <c r="V979" s="252"/>
      <c r="W979" s="252"/>
      <c r="X979" s="252"/>
      <c r="Y979" s="252"/>
      <c r="Z979" s="244"/>
      <c r="AA979" s="244"/>
      <c r="AB979" s="244"/>
      <c r="AC979" s="244"/>
      <c r="AD979" s="244"/>
      <c r="AE979" s="244"/>
      <c r="AF979" s="244"/>
      <c r="AG979" s="244"/>
      <c r="AH979" s="244"/>
      <c r="AI979" s="244"/>
      <c r="AJ979" s="244"/>
      <c r="AK979" s="244"/>
      <c r="AL979" s="244"/>
      <c r="AM979" s="244"/>
      <c r="AN979" s="244"/>
      <c r="AO979" s="244"/>
      <c r="AP979" s="244"/>
      <c r="AQ979" s="244"/>
      <c r="AR979" s="244"/>
      <c r="AS979" s="244"/>
      <c r="AT979" s="244"/>
    </row>
    <row r="980" spans="1:46" ht="21.6" thickBot="1">
      <c r="A980" s="288"/>
      <c r="B980" s="613"/>
      <c r="C980" s="613"/>
      <c r="D980" s="613"/>
      <c r="E980" s="613"/>
      <c r="F980" s="614" t="str">
        <f>+F951</f>
        <v>PROFESIONAL UNIVERSITARIO</v>
      </c>
      <c r="G980" s="614"/>
      <c r="H980" s="614"/>
      <c r="I980" s="614"/>
      <c r="J980" s="289"/>
      <c r="K980" s="289"/>
      <c r="L980" s="289"/>
      <c r="M980" s="289"/>
      <c r="N980" s="289"/>
      <c r="O980" s="289"/>
      <c r="P980" s="289"/>
      <c r="Q980" s="289"/>
      <c r="R980" s="289"/>
      <c r="S980" s="289"/>
      <c r="T980" s="289"/>
      <c r="U980" s="289"/>
      <c r="V980" s="289"/>
      <c r="W980" s="289"/>
      <c r="X980" s="289"/>
      <c r="Y980" s="289"/>
      <c r="Z980" s="288"/>
      <c r="AA980" s="288"/>
      <c r="AB980" s="288"/>
      <c r="AC980" s="288"/>
      <c r="AD980" s="288"/>
      <c r="AE980" s="288"/>
      <c r="AF980" s="288"/>
      <c r="AG980" s="288"/>
      <c r="AH980" s="288"/>
      <c r="AI980" s="288"/>
      <c r="AJ980" s="288"/>
      <c r="AK980" s="288"/>
      <c r="AL980" s="288"/>
      <c r="AM980" s="288"/>
      <c r="AN980" s="288"/>
      <c r="AO980" s="288"/>
      <c r="AP980" s="288"/>
      <c r="AQ980" s="288"/>
      <c r="AR980" s="288"/>
      <c r="AS980" s="288"/>
      <c r="AT980" s="288"/>
    </row>
    <row r="981" spans="1:46" ht="15.6" thickTop="1" thickBot="1"/>
    <row r="982" spans="1:46" ht="21.6" thickTop="1">
      <c r="A982" s="272" t="s">
        <v>107</v>
      </c>
      <c r="B982" s="273"/>
      <c r="C982" s="274"/>
      <c r="D982" s="275"/>
      <c r="E982" s="276"/>
      <c r="F982" s="276"/>
      <c r="G982" s="277"/>
      <c r="H982" s="278"/>
      <c r="I982" s="277"/>
      <c r="J982" s="279"/>
      <c r="K982" s="279"/>
      <c r="L982" s="279"/>
      <c r="M982" s="279"/>
      <c r="N982" s="279"/>
      <c r="O982" s="279"/>
      <c r="P982" s="279"/>
      <c r="Q982" s="279"/>
      <c r="R982" s="279"/>
      <c r="S982" s="279"/>
      <c r="T982" s="279"/>
      <c r="U982" s="279"/>
      <c r="V982" s="279"/>
      <c r="W982" s="279"/>
      <c r="X982" s="279"/>
      <c r="Y982" s="279"/>
      <c r="Z982" s="277"/>
      <c r="AA982" s="277"/>
      <c r="AB982" s="277"/>
      <c r="AC982" s="277"/>
      <c r="AD982" s="277"/>
      <c r="AE982" s="277"/>
      <c r="AF982" s="277"/>
      <c r="AG982" s="277"/>
      <c r="AH982" s="277"/>
      <c r="AI982" s="277"/>
      <c r="AJ982" s="277"/>
      <c r="AK982" s="277"/>
      <c r="AL982" s="277"/>
      <c r="AM982" s="277"/>
      <c r="AN982" s="277"/>
      <c r="AO982" s="277"/>
      <c r="AP982" s="277"/>
      <c r="AQ982" s="277"/>
      <c r="AR982" s="277"/>
      <c r="AS982" s="277"/>
      <c r="AT982" s="277"/>
    </row>
    <row r="983" spans="1:46" ht="21">
      <c r="A983" s="640" t="s">
        <v>109</v>
      </c>
      <c r="B983" s="640"/>
      <c r="C983" s="641" t="str">
        <f>+'PRESUPUESTO GENERAL'!B52</f>
        <v>CARPINTERIA METALICA</v>
      </c>
      <c r="D983" s="642"/>
      <c r="E983" s="643"/>
      <c r="F983" s="643"/>
      <c r="G983" s="643"/>
      <c r="H983" s="643"/>
      <c r="I983" s="643"/>
      <c r="J983" s="643"/>
      <c r="K983" s="643"/>
      <c r="L983" s="643"/>
      <c r="M983" s="643"/>
      <c r="N983" s="643"/>
      <c r="O983" s="643"/>
      <c r="P983" s="643"/>
      <c r="Q983" s="643"/>
      <c r="R983" s="643"/>
      <c r="S983" s="643"/>
      <c r="T983" s="643"/>
      <c r="U983" s="643"/>
      <c r="V983" s="643"/>
      <c r="W983" s="643"/>
      <c r="X983" s="643"/>
      <c r="Y983" s="643"/>
      <c r="Z983" s="643"/>
      <c r="AA983" s="643"/>
      <c r="AB983" s="643"/>
      <c r="AC983" s="643"/>
      <c r="AD983" s="643"/>
      <c r="AE983" s="643"/>
      <c r="AF983" s="644"/>
      <c r="AG983" s="645" t="s">
        <v>8</v>
      </c>
      <c r="AH983" s="646"/>
      <c r="AI983" s="646"/>
      <c r="AJ983" s="646"/>
      <c r="AK983" s="646"/>
      <c r="AL983" s="646"/>
      <c r="AM983" s="647"/>
      <c r="AN983" s="648" t="s">
        <v>5</v>
      </c>
      <c r="AO983" s="649"/>
      <c r="AP983" s="649"/>
      <c r="AQ983" s="649"/>
      <c r="AR983" s="649"/>
      <c r="AS983" s="649"/>
      <c r="AT983" s="650"/>
    </row>
    <row r="984" spans="1:46" ht="21">
      <c r="A984" s="651" t="s">
        <v>110</v>
      </c>
      <c r="B984" s="651"/>
      <c r="C984" s="211">
        <f>+'PRESUPUESTO GENERAL'!A54</f>
        <v>8.1999999999999993</v>
      </c>
      <c r="D984" s="652" t="str">
        <f>+'PRESUPUESTO GENERAL'!B54</f>
        <v xml:space="preserve">Persiana metalica en lamina galvanizada con anticorrosivo y pintura </v>
      </c>
      <c r="E984" s="653"/>
      <c r="F984" s="653"/>
      <c r="G984" s="653"/>
      <c r="H984" s="653"/>
      <c r="I984" s="653"/>
      <c r="J984" s="653"/>
      <c r="K984" s="653"/>
      <c r="L984" s="653"/>
      <c r="M984" s="653"/>
      <c r="N984" s="653"/>
      <c r="O984" s="653"/>
      <c r="P984" s="653"/>
      <c r="Q984" s="653"/>
      <c r="R984" s="653"/>
      <c r="S984" s="653"/>
      <c r="T984" s="653"/>
      <c r="U984" s="653"/>
      <c r="V984" s="653"/>
      <c r="W984" s="653"/>
      <c r="X984" s="653"/>
      <c r="Y984" s="653"/>
      <c r="Z984" s="653"/>
      <c r="AA984" s="653"/>
      <c r="AB984" s="653"/>
      <c r="AC984" s="653"/>
      <c r="AD984" s="653"/>
      <c r="AE984" s="653"/>
      <c r="AF984" s="654"/>
      <c r="AG984" s="645" t="s">
        <v>111</v>
      </c>
      <c r="AH984" s="646"/>
      <c r="AI984" s="646"/>
      <c r="AJ984" s="646"/>
      <c r="AK984" s="646"/>
      <c r="AL984" s="646"/>
      <c r="AM984" s="647"/>
      <c r="AN984" s="655">
        <f>+J998</f>
        <v>3.08</v>
      </c>
      <c r="AO984" s="649"/>
      <c r="AP984" s="649"/>
      <c r="AQ984" s="649"/>
      <c r="AR984" s="649"/>
      <c r="AS984" s="649"/>
      <c r="AT984" s="650"/>
    </row>
    <row r="985" spans="1:46" ht="21">
      <c r="A985" s="213"/>
      <c r="B985" s="213"/>
      <c r="C985" s="213"/>
      <c r="D985" s="213"/>
      <c r="E985" s="213"/>
      <c r="F985" s="213"/>
      <c r="G985" s="213"/>
      <c r="H985" s="214"/>
      <c r="I985" s="213"/>
      <c r="J985" s="213"/>
      <c r="K985" s="627"/>
      <c r="L985" s="627"/>
      <c r="M985" s="627"/>
      <c r="N985" s="627"/>
      <c r="O985" s="627"/>
      <c r="P985" s="627"/>
      <c r="Q985" s="627"/>
      <c r="R985" s="627"/>
      <c r="S985" s="627"/>
      <c r="T985" s="627"/>
      <c r="U985" s="627"/>
      <c r="V985" s="627"/>
      <c r="W985" s="627"/>
      <c r="X985" s="627"/>
      <c r="Y985" s="627"/>
      <c r="Z985" s="627"/>
      <c r="AA985" s="628"/>
      <c r="AB985" s="627"/>
      <c r="AC985" s="627"/>
      <c r="AD985" s="627"/>
      <c r="AE985" s="627"/>
      <c r="AF985" s="627"/>
      <c r="AG985" s="627"/>
      <c r="AH985" s="627"/>
      <c r="AI985" s="627"/>
      <c r="AJ985" s="627"/>
      <c r="AK985" s="627"/>
      <c r="AL985" s="627"/>
      <c r="AM985" s="627"/>
      <c r="AN985" s="627"/>
      <c r="AO985" s="627"/>
      <c r="AP985" s="627"/>
      <c r="AQ985" s="627"/>
      <c r="AR985" s="627"/>
      <c r="AS985" s="627"/>
      <c r="AT985" s="627"/>
    </row>
    <row r="986" spans="1:46" ht="21">
      <c r="A986" s="629" t="s">
        <v>112</v>
      </c>
      <c r="B986" s="610"/>
      <c r="C986" s="630" t="s">
        <v>113</v>
      </c>
      <c r="D986" s="630"/>
      <c r="E986" s="630"/>
      <c r="F986" s="630"/>
      <c r="G986" s="630" t="s">
        <v>114</v>
      </c>
      <c r="H986" s="631" t="s">
        <v>115</v>
      </c>
      <c r="I986" s="630" t="s">
        <v>116</v>
      </c>
      <c r="J986" s="630" t="s">
        <v>64</v>
      </c>
      <c r="K986" s="633"/>
      <c r="L986" s="633"/>
      <c r="M986" s="633"/>
      <c r="N986" s="633"/>
      <c r="O986" s="633"/>
      <c r="P986" s="633"/>
      <c r="Q986" s="633"/>
      <c r="R986" s="633"/>
      <c r="S986" s="633"/>
      <c r="T986" s="633"/>
      <c r="U986" s="633"/>
      <c r="V986" s="633"/>
      <c r="W986" s="633"/>
      <c r="X986" s="633"/>
      <c r="Y986" s="633"/>
      <c r="Z986" s="633"/>
      <c r="AA986" s="633"/>
      <c r="AB986" s="633"/>
      <c r="AC986" s="633"/>
      <c r="AD986" s="633"/>
      <c r="AE986" s="633"/>
      <c r="AF986" s="633"/>
      <c r="AG986" s="633"/>
      <c r="AH986" s="633"/>
      <c r="AI986" s="633"/>
      <c r="AJ986" s="633"/>
      <c r="AK986" s="633"/>
      <c r="AL986" s="633"/>
      <c r="AM986" s="633"/>
      <c r="AN986" s="633"/>
      <c r="AO986" s="633"/>
      <c r="AP986" s="633"/>
      <c r="AQ986" s="633"/>
      <c r="AR986" s="633"/>
      <c r="AS986" s="633"/>
      <c r="AT986" s="633"/>
    </row>
    <row r="987" spans="1:46" ht="21">
      <c r="A987" s="603"/>
      <c r="B987" s="604"/>
      <c r="C987" s="215" t="s">
        <v>117</v>
      </c>
      <c r="D987" s="215" t="s">
        <v>118</v>
      </c>
      <c r="E987" s="215" t="s">
        <v>119</v>
      </c>
      <c r="F987" s="215" t="s">
        <v>120</v>
      </c>
      <c r="G987" s="630"/>
      <c r="H987" s="632"/>
      <c r="I987" s="630"/>
      <c r="J987" s="630"/>
      <c r="K987" s="633"/>
      <c r="L987" s="633"/>
      <c r="M987" s="633"/>
      <c r="N987" s="633"/>
      <c r="O987" s="633"/>
      <c r="P987" s="633"/>
      <c r="Q987" s="633"/>
      <c r="R987" s="633"/>
      <c r="S987" s="633"/>
      <c r="T987" s="633"/>
      <c r="U987" s="633"/>
      <c r="V987" s="633"/>
      <c r="W987" s="633"/>
      <c r="X987" s="633"/>
      <c r="Y987" s="633"/>
      <c r="Z987" s="633"/>
      <c r="AA987" s="633"/>
      <c r="AB987" s="633"/>
      <c r="AC987" s="633"/>
      <c r="AD987" s="633"/>
      <c r="AE987" s="633"/>
      <c r="AF987" s="633"/>
      <c r="AG987" s="633"/>
      <c r="AH987" s="633"/>
      <c r="AI987" s="633"/>
      <c r="AJ987" s="633"/>
      <c r="AK987" s="633"/>
      <c r="AL987" s="633"/>
      <c r="AM987" s="633"/>
      <c r="AN987" s="633"/>
      <c r="AO987" s="633"/>
      <c r="AP987" s="633"/>
      <c r="AQ987" s="633"/>
      <c r="AR987" s="633"/>
      <c r="AS987" s="633"/>
      <c r="AT987" s="633"/>
    </row>
    <row r="988" spans="1:46" ht="21">
      <c r="A988" s="634"/>
      <c r="B988" s="635"/>
      <c r="C988" s="638"/>
      <c r="D988" s="638"/>
      <c r="E988" s="638"/>
      <c r="F988" s="638"/>
      <c r="G988" s="638"/>
      <c r="H988" s="638"/>
      <c r="I988" s="638"/>
      <c r="J988" s="638"/>
      <c r="K988" s="333"/>
      <c r="L988" s="334"/>
      <c r="M988" s="334"/>
      <c r="N988" s="334"/>
      <c r="O988" s="334"/>
      <c r="P988" s="334"/>
      <c r="Q988" s="334"/>
      <c r="R988" s="334"/>
      <c r="S988" s="334"/>
      <c r="T988" s="334"/>
      <c r="U988" s="334"/>
      <c r="V988" s="334"/>
      <c r="W988" s="334"/>
      <c r="X988" s="334"/>
      <c r="Y988" s="334"/>
      <c r="Z988" s="334"/>
      <c r="AA988" s="334"/>
      <c r="AB988" s="334"/>
      <c r="AC988" s="334"/>
      <c r="AD988" s="334"/>
      <c r="AE988" s="334"/>
      <c r="AF988" s="334"/>
      <c r="AG988" s="334"/>
      <c r="AH988" s="334"/>
      <c r="AI988" s="334"/>
      <c r="AJ988" s="334"/>
      <c r="AK988" s="334"/>
      <c r="AL988" s="334"/>
      <c r="AM988" s="334"/>
      <c r="AN988" s="334"/>
      <c r="AO988" s="334"/>
      <c r="AP988" s="334"/>
      <c r="AQ988" s="334"/>
      <c r="AR988" s="334"/>
      <c r="AS988" s="334"/>
      <c r="AT988" s="335"/>
    </row>
    <row r="989" spans="1:46" ht="21">
      <c r="A989" s="636"/>
      <c r="B989" s="637"/>
      <c r="C989" s="639"/>
      <c r="D989" s="639"/>
      <c r="E989" s="639"/>
      <c r="F989" s="639"/>
      <c r="G989" s="639"/>
      <c r="H989" s="639"/>
      <c r="I989" s="639"/>
      <c r="J989" s="639"/>
      <c r="K989" s="333"/>
      <c r="L989" s="334"/>
      <c r="M989" s="334"/>
      <c r="N989" s="334"/>
      <c r="O989" s="334"/>
      <c r="P989" s="334"/>
      <c r="Q989" s="334"/>
      <c r="R989" s="334"/>
      <c r="S989" s="334"/>
      <c r="T989" s="334"/>
      <c r="U989" s="334"/>
      <c r="V989" s="334"/>
      <c r="W989" s="334"/>
      <c r="X989" s="334"/>
      <c r="Y989" s="334"/>
      <c r="Z989" s="334"/>
      <c r="AA989" s="334"/>
      <c r="AB989" s="334"/>
      <c r="AC989" s="334"/>
      <c r="AD989" s="334"/>
      <c r="AE989" s="334"/>
      <c r="AF989" s="334"/>
      <c r="AG989" s="334"/>
      <c r="AH989" s="334"/>
      <c r="AI989" s="334"/>
      <c r="AJ989" s="334"/>
      <c r="AK989" s="334"/>
      <c r="AL989" s="334"/>
      <c r="AM989" s="334"/>
      <c r="AN989" s="334"/>
      <c r="AO989" s="334"/>
      <c r="AP989" s="334"/>
      <c r="AQ989" s="334"/>
      <c r="AR989" s="334"/>
      <c r="AS989" s="334"/>
      <c r="AT989" s="335"/>
    </row>
    <row r="990" spans="1:46" ht="21">
      <c r="A990" s="656" t="s">
        <v>280</v>
      </c>
      <c r="B990" s="660"/>
      <c r="C990" s="620">
        <v>1.98</v>
      </c>
      <c r="D990" s="620"/>
      <c r="E990" s="622">
        <v>0.4</v>
      </c>
      <c r="F990" s="620"/>
      <c r="G990" s="661">
        <f>+C990*E990</f>
        <v>0.79200000000000004</v>
      </c>
      <c r="H990" s="620">
        <v>1</v>
      </c>
      <c r="I990" s="620" t="s">
        <v>5</v>
      </c>
      <c r="J990" s="626">
        <f>G990*H990</f>
        <v>0.79200000000000004</v>
      </c>
      <c r="K990" s="333"/>
      <c r="L990" s="334"/>
      <c r="M990" s="334"/>
      <c r="N990" s="334"/>
      <c r="O990" s="334"/>
      <c r="P990" s="334"/>
      <c r="Q990" s="334"/>
      <c r="R990" s="334"/>
      <c r="S990" s="334"/>
      <c r="T990" s="334"/>
      <c r="U990" s="334"/>
      <c r="V990" s="334"/>
      <c r="W990" s="334"/>
      <c r="X990" s="334"/>
      <c r="Y990" s="334"/>
      <c r="Z990" s="334"/>
      <c r="AA990" s="334"/>
      <c r="AB990" s="334"/>
      <c r="AC990" s="334"/>
      <c r="AD990" s="334"/>
      <c r="AE990" s="334"/>
      <c r="AF990" s="334"/>
      <c r="AG990" s="334"/>
      <c r="AH990" s="334"/>
      <c r="AI990" s="334"/>
      <c r="AJ990" s="334"/>
      <c r="AK990" s="334"/>
      <c r="AL990" s="334"/>
      <c r="AM990" s="334"/>
      <c r="AN990" s="334"/>
      <c r="AO990" s="334"/>
      <c r="AP990" s="334"/>
      <c r="AQ990" s="334"/>
      <c r="AR990" s="334"/>
      <c r="AS990" s="334"/>
      <c r="AT990" s="335"/>
    </row>
    <row r="991" spans="1:46" ht="21">
      <c r="A991" s="617"/>
      <c r="B991" s="618"/>
      <c r="C991" s="621"/>
      <c r="D991" s="621"/>
      <c r="E991" s="623"/>
      <c r="F991" s="621"/>
      <c r="G991" s="620"/>
      <c r="H991" s="621"/>
      <c r="I991" s="621"/>
      <c r="J991" s="625"/>
      <c r="K991" s="333"/>
      <c r="L991" s="334"/>
      <c r="M991" s="334"/>
      <c r="N991" s="334"/>
      <c r="O991" s="538"/>
      <c r="P991" s="334"/>
      <c r="Q991" s="334"/>
      <c r="R991" s="334"/>
      <c r="S991" s="334"/>
      <c r="T991" s="334"/>
      <c r="U991" s="334"/>
      <c r="V991" s="334"/>
      <c r="W991" s="334"/>
      <c r="X991" s="334"/>
      <c r="Y991" s="334"/>
      <c r="Z991" s="334"/>
      <c r="AA991" s="334"/>
      <c r="AB991" s="334"/>
      <c r="AC991" s="334"/>
      <c r="AD991" s="334"/>
      <c r="AE991" s="334"/>
      <c r="AF991" s="334"/>
      <c r="AG991" s="334"/>
      <c r="AH991" s="334"/>
      <c r="AI991" s="334"/>
      <c r="AJ991" s="334"/>
      <c r="AK991" s="334"/>
      <c r="AL991" s="334"/>
      <c r="AM991" s="334"/>
      <c r="AN991" s="334"/>
      <c r="AO991" s="334"/>
      <c r="AP991" s="334"/>
      <c r="AQ991" s="334"/>
      <c r="AR991" s="334"/>
      <c r="AS991" s="334"/>
      <c r="AT991" s="335"/>
    </row>
    <row r="992" spans="1:46" ht="21">
      <c r="A992" s="656"/>
      <c r="B992" s="660"/>
      <c r="C992" s="677">
        <v>2.46</v>
      </c>
      <c r="D992" s="620"/>
      <c r="E992" s="622">
        <v>0.4</v>
      </c>
      <c r="F992" s="620"/>
      <c r="G992" s="661">
        <f t="shared" ref="G992" si="72">+C992*E992</f>
        <v>0.98399999999999999</v>
      </c>
      <c r="H992" s="677">
        <v>2</v>
      </c>
      <c r="I992" s="620" t="s">
        <v>5</v>
      </c>
      <c r="J992" s="626">
        <f>G992*H992</f>
        <v>1.968</v>
      </c>
      <c r="K992" s="333"/>
      <c r="L992" s="334"/>
      <c r="M992" s="334"/>
      <c r="N992" s="334"/>
      <c r="O992" s="538"/>
      <c r="P992" s="334"/>
      <c r="Q992" s="334"/>
      <c r="R992" s="334"/>
      <c r="S992" s="334"/>
      <c r="T992" s="334"/>
      <c r="U992" s="334"/>
      <c r="V992" s="334"/>
      <c r="W992" s="334"/>
      <c r="X992" s="334"/>
      <c r="Y992" s="334"/>
      <c r="Z992" s="334"/>
      <c r="AA992" s="334"/>
      <c r="AB992" s="334"/>
      <c r="AC992" s="334"/>
      <c r="AD992" s="334"/>
      <c r="AE992" s="334"/>
      <c r="AF992" s="334"/>
      <c r="AG992" s="334"/>
      <c r="AH992" s="334"/>
      <c r="AI992" s="334"/>
      <c r="AJ992" s="334"/>
      <c r="AK992" s="334"/>
      <c r="AL992" s="334"/>
      <c r="AM992" s="334"/>
      <c r="AN992" s="334"/>
      <c r="AO992" s="334"/>
      <c r="AP992" s="334"/>
      <c r="AQ992" s="334"/>
      <c r="AR992" s="334"/>
      <c r="AS992" s="334"/>
      <c r="AT992" s="335"/>
    </row>
    <row r="993" spans="1:46" ht="21">
      <c r="A993" s="617"/>
      <c r="B993" s="618"/>
      <c r="C993" s="678"/>
      <c r="D993" s="621"/>
      <c r="E993" s="623"/>
      <c r="F993" s="621"/>
      <c r="G993" s="620"/>
      <c r="H993" s="678"/>
      <c r="I993" s="621"/>
      <c r="J993" s="625"/>
      <c r="K993" s="333"/>
      <c r="L993" s="334"/>
      <c r="M993" s="334"/>
      <c r="N993" s="334"/>
      <c r="O993" s="538"/>
      <c r="P993" s="334"/>
      <c r="Q993" s="334"/>
      <c r="R993" s="334"/>
      <c r="S993" s="334"/>
      <c r="T993" s="334"/>
      <c r="U993" s="334"/>
      <c r="V993" s="334"/>
      <c r="W993" s="334"/>
      <c r="X993" s="334"/>
      <c r="Y993" s="334"/>
      <c r="Z993" s="334"/>
      <c r="AA993" s="334"/>
      <c r="AB993" s="334"/>
      <c r="AC993" s="334"/>
      <c r="AD993" s="334"/>
      <c r="AE993" s="334"/>
      <c r="AF993" s="334"/>
      <c r="AG993" s="334"/>
      <c r="AH993" s="334"/>
      <c r="AI993" s="334"/>
      <c r="AJ993" s="334"/>
      <c r="AK993" s="334"/>
      <c r="AL993" s="334"/>
      <c r="AM993" s="334"/>
      <c r="AN993" s="334"/>
      <c r="AO993" s="334"/>
      <c r="AP993" s="334"/>
      <c r="AQ993" s="334"/>
      <c r="AR993" s="334"/>
      <c r="AS993" s="334"/>
      <c r="AT993" s="335"/>
    </row>
    <row r="994" spans="1:46" ht="21">
      <c r="A994" s="656"/>
      <c r="B994" s="660"/>
      <c r="C994" s="736">
        <v>0.8</v>
      </c>
      <c r="D994" s="620"/>
      <c r="E994" s="622">
        <v>0.4</v>
      </c>
      <c r="F994" s="620"/>
      <c r="G994" s="661">
        <f t="shared" ref="G994" si="73">+C994*E994</f>
        <v>0.32000000000000006</v>
      </c>
      <c r="H994" s="620">
        <v>1</v>
      </c>
      <c r="I994" s="620" t="s">
        <v>5</v>
      </c>
      <c r="J994" s="626">
        <f>G994*H994</f>
        <v>0.32000000000000006</v>
      </c>
      <c r="K994" s="333"/>
      <c r="L994" s="334"/>
      <c r="M994" s="334"/>
      <c r="N994" s="334"/>
      <c r="O994" s="538"/>
      <c r="P994" s="334"/>
      <c r="Q994" s="334"/>
      <c r="R994" s="334"/>
      <c r="S994" s="334"/>
      <c r="T994" s="334"/>
      <c r="U994" s="334"/>
      <c r="V994" s="334"/>
      <c r="W994" s="334"/>
      <c r="X994" s="334"/>
      <c r="Y994" s="334"/>
      <c r="Z994" s="334"/>
      <c r="AA994" s="334"/>
      <c r="AB994" s="334"/>
      <c r="AC994" s="334"/>
      <c r="AD994" s="334"/>
      <c r="AE994" s="334"/>
      <c r="AF994" s="334"/>
      <c r="AG994" s="334"/>
      <c r="AH994" s="334"/>
      <c r="AI994" s="334"/>
      <c r="AJ994" s="334"/>
      <c r="AK994" s="334"/>
      <c r="AL994" s="334"/>
      <c r="AM994" s="334"/>
      <c r="AN994" s="334"/>
      <c r="AO994" s="334"/>
      <c r="AP994" s="334"/>
      <c r="AQ994" s="334"/>
      <c r="AR994" s="334"/>
      <c r="AS994" s="334"/>
      <c r="AT994" s="335"/>
    </row>
    <row r="995" spans="1:46" ht="21">
      <c r="A995" s="617"/>
      <c r="B995" s="618"/>
      <c r="C995" s="677"/>
      <c r="D995" s="621"/>
      <c r="E995" s="623"/>
      <c r="F995" s="621"/>
      <c r="G995" s="620"/>
      <c r="H995" s="621"/>
      <c r="I995" s="621"/>
      <c r="J995" s="625"/>
      <c r="K995" s="333"/>
      <c r="L995" s="334"/>
      <c r="M995" s="334"/>
      <c r="N995" s="334"/>
      <c r="O995" s="538"/>
      <c r="P995" s="334"/>
      <c r="Q995" s="334"/>
      <c r="R995" s="334"/>
      <c r="S995" s="334"/>
      <c r="T995" s="334"/>
      <c r="U995" s="334"/>
      <c r="V995" s="334"/>
      <c r="W995" s="334"/>
      <c r="X995" s="334"/>
      <c r="Y995" s="334"/>
      <c r="Z995" s="334"/>
      <c r="AA995" s="334"/>
      <c r="AB995" s="334"/>
      <c r="AC995" s="334"/>
      <c r="AD995" s="334"/>
      <c r="AE995" s="334"/>
      <c r="AF995" s="334"/>
      <c r="AG995" s="334"/>
      <c r="AH995" s="334"/>
      <c r="AI995" s="334"/>
      <c r="AJ995" s="334"/>
      <c r="AK995" s="334"/>
      <c r="AL995" s="334"/>
      <c r="AM995" s="334"/>
      <c r="AN995" s="334"/>
      <c r="AO995" s="334"/>
      <c r="AP995" s="334"/>
      <c r="AQ995" s="334"/>
      <c r="AR995" s="334"/>
      <c r="AS995" s="334"/>
      <c r="AT995" s="335"/>
    </row>
    <row r="996" spans="1:46" ht="21">
      <c r="A996" s="656"/>
      <c r="B996" s="660"/>
      <c r="C996" s="661"/>
      <c r="D996" s="620"/>
      <c r="E996" s="622"/>
      <c r="F996" s="620"/>
      <c r="G996" s="661"/>
      <c r="H996" s="620"/>
      <c r="I996" s="620"/>
      <c r="J996" s="624"/>
      <c r="K996" s="333"/>
      <c r="L996" s="334"/>
      <c r="M996" s="334"/>
      <c r="N996" s="334"/>
      <c r="O996" s="539"/>
      <c r="P996" s="334"/>
      <c r="Q996" s="334"/>
      <c r="R996" s="334"/>
      <c r="S996" s="334"/>
      <c r="T996" s="334"/>
      <c r="U996" s="334"/>
      <c r="V996" s="334"/>
      <c r="W996" s="334"/>
      <c r="X996" s="334"/>
      <c r="Y996" s="334"/>
      <c r="Z996" s="334"/>
      <c r="AA996" s="334"/>
      <c r="AB996" s="334"/>
      <c r="AC996" s="334"/>
      <c r="AD996" s="334"/>
      <c r="AE996" s="334"/>
      <c r="AF996" s="334"/>
      <c r="AG996" s="334"/>
      <c r="AH996" s="334"/>
      <c r="AI996" s="334"/>
      <c r="AJ996" s="334"/>
      <c r="AK996" s="334"/>
      <c r="AL996" s="334"/>
      <c r="AM996" s="334"/>
      <c r="AN996" s="334"/>
      <c r="AO996" s="334"/>
      <c r="AP996" s="334"/>
      <c r="AQ996" s="334"/>
      <c r="AR996" s="334"/>
      <c r="AS996" s="334"/>
      <c r="AT996" s="335"/>
    </row>
    <row r="997" spans="1:46" ht="21">
      <c r="A997" s="617"/>
      <c r="B997" s="618"/>
      <c r="C997" s="620"/>
      <c r="D997" s="621"/>
      <c r="E997" s="623"/>
      <c r="F997" s="621"/>
      <c r="G997" s="620"/>
      <c r="H997" s="621"/>
      <c r="I997" s="621"/>
      <c r="J997" s="625"/>
      <c r="K997" s="333"/>
      <c r="L997" s="334"/>
      <c r="M997" s="334"/>
      <c r="N997" s="334"/>
      <c r="O997" s="539"/>
      <c r="P997" s="334"/>
      <c r="Q997" s="334"/>
      <c r="R997" s="334"/>
      <c r="S997" s="334"/>
      <c r="T997" s="334"/>
      <c r="U997" s="334"/>
      <c r="V997" s="334"/>
      <c r="W997" s="334"/>
      <c r="X997" s="334"/>
      <c r="Y997" s="334"/>
      <c r="Z997" s="334"/>
      <c r="AA997" s="334"/>
      <c r="AB997" s="334"/>
      <c r="AC997" s="334"/>
      <c r="AD997" s="334"/>
      <c r="AE997" s="334"/>
      <c r="AF997" s="334"/>
      <c r="AG997" s="334"/>
      <c r="AH997" s="334"/>
      <c r="AI997" s="334"/>
      <c r="AJ997" s="334"/>
      <c r="AK997" s="334"/>
      <c r="AL997" s="334"/>
      <c r="AM997" s="334"/>
      <c r="AN997" s="334"/>
      <c r="AO997" s="334"/>
      <c r="AP997" s="334"/>
      <c r="AQ997" s="334"/>
      <c r="AR997" s="334"/>
      <c r="AS997" s="334"/>
      <c r="AT997" s="335"/>
    </row>
    <row r="998" spans="1:46" ht="21">
      <c r="A998" s="283"/>
      <c r="B998" s="225"/>
      <c r="C998" s="225"/>
      <c r="D998" s="225"/>
      <c r="E998" s="226" t="s">
        <v>121</v>
      </c>
      <c r="F998" s="227">
        <v>2</v>
      </c>
      <c r="G998" s="228" t="s">
        <v>122</v>
      </c>
      <c r="H998" s="229"/>
      <c r="I998" s="230" t="s">
        <v>64</v>
      </c>
      <c r="J998" s="231">
        <f>ROUND(SUM(J990:J995),F998)</f>
        <v>3.08</v>
      </c>
      <c r="K998" s="336"/>
      <c r="L998" s="337"/>
      <c r="M998" s="337"/>
      <c r="N998" s="337"/>
      <c r="O998" s="537"/>
      <c r="P998" s="337"/>
      <c r="Q998" s="334"/>
      <c r="R998" s="334"/>
      <c r="S998" s="334"/>
      <c r="T998" s="334"/>
      <c r="U998" s="334"/>
      <c r="V998" s="334"/>
      <c r="W998" s="334"/>
      <c r="X998" s="334"/>
      <c r="Y998" s="334"/>
      <c r="Z998" s="334"/>
      <c r="AA998" s="334"/>
      <c r="AB998" s="334"/>
      <c r="AC998" s="334"/>
      <c r="AD998" s="334"/>
      <c r="AE998" s="334"/>
      <c r="AF998" s="334"/>
      <c r="AG998" s="334"/>
      <c r="AH998" s="334"/>
      <c r="AI998" s="334"/>
      <c r="AJ998" s="334"/>
      <c r="AK998" s="334"/>
      <c r="AL998" s="334"/>
      <c r="AM998" s="334"/>
      <c r="AN998" s="334"/>
      <c r="AO998" s="334"/>
      <c r="AP998" s="334"/>
      <c r="AQ998" s="334"/>
      <c r="AR998" s="334"/>
      <c r="AS998" s="334"/>
      <c r="AT998" s="335"/>
    </row>
    <row r="999" spans="1:46" ht="21">
      <c r="A999" s="284"/>
      <c r="B999" s="233"/>
      <c r="C999" s="233"/>
      <c r="D999" s="233"/>
      <c r="E999" s="233"/>
      <c r="F999" s="233"/>
      <c r="G999" s="233"/>
      <c r="H999" s="233"/>
      <c r="I999" s="234"/>
      <c r="J999" s="233"/>
      <c r="K999" s="329"/>
      <c r="L999" s="339"/>
      <c r="M999" s="339"/>
      <c r="N999" s="339"/>
      <c r="O999" s="339"/>
      <c r="P999" s="339"/>
      <c r="Q999" s="340"/>
      <c r="R999" s="340"/>
      <c r="S999" s="340"/>
      <c r="T999" s="340"/>
      <c r="U999" s="340"/>
      <c r="V999" s="340"/>
      <c r="W999" s="340"/>
      <c r="X999" s="340"/>
      <c r="Y999" s="340"/>
      <c r="Z999" s="340"/>
      <c r="AA999" s="340"/>
      <c r="AB999" s="340"/>
      <c r="AC999" s="340"/>
      <c r="AD999" s="340"/>
      <c r="AE999" s="340"/>
      <c r="AF999" s="340"/>
      <c r="AG999" s="340"/>
      <c r="AH999" s="340"/>
      <c r="AI999" s="340"/>
      <c r="AJ999" s="340"/>
      <c r="AK999" s="340"/>
      <c r="AL999" s="340"/>
      <c r="AM999" s="340"/>
      <c r="AN999" s="340"/>
      <c r="AO999" s="340"/>
      <c r="AP999" s="340"/>
      <c r="AQ999" s="340"/>
      <c r="AR999" s="340"/>
      <c r="AS999" s="340"/>
      <c r="AT999" s="341"/>
    </row>
    <row r="1000" spans="1:46" ht="21">
      <c r="A1000" s="603"/>
      <c r="B1000" s="604"/>
      <c r="C1000" s="604"/>
      <c r="D1000" s="604"/>
      <c r="E1000" s="604"/>
      <c r="F1000" s="604"/>
      <c r="G1000" s="604"/>
      <c r="H1000" s="604"/>
      <c r="I1000" s="604"/>
      <c r="J1000" s="235"/>
      <c r="K1000" s="329"/>
      <c r="L1000" s="339"/>
      <c r="M1000" s="339"/>
      <c r="N1000" s="339"/>
      <c r="O1000" s="339"/>
      <c r="P1000" s="339"/>
      <c r="Q1000" s="340"/>
      <c r="R1000" s="340"/>
      <c r="S1000" s="340"/>
      <c r="T1000" s="340"/>
      <c r="U1000" s="340"/>
      <c r="V1000" s="340"/>
      <c r="W1000" s="340"/>
      <c r="X1000" s="340"/>
      <c r="Y1000" s="340"/>
      <c r="Z1000" s="340"/>
      <c r="AA1000" s="340"/>
      <c r="AB1000" s="340"/>
      <c r="AC1000" s="340"/>
      <c r="AD1000" s="340"/>
      <c r="AE1000" s="340"/>
      <c r="AF1000" s="340"/>
      <c r="AG1000" s="340"/>
      <c r="AH1000" s="340"/>
      <c r="AI1000" s="340"/>
      <c r="AJ1000" s="340"/>
      <c r="AK1000" s="340"/>
      <c r="AL1000" s="340"/>
      <c r="AM1000" s="340"/>
      <c r="AN1000" s="340"/>
      <c r="AO1000" s="340"/>
      <c r="AP1000" s="340"/>
      <c r="AQ1000" s="340"/>
      <c r="AR1000" s="340"/>
      <c r="AS1000" s="340"/>
      <c r="AT1000" s="341"/>
    </row>
    <row r="1001" spans="1:46" ht="42">
      <c r="A1001" s="285" t="s">
        <v>123</v>
      </c>
      <c r="B1001" s="605"/>
      <c r="C1001" s="605"/>
      <c r="D1001" s="605"/>
      <c r="E1001" s="605"/>
      <c r="F1001" s="605"/>
      <c r="G1001" s="605"/>
      <c r="H1001" s="605"/>
      <c r="I1001" s="605"/>
      <c r="J1001" s="605"/>
      <c r="K1001" s="605"/>
      <c r="L1001" s="605"/>
      <c r="M1001" s="605"/>
      <c r="N1001" s="605"/>
      <c r="O1001" s="605"/>
      <c r="P1001" s="605"/>
      <c r="Q1001" s="605"/>
      <c r="R1001" s="605"/>
      <c r="S1001" s="605"/>
      <c r="T1001" s="605"/>
      <c r="U1001" s="605"/>
      <c r="V1001" s="605"/>
      <c r="W1001" s="605"/>
      <c r="X1001" s="605"/>
      <c r="Y1001" s="605"/>
      <c r="Z1001" s="605"/>
      <c r="AA1001" s="605"/>
      <c r="AB1001" s="605"/>
      <c r="AC1001" s="605"/>
      <c r="AD1001" s="605"/>
      <c r="AE1001" s="605"/>
      <c r="AF1001" s="605"/>
      <c r="AG1001" s="605"/>
      <c r="AH1001" s="605"/>
      <c r="AI1001" s="605"/>
      <c r="AJ1001" s="605"/>
      <c r="AK1001" s="605"/>
      <c r="AL1001" s="605"/>
      <c r="AM1001" s="605"/>
      <c r="AN1001" s="605"/>
      <c r="AO1001" s="605"/>
      <c r="AP1001" s="605"/>
      <c r="AQ1001" s="605"/>
      <c r="AR1001" s="605"/>
      <c r="AS1001" s="605"/>
      <c r="AT1001" s="237"/>
    </row>
    <row r="1002" spans="1:46" ht="21">
      <c r="A1002" s="286"/>
      <c r="B1002" s="606"/>
      <c r="C1002" s="606"/>
      <c r="D1002" s="606"/>
      <c r="E1002" s="606"/>
      <c r="F1002" s="606"/>
      <c r="G1002" s="606"/>
      <c r="H1002" s="606"/>
      <c r="I1002" s="606"/>
      <c r="J1002" s="606"/>
      <c r="K1002" s="606"/>
      <c r="L1002" s="606"/>
      <c r="M1002" s="606"/>
      <c r="N1002" s="606"/>
      <c r="O1002" s="606"/>
      <c r="P1002" s="606"/>
      <c r="Q1002" s="606"/>
      <c r="R1002" s="606"/>
      <c r="S1002" s="606"/>
      <c r="T1002" s="606"/>
      <c r="U1002" s="606"/>
      <c r="V1002" s="606"/>
      <c r="W1002" s="606"/>
      <c r="X1002" s="606"/>
      <c r="Y1002" s="606"/>
      <c r="Z1002" s="606"/>
      <c r="AA1002" s="606"/>
      <c r="AB1002" s="606"/>
      <c r="AC1002" s="606"/>
      <c r="AD1002" s="606"/>
      <c r="AE1002" s="606"/>
      <c r="AF1002" s="606"/>
      <c r="AG1002" s="606"/>
      <c r="AH1002" s="606"/>
      <c r="AI1002" s="606"/>
      <c r="AJ1002" s="606"/>
      <c r="AK1002" s="606"/>
      <c r="AL1002" s="606"/>
      <c r="AM1002" s="606"/>
      <c r="AN1002" s="606"/>
      <c r="AO1002" s="606"/>
      <c r="AP1002" s="606"/>
      <c r="AQ1002" s="606"/>
      <c r="AR1002" s="606"/>
      <c r="AS1002" s="606"/>
      <c r="AT1002" s="239"/>
    </row>
    <row r="1003" spans="1:46" ht="21">
      <c r="A1003" s="287"/>
      <c r="B1003" s="607"/>
      <c r="C1003" s="607"/>
      <c r="D1003" s="607"/>
      <c r="E1003" s="607"/>
      <c r="F1003" s="607"/>
      <c r="G1003" s="607"/>
      <c r="H1003" s="607"/>
      <c r="I1003" s="607"/>
      <c r="J1003" s="607"/>
      <c r="K1003" s="607"/>
      <c r="L1003" s="607"/>
      <c r="M1003" s="607"/>
      <c r="N1003" s="607"/>
      <c r="O1003" s="607"/>
      <c r="P1003" s="607"/>
      <c r="Q1003" s="607"/>
      <c r="R1003" s="607"/>
      <c r="S1003" s="607"/>
      <c r="T1003" s="607"/>
      <c r="U1003" s="607"/>
      <c r="V1003" s="607"/>
      <c r="W1003" s="607"/>
      <c r="X1003" s="607"/>
      <c r="Y1003" s="607"/>
      <c r="Z1003" s="607"/>
      <c r="AA1003" s="607"/>
      <c r="AB1003" s="607"/>
      <c r="AC1003" s="607"/>
      <c r="AD1003" s="607"/>
      <c r="AE1003" s="241"/>
      <c r="AF1003" s="608" t="str">
        <f t="shared" ref="AF1003" si="74">"Item    " &amp; C984 &amp; "    Página   1   de   1  "</f>
        <v xml:space="preserve">Item    8,2    Página   1   de   1  </v>
      </c>
      <c r="AG1003" s="609"/>
      <c r="AH1003" s="609"/>
      <c r="AI1003" s="609"/>
      <c r="AJ1003" s="609"/>
      <c r="AK1003" s="609"/>
      <c r="AL1003" s="609"/>
      <c r="AM1003" s="609"/>
      <c r="AN1003" s="609"/>
      <c r="AO1003" s="609"/>
      <c r="AP1003" s="609"/>
      <c r="AQ1003" s="609"/>
      <c r="AR1003" s="609"/>
      <c r="AS1003" s="609"/>
      <c r="AT1003" s="609"/>
    </row>
    <row r="1004" spans="1:46" ht="21">
      <c r="A1004" s="233"/>
      <c r="B1004" s="233"/>
      <c r="C1004" s="233"/>
      <c r="D1004" s="233"/>
      <c r="E1004" s="610" t="s">
        <v>75</v>
      </c>
      <c r="F1004" s="610"/>
      <c r="G1004" s="233"/>
      <c r="H1004" s="242"/>
      <c r="I1004" s="233"/>
      <c r="J1004" s="233"/>
      <c r="K1004" s="233"/>
      <c r="L1004" s="233"/>
      <c r="M1004" s="233"/>
      <c r="N1004" s="233"/>
      <c r="O1004" s="233"/>
      <c r="P1004" s="233"/>
      <c r="Q1004" s="233"/>
      <c r="R1004" s="233"/>
      <c r="S1004" s="233"/>
      <c r="T1004" s="233"/>
      <c r="U1004" s="233"/>
      <c r="V1004" s="233"/>
      <c r="W1004" s="233"/>
      <c r="X1004" s="233"/>
      <c r="Y1004" s="233"/>
      <c r="Z1004" s="233"/>
      <c r="AA1004" s="233"/>
      <c r="AB1004" s="233"/>
      <c r="AC1004" s="233"/>
      <c r="AD1004" s="233"/>
      <c r="AE1004" s="233"/>
      <c r="AF1004" s="233"/>
      <c r="AG1004" s="233"/>
      <c r="AH1004" s="233"/>
      <c r="AI1004" s="233"/>
      <c r="AJ1004" s="233"/>
      <c r="AK1004" s="242"/>
      <c r="AL1004" s="242"/>
      <c r="AM1004" s="242"/>
      <c r="AN1004" s="242"/>
      <c r="AO1004" s="242"/>
      <c r="AP1004" s="242"/>
      <c r="AQ1004" s="242"/>
      <c r="AR1004" s="242"/>
      <c r="AS1004" s="242"/>
      <c r="AT1004" s="242"/>
    </row>
    <row r="1005" spans="1:46" ht="21">
      <c r="A1005" s="233"/>
      <c r="B1005" s="233"/>
      <c r="C1005" s="233"/>
      <c r="D1005" s="233"/>
      <c r="E1005" s="233"/>
      <c r="F1005" s="233"/>
      <c r="G1005" s="233"/>
      <c r="H1005" s="242"/>
      <c r="I1005" s="233"/>
      <c r="J1005" s="233"/>
      <c r="K1005" s="233"/>
      <c r="L1005" s="233"/>
      <c r="M1005" s="233"/>
      <c r="N1005" s="233"/>
      <c r="O1005" s="233"/>
      <c r="P1005" s="233"/>
      <c r="Q1005" s="233"/>
      <c r="R1005" s="233"/>
      <c r="S1005" s="233"/>
      <c r="T1005" s="233"/>
      <c r="U1005" s="233"/>
      <c r="V1005" s="233"/>
      <c r="W1005" s="233"/>
      <c r="X1005" s="233"/>
      <c r="Y1005" s="233"/>
      <c r="Z1005" s="233"/>
      <c r="AA1005" s="233"/>
      <c r="AB1005" s="233"/>
      <c r="AC1005" s="233"/>
      <c r="AD1005" s="233"/>
      <c r="AE1005" s="233"/>
      <c r="AF1005" s="233"/>
      <c r="AG1005" s="233"/>
      <c r="AH1005" s="233"/>
      <c r="AI1005" s="233"/>
      <c r="AJ1005" s="233"/>
      <c r="AK1005" s="242"/>
      <c r="AL1005" s="242"/>
      <c r="AM1005" s="242"/>
      <c r="AN1005" s="242"/>
      <c r="AO1005" s="242"/>
      <c r="AP1005" s="242"/>
      <c r="AQ1005" s="242"/>
      <c r="AR1005" s="242"/>
      <c r="AS1005" s="242"/>
      <c r="AT1005" s="242"/>
    </row>
    <row r="1006" spans="1:46" ht="21">
      <c r="A1006" s="233"/>
      <c r="B1006" s="233"/>
      <c r="C1006" s="233"/>
      <c r="D1006" s="233"/>
      <c r="E1006" s="233"/>
      <c r="F1006" s="233"/>
      <c r="G1006" s="233"/>
      <c r="H1006" s="242"/>
      <c r="I1006" s="233"/>
      <c r="J1006" s="233"/>
      <c r="K1006" s="233"/>
      <c r="L1006" s="233"/>
      <c r="M1006" s="233"/>
      <c r="N1006" s="233"/>
      <c r="O1006" s="233"/>
      <c r="P1006" s="233"/>
      <c r="Q1006" s="233"/>
      <c r="R1006" s="233"/>
      <c r="S1006" s="233"/>
      <c r="T1006" s="233"/>
      <c r="U1006" s="233"/>
      <c r="V1006" s="233"/>
      <c r="W1006" s="233"/>
      <c r="X1006" s="233"/>
      <c r="Y1006" s="233"/>
      <c r="Z1006" s="233"/>
      <c r="AA1006" s="233"/>
      <c r="AB1006" s="233"/>
      <c r="AC1006" s="233"/>
      <c r="AD1006" s="233"/>
      <c r="AE1006" s="233"/>
      <c r="AF1006" s="233"/>
      <c r="AG1006" s="233"/>
      <c r="AH1006" s="233"/>
      <c r="AI1006" s="233"/>
      <c r="AJ1006" s="233"/>
      <c r="AK1006" s="242"/>
      <c r="AL1006" s="242"/>
      <c r="AM1006" s="242"/>
      <c r="AN1006" s="242"/>
      <c r="AO1006" s="242"/>
      <c r="AP1006" s="242"/>
      <c r="AQ1006" s="242"/>
      <c r="AR1006" s="242"/>
      <c r="AS1006" s="242"/>
      <c r="AT1006" s="242"/>
    </row>
    <row r="1007" spans="1:46" ht="21">
      <c r="A1007" s="244"/>
      <c r="B1007" s="244"/>
      <c r="C1007" s="245"/>
      <c r="D1007" s="246"/>
      <c r="E1007" s="247"/>
      <c r="F1007" s="248"/>
      <c r="G1007" s="248"/>
      <c r="H1007" s="249"/>
      <c r="I1007" s="248"/>
      <c r="J1007" s="244"/>
      <c r="K1007" s="244"/>
      <c r="L1007" s="244"/>
      <c r="M1007" s="244"/>
      <c r="N1007" s="244"/>
      <c r="O1007" s="244"/>
      <c r="P1007" s="244"/>
      <c r="Q1007" s="244"/>
      <c r="R1007" s="244"/>
      <c r="S1007" s="244"/>
      <c r="T1007" s="244"/>
      <c r="U1007" s="244"/>
      <c r="V1007" s="244"/>
      <c r="W1007" s="244"/>
      <c r="X1007" s="244"/>
      <c r="Y1007" s="244"/>
      <c r="Z1007" s="244"/>
      <c r="AA1007" s="244"/>
      <c r="AB1007" s="244"/>
      <c r="AC1007" s="244"/>
      <c r="AD1007" s="244"/>
      <c r="AE1007" s="244"/>
      <c r="AF1007" s="244"/>
      <c r="AG1007" s="244"/>
      <c r="AH1007" s="244"/>
      <c r="AI1007" s="244"/>
      <c r="AJ1007" s="244"/>
      <c r="AK1007" s="250"/>
      <c r="AL1007" s="250"/>
      <c r="AM1007" s="250"/>
      <c r="AN1007" s="250"/>
      <c r="AO1007" s="250"/>
      <c r="AP1007" s="250"/>
      <c r="AQ1007" s="250"/>
      <c r="AR1007" s="250"/>
      <c r="AS1007" s="250"/>
      <c r="AT1007" s="250"/>
    </row>
    <row r="1008" spans="1:46" ht="21">
      <c r="A1008" s="244"/>
      <c r="B1008" s="611"/>
      <c r="C1008" s="611"/>
      <c r="D1008" s="611"/>
      <c r="E1008" s="251"/>
      <c r="F1008" s="659" t="str">
        <f>+F979</f>
        <v>ARQ. ANTONIO RUIZ TOVAR</v>
      </c>
      <c r="G1008" s="659"/>
      <c r="H1008" s="659"/>
      <c r="I1008" s="659"/>
      <c r="J1008" s="252"/>
      <c r="K1008" s="252"/>
      <c r="L1008" s="252"/>
      <c r="M1008" s="252"/>
      <c r="N1008" s="252"/>
      <c r="O1008" s="252"/>
      <c r="P1008" s="252"/>
      <c r="Q1008" s="252"/>
      <c r="R1008" s="252"/>
      <c r="S1008" s="252"/>
      <c r="T1008" s="252"/>
      <c r="U1008" s="252"/>
      <c r="V1008" s="252"/>
      <c r="W1008" s="252"/>
      <c r="X1008" s="252"/>
      <c r="Y1008" s="252"/>
      <c r="Z1008" s="244"/>
      <c r="AA1008" s="244"/>
      <c r="AB1008" s="244"/>
      <c r="AC1008" s="244"/>
      <c r="AD1008" s="244"/>
      <c r="AE1008" s="244"/>
      <c r="AF1008" s="244"/>
      <c r="AG1008" s="244"/>
      <c r="AH1008" s="244"/>
      <c r="AI1008" s="244"/>
      <c r="AJ1008" s="244"/>
      <c r="AK1008" s="244"/>
      <c r="AL1008" s="244"/>
      <c r="AM1008" s="244"/>
      <c r="AN1008" s="244"/>
      <c r="AO1008" s="244"/>
      <c r="AP1008" s="244"/>
      <c r="AQ1008" s="244"/>
      <c r="AR1008" s="244"/>
      <c r="AS1008" s="244"/>
      <c r="AT1008" s="244"/>
    </row>
    <row r="1009" spans="1:46" ht="21.6" thickBot="1">
      <c r="A1009" s="288"/>
      <c r="B1009" s="613"/>
      <c r="C1009" s="613"/>
      <c r="D1009" s="613"/>
      <c r="E1009" s="613"/>
      <c r="F1009" s="614" t="str">
        <f>+F980</f>
        <v>PROFESIONAL UNIVERSITARIO</v>
      </c>
      <c r="G1009" s="614"/>
      <c r="H1009" s="614"/>
      <c r="I1009" s="614"/>
      <c r="J1009" s="289"/>
      <c r="K1009" s="289"/>
      <c r="L1009" s="289"/>
      <c r="M1009" s="289"/>
      <c r="N1009" s="289"/>
      <c r="O1009" s="289"/>
      <c r="P1009" s="289"/>
      <c r="Q1009" s="289"/>
      <c r="R1009" s="289"/>
      <c r="S1009" s="289"/>
      <c r="T1009" s="289"/>
      <c r="U1009" s="289"/>
      <c r="V1009" s="289"/>
      <c r="W1009" s="289"/>
      <c r="X1009" s="289"/>
      <c r="Y1009" s="289"/>
      <c r="Z1009" s="288"/>
      <c r="AA1009" s="288"/>
      <c r="AB1009" s="288"/>
      <c r="AC1009" s="288"/>
      <c r="AD1009" s="288"/>
      <c r="AE1009" s="288"/>
      <c r="AF1009" s="288"/>
      <c r="AG1009" s="288"/>
      <c r="AH1009" s="288"/>
      <c r="AI1009" s="288"/>
      <c r="AJ1009" s="288"/>
      <c r="AK1009" s="288"/>
      <c r="AL1009" s="288"/>
      <c r="AM1009" s="288"/>
      <c r="AN1009" s="288"/>
      <c r="AO1009" s="288"/>
      <c r="AP1009" s="288"/>
      <c r="AQ1009" s="288"/>
      <c r="AR1009" s="288"/>
      <c r="AS1009" s="288"/>
      <c r="AT1009" s="288"/>
    </row>
    <row r="1010" spans="1:46" ht="15.6" thickTop="1" thickBot="1"/>
    <row r="1011" spans="1:46" ht="21.6" thickTop="1">
      <c r="A1011" s="272" t="s">
        <v>107</v>
      </c>
      <c r="B1011" s="273"/>
      <c r="C1011" s="274"/>
      <c r="D1011" s="275"/>
      <c r="E1011" s="276"/>
      <c r="F1011" s="276"/>
      <c r="G1011" s="277"/>
      <c r="H1011" s="278"/>
      <c r="I1011" s="277"/>
      <c r="J1011" s="279"/>
      <c r="K1011" s="279"/>
      <c r="L1011" s="279"/>
      <c r="M1011" s="279"/>
      <c r="N1011" s="279"/>
      <c r="O1011" s="279"/>
      <c r="P1011" s="279"/>
      <c r="Q1011" s="279"/>
      <c r="R1011" s="279"/>
      <c r="S1011" s="279"/>
      <c r="T1011" s="279"/>
      <c r="U1011" s="279"/>
      <c r="V1011" s="279"/>
      <c r="W1011" s="279"/>
      <c r="X1011" s="279"/>
      <c r="Y1011" s="279"/>
      <c r="Z1011" s="277"/>
      <c r="AA1011" s="277"/>
      <c r="AB1011" s="277"/>
      <c r="AC1011" s="277"/>
      <c r="AD1011" s="277"/>
      <c r="AE1011" s="277"/>
      <c r="AF1011" s="277"/>
      <c r="AG1011" s="277"/>
      <c r="AH1011" s="277"/>
      <c r="AI1011" s="277"/>
      <c r="AJ1011" s="277"/>
      <c r="AK1011" s="277"/>
      <c r="AL1011" s="277"/>
      <c r="AM1011" s="277"/>
      <c r="AN1011" s="277"/>
      <c r="AO1011" s="277"/>
      <c r="AP1011" s="277"/>
      <c r="AQ1011" s="277"/>
      <c r="AR1011" s="277"/>
      <c r="AS1011" s="277"/>
      <c r="AT1011" s="277"/>
    </row>
    <row r="1012" spans="1:46" ht="21">
      <c r="A1012" s="640" t="s">
        <v>109</v>
      </c>
      <c r="B1012" s="640"/>
      <c r="C1012" s="641" t="str">
        <f>+'PRESUPUESTO GENERAL'!B52</f>
        <v>CARPINTERIA METALICA</v>
      </c>
      <c r="D1012" s="642"/>
      <c r="E1012" s="643"/>
      <c r="F1012" s="643"/>
      <c r="G1012" s="643"/>
      <c r="H1012" s="643"/>
      <c r="I1012" s="643"/>
      <c r="J1012" s="643"/>
      <c r="K1012" s="643"/>
      <c r="L1012" s="643"/>
      <c r="M1012" s="643"/>
      <c r="N1012" s="643"/>
      <c r="O1012" s="643"/>
      <c r="P1012" s="643"/>
      <c r="Q1012" s="643"/>
      <c r="R1012" s="643"/>
      <c r="S1012" s="643"/>
      <c r="T1012" s="643"/>
      <c r="U1012" s="643"/>
      <c r="V1012" s="643"/>
      <c r="W1012" s="643"/>
      <c r="X1012" s="643"/>
      <c r="Y1012" s="643"/>
      <c r="Z1012" s="643"/>
      <c r="AA1012" s="643"/>
      <c r="AB1012" s="643"/>
      <c r="AC1012" s="643"/>
      <c r="AD1012" s="643"/>
      <c r="AE1012" s="643"/>
      <c r="AF1012" s="644"/>
      <c r="AG1012" s="645" t="s">
        <v>8</v>
      </c>
      <c r="AH1012" s="646"/>
      <c r="AI1012" s="646"/>
      <c r="AJ1012" s="646"/>
      <c r="AK1012" s="646"/>
      <c r="AL1012" s="646"/>
      <c r="AM1012" s="647"/>
      <c r="AN1012" s="648" t="str">
        <f>+'PRESUPUESTO GENERAL'!C81</f>
        <v>UND</v>
      </c>
      <c r="AO1012" s="649"/>
      <c r="AP1012" s="649"/>
      <c r="AQ1012" s="649"/>
      <c r="AR1012" s="649"/>
      <c r="AS1012" s="649"/>
      <c r="AT1012" s="650"/>
    </row>
    <row r="1013" spans="1:46" ht="21">
      <c r="A1013" s="651" t="s">
        <v>110</v>
      </c>
      <c r="B1013" s="651"/>
      <c r="C1013" s="211">
        <f>+'PRESUPUESTO GENERAL'!A55</f>
        <v>8.3000000000000007</v>
      </c>
      <c r="D1013" s="652" t="str">
        <f>+'PRESUPUESTO GENERAL'!B55</f>
        <v xml:space="preserve">Luceta metalica en lamina galvanizada con anticorrosivo y pintura </v>
      </c>
      <c r="E1013" s="653"/>
      <c r="F1013" s="653"/>
      <c r="G1013" s="653"/>
      <c r="H1013" s="653"/>
      <c r="I1013" s="653"/>
      <c r="J1013" s="653"/>
      <c r="K1013" s="653"/>
      <c r="L1013" s="653"/>
      <c r="M1013" s="653"/>
      <c r="N1013" s="653"/>
      <c r="O1013" s="653"/>
      <c r="P1013" s="653"/>
      <c r="Q1013" s="653"/>
      <c r="R1013" s="653"/>
      <c r="S1013" s="653"/>
      <c r="T1013" s="653"/>
      <c r="U1013" s="653"/>
      <c r="V1013" s="653"/>
      <c r="W1013" s="653"/>
      <c r="X1013" s="653"/>
      <c r="Y1013" s="653"/>
      <c r="Z1013" s="653"/>
      <c r="AA1013" s="653"/>
      <c r="AB1013" s="653"/>
      <c r="AC1013" s="653"/>
      <c r="AD1013" s="653"/>
      <c r="AE1013" s="653"/>
      <c r="AF1013" s="654"/>
      <c r="AG1013" s="645" t="s">
        <v>111</v>
      </c>
      <c r="AH1013" s="646"/>
      <c r="AI1013" s="646"/>
      <c r="AJ1013" s="646"/>
      <c r="AK1013" s="646"/>
      <c r="AL1013" s="646"/>
      <c r="AM1013" s="647"/>
      <c r="AN1013" s="655">
        <f>+J1027</f>
        <v>1.32</v>
      </c>
      <c r="AO1013" s="649"/>
      <c r="AP1013" s="649"/>
      <c r="AQ1013" s="649"/>
      <c r="AR1013" s="649"/>
      <c r="AS1013" s="649"/>
      <c r="AT1013" s="650"/>
    </row>
    <row r="1014" spans="1:46" ht="21">
      <c r="A1014" s="213"/>
      <c r="B1014" s="213"/>
      <c r="C1014" s="213"/>
      <c r="D1014" s="213"/>
      <c r="E1014" s="213"/>
      <c r="F1014" s="213"/>
      <c r="G1014" s="213"/>
      <c r="H1014" s="214"/>
      <c r="I1014" s="213"/>
      <c r="J1014" s="213"/>
      <c r="K1014" s="627"/>
      <c r="L1014" s="627"/>
      <c r="M1014" s="627"/>
      <c r="N1014" s="627"/>
      <c r="O1014" s="627"/>
      <c r="P1014" s="627"/>
      <c r="Q1014" s="627"/>
      <c r="R1014" s="627"/>
      <c r="S1014" s="627"/>
      <c r="T1014" s="627"/>
      <c r="U1014" s="627"/>
      <c r="V1014" s="627"/>
      <c r="W1014" s="627"/>
      <c r="X1014" s="627"/>
      <c r="Y1014" s="627"/>
      <c r="Z1014" s="627"/>
      <c r="AA1014" s="628"/>
      <c r="AB1014" s="627"/>
      <c r="AC1014" s="627"/>
      <c r="AD1014" s="627"/>
      <c r="AE1014" s="627"/>
      <c r="AF1014" s="627"/>
      <c r="AG1014" s="627"/>
      <c r="AH1014" s="627"/>
      <c r="AI1014" s="627"/>
      <c r="AJ1014" s="627"/>
      <c r="AK1014" s="627"/>
      <c r="AL1014" s="627"/>
      <c r="AM1014" s="627"/>
      <c r="AN1014" s="627"/>
      <c r="AO1014" s="627"/>
      <c r="AP1014" s="627"/>
      <c r="AQ1014" s="627"/>
      <c r="AR1014" s="627"/>
      <c r="AS1014" s="627"/>
      <c r="AT1014" s="627"/>
    </row>
    <row r="1015" spans="1:46" ht="21">
      <c r="A1015" s="629" t="s">
        <v>112</v>
      </c>
      <c r="B1015" s="610"/>
      <c r="C1015" s="630" t="s">
        <v>113</v>
      </c>
      <c r="D1015" s="630"/>
      <c r="E1015" s="630"/>
      <c r="F1015" s="630"/>
      <c r="G1015" s="630" t="s">
        <v>114</v>
      </c>
      <c r="H1015" s="631" t="s">
        <v>115</v>
      </c>
      <c r="I1015" s="630" t="s">
        <v>116</v>
      </c>
      <c r="J1015" s="630" t="s">
        <v>64</v>
      </c>
      <c r="K1015" s="633"/>
      <c r="L1015" s="633"/>
      <c r="M1015" s="633"/>
      <c r="N1015" s="633"/>
      <c r="O1015" s="633"/>
      <c r="P1015" s="633"/>
      <c r="Q1015" s="633"/>
      <c r="R1015" s="633"/>
      <c r="S1015" s="633"/>
      <c r="T1015" s="633"/>
      <c r="U1015" s="633"/>
      <c r="V1015" s="633"/>
      <c r="W1015" s="633"/>
      <c r="X1015" s="633"/>
      <c r="Y1015" s="633"/>
      <c r="Z1015" s="633"/>
      <c r="AA1015" s="633"/>
      <c r="AB1015" s="633"/>
      <c r="AC1015" s="633"/>
      <c r="AD1015" s="633"/>
      <c r="AE1015" s="633"/>
      <c r="AF1015" s="633"/>
      <c r="AG1015" s="633"/>
      <c r="AH1015" s="633"/>
      <c r="AI1015" s="633"/>
      <c r="AJ1015" s="633"/>
      <c r="AK1015" s="633"/>
      <c r="AL1015" s="633"/>
      <c r="AM1015" s="633"/>
      <c r="AN1015" s="633"/>
      <c r="AO1015" s="633"/>
      <c r="AP1015" s="633"/>
      <c r="AQ1015" s="633"/>
      <c r="AR1015" s="633"/>
      <c r="AS1015" s="633"/>
      <c r="AT1015" s="633"/>
    </row>
    <row r="1016" spans="1:46" ht="21">
      <c r="A1016" s="603"/>
      <c r="B1016" s="604"/>
      <c r="C1016" s="215" t="s">
        <v>117</v>
      </c>
      <c r="D1016" s="215" t="s">
        <v>118</v>
      </c>
      <c r="E1016" s="215" t="s">
        <v>119</v>
      </c>
      <c r="F1016" s="215" t="s">
        <v>120</v>
      </c>
      <c r="G1016" s="630"/>
      <c r="H1016" s="632"/>
      <c r="I1016" s="630"/>
      <c r="J1016" s="630"/>
      <c r="K1016" s="633"/>
      <c r="L1016" s="633"/>
      <c r="M1016" s="633"/>
      <c r="N1016" s="633"/>
      <c r="O1016" s="633"/>
      <c r="P1016" s="633"/>
      <c r="Q1016" s="633"/>
      <c r="R1016" s="633"/>
      <c r="S1016" s="633"/>
      <c r="T1016" s="633"/>
      <c r="U1016" s="633"/>
      <c r="V1016" s="633"/>
      <c r="W1016" s="633"/>
      <c r="X1016" s="633"/>
      <c r="Y1016" s="633"/>
      <c r="Z1016" s="633"/>
      <c r="AA1016" s="633"/>
      <c r="AB1016" s="633"/>
      <c r="AC1016" s="633"/>
      <c r="AD1016" s="633"/>
      <c r="AE1016" s="633"/>
      <c r="AF1016" s="633"/>
      <c r="AG1016" s="633"/>
      <c r="AH1016" s="633"/>
      <c r="AI1016" s="633"/>
      <c r="AJ1016" s="633"/>
      <c r="AK1016" s="633"/>
      <c r="AL1016" s="633"/>
      <c r="AM1016" s="633"/>
      <c r="AN1016" s="633"/>
      <c r="AO1016" s="633"/>
      <c r="AP1016" s="633"/>
      <c r="AQ1016" s="633"/>
      <c r="AR1016" s="633"/>
      <c r="AS1016" s="633"/>
      <c r="AT1016" s="633"/>
    </row>
    <row r="1017" spans="1:46" ht="21">
      <c r="A1017" s="634"/>
      <c r="B1017" s="635"/>
      <c r="C1017" s="638"/>
      <c r="D1017" s="638"/>
      <c r="E1017" s="638"/>
      <c r="F1017" s="638"/>
      <c r="G1017" s="638"/>
      <c r="H1017" s="638"/>
      <c r="I1017" s="638"/>
      <c r="J1017" s="638"/>
      <c r="K1017" s="333"/>
      <c r="L1017" s="334"/>
      <c r="M1017" s="334"/>
      <c r="N1017" s="334"/>
      <c r="O1017" s="334"/>
      <c r="P1017" s="334"/>
      <c r="Q1017" s="334"/>
      <c r="R1017" s="334"/>
      <c r="S1017" s="334"/>
      <c r="T1017" s="334"/>
      <c r="U1017" s="334"/>
      <c r="V1017" s="334"/>
      <c r="W1017" s="334"/>
      <c r="X1017" s="334"/>
      <c r="Y1017" s="334"/>
      <c r="Z1017" s="334"/>
      <c r="AA1017" s="334"/>
      <c r="AB1017" s="334"/>
      <c r="AC1017" s="334"/>
      <c r="AD1017" s="334"/>
      <c r="AE1017" s="334"/>
      <c r="AF1017" s="334"/>
      <c r="AG1017" s="334"/>
      <c r="AH1017" s="334"/>
      <c r="AI1017" s="334"/>
      <c r="AJ1017" s="334"/>
      <c r="AK1017" s="334"/>
      <c r="AL1017" s="334"/>
      <c r="AM1017" s="334"/>
      <c r="AN1017" s="334"/>
      <c r="AO1017" s="334"/>
      <c r="AP1017" s="334"/>
      <c r="AQ1017" s="334"/>
      <c r="AR1017" s="334"/>
      <c r="AS1017" s="334"/>
      <c r="AT1017" s="335"/>
    </row>
    <row r="1018" spans="1:46" ht="21">
      <c r="A1018" s="636"/>
      <c r="B1018" s="637"/>
      <c r="C1018" s="639"/>
      <c r="D1018" s="639"/>
      <c r="E1018" s="639"/>
      <c r="F1018" s="639"/>
      <c r="G1018" s="639"/>
      <c r="H1018" s="639"/>
      <c r="I1018" s="639"/>
      <c r="J1018" s="639"/>
      <c r="K1018" s="333"/>
      <c r="L1018" s="334"/>
      <c r="M1018" s="334"/>
      <c r="N1018" s="334"/>
      <c r="O1018" s="334"/>
      <c r="P1018" s="334"/>
      <c r="Q1018" s="334"/>
      <c r="R1018" s="334"/>
      <c r="S1018" s="334"/>
      <c r="T1018" s="334"/>
      <c r="U1018" s="334"/>
      <c r="V1018" s="334"/>
      <c r="W1018" s="334"/>
      <c r="X1018" s="334"/>
      <c r="Y1018" s="334"/>
      <c r="Z1018" s="334"/>
      <c r="AA1018" s="334"/>
      <c r="AB1018" s="334"/>
      <c r="AC1018" s="334"/>
      <c r="AD1018" s="334"/>
      <c r="AE1018" s="334"/>
      <c r="AF1018" s="334"/>
      <c r="AG1018" s="334"/>
      <c r="AH1018" s="334"/>
      <c r="AI1018" s="334"/>
      <c r="AJ1018" s="334"/>
      <c r="AK1018" s="334"/>
      <c r="AL1018" s="334"/>
      <c r="AM1018" s="334"/>
      <c r="AN1018" s="334"/>
      <c r="AO1018" s="334"/>
      <c r="AP1018" s="334"/>
      <c r="AQ1018" s="334"/>
      <c r="AR1018" s="334"/>
      <c r="AS1018" s="334"/>
      <c r="AT1018" s="335"/>
    </row>
    <row r="1019" spans="1:46" ht="21">
      <c r="A1019" s="656" t="s">
        <v>281</v>
      </c>
      <c r="B1019" s="660"/>
      <c r="C1019" s="620">
        <v>1.8</v>
      </c>
      <c r="D1019" s="620"/>
      <c r="E1019" s="622">
        <v>0.4</v>
      </c>
      <c r="F1019" s="620"/>
      <c r="G1019" s="661">
        <f>C1019*E1019</f>
        <v>0.72000000000000008</v>
      </c>
      <c r="H1019" s="620">
        <v>1</v>
      </c>
      <c r="I1019" s="620" t="s">
        <v>5</v>
      </c>
      <c r="J1019" s="626">
        <f>G1019*H1019</f>
        <v>0.72000000000000008</v>
      </c>
      <c r="K1019" s="333"/>
      <c r="L1019" s="334"/>
      <c r="M1019" s="334"/>
      <c r="N1019" s="334"/>
      <c r="O1019" s="334"/>
      <c r="P1019" s="334"/>
      <c r="Q1019" s="334"/>
      <c r="R1019" s="334"/>
      <c r="S1019" s="334"/>
      <c r="T1019" s="334"/>
      <c r="U1019" s="334"/>
      <c r="V1019" s="334"/>
      <c r="W1019" s="334"/>
      <c r="X1019" s="334"/>
      <c r="Y1019" s="334"/>
      <c r="Z1019" s="334"/>
      <c r="AA1019" s="334"/>
      <c r="AB1019" s="334"/>
      <c r="AC1019" s="334"/>
      <c r="AD1019" s="334"/>
      <c r="AE1019" s="334"/>
      <c r="AF1019" s="334"/>
      <c r="AG1019" s="334"/>
      <c r="AH1019" s="334"/>
      <c r="AI1019" s="334"/>
      <c r="AJ1019" s="334"/>
      <c r="AK1019" s="334"/>
      <c r="AL1019" s="334"/>
      <c r="AM1019" s="334"/>
      <c r="AN1019" s="334"/>
      <c r="AO1019" s="334"/>
      <c r="AP1019" s="334"/>
      <c r="AQ1019" s="334"/>
      <c r="AR1019" s="334"/>
      <c r="AS1019" s="334"/>
      <c r="AT1019" s="335"/>
    </row>
    <row r="1020" spans="1:46" ht="21">
      <c r="A1020" s="617"/>
      <c r="B1020" s="618"/>
      <c r="C1020" s="621"/>
      <c r="D1020" s="621"/>
      <c r="E1020" s="623"/>
      <c r="F1020" s="621"/>
      <c r="G1020" s="620"/>
      <c r="H1020" s="621"/>
      <c r="I1020" s="621"/>
      <c r="J1020" s="625"/>
      <c r="K1020" s="333"/>
      <c r="L1020" s="334"/>
      <c r="M1020" s="334"/>
      <c r="N1020" s="334"/>
      <c r="O1020" s="334"/>
      <c r="P1020" s="334"/>
      <c r="Q1020" s="334"/>
      <c r="R1020" s="334"/>
      <c r="S1020" s="334"/>
      <c r="T1020" s="334"/>
      <c r="U1020" s="334"/>
      <c r="V1020" s="334"/>
      <c r="W1020" s="334"/>
      <c r="X1020" s="334"/>
      <c r="Y1020" s="334"/>
      <c r="Z1020" s="334"/>
      <c r="AA1020" s="334"/>
      <c r="AB1020" s="334"/>
      <c r="AC1020" s="334"/>
      <c r="AD1020" s="334"/>
      <c r="AE1020" s="334"/>
      <c r="AF1020" s="334"/>
      <c r="AG1020" s="334"/>
      <c r="AH1020" s="334"/>
      <c r="AI1020" s="334"/>
      <c r="AJ1020" s="334"/>
      <c r="AK1020" s="334"/>
      <c r="AL1020" s="334"/>
      <c r="AM1020" s="334"/>
      <c r="AN1020" s="334"/>
      <c r="AO1020" s="334"/>
      <c r="AP1020" s="334"/>
      <c r="AQ1020" s="334"/>
      <c r="AR1020" s="334"/>
      <c r="AS1020" s="334"/>
      <c r="AT1020" s="335"/>
    </row>
    <row r="1021" spans="1:46" ht="21">
      <c r="A1021" s="656"/>
      <c r="B1021" s="660"/>
      <c r="C1021" s="620">
        <v>1.5</v>
      </c>
      <c r="D1021" s="620"/>
      <c r="E1021" s="622">
        <v>0.4</v>
      </c>
      <c r="F1021" s="620"/>
      <c r="G1021" s="661">
        <f>C1021*E1021</f>
        <v>0.60000000000000009</v>
      </c>
      <c r="H1021" s="620">
        <v>1</v>
      </c>
      <c r="I1021" s="620" t="s">
        <v>5</v>
      </c>
      <c r="J1021" s="626">
        <f>G1021*H1021</f>
        <v>0.60000000000000009</v>
      </c>
      <c r="K1021" s="333"/>
      <c r="L1021" s="334"/>
      <c r="M1021" s="334"/>
      <c r="N1021" s="334"/>
      <c r="O1021" s="334"/>
      <c r="P1021" s="334"/>
      <c r="Q1021" s="334"/>
      <c r="R1021" s="334"/>
      <c r="S1021" s="334"/>
      <c r="T1021" s="334"/>
      <c r="U1021" s="334"/>
      <c r="V1021" s="334"/>
      <c r="W1021" s="334"/>
      <c r="X1021" s="334"/>
      <c r="Y1021" s="334"/>
      <c r="Z1021" s="334"/>
      <c r="AA1021" s="334"/>
      <c r="AB1021" s="334"/>
      <c r="AC1021" s="334"/>
      <c r="AD1021" s="334"/>
      <c r="AE1021" s="334"/>
      <c r="AF1021" s="334"/>
      <c r="AG1021" s="334"/>
      <c r="AH1021" s="334"/>
      <c r="AI1021" s="334"/>
      <c r="AJ1021" s="334"/>
      <c r="AK1021" s="334"/>
      <c r="AL1021" s="334"/>
      <c r="AM1021" s="334"/>
      <c r="AN1021" s="334"/>
      <c r="AO1021" s="334"/>
      <c r="AP1021" s="334"/>
      <c r="AQ1021" s="334"/>
      <c r="AR1021" s="334"/>
      <c r="AS1021" s="334"/>
      <c r="AT1021" s="335"/>
    </row>
    <row r="1022" spans="1:46" ht="21">
      <c r="A1022" s="617"/>
      <c r="B1022" s="618"/>
      <c r="C1022" s="621"/>
      <c r="D1022" s="621"/>
      <c r="E1022" s="623"/>
      <c r="F1022" s="621"/>
      <c r="G1022" s="620"/>
      <c r="H1022" s="621"/>
      <c r="I1022" s="621"/>
      <c r="J1022" s="625"/>
      <c r="K1022" s="333"/>
      <c r="L1022" s="334"/>
      <c r="M1022" s="334"/>
      <c r="N1022" s="334"/>
      <c r="O1022" s="334"/>
      <c r="P1022" s="334"/>
      <c r="Q1022" s="334"/>
      <c r="R1022" s="334"/>
      <c r="S1022" s="334"/>
      <c r="T1022" s="334"/>
      <c r="U1022" s="334"/>
      <c r="V1022" s="334"/>
      <c r="W1022" s="334"/>
      <c r="X1022" s="334"/>
      <c r="Y1022" s="334"/>
      <c r="Z1022" s="334"/>
      <c r="AA1022" s="334"/>
      <c r="AB1022" s="334"/>
      <c r="AC1022" s="334"/>
      <c r="AD1022" s="334"/>
      <c r="AE1022" s="334"/>
      <c r="AF1022" s="334"/>
      <c r="AG1022" s="334"/>
      <c r="AH1022" s="334"/>
      <c r="AI1022" s="334"/>
      <c r="AJ1022" s="334"/>
      <c r="AK1022" s="334"/>
      <c r="AL1022" s="334"/>
      <c r="AM1022" s="334"/>
      <c r="AN1022" s="334"/>
      <c r="AO1022" s="334"/>
      <c r="AP1022" s="334"/>
      <c r="AQ1022" s="334"/>
      <c r="AR1022" s="334"/>
      <c r="AS1022" s="334"/>
      <c r="AT1022" s="335"/>
    </row>
    <row r="1023" spans="1:46" ht="21">
      <c r="A1023" s="656"/>
      <c r="B1023" s="660"/>
      <c r="C1023" s="620"/>
      <c r="D1023" s="620"/>
      <c r="E1023" s="622"/>
      <c r="F1023" s="620"/>
      <c r="G1023" s="661"/>
      <c r="H1023" s="620"/>
      <c r="I1023" s="620"/>
      <c r="J1023" s="626"/>
      <c r="K1023" s="333"/>
      <c r="L1023" s="334"/>
      <c r="M1023" s="334"/>
      <c r="N1023" s="334"/>
      <c r="O1023" s="334"/>
      <c r="P1023" s="334"/>
      <c r="Q1023" s="334"/>
      <c r="R1023" s="334"/>
      <c r="S1023" s="334"/>
      <c r="T1023" s="334"/>
      <c r="U1023" s="334"/>
      <c r="V1023" s="334"/>
      <c r="W1023" s="334"/>
      <c r="X1023" s="334"/>
      <c r="Y1023" s="334"/>
      <c r="Z1023" s="334"/>
      <c r="AA1023" s="334"/>
      <c r="AB1023" s="334"/>
      <c r="AC1023" s="334"/>
      <c r="AD1023" s="334"/>
      <c r="AE1023" s="334"/>
      <c r="AF1023" s="334"/>
      <c r="AG1023" s="334"/>
      <c r="AH1023" s="334"/>
      <c r="AI1023" s="334"/>
      <c r="AJ1023" s="334"/>
      <c r="AK1023" s="334"/>
      <c r="AL1023" s="334"/>
      <c r="AM1023" s="334"/>
      <c r="AN1023" s="334"/>
      <c r="AO1023" s="334"/>
      <c r="AP1023" s="334"/>
      <c r="AQ1023" s="334"/>
      <c r="AR1023" s="334"/>
      <c r="AS1023" s="334"/>
      <c r="AT1023" s="335"/>
    </row>
    <row r="1024" spans="1:46" ht="21">
      <c r="A1024" s="617"/>
      <c r="B1024" s="618"/>
      <c r="C1024" s="621"/>
      <c r="D1024" s="621"/>
      <c r="E1024" s="623"/>
      <c r="F1024" s="621"/>
      <c r="G1024" s="620"/>
      <c r="H1024" s="621"/>
      <c r="I1024" s="621"/>
      <c r="J1024" s="625"/>
      <c r="K1024" s="333"/>
      <c r="L1024" s="334"/>
      <c r="M1024" s="334"/>
      <c r="N1024" s="334"/>
      <c r="O1024" s="334"/>
      <c r="P1024" s="334"/>
      <c r="Q1024" s="334"/>
      <c r="R1024" s="334"/>
      <c r="S1024" s="334"/>
      <c r="T1024" s="334"/>
      <c r="U1024" s="334"/>
      <c r="V1024" s="334"/>
      <c r="W1024" s="334"/>
      <c r="X1024" s="334"/>
      <c r="Y1024" s="334"/>
      <c r="Z1024" s="334"/>
      <c r="AA1024" s="334"/>
      <c r="AB1024" s="334"/>
      <c r="AC1024" s="334"/>
      <c r="AD1024" s="334"/>
      <c r="AE1024" s="334"/>
      <c r="AF1024" s="334"/>
      <c r="AG1024" s="334"/>
      <c r="AH1024" s="334"/>
      <c r="AI1024" s="334"/>
      <c r="AJ1024" s="334"/>
      <c r="AK1024" s="334"/>
      <c r="AL1024" s="334"/>
      <c r="AM1024" s="334"/>
      <c r="AN1024" s="334"/>
      <c r="AO1024" s="334"/>
      <c r="AP1024" s="334"/>
      <c r="AQ1024" s="334"/>
      <c r="AR1024" s="334"/>
      <c r="AS1024" s="334"/>
      <c r="AT1024" s="335"/>
    </row>
    <row r="1025" spans="1:46" ht="21">
      <c r="A1025" s="656"/>
      <c r="B1025" s="660"/>
      <c r="C1025" s="661"/>
      <c r="D1025" s="620"/>
      <c r="E1025" s="622"/>
      <c r="F1025" s="620"/>
      <c r="G1025" s="661"/>
      <c r="H1025" s="620"/>
      <c r="I1025" s="620"/>
      <c r="J1025" s="624"/>
      <c r="K1025" s="333"/>
      <c r="L1025" s="334"/>
      <c r="M1025" s="334"/>
      <c r="N1025" s="334"/>
      <c r="O1025" s="334"/>
      <c r="P1025" s="334"/>
      <c r="Q1025" s="334"/>
      <c r="R1025" s="334"/>
      <c r="S1025" s="334"/>
      <c r="T1025" s="334"/>
      <c r="U1025" s="334"/>
      <c r="V1025" s="334"/>
      <c r="W1025" s="334"/>
      <c r="X1025" s="334"/>
      <c r="Y1025" s="334"/>
      <c r="Z1025" s="334"/>
      <c r="AA1025" s="334"/>
      <c r="AB1025" s="334"/>
      <c r="AC1025" s="334"/>
      <c r="AD1025" s="334"/>
      <c r="AE1025" s="334"/>
      <c r="AF1025" s="334"/>
      <c r="AG1025" s="334"/>
      <c r="AH1025" s="334"/>
      <c r="AI1025" s="334"/>
      <c r="AJ1025" s="334"/>
      <c r="AK1025" s="334"/>
      <c r="AL1025" s="334"/>
      <c r="AM1025" s="334"/>
      <c r="AN1025" s="334"/>
      <c r="AO1025" s="334"/>
      <c r="AP1025" s="334"/>
      <c r="AQ1025" s="334"/>
      <c r="AR1025" s="334"/>
      <c r="AS1025" s="334"/>
      <c r="AT1025" s="335"/>
    </row>
    <row r="1026" spans="1:46" ht="21">
      <c r="A1026" s="617"/>
      <c r="B1026" s="618"/>
      <c r="C1026" s="620"/>
      <c r="D1026" s="621"/>
      <c r="E1026" s="623"/>
      <c r="F1026" s="621"/>
      <c r="G1026" s="620"/>
      <c r="H1026" s="621"/>
      <c r="I1026" s="621"/>
      <c r="J1026" s="625"/>
      <c r="K1026" s="333"/>
      <c r="L1026" s="334"/>
      <c r="M1026" s="334"/>
      <c r="N1026" s="334"/>
      <c r="O1026" s="334"/>
      <c r="P1026" s="334"/>
      <c r="Q1026" s="334"/>
      <c r="R1026" s="334"/>
      <c r="S1026" s="334"/>
      <c r="T1026" s="334"/>
      <c r="U1026" s="334"/>
      <c r="V1026" s="334"/>
      <c r="W1026" s="334"/>
      <c r="X1026" s="334"/>
      <c r="Y1026" s="334"/>
      <c r="Z1026" s="334"/>
      <c r="AA1026" s="334"/>
      <c r="AB1026" s="334"/>
      <c r="AC1026" s="334"/>
      <c r="AD1026" s="334"/>
      <c r="AE1026" s="334"/>
      <c r="AF1026" s="334"/>
      <c r="AG1026" s="334"/>
      <c r="AH1026" s="334"/>
      <c r="AI1026" s="334"/>
      <c r="AJ1026" s="334"/>
      <c r="AK1026" s="334"/>
      <c r="AL1026" s="334"/>
      <c r="AM1026" s="334"/>
      <c r="AN1026" s="334"/>
      <c r="AO1026" s="334"/>
      <c r="AP1026" s="334"/>
      <c r="AQ1026" s="334"/>
      <c r="AR1026" s="334"/>
      <c r="AS1026" s="334"/>
      <c r="AT1026" s="335"/>
    </row>
    <row r="1027" spans="1:46" ht="21">
      <c r="A1027" s="283"/>
      <c r="B1027" s="225"/>
      <c r="C1027" s="225"/>
      <c r="D1027" s="225"/>
      <c r="E1027" s="226" t="s">
        <v>121</v>
      </c>
      <c r="F1027" s="227">
        <v>2</v>
      </c>
      <c r="G1027" s="228" t="s">
        <v>122</v>
      </c>
      <c r="H1027" s="229"/>
      <c r="I1027" s="230" t="s">
        <v>64</v>
      </c>
      <c r="J1027" s="231">
        <f>ROUND(SUM(J1019:J1022),F1027)</f>
        <v>1.32</v>
      </c>
      <c r="K1027" s="336"/>
      <c r="L1027" s="337"/>
      <c r="M1027" s="337"/>
      <c r="N1027" s="337"/>
      <c r="O1027" s="337"/>
      <c r="P1027" s="337"/>
      <c r="Q1027" s="334"/>
      <c r="R1027" s="334"/>
      <c r="S1027" s="334"/>
      <c r="T1027" s="334"/>
      <c r="U1027" s="334"/>
      <c r="V1027" s="334"/>
      <c r="W1027" s="334"/>
      <c r="X1027" s="334"/>
      <c r="Y1027" s="334"/>
      <c r="Z1027" s="334"/>
      <c r="AA1027" s="334"/>
      <c r="AB1027" s="334"/>
      <c r="AC1027" s="334"/>
      <c r="AD1027" s="334"/>
      <c r="AE1027" s="334"/>
      <c r="AF1027" s="334"/>
      <c r="AG1027" s="334"/>
      <c r="AH1027" s="334"/>
      <c r="AI1027" s="334"/>
      <c r="AJ1027" s="334"/>
      <c r="AK1027" s="334"/>
      <c r="AL1027" s="334"/>
      <c r="AM1027" s="334"/>
      <c r="AN1027" s="334"/>
      <c r="AO1027" s="334"/>
      <c r="AP1027" s="334"/>
      <c r="AQ1027" s="334"/>
      <c r="AR1027" s="334"/>
      <c r="AS1027" s="334"/>
      <c r="AT1027" s="335"/>
    </row>
    <row r="1028" spans="1:46" ht="21">
      <c r="A1028" s="284"/>
      <c r="B1028" s="233"/>
      <c r="C1028" s="233"/>
      <c r="D1028" s="233"/>
      <c r="E1028" s="233"/>
      <c r="F1028" s="233"/>
      <c r="G1028" s="233"/>
      <c r="H1028" s="233"/>
      <c r="I1028" s="234"/>
      <c r="J1028" s="233"/>
      <c r="K1028" s="329"/>
      <c r="L1028" s="339"/>
      <c r="M1028" s="339"/>
      <c r="N1028" s="339"/>
      <c r="O1028" s="339"/>
      <c r="P1028" s="339"/>
      <c r="Q1028" s="340"/>
      <c r="R1028" s="340"/>
      <c r="S1028" s="340"/>
      <c r="T1028" s="340"/>
      <c r="U1028" s="340"/>
      <c r="V1028" s="340"/>
      <c r="W1028" s="340"/>
      <c r="X1028" s="340"/>
      <c r="Y1028" s="340"/>
      <c r="Z1028" s="340"/>
      <c r="AA1028" s="340"/>
      <c r="AB1028" s="340"/>
      <c r="AC1028" s="340"/>
      <c r="AD1028" s="340"/>
      <c r="AE1028" s="340"/>
      <c r="AF1028" s="340"/>
      <c r="AG1028" s="340"/>
      <c r="AH1028" s="340"/>
      <c r="AI1028" s="340"/>
      <c r="AJ1028" s="340"/>
      <c r="AK1028" s="340"/>
      <c r="AL1028" s="340"/>
      <c r="AM1028" s="340"/>
      <c r="AN1028" s="340"/>
      <c r="AO1028" s="340"/>
      <c r="AP1028" s="340"/>
      <c r="AQ1028" s="340"/>
      <c r="AR1028" s="340"/>
      <c r="AS1028" s="340"/>
      <c r="AT1028" s="341"/>
    </row>
    <row r="1029" spans="1:46" ht="21">
      <c r="A1029" s="603"/>
      <c r="B1029" s="604"/>
      <c r="C1029" s="604"/>
      <c r="D1029" s="604"/>
      <c r="E1029" s="604"/>
      <c r="F1029" s="604"/>
      <c r="G1029" s="604"/>
      <c r="H1029" s="604"/>
      <c r="I1029" s="604"/>
      <c r="J1029" s="235"/>
      <c r="K1029" s="329"/>
      <c r="L1029" s="339"/>
      <c r="M1029" s="339"/>
      <c r="N1029" s="339"/>
      <c r="O1029" s="339"/>
      <c r="P1029" s="339"/>
      <c r="Q1029" s="340"/>
      <c r="R1029" s="340"/>
      <c r="S1029" s="340"/>
      <c r="T1029" s="340"/>
      <c r="U1029" s="340"/>
      <c r="V1029" s="340"/>
      <c r="W1029" s="340"/>
      <c r="X1029" s="340"/>
      <c r="Y1029" s="340"/>
      <c r="Z1029" s="340"/>
      <c r="AA1029" s="340"/>
      <c r="AB1029" s="340"/>
      <c r="AC1029" s="340"/>
      <c r="AD1029" s="340"/>
      <c r="AE1029" s="340"/>
      <c r="AF1029" s="340"/>
      <c r="AG1029" s="340"/>
      <c r="AH1029" s="340"/>
      <c r="AI1029" s="340"/>
      <c r="AJ1029" s="340"/>
      <c r="AK1029" s="340"/>
      <c r="AL1029" s="340"/>
      <c r="AM1029" s="340"/>
      <c r="AN1029" s="340"/>
      <c r="AO1029" s="340"/>
      <c r="AP1029" s="340"/>
      <c r="AQ1029" s="340"/>
      <c r="AR1029" s="340"/>
      <c r="AS1029" s="340"/>
      <c r="AT1029" s="341"/>
    </row>
    <row r="1030" spans="1:46" ht="42">
      <c r="A1030" s="285" t="s">
        <v>123</v>
      </c>
      <c r="B1030" s="605"/>
      <c r="C1030" s="605"/>
      <c r="D1030" s="605"/>
      <c r="E1030" s="605"/>
      <c r="F1030" s="605"/>
      <c r="G1030" s="605"/>
      <c r="H1030" s="605"/>
      <c r="I1030" s="605"/>
      <c r="J1030" s="605"/>
      <c r="K1030" s="605"/>
      <c r="L1030" s="605"/>
      <c r="M1030" s="605"/>
      <c r="N1030" s="605"/>
      <c r="O1030" s="605"/>
      <c r="P1030" s="605"/>
      <c r="Q1030" s="605"/>
      <c r="R1030" s="605"/>
      <c r="S1030" s="605"/>
      <c r="T1030" s="605"/>
      <c r="U1030" s="605"/>
      <c r="V1030" s="605"/>
      <c r="W1030" s="605"/>
      <c r="X1030" s="605"/>
      <c r="Y1030" s="605"/>
      <c r="Z1030" s="605"/>
      <c r="AA1030" s="605"/>
      <c r="AB1030" s="605"/>
      <c r="AC1030" s="605"/>
      <c r="AD1030" s="605"/>
      <c r="AE1030" s="605"/>
      <c r="AF1030" s="605"/>
      <c r="AG1030" s="605"/>
      <c r="AH1030" s="605"/>
      <c r="AI1030" s="605"/>
      <c r="AJ1030" s="605"/>
      <c r="AK1030" s="605"/>
      <c r="AL1030" s="605"/>
      <c r="AM1030" s="605"/>
      <c r="AN1030" s="605"/>
      <c r="AO1030" s="605"/>
      <c r="AP1030" s="605"/>
      <c r="AQ1030" s="605"/>
      <c r="AR1030" s="605"/>
      <c r="AS1030" s="605"/>
      <c r="AT1030" s="237"/>
    </row>
    <row r="1031" spans="1:46" ht="21">
      <c r="A1031" s="286"/>
      <c r="B1031" s="606"/>
      <c r="C1031" s="606"/>
      <c r="D1031" s="606"/>
      <c r="E1031" s="606"/>
      <c r="F1031" s="606"/>
      <c r="G1031" s="606"/>
      <c r="H1031" s="606"/>
      <c r="I1031" s="606"/>
      <c r="J1031" s="606"/>
      <c r="K1031" s="606"/>
      <c r="L1031" s="606"/>
      <c r="M1031" s="606"/>
      <c r="N1031" s="606"/>
      <c r="O1031" s="606"/>
      <c r="P1031" s="606"/>
      <c r="Q1031" s="606"/>
      <c r="R1031" s="606"/>
      <c r="S1031" s="606"/>
      <c r="T1031" s="606"/>
      <c r="U1031" s="606"/>
      <c r="V1031" s="606"/>
      <c r="W1031" s="606"/>
      <c r="X1031" s="606"/>
      <c r="Y1031" s="606"/>
      <c r="Z1031" s="606"/>
      <c r="AA1031" s="606"/>
      <c r="AB1031" s="606"/>
      <c r="AC1031" s="606"/>
      <c r="AD1031" s="606"/>
      <c r="AE1031" s="606"/>
      <c r="AF1031" s="606"/>
      <c r="AG1031" s="606"/>
      <c r="AH1031" s="606"/>
      <c r="AI1031" s="606"/>
      <c r="AJ1031" s="606"/>
      <c r="AK1031" s="606"/>
      <c r="AL1031" s="606"/>
      <c r="AM1031" s="606"/>
      <c r="AN1031" s="606"/>
      <c r="AO1031" s="606"/>
      <c r="AP1031" s="606"/>
      <c r="AQ1031" s="606"/>
      <c r="AR1031" s="606"/>
      <c r="AS1031" s="606"/>
      <c r="AT1031" s="239"/>
    </row>
    <row r="1032" spans="1:46" ht="21">
      <c r="A1032" s="287"/>
      <c r="B1032" s="607"/>
      <c r="C1032" s="607"/>
      <c r="D1032" s="607"/>
      <c r="E1032" s="607"/>
      <c r="F1032" s="607"/>
      <c r="G1032" s="607"/>
      <c r="H1032" s="607"/>
      <c r="I1032" s="607"/>
      <c r="J1032" s="607"/>
      <c r="K1032" s="607"/>
      <c r="L1032" s="607"/>
      <c r="M1032" s="607"/>
      <c r="N1032" s="607"/>
      <c r="O1032" s="607"/>
      <c r="P1032" s="607"/>
      <c r="Q1032" s="607"/>
      <c r="R1032" s="607"/>
      <c r="S1032" s="607"/>
      <c r="T1032" s="607"/>
      <c r="U1032" s="607"/>
      <c r="V1032" s="607"/>
      <c r="W1032" s="607"/>
      <c r="X1032" s="607"/>
      <c r="Y1032" s="607"/>
      <c r="Z1032" s="607"/>
      <c r="AA1032" s="607"/>
      <c r="AB1032" s="607"/>
      <c r="AC1032" s="607"/>
      <c r="AD1032" s="607"/>
      <c r="AE1032" s="241"/>
      <c r="AF1032" s="608" t="str">
        <f t="shared" ref="AF1032" si="75">"Item    " &amp; C1013 &amp; "    Página   1   de   1  "</f>
        <v xml:space="preserve">Item    8,3    Página   1   de   1  </v>
      </c>
      <c r="AG1032" s="609"/>
      <c r="AH1032" s="609"/>
      <c r="AI1032" s="609"/>
      <c r="AJ1032" s="609"/>
      <c r="AK1032" s="609"/>
      <c r="AL1032" s="609"/>
      <c r="AM1032" s="609"/>
      <c r="AN1032" s="609"/>
      <c r="AO1032" s="609"/>
      <c r="AP1032" s="609"/>
      <c r="AQ1032" s="609"/>
      <c r="AR1032" s="609"/>
      <c r="AS1032" s="609"/>
      <c r="AT1032" s="609"/>
    </row>
    <row r="1033" spans="1:46" ht="21">
      <c r="A1033" s="233"/>
      <c r="B1033" s="233"/>
      <c r="C1033" s="233"/>
      <c r="D1033" s="233"/>
      <c r="E1033" s="610" t="s">
        <v>75</v>
      </c>
      <c r="F1033" s="610"/>
      <c r="G1033" s="233"/>
      <c r="H1033" s="242"/>
      <c r="I1033" s="233"/>
      <c r="J1033" s="233"/>
      <c r="K1033" s="233"/>
      <c r="L1033" s="233"/>
      <c r="M1033" s="233"/>
      <c r="N1033" s="233"/>
      <c r="O1033" s="233"/>
      <c r="P1033" s="233"/>
      <c r="Q1033" s="233"/>
      <c r="R1033" s="233"/>
      <c r="S1033" s="233"/>
      <c r="T1033" s="233"/>
      <c r="U1033" s="233"/>
      <c r="V1033" s="233"/>
      <c r="W1033" s="233"/>
      <c r="X1033" s="233"/>
      <c r="Y1033" s="233"/>
      <c r="Z1033" s="233"/>
      <c r="AA1033" s="233"/>
      <c r="AB1033" s="233"/>
      <c r="AC1033" s="233"/>
      <c r="AD1033" s="233"/>
      <c r="AE1033" s="233"/>
      <c r="AF1033" s="233"/>
      <c r="AG1033" s="233"/>
      <c r="AH1033" s="233"/>
      <c r="AI1033" s="233"/>
      <c r="AJ1033" s="233"/>
      <c r="AK1033" s="242"/>
      <c r="AL1033" s="242"/>
      <c r="AM1033" s="242"/>
      <c r="AN1033" s="242"/>
      <c r="AO1033" s="242"/>
      <c r="AP1033" s="242"/>
      <c r="AQ1033" s="242"/>
      <c r="AR1033" s="242"/>
      <c r="AS1033" s="242"/>
      <c r="AT1033" s="242"/>
    </row>
    <row r="1034" spans="1:46" ht="21">
      <c r="A1034" s="233"/>
      <c r="B1034" s="233"/>
      <c r="C1034" s="233"/>
      <c r="D1034" s="233"/>
      <c r="E1034" s="233"/>
      <c r="F1034" s="233"/>
      <c r="G1034" s="233"/>
      <c r="H1034" s="242"/>
      <c r="I1034" s="233"/>
      <c r="J1034" s="233"/>
      <c r="K1034" s="233"/>
      <c r="L1034" s="233"/>
      <c r="M1034" s="233"/>
      <c r="N1034" s="233"/>
      <c r="O1034" s="233"/>
      <c r="P1034" s="233"/>
      <c r="Q1034" s="233"/>
      <c r="R1034" s="233"/>
      <c r="S1034" s="233"/>
      <c r="T1034" s="233"/>
      <c r="U1034" s="233"/>
      <c r="V1034" s="233"/>
      <c r="W1034" s="233"/>
      <c r="X1034" s="233"/>
      <c r="Y1034" s="233"/>
      <c r="Z1034" s="233"/>
      <c r="AA1034" s="233"/>
      <c r="AB1034" s="233"/>
      <c r="AC1034" s="233"/>
      <c r="AD1034" s="233"/>
      <c r="AE1034" s="233"/>
      <c r="AF1034" s="233"/>
      <c r="AG1034" s="233"/>
      <c r="AH1034" s="233"/>
      <c r="AI1034" s="233"/>
      <c r="AJ1034" s="233"/>
      <c r="AK1034" s="242"/>
      <c r="AL1034" s="242"/>
      <c r="AM1034" s="242"/>
      <c r="AN1034" s="242"/>
      <c r="AO1034" s="242"/>
      <c r="AP1034" s="242"/>
      <c r="AQ1034" s="242"/>
      <c r="AR1034" s="242"/>
      <c r="AS1034" s="242"/>
      <c r="AT1034" s="242"/>
    </row>
    <row r="1035" spans="1:46" ht="21">
      <c r="A1035" s="233"/>
      <c r="B1035" s="233"/>
      <c r="C1035" s="233"/>
      <c r="D1035" s="233"/>
      <c r="E1035" s="233"/>
      <c r="F1035" s="233"/>
      <c r="G1035" s="233"/>
      <c r="H1035" s="242"/>
      <c r="I1035" s="233"/>
      <c r="J1035" s="233"/>
      <c r="K1035" s="233"/>
      <c r="L1035" s="233"/>
      <c r="M1035" s="233"/>
      <c r="N1035" s="233"/>
      <c r="O1035" s="233"/>
      <c r="P1035" s="233"/>
      <c r="Q1035" s="233"/>
      <c r="R1035" s="233"/>
      <c r="S1035" s="233"/>
      <c r="T1035" s="233"/>
      <c r="U1035" s="233"/>
      <c r="V1035" s="233"/>
      <c r="W1035" s="233"/>
      <c r="X1035" s="233"/>
      <c r="Y1035" s="233"/>
      <c r="Z1035" s="233"/>
      <c r="AA1035" s="233"/>
      <c r="AB1035" s="233"/>
      <c r="AC1035" s="233"/>
      <c r="AD1035" s="233"/>
      <c r="AE1035" s="233"/>
      <c r="AF1035" s="233"/>
      <c r="AG1035" s="233"/>
      <c r="AH1035" s="233"/>
      <c r="AI1035" s="233"/>
      <c r="AJ1035" s="233"/>
      <c r="AK1035" s="242"/>
      <c r="AL1035" s="242"/>
      <c r="AM1035" s="242"/>
      <c r="AN1035" s="242"/>
      <c r="AO1035" s="242"/>
      <c r="AP1035" s="242"/>
      <c r="AQ1035" s="242"/>
      <c r="AR1035" s="242"/>
      <c r="AS1035" s="242"/>
      <c r="AT1035" s="242"/>
    </row>
    <row r="1036" spans="1:46" ht="21">
      <c r="A1036" s="244"/>
      <c r="B1036" s="244"/>
      <c r="C1036" s="245"/>
      <c r="D1036" s="246"/>
      <c r="E1036" s="247"/>
      <c r="F1036" s="248"/>
      <c r="G1036" s="248"/>
      <c r="H1036" s="249"/>
      <c r="I1036" s="248"/>
      <c r="J1036" s="244"/>
      <c r="K1036" s="244"/>
      <c r="L1036" s="244"/>
      <c r="M1036" s="244"/>
      <c r="N1036" s="244"/>
      <c r="O1036" s="244"/>
      <c r="P1036" s="244"/>
      <c r="Q1036" s="244"/>
      <c r="R1036" s="244"/>
      <c r="S1036" s="244"/>
      <c r="T1036" s="244"/>
      <c r="U1036" s="244"/>
      <c r="V1036" s="244"/>
      <c r="W1036" s="244"/>
      <c r="X1036" s="244"/>
      <c r="Y1036" s="244"/>
      <c r="Z1036" s="244"/>
      <c r="AA1036" s="244"/>
      <c r="AB1036" s="244"/>
      <c r="AC1036" s="244"/>
      <c r="AD1036" s="244"/>
      <c r="AE1036" s="244"/>
      <c r="AF1036" s="244"/>
      <c r="AG1036" s="244"/>
      <c r="AH1036" s="244"/>
      <c r="AI1036" s="244"/>
      <c r="AJ1036" s="244"/>
      <c r="AK1036" s="250"/>
      <c r="AL1036" s="250"/>
      <c r="AM1036" s="250"/>
      <c r="AN1036" s="250"/>
      <c r="AO1036" s="250"/>
      <c r="AP1036" s="250"/>
      <c r="AQ1036" s="250"/>
      <c r="AR1036" s="250"/>
      <c r="AS1036" s="250"/>
      <c r="AT1036" s="250"/>
    </row>
    <row r="1037" spans="1:46" ht="21">
      <c r="A1037" s="244"/>
      <c r="B1037" s="611"/>
      <c r="C1037" s="611"/>
      <c r="D1037" s="611"/>
      <c r="E1037" s="251"/>
      <c r="F1037" s="659" t="str">
        <f>+F1008</f>
        <v>ARQ. ANTONIO RUIZ TOVAR</v>
      </c>
      <c r="G1037" s="659"/>
      <c r="H1037" s="659"/>
      <c r="I1037" s="659"/>
      <c r="J1037" s="252"/>
      <c r="K1037" s="252"/>
      <c r="L1037" s="252"/>
      <c r="M1037" s="252"/>
      <c r="N1037" s="252"/>
      <c r="O1037" s="252"/>
      <c r="P1037" s="252"/>
      <c r="Q1037" s="252"/>
      <c r="R1037" s="252"/>
      <c r="S1037" s="252"/>
      <c r="T1037" s="252"/>
      <c r="U1037" s="252"/>
      <c r="V1037" s="252"/>
      <c r="W1037" s="252"/>
      <c r="X1037" s="252"/>
      <c r="Y1037" s="252"/>
      <c r="Z1037" s="244"/>
      <c r="AA1037" s="244"/>
      <c r="AB1037" s="244"/>
      <c r="AC1037" s="244"/>
      <c r="AD1037" s="244"/>
      <c r="AE1037" s="244"/>
      <c r="AF1037" s="244"/>
      <c r="AG1037" s="244"/>
      <c r="AH1037" s="244"/>
      <c r="AI1037" s="244"/>
      <c r="AJ1037" s="244"/>
      <c r="AK1037" s="244"/>
      <c r="AL1037" s="244"/>
      <c r="AM1037" s="244"/>
      <c r="AN1037" s="244"/>
      <c r="AO1037" s="244"/>
      <c r="AP1037" s="244"/>
      <c r="AQ1037" s="244"/>
      <c r="AR1037" s="244"/>
      <c r="AS1037" s="244"/>
      <c r="AT1037" s="244"/>
    </row>
    <row r="1038" spans="1:46" ht="21.6" thickBot="1">
      <c r="A1038" s="288"/>
      <c r="B1038" s="613"/>
      <c r="C1038" s="613"/>
      <c r="D1038" s="613"/>
      <c r="E1038" s="613"/>
      <c r="F1038" s="614" t="str">
        <f>+F1009</f>
        <v>PROFESIONAL UNIVERSITARIO</v>
      </c>
      <c r="G1038" s="614"/>
      <c r="H1038" s="614"/>
      <c r="I1038" s="614"/>
      <c r="J1038" s="289"/>
      <c r="K1038" s="289"/>
      <c r="L1038" s="289"/>
      <c r="M1038" s="289"/>
      <c r="N1038" s="289"/>
      <c r="O1038" s="289"/>
      <c r="P1038" s="289"/>
      <c r="Q1038" s="289"/>
      <c r="R1038" s="289"/>
      <c r="S1038" s="289"/>
      <c r="T1038" s="289"/>
      <c r="U1038" s="289"/>
      <c r="V1038" s="289"/>
      <c r="W1038" s="289"/>
      <c r="X1038" s="289"/>
      <c r="Y1038" s="289"/>
      <c r="Z1038" s="288"/>
      <c r="AA1038" s="288"/>
      <c r="AB1038" s="288"/>
      <c r="AC1038" s="288"/>
      <c r="AD1038" s="288"/>
      <c r="AE1038" s="288"/>
      <c r="AF1038" s="288"/>
      <c r="AG1038" s="288"/>
      <c r="AH1038" s="288"/>
      <c r="AI1038" s="288"/>
      <c r="AJ1038" s="288"/>
      <c r="AK1038" s="288"/>
      <c r="AL1038" s="288"/>
      <c r="AM1038" s="288"/>
      <c r="AN1038" s="288"/>
      <c r="AO1038" s="288"/>
      <c r="AP1038" s="288"/>
      <c r="AQ1038" s="288"/>
      <c r="AR1038" s="288"/>
      <c r="AS1038" s="288"/>
      <c r="AT1038" s="288"/>
    </row>
    <row r="1039" spans="1:46" ht="15.6" thickTop="1" thickBot="1"/>
    <row r="1040" spans="1:46" ht="21.6" thickTop="1">
      <c r="A1040" s="272" t="s">
        <v>107</v>
      </c>
      <c r="B1040" s="273"/>
      <c r="C1040" s="274"/>
      <c r="D1040" s="275"/>
      <c r="E1040" s="276"/>
      <c r="F1040" s="276"/>
      <c r="G1040" s="277"/>
      <c r="H1040" s="278"/>
      <c r="I1040" s="277"/>
      <c r="J1040" s="279"/>
      <c r="K1040" s="279"/>
      <c r="L1040" s="279"/>
      <c r="M1040" s="279"/>
      <c r="N1040" s="279"/>
      <c r="O1040" s="279"/>
      <c r="P1040" s="279"/>
      <c r="Q1040" s="279"/>
      <c r="R1040" s="279"/>
      <c r="S1040" s="279"/>
      <c r="T1040" s="279"/>
      <c r="U1040" s="279"/>
      <c r="V1040" s="279"/>
      <c r="W1040" s="279"/>
      <c r="X1040" s="279"/>
      <c r="Y1040" s="279"/>
      <c r="Z1040" s="277"/>
      <c r="AA1040" s="277"/>
      <c r="AB1040" s="277"/>
      <c r="AC1040" s="277"/>
      <c r="AD1040" s="277"/>
      <c r="AE1040" s="277"/>
      <c r="AF1040" s="277"/>
      <c r="AG1040" s="277"/>
      <c r="AH1040" s="277"/>
      <c r="AI1040" s="277"/>
      <c r="AJ1040" s="277"/>
      <c r="AK1040" s="277"/>
      <c r="AL1040" s="277"/>
      <c r="AM1040" s="277"/>
      <c r="AN1040" s="277"/>
      <c r="AO1040" s="277"/>
      <c r="AP1040" s="277"/>
      <c r="AQ1040" s="277"/>
      <c r="AR1040" s="277"/>
      <c r="AS1040" s="277"/>
      <c r="AT1040" s="277"/>
    </row>
    <row r="1041" spans="1:46" ht="21">
      <c r="A1041" s="640" t="s">
        <v>109</v>
      </c>
      <c r="B1041" s="640"/>
      <c r="C1041" s="641" t="str">
        <f>+'PRESUPUESTO GENERAL'!B52</f>
        <v>CARPINTERIA METALICA</v>
      </c>
      <c r="D1041" s="642"/>
      <c r="E1041" s="643"/>
      <c r="F1041" s="643"/>
      <c r="G1041" s="643"/>
      <c r="H1041" s="643"/>
      <c r="I1041" s="643"/>
      <c r="J1041" s="643"/>
      <c r="K1041" s="643"/>
      <c r="L1041" s="643"/>
      <c r="M1041" s="643"/>
      <c r="N1041" s="643"/>
      <c r="O1041" s="643"/>
      <c r="P1041" s="643"/>
      <c r="Q1041" s="643"/>
      <c r="R1041" s="643"/>
      <c r="S1041" s="643"/>
      <c r="T1041" s="643"/>
      <c r="U1041" s="643"/>
      <c r="V1041" s="643"/>
      <c r="W1041" s="643"/>
      <c r="X1041" s="643"/>
      <c r="Y1041" s="643"/>
      <c r="Z1041" s="643"/>
      <c r="AA1041" s="643"/>
      <c r="AB1041" s="643"/>
      <c r="AC1041" s="643"/>
      <c r="AD1041" s="643"/>
      <c r="AE1041" s="643"/>
      <c r="AF1041" s="644"/>
      <c r="AG1041" s="645" t="s">
        <v>8</v>
      </c>
      <c r="AH1041" s="646"/>
      <c r="AI1041" s="646"/>
      <c r="AJ1041" s="646"/>
      <c r="AK1041" s="646"/>
      <c r="AL1041" s="646"/>
      <c r="AM1041" s="647"/>
      <c r="AN1041" s="648" t="s">
        <v>2</v>
      </c>
      <c r="AO1041" s="649"/>
      <c r="AP1041" s="649"/>
      <c r="AQ1041" s="649"/>
      <c r="AR1041" s="649"/>
      <c r="AS1041" s="649"/>
      <c r="AT1041" s="650"/>
    </row>
    <row r="1042" spans="1:46" ht="21">
      <c r="A1042" s="651" t="s">
        <v>110</v>
      </c>
      <c r="B1042" s="651"/>
      <c r="C1042" s="211">
        <f>+'PRESUPUESTO GENERAL'!A56</f>
        <v>8.4</v>
      </c>
      <c r="D1042" s="652" t="str">
        <f>+'PRESUPUESTO GENERAL'!B56</f>
        <v>Suministro e instalacion de divisiones para orinales en acero inoxidable satinado</v>
      </c>
      <c r="E1042" s="653"/>
      <c r="F1042" s="653"/>
      <c r="G1042" s="653"/>
      <c r="H1042" s="653"/>
      <c r="I1042" s="653"/>
      <c r="J1042" s="653"/>
      <c r="K1042" s="653"/>
      <c r="L1042" s="653"/>
      <c r="M1042" s="653"/>
      <c r="N1042" s="653"/>
      <c r="O1042" s="653"/>
      <c r="P1042" s="653"/>
      <c r="Q1042" s="653"/>
      <c r="R1042" s="653"/>
      <c r="S1042" s="653"/>
      <c r="T1042" s="653"/>
      <c r="U1042" s="653"/>
      <c r="V1042" s="653"/>
      <c r="W1042" s="653"/>
      <c r="X1042" s="653"/>
      <c r="Y1042" s="653"/>
      <c r="Z1042" s="653"/>
      <c r="AA1042" s="653"/>
      <c r="AB1042" s="653"/>
      <c r="AC1042" s="653"/>
      <c r="AD1042" s="653"/>
      <c r="AE1042" s="653"/>
      <c r="AF1042" s="654"/>
      <c r="AG1042" s="645" t="s">
        <v>111</v>
      </c>
      <c r="AH1042" s="646"/>
      <c r="AI1042" s="646"/>
      <c r="AJ1042" s="646"/>
      <c r="AK1042" s="646"/>
      <c r="AL1042" s="646"/>
      <c r="AM1042" s="647"/>
      <c r="AN1042" s="655">
        <f>+J1056</f>
        <v>2</v>
      </c>
      <c r="AO1042" s="649"/>
      <c r="AP1042" s="649"/>
      <c r="AQ1042" s="649"/>
      <c r="AR1042" s="649"/>
      <c r="AS1042" s="649"/>
      <c r="AT1042" s="650"/>
    </row>
    <row r="1043" spans="1:46" ht="21">
      <c r="A1043" s="213"/>
      <c r="B1043" s="213"/>
      <c r="C1043" s="213"/>
      <c r="D1043" s="213"/>
      <c r="E1043" s="213"/>
      <c r="F1043" s="213"/>
      <c r="G1043" s="213"/>
      <c r="H1043" s="214"/>
      <c r="I1043" s="213"/>
      <c r="J1043" s="213"/>
      <c r="K1043" s="627"/>
      <c r="L1043" s="627"/>
      <c r="M1043" s="627"/>
      <c r="N1043" s="627"/>
      <c r="O1043" s="627"/>
      <c r="P1043" s="627"/>
      <c r="Q1043" s="627"/>
      <c r="R1043" s="627"/>
      <c r="S1043" s="627"/>
      <c r="T1043" s="627"/>
      <c r="U1043" s="627"/>
      <c r="V1043" s="627"/>
      <c r="W1043" s="627"/>
      <c r="X1043" s="627"/>
      <c r="Y1043" s="627"/>
      <c r="Z1043" s="627"/>
      <c r="AA1043" s="628"/>
      <c r="AB1043" s="627"/>
      <c r="AC1043" s="627"/>
      <c r="AD1043" s="627"/>
      <c r="AE1043" s="627"/>
      <c r="AF1043" s="627"/>
      <c r="AG1043" s="627"/>
      <c r="AH1043" s="627"/>
      <c r="AI1043" s="627"/>
      <c r="AJ1043" s="627"/>
      <c r="AK1043" s="627"/>
      <c r="AL1043" s="627"/>
      <c r="AM1043" s="627"/>
      <c r="AN1043" s="627"/>
      <c r="AO1043" s="627"/>
      <c r="AP1043" s="627"/>
      <c r="AQ1043" s="627"/>
      <c r="AR1043" s="627"/>
      <c r="AS1043" s="627"/>
      <c r="AT1043" s="627"/>
    </row>
    <row r="1044" spans="1:46" ht="21">
      <c r="A1044" s="629" t="s">
        <v>112</v>
      </c>
      <c r="B1044" s="610"/>
      <c r="C1044" s="630" t="s">
        <v>113</v>
      </c>
      <c r="D1044" s="630"/>
      <c r="E1044" s="630"/>
      <c r="F1044" s="630"/>
      <c r="G1044" s="630" t="s">
        <v>114</v>
      </c>
      <c r="H1044" s="631" t="s">
        <v>115</v>
      </c>
      <c r="I1044" s="630" t="s">
        <v>116</v>
      </c>
      <c r="J1044" s="630" t="s">
        <v>64</v>
      </c>
      <c r="K1044" s="633"/>
      <c r="L1044" s="633"/>
      <c r="M1044" s="633"/>
      <c r="N1044" s="633"/>
      <c r="O1044" s="633"/>
      <c r="P1044" s="633"/>
      <c r="Q1044" s="633"/>
      <c r="R1044" s="633"/>
      <c r="S1044" s="633"/>
      <c r="T1044" s="633"/>
      <c r="U1044" s="633"/>
      <c r="V1044" s="633"/>
      <c r="W1044" s="633"/>
      <c r="X1044" s="633"/>
      <c r="Y1044" s="633"/>
      <c r="Z1044" s="633"/>
      <c r="AA1044" s="633"/>
      <c r="AB1044" s="633"/>
      <c r="AC1044" s="633"/>
      <c r="AD1044" s="633"/>
      <c r="AE1044" s="633"/>
      <c r="AF1044" s="633"/>
      <c r="AG1044" s="633"/>
      <c r="AH1044" s="633"/>
      <c r="AI1044" s="633"/>
      <c r="AJ1044" s="633"/>
      <c r="AK1044" s="633"/>
      <c r="AL1044" s="633"/>
      <c r="AM1044" s="633"/>
      <c r="AN1044" s="633"/>
      <c r="AO1044" s="633"/>
      <c r="AP1044" s="633"/>
      <c r="AQ1044" s="633"/>
      <c r="AR1044" s="633"/>
      <c r="AS1044" s="633"/>
      <c r="AT1044" s="633"/>
    </row>
    <row r="1045" spans="1:46" ht="21">
      <c r="A1045" s="603"/>
      <c r="B1045" s="604"/>
      <c r="C1045" s="215" t="s">
        <v>117</v>
      </c>
      <c r="D1045" s="215" t="s">
        <v>118</v>
      </c>
      <c r="E1045" s="215" t="s">
        <v>119</v>
      </c>
      <c r="F1045" s="215" t="s">
        <v>120</v>
      </c>
      <c r="G1045" s="630"/>
      <c r="H1045" s="632"/>
      <c r="I1045" s="630"/>
      <c r="J1045" s="630"/>
      <c r="K1045" s="633"/>
      <c r="L1045" s="633"/>
      <c r="M1045" s="633"/>
      <c r="N1045" s="633"/>
      <c r="O1045" s="633"/>
      <c r="P1045" s="633"/>
      <c r="Q1045" s="633"/>
      <c r="R1045" s="633"/>
      <c r="S1045" s="633"/>
      <c r="T1045" s="633"/>
      <c r="U1045" s="633"/>
      <c r="V1045" s="633"/>
      <c r="W1045" s="633"/>
      <c r="X1045" s="633"/>
      <c r="Y1045" s="633"/>
      <c r="Z1045" s="633"/>
      <c r="AA1045" s="633"/>
      <c r="AB1045" s="633"/>
      <c r="AC1045" s="633"/>
      <c r="AD1045" s="633"/>
      <c r="AE1045" s="633"/>
      <c r="AF1045" s="633"/>
      <c r="AG1045" s="633"/>
      <c r="AH1045" s="633"/>
      <c r="AI1045" s="633"/>
      <c r="AJ1045" s="633"/>
      <c r="AK1045" s="633"/>
      <c r="AL1045" s="633"/>
      <c r="AM1045" s="633"/>
      <c r="AN1045" s="633"/>
      <c r="AO1045" s="633"/>
      <c r="AP1045" s="633"/>
      <c r="AQ1045" s="633"/>
      <c r="AR1045" s="633"/>
      <c r="AS1045" s="633"/>
      <c r="AT1045" s="633"/>
    </row>
    <row r="1046" spans="1:46" ht="21">
      <c r="A1046" s="634"/>
      <c r="B1046" s="635"/>
      <c r="C1046" s="638"/>
      <c r="D1046" s="638"/>
      <c r="E1046" s="638"/>
      <c r="F1046" s="638"/>
      <c r="G1046" s="638"/>
      <c r="H1046" s="638"/>
      <c r="I1046" s="638"/>
      <c r="J1046" s="638"/>
      <c r="K1046" s="333"/>
      <c r="L1046" s="334"/>
      <c r="M1046" s="334"/>
      <c r="N1046" s="334"/>
      <c r="O1046" s="334"/>
      <c r="P1046" s="334"/>
      <c r="Q1046" s="334"/>
      <c r="R1046" s="334"/>
      <c r="S1046" s="334"/>
      <c r="T1046" s="334"/>
      <c r="U1046" s="334"/>
      <c r="V1046" s="334"/>
      <c r="W1046" s="334"/>
      <c r="X1046" s="334"/>
      <c r="Y1046" s="334"/>
      <c r="Z1046" s="334"/>
      <c r="AA1046" s="334"/>
      <c r="AB1046" s="334"/>
      <c r="AC1046" s="334"/>
      <c r="AD1046" s="334"/>
      <c r="AE1046" s="334"/>
      <c r="AF1046" s="334"/>
      <c r="AG1046" s="334"/>
      <c r="AH1046" s="334"/>
      <c r="AI1046" s="334"/>
      <c r="AJ1046" s="334"/>
      <c r="AK1046" s="334"/>
      <c r="AL1046" s="334"/>
      <c r="AM1046" s="334"/>
      <c r="AN1046" s="334"/>
      <c r="AO1046" s="334"/>
      <c r="AP1046" s="334"/>
      <c r="AQ1046" s="334"/>
      <c r="AR1046" s="334"/>
      <c r="AS1046" s="334"/>
      <c r="AT1046" s="335"/>
    </row>
    <row r="1047" spans="1:46" ht="21">
      <c r="A1047" s="636"/>
      <c r="B1047" s="637"/>
      <c r="C1047" s="639"/>
      <c r="D1047" s="639"/>
      <c r="E1047" s="639"/>
      <c r="F1047" s="639"/>
      <c r="G1047" s="639"/>
      <c r="H1047" s="639"/>
      <c r="I1047" s="639"/>
      <c r="J1047" s="639"/>
      <c r="K1047" s="333"/>
      <c r="L1047" s="334"/>
      <c r="M1047" s="334"/>
      <c r="N1047" s="334"/>
      <c r="O1047" s="334"/>
      <c r="P1047" s="334"/>
      <c r="Q1047" s="334"/>
      <c r="R1047" s="334"/>
      <c r="S1047" s="334"/>
      <c r="T1047" s="334"/>
      <c r="U1047" s="334"/>
      <c r="V1047" s="334"/>
      <c r="W1047" s="334"/>
      <c r="X1047" s="334"/>
      <c r="Y1047" s="334"/>
      <c r="Z1047" s="334"/>
      <c r="AA1047" s="334"/>
      <c r="AB1047" s="334"/>
      <c r="AC1047" s="334"/>
      <c r="AD1047" s="334"/>
      <c r="AE1047" s="334"/>
      <c r="AF1047" s="334"/>
      <c r="AG1047" s="334"/>
      <c r="AH1047" s="334"/>
      <c r="AI1047" s="334"/>
      <c r="AJ1047" s="334"/>
      <c r="AK1047" s="334"/>
      <c r="AL1047" s="334"/>
      <c r="AM1047" s="334"/>
      <c r="AN1047" s="334"/>
      <c r="AO1047" s="334"/>
      <c r="AP1047" s="334"/>
      <c r="AQ1047" s="334"/>
      <c r="AR1047" s="334"/>
      <c r="AS1047" s="334"/>
      <c r="AT1047" s="335"/>
    </row>
    <row r="1048" spans="1:46" ht="21">
      <c r="A1048" s="656" t="s">
        <v>282</v>
      </c>
      <c r="B1048" s="660"/>
      <c r="C1048" s="620"/>
      <c r="D1048" s="620"/>
      <c r="E1048" s="622"/>
      <c r="F1048" s="620">
        <v>2</v>
      </c>
      <c r="G1048" s="661">
        <v>2</v>
      </c>
      <c r="H1048" s="620">
        <v>1</v>
      </c>
      <c r="I1048" s="620" t="s">
        <v>2</v>
      </c>
      <c r="J1048" s="626">
        <f>G1048*H1048</f>
        <v>2</v>
      </c>
      <c r="K1048" s="333"/>
      <c r="L1048" s="334"/>
      <c r="M1048" s="334"/>
      <c r="N1048" s="334"/>
      <c r="O1048" s="334"/>
      <c r="P1048" s="334"/>
      <c r="Q1048" s="334"/>
      <c r="R1048" s="334"/>
      <c r="S1048" s="334"/>
      <c r="T1048" s="334"/>
      <c r="U1048" s="334"/>
      <c r="V1048" s="334"/>
      <c r="W1048" s="334"/>
      <c r="X1048" s="334"/>
      <c r="Y1048" s="334"/>
      <c r="Z1048" s="334"/>
      <c r="AA1048" s="334"/>
      <c r="AB1048" s="334"/>
      <c r="AC1048" s="334"/>
      <c r="AD1048" s="334"/>
      <c r="AE1048" s="334"/>
      <c r="AF1048" s="334"/>
      <c r="AG1048" s="334"/>
      <c r="AH1048" s="334"/>
      <c r="AI1048" s="334"/>
      <c r="AJ1048" s="334"/>
      <c r="AK1048" s="334"/>
      <c r="AL1048" s="334"/>
      <c r="AM1048" s="334"/>
      <c r="AN1048" s="334"/>
      <c r="AO1048" s="334"/>
      <c r="AP1048" s="334"/>
      <c r="AQ1048" s="334"/>
      <c r="AR1048" s="334"/>
      <c r="AS1048" s="334"/>
      <c r="AT1048" s="335"/>
    </row>
    <row r="1049" spans="1:46" ht="21">
      <c r="A1049" s="617"/>
      <c r="B1049" s="618"/>
      <c r="C1049" s="621"/>
      <c r="D1049" s="621"/>
      <c r="E1049" s="623"/>
      <c r="F1049" s="621"/>
      <c r="G1049" s="620"/>
      <c r="H1049" s="621"/>
      <c r="I1049" s="621"/>
      <c r="J1049" s="625"/>
      <c r="K1049" s="333"/>
      <c r="L1049" s="334"/>
      <c r="M1049" s="334"/>
      <c r="N1049" s="334"/>
      <c r="O1049" s="334"/>
      <c r="P1049" s="334"/>
      <c r="Q1049" s="334"/>
      <c r="R1049" s="334"/>
      <c r="S1049" s="334"/>
      <c r="T1049" s="334"/>
      <c r="U1049" s="334"/>
      <c r="V1049" s="334"/>
      <c r="W1049" s="334"/>
      <c r="X1049" s="334"/>
      <c r="Y1049" s="334"/>
      <c r="Z1049" s="334"/>
      <c r="AA1049" s="334"/>
      <c r="AB1049" s="334"/>
      <c r="AC1049" s="334"/>
      <c r="AD1049" s="334"/>
      <c r="AE1049" s="334"/>
      <c r="AF1049" s="334"/>
      <c r="AG1049" s="334"/>
      <c r="AH1049" s="334"/>
      <c r="AI1049" s="334"/>
      <c r="AJ1049" s="334"/>
      <c r="AK1049" s="334"/>
      <c r="AL1049" s="334"/>
      <c r="AM1049" s="334"/>
      <c r="AN1049" s="334"/>
      <c r="AO1049" s="334"/>
      <c r="AP1049" s="334"/>
      <c r="AQ1049" s="334"/>
      <c r="AR1049" s="334"/>
      <c r="AS1049" s="334"/>
      <c r="AT1049" s="335"/>
    </row>
    <row r="1050" spans="1:46" ht="21">
      <c r="A1050" s="656"/>
      <c r="B1050" s="660"/>
      <c r="C1050" s="620"/>
      <c r="D1050" s="620"/>
      <c r="E1050" s="622"/>
      <c r="F1050" s="620"/>
      <c r="G1050" s="661"/>
      <c r="H1050" s="620"/>
      <c r="I1050" s="620"/>
      <c r="J1050" s="626"/>
      <c r="K1050" s="333"/>
      <c r="L1050" s="334"/>
      <c r="M1050" s="334"/>
      <c r="N1050" s="334"/>
      <c r="O1050" s="334"/>
      <c r="P1050" s="334"/>
      <c r="Q1050" s="334"/>
      <c r="R1050" s="334"/>
      <c r="S1050" s="334"/>
      <c r="T1050" s="334"/>
      <c r="U1050" s="334"/>
      <c r="V1050" s="334"/>
      <c r="W1050" s="334"/>
      <c r="X1050" s="334"/>
      <c r="Y1050" s="334"/>
      <c r="Z1050" s="334"/>
      <c r="AA1050" s="334"/>
      <c r="AB1050" s="334"/>
      <c r="AC1050" s="334"/>
      <c r="AD1050" s="334"/>
      <c r="AE1050" s="334"/>
      <c r="AF1050" s="334"/>
      <c r="AG1050" s="334"/>
      <c r="AH1050" s="334"/>
      <c r="AI1050" s="334"/>
      <c r="AJ1050" s="334"/>
      <c r="AK1050" s="334"/>
      <c r="AL1050" s="334"/>
      <c r="AM1050" s="334"/>
      <c r="AN1050" s="334"/>
      <c r="AO1050" s="334"/>
      <c r="AP1050" s="334"/>
      <c r="AQ1050" s="334"/>
      <c r="AR1050" s="334"/>
      <c r="AS1050" s="334"/>
      <c r="AT1050" s="335"/>
    </row>
    <row r="1051" spans="1:46" ht="21">
      <c r="A1051" s="617"/>
      <c r="B1051" s="618"/>
      <c r="C1051" s="621"/>
      <c r="D1051" s="621"/>
      <c r="E1051" s="623"/>
      <c r="F1051" s="621"/>
      <c r="G1051" s="620"/>
      <c r="H1051" s="621"/>
      <c r="I1051" s="621"/>
      <c r="J1051" s="625"/>
      <c r="K1051" s="333"/>
      <c r="L1051" s="334"/>
      <c r="M1051" s="334"/>
      <c r="N1051" s="334"/>
      <c r="O1051" s="334"/>
      <c r="P1051" s="334"/>
      <c r="Q1051" s="334"/>
      <c r="R1051" s="334"/>
      <c r="S1051" s="334"/>
      <c r="T1051" s="334"/>
      <c r="U1051" s="334"/>
      <c r="V1051" s="334"/>
      <c r="W1051" s="334"/>
      <c r="X1051" s="334"/>
      <c r="Y1051" s="334"/>
      <c r="Z1051" s="334"/>
      <c r="AA1051" s="334"/>
      <c r="AB1051" s="334"/>
      <c r="AC1051" s="334"/>
      <c r="AD1051" s="334"/>
      <c r="AE1051" s="334"/>
      <c r="AF1051" s="334"/>
      <c r="AG1051" s="334"/>
      <c r="AH1051" s="334"/>
      <c r="AI1051" s="334"/>
      <c r="AJ1051" s="334"/>
      <c r="AK1051" s="334"/>
      <c r="AL1051" s="334"/>
      <c r="AM1051" s="334"/>
      <c r="AN1051" s="334"/>
      <c r="AO1051" s="334"/>
      <c r="AP1051" s="334"/>
      <c r="AQ1051" s="334"/>
      <c r="AR1051" s="334"/>
      <c r="AS1051" s="334"/>
      <c r="AT1051" s="335"/>
    </row>
    <row r="1052" spans="1:46" ht="21">
      <c r="A1052" s="656"/>
      <c r="B1052" s="660"/>
      <c r="C1052" s="661"/>
      <c r="D1052" s="620"/>
      <c r="E1052" s="622"/>
      <c r="F1052" s="620"/>
      <c r="G1052" s="661"/>
      <c r="H1052" s="620"/>
      <c r="I1052" s="620"/>
      <c r="J1052" s="624"/>
      <c r="K1052" s="333"/>
      <c r="L1052" s="334"/>
      <c r="M1052" s="334"/>
      <c r="N1052" s="334"/>
      <c r="O1052" s="334"/>
      <c r="P1052" s="334"/>
      <c r="Q1052" s="334"/>
      <c r="R1052" s="334"/>
      <c r="S1052" s="334"/>
      <c r="T1052" s="334"/>
      <c r="U1052" s="334"/>
      <c r="V1052" s="334"/>
      <c r="W1052" s="334"/>
      <c r="X1052" s="334"/>
      <c r="Y1052" s="334"/>
      <c r="Z1052" s="334"/>
      <c r="AA1052" s="334"/>
      <c r="AB1052" s="334"/>
      <c r="AC1052" s="334"/>
      <c r="AD1052" s="334"/>
      <c r="AE1052" s="334"/>
      <c r="AF1052" s="334"/>
      <c r="AG1052" s="334"/>
      <c r="AH1052" s="334"/>
      <c r="AI1052" s="334"/>
      <c r="AJ1052" s="334"/>
      <c r="AK1052" s="334"/>
      <c r="AL1052" s="334"/>
      <c r="AM1052" s="334"/>
      <c r="AN1052" s="334"/>
      <c r="AO1052" s="334"/>
      <c r="AP1052" s="334"/>
      <c r="AQ1052" s="334"/>
      <c r="AR1052" s="334"/>
      <c r="AS1052" s="334"/>
      <c r="AT1052" s="335"/>
    </row>
    <row r="1053" spans="1:46" ht="21">
      <c r="A1053" s="617"/>
      <c r="B1053" s="618"/>
      <c r="C1053" s="620"/>
      <c r="D1053" s="621"/>
      <c r="E1053" s="623"/>
      <c r="F1053" s="621"/>
      <c r="G1053" s="620"/>
      <c r="H1053" s="621"/>
      <c r="I1053" s="621"/>
      <c r="J1053" s="625"/>
      <c r="K1053" s="333"/>
      <c r="L1053" s="334"/>
      <c r="M1053" s="334"/>
      <c r="N1053" s="334"/>
      <c r="O1053" s="334"/>
      <c r="P1053" s="334"/>
      <c r="Q1053" s="334"/>
      <c r="R1053" s="334"/>
      <c r="S1053" s="334"/>
      <c r="T1053" s="334"/>
      <c r="U1053" s="334"/>
      <c r="V1053" s="334"/>
      <c r="W1053" s="334"/>
      <c r="X1053" s="334"/>
      <c r="Y1053" s="334"/>
      <c r="Z1053" s="334"/>
      <c r="AA1053" s="334"/>
      <c r="AB1053" s="334"/>
      <c r="AC1053" s="334"/>
      <c r="AD1053" s="334"/>
      <c r="AE1053" s="334"/>
      <c r="AF1053" s="334"/>
      <c r="AG1053" s="334"/>
      <c r="AH1053" s="334"/>
      <c r="AI1053" s="334"/>
      <c r="AJ1053" s="334"/>
      <c r="AK1053" s="334"/>
      <c r="AL1053" s="334"/>
      <c r="AM1053" s="334"/>
      <c r="AN1053" s="334"/>
      <c r="AO1053" s="334"/>
      <c r="AP1053" s="334"/>
      <c r="AQ1053" s="334"/>
      <c r="AR1053" s="334"/>
      <c r="AS1053" s="334"/>
      <c r="AT1053" s="335"/>
    </row>
    <row r="1054" spans="1:46" ht="21">
      <c r="A1054" s="656"/>
      <c r="B1054" s="660"/>
      <c r="C1054" s="661"/>
      <c r="D1054" s="620"/>
      <c r="E1054" s="622"/>
      <c r="F1054" s="620"/>
      <c r="G1054" s="661"/>
      <c r="H1054" s="620"/>
      <c r="I1054" s="620"/>
      <c r="J1054" s="624"/>
      <c r="K1054" s="333"/>
      <c r="L1054" s="334"/>
      <c r="M1054" s="334"/>
      <c r="N1054" s="334"/>
      <c r="O1054" s="334"/>
      <c r="P1054" s="334"/>
      <c r="Q1054" s="334"/>
      <c r="R1054" s="334"/>
      <c r="S1054" s="334"/>
      <c r="T1054" s="334"/>
      <c r="U1054" s="334"/>
      <c r="V1054" s="334"/>
      <c r="W1054" s="334"/>
      <c r="X1054" s="334"/>
      <c r="Y1054" s="334"/>
      <c r="Z1054" s="334"/>
      <c r="AA1054" s="334"/>
      <c r="AB1054" s="334"/>
      <c r="AC1054" s="334"/>
      <c r="AD1054" s="334"/>
      <c r="AE1054" s="334"/>
      <c r="AF1054" s="334"/>
      <c r="AG1054" s="334"/>
      <c r="AH1054" s="334"/>
      <c r="AI1054" s="334"/>
      <c r="AJ1054" s="334"/>
      <c r="AK1054" s="334"/>
      <c r="AL1054" s="334"/>
      <c r="AM1054" s="334"/>
      <c r="AN1054" s="334"/>
      <c r="AO1054" s="334"/>
      <c r="AP1054" s="334"/>
      <c r="AQ1054" s="334"/>
      <c r="AR1054" s="334"/>
      <c r="AS1054" s="334"/>
      <c r="AT1054" s="335"/>
    </row>
    <row r="1055" spans="1:46" ht="21">
      <c r="A1055" s="617"/>
      <c r="B1055" s="618"/>
      <c r="C1055" s="620"/>
      <c r="D1055" s="621"/>
      <c r="E1055" s="623"/>
      <c r="F1055" s="621"/>
      <c r="G1055" s="620"/>
      <c r="H1055" s="621"/>
      <c r="I1055" s="621"/>
      <c r="J1055" s="625"/>
      <c r="K1055" s="333"/>
      <c r="L1055" s="334"/>
      <c r="M1055" s="334"/>
      <c r="N1055" s="334"/>
      <c r="O1055" s="334"/>
      <c r="P1055" s="334"/>
      <c r="Q1055" s="334"/>
      <c r="R1055" s="334"/>
      <c r="S1055" s="334"/>
      <c r="T1055" s="334"/>
      <c r="U1055" s="334"/>
      <c r="V1055" s="334"/>
      <c r="W1055" s="334"/>
      <c r="X1055" s="334"/>
      <c r="Y1055" s="334"/>
      <c r="Z1055" s="334"/>
      <c r="AA1055" s="334"/>
      <c r="AB1055" s="334"/>
      <c r="AC1055" s="334"/>
      <c r="AD1055" s="334"/>
      <c r="AE1055" s="334"/>
      <c r="AF1055" s="334"/>
      <c r="AG1055" s="334"/>
      <c r="AH1055" s="334"/>
      <c r="AI1055" s="334"/>
      <c r="AJ1055" s="334"/>
      <c r="AK1055" s="334"/>
      <c r="AL1055" s="334"/>
      <c r="AM1055" s="334"/>
      <c r="AN1055" s="334"/>
      <c r="AO1055" s="334"/>
      <c r="AP1055" s="334"/>
      <c r="AQ1055" s="334"/>
      <c r="AR1055" s="334"/>
      <c r="AS1055" s="334"/>
      <c r="AT1055" s="335"/>
    </row>
    <row r="1056" spans="1:46" ht="21">
      <c r="A1056" s="283"/>
      <c r="B1056" s="225"/>
      <c r="C1056" s="225"/>
      <c r="D1056" s="225"/>
      <c r="E1056" s="226" t="s">
        <v>121</v>
      </c>
      <c r="F1056" s="227">
        <v>2</v>
      </c>
      <c r="G1056" s="228" t="s">
        <v>122</v>
      </c>
      <c r="H1056" s="229"/>
      <c r="I1056" s="230" t="s">
        <v>64</v>
      </c>
      <c r="J1056" s="231">
        <f t="shared" ref="J1056" si="76">ROUND(SUM(J1046:J1053),F1056)</f>
        <v>2</v>
      </c>
      <c r="K1056" s="336"/>
      <c r="L1056" s="337"/>
      <c r="M1056" s="337"/>
      <c r="N1056" s="337"/>
      <c r="O1056" s="337"/>
      <c r="P1056" s="337"/>
      <c r="Q1056" s="334"/>
      <c r="R1056" s="334"/>
      <c r="S1056" s="334"/>
      <c r="T1056" s="334"/>
      <c r="U1056" s="334"/>
      <c r="V1056" s="334"/>
      <c r="W1056" s="334"/>
      <c r="X1056" s="334"/>
      <c r="Y1056" s="334"/>
      <c r="Z1056" s="334"/>
      <c r="AA1056" s="334"/>
      <c r="AB1056" s="334"/>
      <c r="AC1056" s="334"/>
      <c r="AD1056" s="334"/>
      <c r="AE1056" s="334"/>
      <c r="AF1056" s="334"/>
      <c r="AG1056" s="334"/>
      <c r="AH1056" s="334"/>
      <c r="AI1056" s="334"/>
      <c r="AJ1056" s="334"/>
      <c r="AK1056" s="334"/>
      <c r="AL1056" s="334"/>
      <c r="AM1056" s="334"/>
      <c r="AN1056" s="334"/>
      <c r="AO1056" s="334"/>
      <c r="AP1056" s="334"/>
      <c r="AQ1056" s="334"/>
      <c r="AR1056" s="334"/>
      <c r="AS1056" s="334"/>
      <c r="AT1056" s="335"/>
    </row>
    <row r="1057" spans="1:46" ht="21">
      <c r="A1057" s="284"/>
      <c r="B1057" s="233"/>
      <c r="C1057" s="233"/>
      <c r="D1057" s="233"/>
      <c r="E1057" s="233"/>
      <c r="F1057" s="233"/>
      <c r="G1057" s="233"/>
      <c r="H1057" s="233"/>
      <c r="I1057" s="234"/>
      <c r="J1057" s="233"/>
      <c r="K1057" s="329"/>
      <c r="L1057" s="339"/>
      <c r="M1057" s="339"/>
      <c r="N1057" s="339"/>
      <c r="O1057" s="339"/>
      <c r="P1057" s="339"/>
      <c r="Q1057" s="340"/>
      <c r="R1057" s="340"/>
      <c r="S1057" s="340"/>
      <c r="T1057" s="340"/>
      <c r="U1057" s="340"/>
      <c r="V1057" s="340"/>
      <c r="W1057" s="340"/>
      <c r="X1057" s="340"/>
      <c r="Y1057" s="340"/>
      <c r="Z1057" s="340"/>
      <c r="AA1057" s="340"/>
      <c r="AB1057" s="340"/>
      <c r="AC1057" s="340"/>
      <c r="AD1057" s="340"/>
      <c r="AE1057" s="340"/>
      <c r="AF1057" s="340"/>
      <c r="AG1057" s="340"/>
      <c r="AH1057" s="340"/>
      <c r="AI1057" s="340"/>
      <c r="AJ1057" s="340"/>
      <c r="AK1057" s="340"/>
      <c r="AL1057" s="340"/>
      <c r="AM1057" s="340"/>
      <c r="AN1057" s="340"/>
      <c r="AO1057" s="340"/>
      <c r="AP1057" s="340"/>
      <c r="AQ1057" s="340"/>
      <c r="AR1057" s="340"/>
      <c r="AS1057" s="340"/>
      <c r="AT1057" s="341"/>
    </row>
    <row r="1058" spans="1:46" ht="21">
      <c r="A1058" s="603"/>
      <c r="B1058" s="604"/>
      <c r="C1058" s="604"/>
      <c r="D1058" s="604"/>
      <c r="E1058" s="604"/>
      <c r="F1058" s="604"/>
      <c r="G1058" s="604"/>
      <c r="H1058" s="604"/>
      <c r="I1058" s="604"/>
      <c r="J1058" s="235"/>
      <c r="K1058" s="329"/>
      <c r="L1058" s="339"/>
      <c r="M1058" s="339"/>
      <c r="N1058" s="339"/>
      <c r="O1058" s="339"/>
      <c r="P1058" s="339"/>
      <c r="Q1058" s="340"/>
      <c r="R1058" s="340"/>
      <c r="S1058" s="340"/>
      <c r="T1058" s="340"/>
      <c r="U1058" s="340"/>
      <c r="V1058" s="340"/>
      <c r="W1058" s="340"/>
      <c r="X1058" s="340"/>
      <c r="Y1058" s="340"/>
      <c r="Z1058" s="340"/>
      <c r="AA1058" s="340"/>
      <c r="AB1058" s="340"/>
      <c r="AC1058" s="340"/>
      <c r="AD1058" s="340"/>
      <c r="AE1058" s="340"/>
      <c r="AF1058" s="340"/>
      <c r="AG1058" s="340"/>
      <c r="AH1058" s="340"/>
      <c r="AI1058" s="340"/>
      <c r="AJ1058" s="340"/>
      <c r="AK1058" s="340"/>
      <c r="AL1058" s="340"/>
      <c r="AM1058" s="340"/>
      <c r="AN1058" s="340"/>
      <c r="AO1058" s="340"/>
      <c r="AP1058" s="340"/>
      <c r="AQ1058" s="340"/>
      <c r="AR1058" s="340"/>
      <c r="AS1058" s="340"/>
      <c r="AT1058" s="341"/>
    </row>
    <row r="1059" spans="1:46" ht="42">
      <c r="A1059" s="285" t="s">
        <v>123</v>
      </c>
      <c r="B1059" s="605"/>
      <c r="C1059" s="605"/>
      <c r="D1059" s="605"/>
      <c r="E1059" s="605"/>
      <c r="F1059" s="605"/>
      <c r="G1059" s="605"/>
      <c r="H1059" s="605"/>
      <c r="I1059" s="605"/>
      <c r="J1059" s="605"/>
      <c r="K1059" s="605"/>
      <c r="L1059" s="605"/>
      <c r="M1059" s="605"/>
      <c r="N1059" s="605"/>
      <c r="O1059" s="605"/>
      <c r="P1059" s="605"/>
      <c r="Q1059" s="605"/>
      <c r="R1059" s="605"/>
      <c r="S1059" s="605"/>
      <c r="T1059" s="605"/>
      <c r="U1059" s="605"/>
      <c r="V1059" s="605"/>
      <c r="W1059" s="605"/>
      <c r="X1059" s="605"/>
      <c r="Y1059" s="605"/>
      <c r="Z1059" s="605"/>
      <c r="AA1059" s="605"/>
      <c r="AB1059" s="605"/>
      <c r="AC1059" s="605"/>
      <c r="AD1059" s="605"/>
      <c r="AE1059" s="605"/>
      <c r="AF1059" s="605"/>
      <c r="AG1059" s="605"/>
      <c r="AH1059" s="605"/>
      <c r="AI1059" s="605"/>
      <c r="AJ1059" s="605"/>
      <c r="AK1059" s="605"/>
      <c r="AL1059" s="605"/>
      <c r="AM1059" s="605"/>
      <c r="AN1059" s="605"/>
      <c r="AO1059" s="605"/>
      <c r="AP1059" s="605"/>
      <c r="AQ1059" s="605"/>
      <c r="AR1059" s="605"/>
      <c r="AS1059" s="605"/>
      <c r="AT1059" s="237"/>
    </row>
    <row r="1060" spans="1:46" ht="21">
      <c r="A1060" s="286"/>
      <c r="B1060" s="606"/>
      <c r="C1060" s="606"/>
      <c r="D1060" s="606"/>
      <c r="E1060" s="606"/>
      <c r="F1060" s="606"/>
      <c r="G1060" s="606"/>
      <c r="H1060" s="606"/>
      <c r="I1060" s="606"/>
      <c r="J1060" s="606"/>
      <c r="K1060" s="606"/>
      <c r="L1060" s="606"/>
      <c r="M1060" s="606"/>
      <c r="N1060" s="606"/>
      <c r="O1060" s="606"/>
      <c r="P1060" s="606"/>
      <c r="Q1060" s="606"/>
      <c r="R1060" s="606"/>
      <c r="S1060" s="606"/>
      <c r="T1060" s="606"/>
      <c r="U1060" s="606"/>
      <c r="V1060" s="606"/>
      <c r="W1060" s="606"/>
      <c r="X1060" s="606"/>
      <c r="Y1060" s="606"/>
      <c r="Z1060" s="606"/>
      <c r="AA1060" s="606"/>
      <c r="AB1060" s="606"/>
      <c r="AC1060" s="606"/>
      <c r="AD1060" s="606"/>
      <c r="AE1060" s="606"/>
      <c r="AF1060" s="606"/>
      <c r="AG1060" s="606"/>
      <c r="AH1060" s="606"/>
      <c r="AI1060" s="606"/>
      <c r="AJ1060" s="606"/>
      <c r="AK1060" s="606"/>
      <c r="AL1060" s="606"/>
      <c r="AM1060" s="606"/>
      <c r="AN1060" s="606"/>
      <c r="AO1060" s="606"/>
      <c r="AP1060" s="606"/>
      <c r="AQ1060" s="606"/>
      <c r="AR1060" s="606"/>
      <c r="AS1060" s="606"/>
      <c r="AT1060" s="239"/>
    </row>
    <row r="1061" spans="1:46" ht="21">
      <c r="A1061" s="287"/>
      <c r="B1061" s="607"/>
      <c r="C1061" s="607"/>
      <c r="D1061" s="607"/>
      <c r="E1061" s="607"/>
      <c r="F1061" s="607"/>
      <c r="G1061" s="607"/>
      <c r="H1061" s="607"/>
      <c r="I1061" s="607"/>
      <c r="J1061" s="607"/>
      <c r="K1061" s="607"/>
      <c r="L1061" s="607"/>
      <c r="M1061" s="607"/>
      <c r="N1061" s="607"/>
      <c r="O1061" s="607"/>
      <c r="P1061" s="607"/>
      <c r="Q1061" s="607"/>
      <c r="R1061" s="607"/>
      <c r="S1061" s="607"/>
      <c r="T1061" s="607"/>
      <c r="U1061" s="607"/>
      <c r="V1061" s="607"/>
      <c r="W1061" s="607"/>
      <c r="X1061" s="607"/>
      <c r="Y1061" s="607"/>
      <c r="Z1061" s="607"/>
      <c r="AA1061" s="607"/>
      <c r="AB1061" s="607"/>
      <c r="AC1061" s="607"/>
      <c r="AD1061" s="607"/>
      <c r="AE1061" s="241"/>
      <c r="AF1061" s="608" t="str">
        <f t="shared" ref="AF1061" si="77">"Item    " &amp; C1042 &amp; "    Página   1   de   1  "</f>
        <v xml:space="preserve">Item    8,4    Página   1   de   1  </v>
      </c>
      <c r="AG1061" s="609"/>
      <c r="AH1061" s="609"/>
      <c r="AI1061" s="609"/>
      <c r="AJ1061" s="609"/>
      <c r="AK1061" s="609"/>
      <c r="AL1061" s="609"/>
      <c r="AM1061" s="609"/>
      <c r="AN1061" s="609"/>
      <c r="AO1061" s="609"/>
      <c r="AP1061" s="609"/>
      <c r="AQ1061" s="609"/>
      <c r="AR1061" s="609"/>
      <c r="AS1061" s="609"/>
      <c r="AT1061" s="609"/>
    </row>
    <row r="1062" spans="1:46" ht="21">
      <c r="A1062" s="233"/>
      <c r="B1062" s="233"/>
      <c r="C1062" s="233"/>
      <c r="D1062" s="233"/>
      <c r="E1062" s="610" t="s">
        <v>75</v>
      </c>
      <c r="F1062" s="610"/>
      <c r="G1062" s="233"/>
      <c r="H1062" s="242"/>
      <c r="I1062" s="233"/>
      <c r="J1062" s="233"/>
      <c r="K1062" s="233"/>
      <c r="L1062" s="233"/>
      <c r="M1062" s="233"/>
      <c r="N1062" s="233"/>
      <c r="O1062" s="233"/>
      <c r="P1062" s="233"/>
      <c r="Q1062" s="233"/>
      <c r="R1062" s="233"/>
      <c r="S1062" s="233"/>
      <c r="T1062" s="233"/>
      <c r="U1062" s="233"/>
      <c r="V1062" s="233"/>
      <c r="W1062" s="233"/>
      <c r="X1062" s="233"/>
      <c r="Y1062" s="233"/>
      <c r="Z1062" s="233"/>
      <c r="AA1062" s="233"/>
      <c r="AB1062" s="233"/>
      <c r="AC1062" s="233"/>
      <c r="AD1062" s="233"/>
      <c r="AE1062" s="233"/>
      <c r="AF1062" s="233"/>
      <c r="AG1062" s="233"/>
      <c r="AH1062" s="233"/>
      <c r="AI1062" s="233"/>
      <c r="AJ1062" s="233"/>
      <c r="AK1062" s="242"/>
      <c r="AL1062" s="242"/>
      <c r="AM1062" s="242"/>
      <c r="AN1062" s="242"/>
      <c r="AO1062" s="242"/>
      <c r="AP1062" s="242"/>
      <c r="AQ1062" s="242"/>
      <c r="AR1062" s="242"/>
      <c r="AS1062" s="242"/>
      <c r="AT1062" s="242"/>
    </row>
    <row r="1063" spans="1:46" ht="21">
      <c r="A1063" s="233"/>
      <c r="B1063" s="233"/>
      <c r="C1063" s="233"/>
      <c r="D1063" s="233"/>
      <c r="E1063" s="233"/>
      <c r="F1063" s="233"/>
      <c r="G1063" s="233"/>
      <c r="H1063" s="242"/>
      <c r="I1063" s="233"/>
      <c r="J1063" s="233"/>
      <c r="K1063" s="233"/>
      <c r="L1063" s="233"/>
      <c r="M1063" s="233"/>
      <c r="N1063" s="233"/>
      <c r="O1063" s="233"/>
      <c r="P1063" s="233"/>
      <c r="Q1063" s="233"/>
      <c r="R1063" s="233"/>
      <c r="S1063" s="233"/>
      <c r="T1063" s="233"/>
      <c r="U1063" s="233"/>
      <c r="V1063" s="233"/>
      <c r="W1063" s="233"/>
      <c r="X1063" s="233"/>
      <c r="Y1063" s="233"/>
      <c r="Z1063" s="233"/>
      <c r="AA1063" s="233"/>
      <c r="AB1063" s="233"/>
      <c r="AC1063" s="233"/>
      <c r="AD1063" s="233"/>
      <c r="AE1063" s="233"/>
      <c r="AF1063" s="233"/>
      <c r="AG1063" s="233"/>
      <c r="AH1063" s="233"/>
      <c r="AI1063" s="233"/>
      <c r="AJ1063" s="233"/>
      <c r="AK1063" s="242"/>
      <c r="AL1063" s="242"/>
      <c r="AM1063" s="242"/>
      <c r="AN1063" s="242"/>
      <c r="AO1063" s="242"/>
      <c r="AP1063" s="242"/>
      <c r="AQ1063" s="242"/>
      <c r="AR1063" s="242"/>
      <c r="AS1063" s="242"/>
      <c r="AT1063" s="242"/>
    </row>
    <row r="1064" spans="1:46" ht="21">
      <c r="A1064" s="233"/>
      <c r="B1064" s="233"/>
      <c r="C1064" s="233"/>
      <c r="D1064" s="233"/>
      <c r="E1064" s="233"/>
      <c r="F1064" s="233"/>
      <c r="G1064" s="233"/>
      <c r="H1064" s="242"/>
      <c r="I1064" s="233"/>
      <c r="J1064" s="233"/>
      <c r="K1064" s="233"/>
      <c r="L1064" s="233"/>
      <c r="M1064" s="233"/>
      <c r="N1064" s="233"/>
      <c r="O1064" s="233"/>
      <c r="P1064" s="233"/>
      <c r="Q1064" s="233"/>
      <c r="R1064" s="233"/>
      <c r="S1064" s="233"/>
      <c r="T1064" s="233"/>
      <c r="U1064" s="233"/>
      <c r="V1064" s="233"/>
      <c r="W1064" s="233"/>
      <c r="X1064" s="233"/>
      <c r="Y1064" s="233"/>
      <c r="Z1064" s="233"/>
      <c r="AA1064" s="233"/>
      <c r="AB1064" s="233"/>
      <c r="AC1064" s="233"/>
      <c r="AD1064" s="233"/>
      <c r="AE1064" s="233"/>
      <c r="AF1064" s="233"/>
      <c r="AG1064" s="233"/>
      <c r="AH1064" s="233"/>
      <c r="AI1064" s="233"/>
      <c r="AJ1064" s="233"/>
      <c r="AK1064" s="242"/>
      <c r="AL1064" s="242"/>
      <c r="AM1064" s="242"/>
      <c r="AN1064" s="242"/>
      <c r="AO1064" s="242"/>
      <c r="AP1064" s="242"/>
      <c r="AQ1064" s="242"/>
      <c r="AR1064" s="242"/>
      <c r="AS1064" s="242"/>
      <c r="AT1064" s="242"/>
    </row>
    <row r="1065" spans="1:46" ht="21">
      <c r="A1065" s="244"/>
      <c r="B1065" s="244"/>
      <c r="C1065" s="245"/>
      <c r="D1065" s="246"/>
      <c r="E1065" s="247"/>
      <c r="F1065" s="248"/>
      <c r="G1065" s="248"/>
      <c r="H1065" s="249"/>
      <c r="I1065" s="248"/>
      <c r="J1065" s="244"/>
      <c r="K1065" s="244"/>
      <c r="L1065" s="244"/>
      <c r="M1065" s="244"/>
      <c r="N1065" s="244"/>
      <c r="O1065" s="244"/>
      <c r="P1065" s="244"/>
      <c r="Q1065" s="244"/>
      <c r="R1065" s="244"/>
      <c r="S1065" s="244"/>
      <c r="T1065" s="244"/>
      <c r="U1065" s="244"/>
      <c r="V1065" s="244"/>
      <c r="W1065" s="244"/>
      <c r="X1065" s="244"/>
      <c r="Y1065" s="244"/>
      <c r="Z1065" s="244"/>
      <c r="AA1065" s="244"/>
      <c r="AB1065" s="244"/>
      <c r="AC1065" s="244"/>
      <c r="AD1065" s="244"/>
      <c r="AE1065" s="244"/>
      <c r="AF1065" s="244"/>
      <c r="AG1065" s="244"/>
      <c r="AH1065" s="244"/>
      <c r="AI1065" s="244"/>
      <c r="AJ1065" s="244"/>
      <c r="AK1065" s="250"/>
      <c r="AL1065" s="250"/>
      <c r="AM1065" s="250"/>
      <c r="AN1065" s="250"/>
      <c r="AO1065" s="250"/>
      <c r="AP1065" s="250"/>
      <c r="AQ1065" s="250"/>
      <c r="AR1065" s="250"/>
      <c r="AS1065" s="250"/>
      <c r="AT1065" s="250"/>
    </row>
    <row r="1066" spans="1:46" ht="21">
      <c r="A1066" s="244"/>
      <c r="B1066" s="611"/>
      <c r="C1066" s="611"/>
      <c r="D1066" s="611"/>
      <c r="E1066" s="251"/>
      <c r="F1066" s="659" t="str">
        <f>+F1037</f>
        <v>ARQ. ANTONIO RUIZ TOVAR</v>
      </c>
      <c r="G1066" s="659"/>
      <c r="H1066" s="659"/>
      <c r="I1066" s="659"/>
      <c r="J1066" s="252"/>
      <c r="K1066" s="252"/>
      <c r="L1066" s="252"/>
      <c r="M1066" s="252"/>
      <c r="N1066" s="252"/>
      <c r="O1066" s="252"/>
      <c r="P1066" s="252"/>
      <c r="Q1066" s="252"/>
      <c r="R1066" s="252"/>
      <c r="S1066" s="252"/>
      <c r="T1066" s="252"/>
      <c r="U1066" s="252"/>
      <c r="V1066" s="252"/>
      <c r="W1066" s="252"/>
      <c r="X1066" s="252"/>
      <c r="Y1066" s="252"/>
      <c r="Z1066" s="244"/>
      <c r="AA1066" s="244"/>
      <c r="AB1066" s="244"/>
      <c r="AC1066" s="244"/>
      <c r="AD1066" s="244"/>
      <c r="AE1066" s="244"/>
      <c r="AF1066" s="244"/>
      <c r="AG1066" s="244"/>
      <c r="AH1066" s="244"/>
      <c r="AI1066" s="244"/>
      <c r="AJ1066" s="244"/>
      <c r="AK1066" s="244"/>
      <c r="AL1066" s="244"/>
      <c r="AM1066" s="244"/>
      <c r="AN1066" s="244"/>
      <c r="AO1066" s="244"/>
      <c r="AP1066" s="244"/>
      <c r="AQ1066" s="244"/>
      <c r="AR1066" s="244"/>
      <c r="AS1066" s="244"/>
      <c r="AT1066" s="244"/>
    </row>
    <row r="1067" spans="1:46" ht="21.6" thickBot="1">
      <c r="A1067" s="288"/>
      <c r="B1067" s="613"/>
      <c r="C1067" s="613"/>
      <c r="D1067" s="613"/>
      <c r="E1067" s="613"/>
      <c r="F1067" s="614" t="str">
        <f>+F1038</f>
        <v>PROFESIONAL UNIVERSITARIO</v>
      </c>
      <c r="G1067" s="614"/>
      <c r="H1067" s="614"/>
      <c r="I1067" s="614"/>
      <c r="J1067" s="289"/>
      <c r="K1067" s="289"/>
      <c r="L1067" s="289"/>
      <c r="M1067" s="289"/>
      <c r="N1067" s="289"/>
      <c r="O1067" s="289"/>
      <c r="P1067" s="289"/>
      <c r="Q1067" s="289"/>
      <c r="R1067" s="289"/>
      <c r="S1067" s="289"/>
      <c r="T1067" s="289"/>
      <c r="U1067" s="289"/>
      <c r="V1067" s="289"/>
      <c r="W1067" s="289"/>
      <c r="X1067" s="289"/>
      <c r="Y1067" s="289"/>
      <c r="Z1067" s="288"/>
      <c r="AA1067" s="288"/>
      <c r="AB1067" s="288"/>
      <c r="AC1067" s="288"/>
      <c r="AD1067" s="288"/>
      <c r="AE1067" s="288"/>
      <c r="AF1067" s="288"/>
      <c r="AG1067" s="288"/>
      <c r="AH1067" s="288"/>
      <c r="AI1067" s="288"/>
      <c r="AJ1067" s="288"/>
      <c r="AK1067" s="288"/>
      <c r="AL1067" s="288"/>
      <c r="AM1067" s="288"/>
      <c r="AN1067" s="288"/>
      <c r="AO1067" s="288"/>
      <c r="AP1067" s="288"/>
      <c r="AQ1067" s="288"/>
      <c r="AR1067" s="288"/>
      <c r="AS1067" s="288"/>
      <c r="AT1067" s="288"/>
    </row>
    <row r="1068" spans="1:46" ht="15.6" thickTop="1" thickBot="1"/>
    <row r="1069" spans="1:46" ht="21.6" thickTop="1">
      <c r="A1069" s="272" t="s">
        <v>107</v>
      </c>
      <c r="B1069" s="273"/>
      <c r="C1069" s="274"/>
      <c r="D1069" s="275"/>
      <c r="E1069" s="276"/>
      <c r="F1069" s="276"/>
      <c r="G1069" s="277"/>
      <c r="H1069" s="278"/>
      <c r="I1069" s="277"/>
      <c r="J1069" s="279"/>
      <c r="K1069" s="279"/>
      <c r="L1069" s="279"/>
      <c r="M1069" s="279"/>
      <c r="N1069" s="279"/>
      <c r="O1069" s="279"/>
      <c r="P1069" s="279"/>
      <c r="Q1069" s="279"/>
      <c r="R1069" s="279"/>
      <c r="S1069" s="279"/>
      <c r="T1069" s="279"/>
      <c r="U1069" s="279"/>
      <c r="V1069" s="279"/>
      <c r="W1069" s="279"/>
      <c r="X1069" s="279"/>
      <c r="Y1069" s="279"/>
      <c r="Z1069" s="277"/>
      <c r="AA1069" s="277"/>
      <c r="AB1069" s="277"/>
      <c r="AC1069" s="277"/>
      <c r="AD1069" s="277"/>
      <c r="AE1069" s="277"/>
      <c r="AF1069" s="277"/>
      <c r="AG1069" s="277"/>
      <c r="AH1069" s="277"/>
      <c r="AI1069" s="277"/>
      <c r="AJ1069" s="277"/>
      <c r="AK1069" s="277"/>
      <c r="AL1069" s="277"/>
      <c r="AM1069" s="277"/>
      <c r="AN1069" s="277"/>
      <c r="AO1069" s="277"/>
      <c r="AP1069" s="277"/>
      <c r="AQ1069" s="277"/>
      <c r="AR1069" s="277"/>
      <c r="AS1069" s="277"/>
      <c r="AT1069" s="277"/>
    </row>
    <row r="1070" spans="1:46" ht="21">
      <c r="A1070" s="640" t="s">
        <v>109</v>
      </c>
      <c r="B1070" s="640"/>
      <c r="C1070" s="641" t="str">
        <f>+'PRESUPUESTO GENERAL'!B52</f>
        <v>CARPINTERIA METALICA</v>
      </c>
      <c r="D1070" s="642"/>
      <c r="E1070" s="643"/>
      <c r="F1070" s="643"/>
      <c r="G1070" s="643"/>
      <c r="H1070" s="643"/>
      <c r="I1070" s="643"/>
      <c r="J1070" s="643"/>
      <c r="K1070" s="643"/>
      <c r="L1070" s="643"/>
      <c r="M1070" s="643"/>
      <c r="N1070" s="643"/>
      <c r="O1070" s="643"/>
      <c r="P1070" s="643"/>
      <c r="Q1070" s="643"/>
      <c r="R1070" s="643"/>
      <c r="S1070" s="643"/>
      <c r="T1070" s="643"/>
      <c r="U1070" s="643"/>
      <c r="V1070" s="643"/>
      <c r="W1070" s="643"/>
      <c r="X1070" s="643"/>
      <c r="Y1070" s="643"/>
      <c r="Z1070" s="643"/>
      <c r="AA1070" s="643"/>
      <c r="AB1070" s="643"/>
      <c r="AC1070" s="643"/>
      <c r="AD1070" s="643"/>
      <c r="AE1070" s="643"/>
      <c r="AF1070" s="644"/>
      <c r="AG1070" s="645" t="s">
        <v>8</v>
      </c>
      <c r="AH1070" s="646"/>
      <c r="AI1070" s="646"/>
      <c r="AJ1070" s="646"/>
      <c r="AK1070" s="646"/>
      <c r="AL1070" s="646"/>
      <c r="AM1070" s="647"/>
      <c r="AN1070" s="648" t="s">
        <v>5</v>
      </c>
      <c r="AO1070" s="649"/>
      <c r="AP1070" s="649"/>
      <c r="AQ1070" s="649"/>
      <c r="AR1070" s="649"/>
      <c r="AS1070" s="649"/>
      <c r="AT1070" s="650"/>
    </row>
    <row r="1071" spans="1:46" ht="21">
      <c r="A1071" s="651" t="s">
        <v>110</v>
      </c>
      <c r="B1071" s="651"/>
      <c r="C1071" s="211">
        <f>+'PRESUPUESTO GENERAL'!A57</f>
        <v>8.5</v>
      </c>
      <c r="D1071" s="652" t="str">
        <f>+'PRESUPUESTO GENERAL'!B57</f>
        <v>Baranda exterior en tuberia metalica, pagada en ml</v>
      </c>
      <c r="E1071" s="653"/>
      <c r="F1071" s="653"/>
      <c r="G1071" s="653"/>
      <c r="H1071" s="653"/>
      <c r="I1071" s="653"/>
      <c r="J1071" s="653"/>
      <c r="K1071" s="653"/>
      <c r="L1071" s="653"/>
      <c r="M1071" s="653"/>
      <c r="N1071" s="653"/>
      <c r="O1071" s="653"/>
      <c r="P1071" s="653"/>
      <c r="Q1071" s="653"/>
      <c r="R1071" s="653"/>
      <c r="S1071" s="653"/>
      <c r="T1071" s="653"/>
      <c r="U1071" s="653"/>
      <c r="V1071" s="653"/>
      <c r="W1071" s="653"/>
      <c r="X1071" s="653"/>
      <c r="Y1071" s="653"/>
      <c r="Z1071" s="653"/>
      <c r="AA1071" s="653"/>
      <c r="AB1071" s="653"/>
      <c r="AC1071" s="653"/>
      <c r="AD1071" s="653"/>
      <c r="AE1071" s="653"/>
      <c r="AF1071" s="654"/>
      <c r="AG1071" s="645" t="s">
        <v>111</v>
      </c>
      <c r="AH1071" s="646"/>
      <c r="AI1071" s="646"/>
      <c r="AJ1071" s="646"/>
      <c r="AK1071" s="646"/>
      <c r="AL1071" s="646"/>
      <c r="AM1071" s="647"/>
      <c r="AN1071" s="655">
        <f>+J1085</f>
        <v>32</v>
      </c>
      <c r="AO1071" s="649"/>
      <c r="AP1071" s="649"/>
      <c r="AQ1071" s="649"/>
      <c r="AR1071" s="649"/>
      <c r="AS1071" s="649"/>
      <c r="AT1071" s="650"/>
    </row>
    <row r="1072" spans="1:46" ht="21">
      <c r="A1072" s="213"/>
      <c r="B1072" s="213"/>
      <c r="C1072" s="213"/>
      <c r="D1072" s="213"/>
      <c r="E1072" s="213"/>
      <c r="F1072" s="213"/>
      <c r="G1072" s="213"/>
      <c r="H1072" s="214"/>
      <c r="I1072" s="213"/>
      <c r="J1072" s="213"/>
      <c r="K1072" s="627"/>
      <c r="L1072" s="627"/>
      <c r="M1072" s="627"/>
      <c r="N1072" s="627"/>
      <c r="O1072" s="627"/>
      <c r="P1072" s="627"/>
      <c r="Q1072" s="627"/>
      <c r="R1072" s="627"/>
      <c r="S1072" s="627"/>
      <c r="T1072" s="627"/>
      <c r="U1072" s="627"/>
      <c r="V1072" s="627"/>
      <c r="W1072" s="627"/>
      <c r="X1072" s="627"/>
      <c r="Y1072" s="627"/>
      <c r="Z1072" s="627"/>
      <c r="AA1072" s="628"/>
      <c r="AB1072" s="627"/>
      <c r="AC1072" s="627"/>
      <c r="AD1072" s="627"/>
      <c r="AE1072" s="627"/>
      <c r="AF1072" s="627"/>
      <c r="AG1072" s="627"/>
      <c r="AH1072" s="627"/>
      <c r="AI1072" s="627"/>
      <c r="AJ1072" s="627"/>
      <c r="AK1072" s="627"/>
      <c r="AL1072" s="627"/>
      <c r="AM1072" s="627"/>
      <c r="AN1072" s="627"/>
      <c r="AO1072" s="627"/>
      <c r="AP1072" s="627"/>
      <c r="AQ1072" s="627"/>
      <c r="AR1072" s="627"/>
      <c r="AS1072" s="627"/>
      <c r="AT1072" s="627"/>
    </row>
    <row r="1073" spans="1:46" ht="21">
      <c r="A1073" s="629" t="s">
        <v>112</v>
      </c>
      <c r="B1073" s="610"/>
      <c r="C1073" s="630" t="s">
        <v>113</v>
      </c>
      <c r="D1073" s="630"/>
      <c r="E1073" s="630"/>
      <c r="F1073" s="630"/>
      <c r="G1073" s="630" t="s">
        <v>114</v>
      </c>
      <c r="H1073" s="631" t="s">
        <v>115</v>
      </c>
      <c r="I1073" s="630" t="s">
        <v>116</v>
      </c>
      <c r="J1073" s="630" t="s">
        <v>64</v>
      </c>
      <c r="K1073" s="633"/>
      <c r="L1073" s="633"/>
      <c r="M1073" s="633"/>
      <c r="N1073" s="633"/>
      <c r="O1073" s="633"/>
      <c r="P1073" s="633"/>
      <c r="Q1073" s="633"/>
      <c r="R1073" s="633"/>
      <c r="S1073" s="633"/>
      <c r="T1073" s="633"/>
      <c r="U1073" s="633"/>
      <c r="V1073" s="633"/>
      <c r="W1073" s="633"/>
      <c r="X1073" s="633"/>
      <c r="Y1073" s="633"/>
      <c r="Z1073" s="633"/>
      <c r="AA1073" s="633"/>
      <c r="AB1073" s="633"/>
      <c r="AC1073" s="633"/>
      <c r="AD1073" s="633"/>
      <c r="AE1073" s="633"/>
      <c r="AF1073" s="633"/>
      <c r="AG1073" s="633"/>
      <c r="AH1073" s="633"/>
      <c r="AI1073" s="633"/>
      <c r="AJ1073" s="633"/>
      <c r="AK1073" s="633"/>
      <c r="AL1073" s="633"/>
      <c r="AM1073" s="633"/>
      <c r="AN1073" s="633"/>
      <c r="AO1073" s="633"/>
      <c r="AP1073" s="633"/>
      <c r="AQ1073" s="633"/>
      <c r="AR1073" s="633"/>
      <c r="AS1073" s="633"/>
      <c r="AT1073" s="633"/>
    </row>
    <row r="1074" spans="1:46" ht="21">
      <c r="A1074" s="603"/>
      <c r="B1074" s="604"/>
      <c r="C1074" s="215" t="s">
        <v>117</v>
      </c>
      <c r="D1074" s="215" t="s">
        <v>118</v>
      </c>
      <c r="E1074" s="215" t="s">
        <v>119</v>
      </c>
      <c r="F1074" s="215" t="s">
        <v>120</v>
      </c>
      <c r="G1074" s="630"/>
      <c r="H1074" s="632"/>
      <c r="I1074" s="630"/>
      <c r="J1074" s="630"/>
      <c r="K1074" s="633"/>
      <c r="L1074" s="633"/>
      <c r="M1074" s="633"/>
      <c r="N1074" s="633"/>
      <c r="O1074" s="633"/>
      <c r="P1074" s="633"/>
      <c r="Q1074" s="633"/>
      <c r="R1074" s="633"/>
      <c r="S1074" s="633"/>
      <c r="T1074" s="633"/>
      <c r="U1074" s="633"/>
      <c r="V1074" s="633"/>
      <c r="W1074" s="633"/>
      <c r="X1074" s="633"/>
      <c r="Y1074" s="633"/>
      <c r="Z1074" s="633"/>
      <c r="AA1074" s="633"/>
      <c r="AB1074" s="633"/>
      <c r="AC1074" s="633"/>
      <c r="AD1074" s="633"/>
      <c r="AE1074" s="633"/>
      <c r="AF1074" s="633"/>
      <c r="AG1074" s="633"/>
      <c r="AH1074" s="633"/>
      <c r="AI1074" s="633"/>
      <c r="AJ1074" s="633"/>
      <c r="AK1074" s="633"/>
      <c r="AL1074" s="633"/>
      <c r="AM1074" s="633"/>
      <c r="AN1074" s="633"/>
      <c r="AO1074" s="633"/>
      <c r="AP1074" s="633"/>
      <c r="AQ1074" s="633"/>
      <c r="AR1074" s="633"/>
      <c r="AS1074" s="633"/>
      <c r="AT1074" s="633"/>
    </row>
    <row r="1075" spans="1:46" ht="21">
      <c r="A1075" s="634"/>
      <c r="B1075" s="635"/>
      <c r="C1075" s="638"/>
      <c r="D1075" s="638"/>
      <c r="E1075" s="638"/>
      <c r="F1075" s="638"/>
      <c r="G1075" s="638"/>
      <c r="H1075" s="638"/>
      <c r="I1075" s="638"/>
      <c r="J1075" s="638"/>
      <c r="K1075" s="333"/>
      <c r="L1075" s="334"/>
      <c r="M1075" s="334"/>
      <c r="N1075" s="334"/>
      <c r="O1075" s="334"/>
      <c r="P1075" s="334"/>
      <c r="Q1075" s="334"/>
      <c r="R1075" s="334"/>
      <c r="S1075" s="334"/>
      <c r="T1075" s="334"/>
      <c r="U1075" s="334"/>
      <c r="V1075" s="334"/>
      <c r="W1075" s="334"/>
      <c r="X1075" s="334"/>
      <c r="Y1075" s="334"/>
      <c r="Z1075" s="334"/>
      <c r="AA1075" s="334"/>
      <c r="AB1075" s="334"/>
      <c r="AC1075" s="334"/>
      <c r="AD1075" s="334"/>
      <c r="AE1075" s="334"/>
      <c r="AF1075" s="334"/>
      <c r="AG1075" s="334"/>
      <c r="AH1075" s="334"/>
      <c r="AI1075" s="334"/>
      <c r="AJ1075" s="334"/>
      <c r="AK1075" s="334"/>
      <c r="AL1075" s="334"/>
      <c r="AM1075" s="334"/>
      <c r="AN1075" s="334"/>
      <c r="AO1075" s="334"/>
      <c r="AP1075" s="334"/>
      <c r="AQ1075" s="334"/>
      <c r="AR1075" s="334"/>
      <c r="AS1075" s="334"/>
      <c r="AT1075" s="335"/>
    </row>
    <row r="1076" spans="1:46" ht="21">
      <c r="A1076" s="636"/>
      <c r="B1076" s="637"/>
      <c r="C1076" s="639"/>
      <c r="D1076" s="639"/>
      <c r="E1076" s="639"/>
      <c r="F1076" s="639"/>
      <c r="G1076" s="639"/>
      <c r="H1076" s="639"/>
      <c r="I1076" s="639"/>
      <c r="J1076" s="639"/>
      <c r="K1076" s="333"/>
      <c r="L1076" s="334"/>
      <c r="M1076" s="334"/>
      <c r="N1076" s="334"/>
      <c r="O1076" s="334"/>
      <c r="P1076" s="334"/>
      <c r="Q1076" s="334"/>
      <c r="R1076" s="334"/>
      <c r="S1076" s="334"/>
      <c r="T1076" s="334"/>
      <c r="U1076" s="334"/>
      <c r="V1076" s="334"/>
      <c r="W1076" s="334"/>
      <c r="X1076" s="334"/>
      <c r="Y1076" s="334"/>
      <c r="Z1076" s="334"/>
      <c r="AA1076" s="334"/>
      <c r="AB1076" s="334"/>
      <c r="AC1076" s="334"/>
      <c r="AD1076" s="334"/>
      <c r="AE1076" s="334"/>
      <c r="AF1076" s="334"/>
      <c r="AG1076" s="334"/>
      <c r="AH1076" s="334"/>
      <c r="AI1076" s="334"/>
      <c r="AJ1076" s="334"/>
      <c r="AK1076" s="334"/>
      <c r="AL1076" s="334"/>
      <c r="AM1076" s="334"/>
      <c r="AN1076" s="334"/>
      <c r="AO1076" s="334"/>
      <c r="AP1076" s="334"/>
      <c r="AQ1076" s="334"/>
      <c r="AR1076" s="334"/>
      <c r="AS1076" s="334"/>
      <c r="AT1076" s="335"/>
    </row>
    <row r="1077" spans="1:46" ht="21">
      <c r="A1077" s="656" t="s">
        <v>283</v>
      </c>
      <c r="B1077" s="660"/>
      <c r="C1077" s="620">
        <v>16</v>
      </c>
      <c r="D1077" s="620"/>
      <c r="E1077" s="622"/>
      <c r="F1077" s="620"/>
      <c r="G1077" s="661">
        <f>C1077</f>
        <v>16</v>
      </c>
      <c r="H1077" s="620">
        <v>2</v>
      </c>
      <c r="I1077" s="620" t="s">
        <v>7</v>
      </c>
      <c r="J1077" s="626">
        <f>G1077*H1077</f>
        <v>32</v>
      </c>
      <c r="K1077" s="333"/>
      <c r="L1077" s="334"/>
      <c r="M1077" s="334"/>
      <c r="N1077" s="334"/>
      <c r="O1077" s="334"/>
      <c r="P1077" s="334"/>
      <c r="Q1077" s="334"/>
      <c r="R1077" s="334"/>
      <c r="S1077" s="334"/>
      <c r="T1077" s="334"/>
      <c r="U1077" s="334"/>
      <c r="V1077" s="334"/>
      <c r="W1077" s="334"/>
      <c r="X1077" s="334"/>
      <c r="Y1077" s="334"/>
      <c r="Z1077" s="334"/>
      <c r="AA1077" s="334"/>
      <c r="AB1077" s="334"/>
      <c r="AC1077" s="334"/>
      <c r="AD1077" s="334"/>
      <c r="AE1077" s="334"/>
      <c r="AF1077" s="334"/>
      <c r="AG1077" s="334"/>
      <c r="AH1077" s="334"/>
      <c r="AI1077" s="334"/>
      <c r="AJ1077" s="334"/>
      <c r="AK1077" s="334"/>
      <c r="AL1077" s="334"/>
      <c r="AM1077" s="334"/>
      <c r="AN1077" s="334"/>
      <c r="AO1077" s="334"/>
      <c r="AP1077" s="334"/>
      <c r="AQ1077" s="334"/>
      <c r="AR1077" s="334"/>
      <c r="AS1077" s="334"/>
      <c r="AT1077" s="335"/>
    </row>
    <row r="1078" spans="1:46" ht="21">
      <c r="A1078" s="617"/>
      <c r="B1078" s="618"/>
      <c r="C1078" s="621"/>
      <c r="D1078" s="621"/>
      <c r="E1078" s="623"/>
      <c r="F1078" s="621"/>
      <c r="G1078" s="620"/>
      <c r="H1078" s="621"/>
      <c r="I1078" s="621"/>
      <c r="J1078" s="625"/>
      <c r="K1078" s="333"/>
      <c r="L1078" s="334"/>
      <c r="M1078" s="334"/>
      <c r="N1078" s="334"/>
      <c r="O1078" s="334"/>
      <c r="P1078" s="334"/>
      <c r="Q1078" s="334"/>
      <c r="R1078" s="334"/>
      <c r="S1078" s="334"/>
      <c r="T1078" s="334"/>
      <c r="U1078" s="334"/>
      <c r="V1078" s="334"/>
      <c r="W1078" s="334"/>
      <c r="X1078" s="334"/>
      <c r="Y1078" s="334"/>
      <c r="Z1078" s="334"/>
      <c r="AA1078" s="334"/>
      <c r="AB1078" s="334"/>
      <c r="AC1078" s="334"/>
      <c r="AD1078" s="334"/>
      <c r="AE1078" s="334"/>
      <c r="AF1078" s="334"/>
      <c r="AG1078" s="334"/>
      <c r="AH1078" s="334"/>
      <c r="AI1078" s="334"/>
      <c r="AJ1078" s="334"/>
      <c r="AK1078" s="334"/>
      <c r="AL1078" s="334"/>
      <c r="AM1078" s="334"/>
      <c r="AN1078" s="334"/>
      <c r="AO1078" s="334"/>
      <c r="AP1078" s="334"/>
      <c r="AQ1078" s="334"/>
      <c r="AR1078" s="334"/>
      <c r="AS1078" s="334"/>
      <c r="AT1078" s="335"/>
    </row>
    <row r="1079" spans="1:46" ht="21">
      <c r="A1079" s="656"/>
      <c r="B1079" s="660"/>
      <c r="C1079" s="620"/>
      <c r="D1079" s="620"/>
      <c r="E1079" s="622"/>
      <c r="F1079" s="620"/>
      <c r="G1079" s="661"/>
      <c r="H1079" s="620"/>
      <c r="I1079" s="620"/>
      <c r="J1079" s="626"/>
      <c r="K1079" s="333"/>
      <c r="L1079" s="334"/>
      <c r="M1079" s="334"/>
      <c r="N1079" s="334"/>
      <c r="O1079" s="334"/>
      <c r="P1079" s="334"/>
      <c r="Q1079" s="334"/>
      <c r="R1079" s="334"/>
      <c r="S1079" s="334"/>
      <c r="T1079" s="334"/>
      <c r="U1079" s="334"/>
      <c r="V1079" s="334"/>
      <c r="W1079" s="334"/>
      <c r="X1079" s="334"/>
      <c r="Y1079" s="334"/>
      <c r="Z1079" s="334"/>
      <c r="AA1079" s="334"/>
      <c r="AB1079" s="334"/>
      <c r="AC1079" s="334"/>
      <c r="AD1079" s="334"/>
      <c r="AE1079" s="334"/>
      <c r="AF1079" s="334"/>
      <c r="AG1079" s="334"/>
      <c r="AH1079" s="334"/>
      <c r="AI1079" s="334"/>
      <c r="AJ1079" s="334"/>
      <c r="AK1079" s="334"/>
      <c r="AL1079" s="334"/>
      <c r="AM1079" s="334"/>
      <c r="AN1079" s="334"/>
      <c r="AO1079" s="334"/>
      <c r="AP1079" s="334"/>
      <c r="AQ1079" s="334"/>
      <c r="AR1079" s="334"/>
      <c r="AS1079" s="334"/>
      <c r="AT1079" s="335"/>
    </row>
    <row r="1080" spans="1:46" ht="21">
      <c r="A1080" s="617"/>
      <c r="B1080" s="618"/>
      <c r="C1080" s="621"/>
      <c r="D1080" s="621"/>
      <c r="E1080" s="623"/>
      <c r="F1080" s="621"/>
      <c r="G1080" s="620"/>
      <c r="H1080" s="621"/>
      <c r="I1080" s="621"/>
      <c r="J1080" s="625"/>
      <c r="K1080" s="333"/>
      <c r="L1080" s="334"/>
      <c r="M1080" s="334"/>
      <c r="N1080" s="334"/>
      <c r="O1080" s="334"/>
      <c r="P1080" s="334"/>
      <c r="Q1080" s="334"/>
      <c r="R1080" s="334"/>
      <c r="S1080" s="334"/>
      <c r="T1080" s="334"/>
      <c r="U1080" s="334"/>
      <c r="V1080" s="334"/>
      <c r="W1080" s="334"/>
      <c r="X1080" s="334"/>
      <c r="Y1080" s="334"/>
      <c r="Z1080" s="334"/>
      <c r="AA1080" s="334"/>
      <c r="AB1080" s="334"/>
      <c r="AC1080" s="334"/>
      <c r="AD1080" s="334"/>
      <c r="AE1080" s="334"/>
      <c r="AF1080" s="334"/>
      <c r="AG1080" s="334"/>
      <c r="AH1080" s="334"/>
      <c r="AI1080" s="334"/>
      <c r="AJ1080" s="334"/>
      <c r="AK1080" s="334"/>
      <c r="AL1080" s="334"/>
      <c r="AM1080" s="334"/>
      <c r="AN1080" s="334"/>
      <c r="AO1080" s="334"/>
      <c r="AP1080" s="334"/>
      <c r="AQ1080" s="334"/>
      <c r="AR1080" s="334"/>
      <c r="AS1080" s="334"/>
      <c r="AT1080" s="335"/>
    </row>
    <row r="1081" spans="1:46" ht="21">
      <c r="A1081" s="656"/>
      <c r="B1081" s="660"/>
      <c r="C1081" s="661"/>
      <c r="D1081" s="620"/>
      <c r="E1081" s="622"/>
      <c r="F1081" s="620"/>
      <c r="G1081" s="661"/>
      <c r="H1081" s="620"/>
      <c r="I1081" s="620"/>
      <c r="J1081" s="624"/>
      <c r="K1081" s="333"/>
      <c r="L1081" s="334"/>
      <c r="M1081" s="334"/>
      <c r="N1081" s="334"/>
      <c r="O1081" s="334"/>
      <c r="P1081" s="334"/>
      <c r="Q1081" s="334"/>
      <c r="R1081" s="334"/>
      <c r="S1081" s="334"/>
      <c r="T1081" s="334"/>
      <c r="U1081" s="334"/>
      <c r="V1081" s="334"/>
      <c r="W1081" s="334"/>
      <c r="X1081" s="334"/>
      <c r="Y1081" s="334"/>
      <c r="Z1081" s="334"/>
      <c r="AA1081" s="334"/>
      <c r="AB1081" s="334"/>
      <c r="AC1081" s="334"/>
      <c r="AD1081" s="334"/>
      <c r="AE1081" s="334"/>
      <c r="AF1081" s="334"/>
      <c r="AG1081" s="334"/>
      <c r="AH1081" s="334"/>
      <c r="AI1081" s="334"/>
      <c r="AJ1081" s="334"/>
      <c r="AK1081" s="334"/>
      <c r="AL1081" s="334"/>
      <c r="AM1081" s="334"/>
      <c r="AN1081" s="334"/>
      <c r="AO1081" s="334"/>
      <c r="AP1081" s="334"/>
      <c r="AQ1081" s="334"/>
      <c r="AR1081" s="334"/>
      <c r="AS1081" s="334"/>
      <c r="AT1081" s="335"/>
    </row>
    <row r="1082" spans="1:46" ht="21">
      <c r="A1082" s="617"/>
      <c r="B1082" s="618"/>
      <c r="C1082" s="620"/>
      <c r="D1082" s="621"/>
      <c r="E1082" s="623"/>
      <c r="F1082" s="621"/>
      <c r="G1082" s="620"/>
      <c r="H1082" s="621"/>
      <c r="I1082" s="621"/>
      <c r="J1082" s="625"/>
      <c r="K1082" s="333"/>
      <c r="L1082" s="334"/>
      <c r="M1082" s="334"/>
      <c r="N1082" s="334"/>
      <c r="O1082" s="334"/>
      <c r="P1082" s="334"/>
      <c r="Q1082" s="334"/>
      <c r="R1082" s="334"/>
      <c r="S1082" s="334"/>
      <c r="T1082" s="334"/>
      <c r="U1082" s="334"/>
      <c r="V1082" s="334"/>
      <c r="W1082" s="334"/>
      <c r="X1082" s="334"/>
      <c r="Y1082" s="334"/>
      <c r="Z1082" s="334"/>
      <c r="AA1082" s="334"/>
      <c r="AB1082" s="334"/>
      <c r="AC1082" s="334"/>
      <c r="AD1082" s="334"/>
      <c r="AE1082" s="334"/>
      <c r="AF1082" s="334"/>
      <c r="AG1082" s="334"/>
      <c r="AH1082" s="334"/>
      <c r="AI1082" s="334"/>
      <c r="AJ1082" s="334"/>
      <c r="AK1082" s="334"/>
      <c r="AL1082" s="334"/>
      <c r="AM1082" s="334"/>
      <c r="AN1082" s="334"/>
      <c r="AO1082" s="334"/>
      <c r="AP1082" s="334"/>
      <c r="AQ1082" s="334"/>
      <c r="AR1082" s="334"/>
      <c r="AS1082" s="334"/>
      <c r="AT1082" s="335"/>
    </row>
    <row r="1083" spans="1:46" ht="21">
      <c r="A1083" s="656"/>
      <c r="B1083" s="660"/>
      <c r="C1083" s="661"/>
      <c r="D1083" s="620"/>
      <c r="E1083" s="622"/>
      <c r="F1083" s="620"/>
      <c r="G1083" s="661"/>
      <c r="H1083" s="620"/>
      <c r="I1083" s="620"/>
      <c r="J1083" s="624"/>
      <c r="K1083" s="333"/>
      <c r="L1083" s="334"/>
      <c r="M1083" s="334"/>
      <c r="N1083" s="334"/>
      <c r="O1083" s="334"/>
      <c r="P1083" s="334"/>
      <c r="Q1083" s="334"/>
      <c r="R1083" s="334"/>
      <c r="S1083" s="334"/>
      <c r="T1083" s="334"/>
      <c r="U1083" s="334"/>
      <c r="V1083" s="334"/>
      <c r="W1083" s="334"/>
      <c r="X1083" s="334"/>
      <c r="Y1083" s="334"/>
      <c r="Z1083" s="334"/>
      <c r="AA1083" s="334"/>
      <c r="AB1083" s="334"/>
      <c r="AC1083" s="334"/>
      <c r="AD1083" s="334"/>
      <c r="AE1083" s="334"/>
      <c r="AF1083" s="334"/>
      <c r="AG1083" s="334"/>
      <c r="AH1083" s="334"/>
      <c r="AI1083" s="334"/>
      <c r="AJ1083" s="334"/>
      <c r="AK1083" s="334"/>
      <c r="AL1083" s="334"/>
      <c r="AM1083" s="334"/>
      <c r="AN1083" s="334"/>
      <c r="AO1083" s="334"/>
      <c r="AP1083" s="334"/>
      <c r="AQ1083" s="334"/>
      <c r="AR1083" s="334"/>
      <c r="AS1083" s="334"/>
      <c r="AT1083" s="335"/>
    </row>
    <row r="1084" spans="1:46" ht="21">
      <c r="A1084" s="617"/>
      <c r="B1084" s="618"/>
      <c r="C1084" s="620"/>
      <c r="D1084" s="621"/>
      <c r="E1084" s="623"/>
      <c r="F1084" s="621"/>
      <c r="G1084" s="620"/>
      <c r="H1084" s="621"/>
      <c r="I1084" s="621"/>
      <c r="J1084" s="625"/>
      <c r="K1084" s="333"/>
      <c r="L1084" s="334"/>
      <c r="M1084" s="334"/>
      <c r="N1084" s="334"/>
      <c r="O1084" s="334"/>
      <c r="P1084" s="334"/>
      <c r="Q1084" s="334"/>
      <c r="R1084" s="334"/>
      <c r="S1084" s="334"/>
      <c r="T1084" s="334"/>
      <c r="U1084" s="334"/>
      <c r="V1084" s="334"/>
      <c r="W1084" s="334"/>
      <c r="X1084" s="334"/>
      <c r="Y1084" s="334"/>
      <c r="Z1084" s="334"/>
      <c r="AA1084" s="334"/>
      <c r="AB1084" s="334"/>
      <c r="AC1084" s="334"/>
      <c r="AD1084" s="334"/>
      <c r="AE1084" s="334"/>
      <c r="AF1084" s="334"/>
      <c r="AG1084" s="334"/>
      <c r="AH1084" s="334"/>
      <c r="AI1084" s="334"/>
      <c r="AJ1084" s="334"/>
      <c r="AK1084" s="334"/>
      <c r="AL1084" s="334"/>
      <c r="AM1084" s="334"/>
      <c r="AN1084" s="334"/>
      <c r="AO1084" s="334"/>
      <c r="AP1084" s="334"/>
      <c r="AQ1084" s="334"/>
      <c r="AR1084" s="334"/>
      <c r="AS1084" s="334"/>
      <c r="AT1084" s="335"/>
    </row>
    <row r="1085" spans="1:46" ht="21">
      <c r="A1085" s="283"/>
      <c r="B1085" s="225"/>
      <c r="C1085" s="225"/>
      <c r="D1085" s="225"/>
      <c r="E1085" s="226" t="s">
        <v>121</v>
      </c>
      <c r="F1085" s="227">
        <v>2</v>
      </c>
      <c r="G1085" s="228" t="s">
        <v>122</v>
      </c>
      <c r="H1085" s="229"/>
      <c r="I1085" s="230" t="s">
        <v>64</v>
      </c>
      <c r="J1085" s="231">
        <f t="shared" ref="J1085" si="78">ROUND(SUM(J1075:J1082),F1085)</f>
        <v>32</v>
      </c>
      <c r="K1085" s="336"/>
      <c r="L1085" s="337"/>
      <c r="M1085" s="337"/>
      <c r="N1085" s="337"/>
      <c r="O1085" s="337"/>
      <c r="P1085" s="337"/>
      <c r="Q1085" s="334"/>
      <c r="R1085" s="334"/>
      <c r="S1085" s="334"/>
      <c r="T1085" s="334"/>
      <c r="U1085" s="334"/>
      <c r="V1085" s="334"/>
      <c r="W1085" s="334"/>
      <c r="X1085" s="334"/>
      <c r="Y1085" s="334"/>
      <c r="Z1085" s="334"/>
      <c r="AA1085" s="334"/>
      <c r="AB1085" s="334"/>
      <c r="AC1085" s="334"/>
      <c r="AD1085" s="334"/>
      <c r="AE1085" s="334"/>
      <c r="AF1085" s="334"/>
      <c r="AG1085" s="334"/>
      <c r="AH1085" s="334"/>
      <c r="AI1085" s="334"/>
      <c r="AJ1085" s="334"/>
      <c r="AK1085" s="334"/>
      <c r="AL1085" s="334"/>
      <c r="AM1085" s="334"/>
      <c r="AN1085" s="334"/>
      <c r="AO1085" s="334"/>
      <c r="AP1085" s="334"/>
      <c r="AQ1085" s="334"/>
      <c r="AR1085" s="334"/>
      <c r="AS1085" s="334"/>
      <c r="AT1085" s="335"/>
    </row>
    <row r="1086" spans="1:46" ht="21">
      <c r="A1086" s="284"/>
      <c r="B1086" s="233"/>
      <c r="C1086" s="233"/>
      <c r="D1086" s="233"/>
      <c r="E1086" s="233"/>
      <c r="F1086" s="233"/>
      <c r="G1086" s="233"/>
      <c r="H1086" s="233"/>
      <c r="I1086" s="234"/>
      <c r="J1086" s="233"/>
      <c r="K1086" s="329"/>
      <c r="L1086" s="339"/>
      <c r="M1086" s="339"/>
      <c r="N1086" s="339"/>
      <c r="O1086" s="339"/>
      <c r="P1086" s="339"/>
      <c r="Q1086" s="340"/>
      <c r="R1086" s="340"/>
      <c r="S1086" s="340"/>
      <c r="T1086" s="340"/>
      <c r="U1086" s="340"/>
      <c r="V1086" s="340"/>
      <c r="W1086" s="340"/>
      <c r="X1086" s="340"/>
      <c r="Y1086" s="340"/>
      <c r="Z1086" s="340"/>
      <c r="AA1086" s="340"/>
      <c r="AB1086" s="340"/>
      <c r="AC1086" s="340"/>
      <c r="AD1086" s="340"/>
      <c r="AE1086" s="340"/>
      <c r="AF1086" s="340"/>
      <c r="AG1086" s="340"/>
      <c r="AH1086" s="340"/>
      <c r="AI1086" s="340"/>
      <c r="AJ1086" s="340"/>
      <c r="AK1086" s="340"/>
      <c r="AL1086" s="340"/>
      <c r="AM1086" s="340"/>
      <c r="AN1086" s="340"/>
      <c r="AO1086" s="340"/>
      <c r="AP1086" s="340"/>
      <c r="AQ1086" s="340"/>
      <c r="AR1086" s="340"/>
      <c r="AS1086" s="340"/>
      <c r="AT1086" s="341"/>
    </row>
    <row r="1087" spans="1:46" ht="21">
      <c r="A1087" s="603"/>
      <c r="B1087" s="604"/>
      <c r="C1087" s="604"/>
      <c r="D1087" s="604"/>
      <c r="E1087" s="604"/>
      <c r="F1087" s="604"/>
      <c r="G1087" s="604"/>
      <c r="H1087" s="604"/>
      <c r="I1087" s="604"/>
      <c r="J1087" s="235"/>
      <c r="K1087" s="329"/>
      <c r="L1087" s="339"/>
      <c r="M1087" s="339"/>
      <c r="N1087" s="339"/>
      <c r="O1087" s="339"/>
      <c r="P1087" s="339"/>
      <c r="Q1087" s="340"/>
      <c r="R1087" s="340"/>
      <c r="S1087" s="340"/>
      <c r="T1087" s="340"/>
      <c r="U1087" s="340"/>
      <c r="V1087" s="340"/>
      <c r="W1087" s="340"/>
      <c r="X1087" s="340"/>
      <c r="Y1087" s="340"/>
      <c r="Z1087" s="340"/>
      <c r="AA1087" s="340"/>
      <c r="AB1087" s="340"/>
      <c r="AC1087" s="340"/>
      <c r="AD1087" s="340"/>
      <c r="AE1087" s="340"/>
      <c r="AF1087" s="340"/>
      <c r="AG1087" s="340"/>
      <c r="AH1087" s="340"/>
      <c r="AI1087" s="340"/>
      <c r="AJ1087" s="340"/>
      <c r="AK1087" s="340"/>
      <c r="AL1087" s="340"/>
      <c r="AM1087" s="340"/>
      <c r="AN1087" s="340"/>
      <c r="AO1087" s="340"/>
      <c r="AP1087" s="340"/>
      <c r="AQ1087" s="340"/>
      <c r="AR1087" s="340"/>
      <c r="AS1087" s="340"/>
      <c r="AT1087" s="341"/>
    </row>
    <row r="1088" spans="1:46" ht="42">
      <c r="A1088" s="285" t="s">
        <v>123</v>
      </c>
      <c r="B1088" s="605"/>
      <c r="C1088" s="605"/>
      <c r="D1088" s="605"/>
      <c r="E1088" s="605"/>
      <c r="F1088" s="605"/>
      <c r="G1088" s="605"/>
      <c r="H1088" s="605"/>
      <c r="I1088" s="605"/>
      <c r="J1088" s="605"/>
      <c r="K1088" s="605"/>
      <c r="L1088" s="605"/>
      <c r="M1088" s="605"/>
      <c r="N1088" s="605"/>
      <c r="O1088" s="605"/>
      <c r="P1088" s="605"/>
      <c r="Q1088" s="605"/>
      <c r="R1088" s="605"/>
      <c r="S1088" s="605"/>
      <c r="T1088" s="605"/>
      <c r="U1088" s="605"/>
      <c r="V1088" s="605"/>
      <c r="W1088" s="605"/>
      <c r="X1088" s="605"/>
      <c r="Y1088" s="605"/>
      <c r="Z1088" s="605"/>
      <c r="AA1088" s="605"/>
      <c r="AB1088" s="605"/>
      <c r="AC1088" s="605"/>
      <c r="AD1088" s="605"/>
      <c r="AE1088" s="605"/>
      <c r="AF1088" s="605"/>
      <c r="AG1088" s="605"/>
      <c r="AH1088" s="605"/>
      <c r="AI1088" s="605"/>
      <c r="AJ1088" s="605"/>
      <c r="AK1088" s="605"/>
      <c r="AL1088" s="605"/>
      <c r="AM1088" s="605"/>
      <c r="AN1088" s="605"/>
      <c r="AO1088" s="605"/>
      <c r="AP1088" s="605"/>
      <c r="AQ1088" s="605"/>
      <c r="AR1088" s="605"/>
      <c r="AS1088" s="605"/>
      <c r="AT1088" s="237"/>
    </row>
    <row r="1089" spans="1:46" ht="21">
      <c r="A1089" s="286"/>
      <c r="B1089" s="606"/>
      <c r="C1089" s="606"/>
      <c r="D1089" s="606"/>
      <c r="E1089" s="606"/>
      <c r="F1089" s="606"/>
      <c r="G1089" s="606"/>
      <c r="H1089" s="606"/>
      <c r="I1089" s="606"/>
      <c r="J1089" s="606"/>
      <c r="K1089" s="606"/>
      <c r="L1089" s="606"/>
      <c r="M1089" s="606"/>
      <c r="N1089" s="606"/>
      <c r="O1089" s="606"/>
      <c r="P1089" s="606"/>
      <c r="Q1089" s="606"/>
      <c r="R1089" s="606"/>
      <c r="S1089" s="606"/>
      <c r="T1089" s="606"/>
      <c r="U1089" s="606"/>
      <c r="V1089" s="606"/>
      <c r="W1089" s="606"/>
      <c r="X1089" s="606"/>
      <c r="Y1089" s="606"/>
      <c r="Z1089" s="606"/>
      <c r="AA1089" s="606"/>
      <c r="AB1089" s="606"/>
      <c r="AC1089" s="606"/>
      <c r="AD1089" s="606"/>
      <c r="AE1089" s="606"/>
      <c r="AF1089" s="606"/>
      <c r="AG1089" s="606"/>
      <c r="AH1089" s="606"/>
      <c r="AI1089" s="606"/>
      <c r="AJ1089" s="606"/>
      <c r="AK1089" s="606"/>
      <c r="AL1089" s="606"/>
      <c r="AM1089" s="606"/>
      <c r="AN1089" s="606"/>
      <c r="AO1089" s="606"/>
      <c r="AP1089" s="606"/>
      <c r="AQ1089" s="606"/>
      <c r="AR1089" s="606"/>
      <c r="AS1089" s="606"/>
      <c r="AT1089" s="239"/>
    </row>
    <row r="1090" spans="1:46" ht="21">
      <c r="A1090" s="287"/>
      <c r="B1090" s="607"/>
      <c r="C1090" s="607"/>
      <c r="D1090" s="607"/>
      <c r="E1090" s="607"/>
      <c r="F1090" s="607"/>
      <c r="G1090" s="607"/>
      <c r="H1090" s="607"/>
      <c r="I1090" s="607"/>
      <c r="J1090" s="607"/>
      <c r="K1090" s="607"/>
      <c r="L1090" s="607"/>
      <c r="M1090" s="607"/>
      <c r="N1090" s="607"/>
      <c r="O1090" s="607"/>
      <c r="P1090" s="607"/>
      <c r="Q1090" s="607"/>
      <c r="R1090" s="607"/>
      <c r="S1090" s="607"/>
      <c r="T1090" s="607"/>
      <c r="U1090" s="607"/>
      <c r="V1090" s="607"/>
      <c r="W1090" s="607"/>
      <c r="X1090" s="607"/>
      <c r="Y1090" s="607"/>
      <c r="Z1090" s="607"/>
      <c r="AA1090" s="607"/>
      <c r="AB1090" s="607"/>
      <c r="AC1090" s="607"/>
      <c r="AD1090" s="607"/>
      <c r="AE1090" s="241"/>
      <c r="AF1090" s="608" t="str">
        <f t="shared" ref="AF1090" si="79">"Item    " &amp; C1071 &amp; "    Página   1   de   1  "</f>
        <v xml:space="preserve">Item    8,5    Página   1   de   1  </v>
      </c>
      <c r="AG1090" s="609"/>
      <c r="AH1090" s="609"/>
      <c r="AI1090" s="609"/>
      <c r="AJ1090" s="609"/>
      <c r="AK1090" s="609"/>
      <c r="AL1090" s="609"/>
      <c r="AM1090" s="609"/>
      <c r="AN1090" s="609"/>
      <c r="AO1090" s="609"/>
      <c r="AP1090" s="609"/>
      <c r="AQ1090" s="609"/>
      <c r="AR1090" s="609"/>
      <c r="AS1090" s="609"/>
      <c r="AT1090" s="609"/>
    </row>
    <row r="1091" spans="1:46" ht="21">
      <c r="A1091" s="233"/>
      <c r="B1091" s="233"/>
      <c r="C1091" s="233"/>
      <c r="D1091" s="233"/>
      <c r="E1091" s="610" t="s">
        <v>75</v>
      </c>
      <c r="F1091" s="610"/>
      <c r="G1091" s="233"/>
      <c r="H1091" s="242"/>
      <c r="I1091" s="233"/>
      <c r="J1091" s="233"/>
      <c r="K1091" s="233"/>
      <c r="L1091" s="233"/>
      <c r="M1091" s="233"/>
      <c r="N1091" s="233"/>
      <c r="O1091" s="233"/>
      <c r="P1091" s="233"/>
      <c r="Q1091" s="233"/>
      <c r="R1091" s="233"/>
      <c r="S1091" s="233"/>
      <c r="T1091" s="233"/>
      <c r="U1091" s="233"/>
      <c r="V1091" s="233"/>
      <c r="W1091" s="233"/>
      <c r="X1091" s="233"/>
      <c r="Y1091" s="233"/>
      <c r="Z1091" s="233"/>
      <c r="AA1091" s="233"/>
      <c r="AB1091" s="233"/>
      <c r="AC1091" s="233"/>
      <c r="AD1091" s="233"/>
      <c r="AE1091" s="233"/>
      <c r="AF1091" s="233"/>
      <c r="AG1091" s="233"/>
      <c r="AH1091" s="233"/>
      <c r="AI1091" s="233"/>
      <c r="AJ1091" s="233"/>
      <c r="AK1091" s="242"/>
      <c r="AL1091" s="242"/>
      <c r="AM1091" s="242"/>
      <c r="AN1091" s="242"/>
      <c r="AO1091" s="242"/>
      <c r="AP1091" s="242"/>
      <c r="AQ1091" s="242"/>
      <c r="AR1091" s="242"/>
      <c r="AS1091" s="242"/>
      <c r="AT1091" s="242"/>
    </row>
    <row r="1092" spans="1:46" ht="21">
      <c r="A1092" s="233"/>
      <c r="B1092" s="233"/>
      <c r="C1092" s="233"/>
      <c r="D1092" s="233"/>
      <c r="E1092" s="233"/>
      <c r="F1092" s="233"/>
      <c r="G1092" s="233"/>
      <c r="H1092" s="242"/>
      <c r="I1092" s="233"/>
      <c r="J1092" s="233"/>
      <c r="K1092" s="233"/>
      <c r="L1092" s="233"/>
      <c r="M1092" s="233"/>
      <c r="N1092" s="233"/>
      <c r="O1092" s="233"/>
      <c r="P1092" s="233"/>
      <c r="Q1092" s="233"/>
      <c r="R1092" s="233"/>
      <c r="S1092" s="233"/>
      <c r="T1092" s="233"/>
      <c r="U1092" s="233"/>
      <c r="V1092" s="233"/>
      <c r="W1092" s="233"/>
      <c r="X1092" s="233"/>
      <c r="Y1092" s="233"/>
      <c r="Z1092" s="233"/>
      <c r="AA1092" s="233"/>
      <c r="AB1092" s="233"/>
      <c r="AC1092" s="233"/>
      <c r="AD1092" s="233"/>
      <c r="AE1092" s="233"/>
      <c r="AF1092" s="233"/>
      <c r="AG1092" s="233"/>
      <c r="AH1092" s="233"/>
      <c r="AI1092" s="233"/>
      <c r="AJ1092" s="233"/>
      <c r="AK1092" s="242"/>
      <c r="AL1092" s="242"/>
      <c r="AM1092" s="242"/>
      <c r="AN1092" s="242"/>
      <c r="AO1092" s="242"/>
      <c r="AP1092" s="242"/>
      <c r="AQ1092" s="242"/>
      <c r="AR1092" s="242"/>
      <c r="AS1092" s="242"/>
      <c r="AT1092" s="242"/>
    </row>
    <row r="1093" spans="1:46" ht="21">
      <c r="A1093" s="233"/>
      <c r="B1093" s="233"/>
      <c r="C1093" s="233"/>
      <c r="D1093" s="233"/>
      <c r="E1093" s="233"/>
      <c r="F1093" s="233"/>
      <c r="G1093" s="233"/>
      <c r="H1093" s="242"/>
      <c r="I1093" s="233"/>
      <c r="J1093" s="233"/>
      <c r="K1093" s="233"/>
      <c r="L1093" s="233"/>
      <c r="M1093" s="233"/>
      <c r="N1093" s="233"/>
      <c r="O1093" s="233"/>
      <c r="P1093" s="233"/>
      <c r="Q1093" s="233"/>
      <c r="R1093" s="233"/>
      <c r="S1093" s="233"/>
      <c r="T1093" s="233"/>
      <c r="U1093" s="233"/>
      <c r="V1093" s="233"/>
      <c r="W1093" s="233"/>
      <c r="X1093" s="233"/>
      <c r="Y1093" s="233"/>
      <c r="Z1093" s="233"/>
      <c r="AA1093" s="233"/>
      <c r="AB1093" s="233"/>
      <c r="AC1093" s="233"/>
      <c r="AD1093" s="233"/>
      <c r="AE1093" s="233"/>
      <c r="AF1093" s="233"/>
      <c r="AG1093" s="233"/>
      <c r="AH1093" s="233"/>
      <c r="AI1093" s="233"/>
      <c r="AJ1093" s="233"/>
      <c r="AK1093" s="242"/>
      <c r="AL1093" s="242"/>
      <c r="AM1093" s="242"/>
      <c r="AN1093" s="242"/>
      <c r="AO1093" s="242"/>
      <c r="AP1093" s="242"/>
      <c r="AQ1093" s="242"/>
      <c r="AR1093" s="242"/>
      <c r="AS1093" s="242"/>
      <c r="AT1093" s="242"/>
    </row>
    <row r="1094" spans="1:46" ht="21">
      <c r="A1094" s="244"/>
      <c r="B1094" s="244"/>
      <c r="C1094" s="245"/>
      <c r="D1094" s="246"/>
      <c r="E1094" s="247"/>
      <c r="F1094" s="248"/>
      <c r="G1094" s="248"/>
      <c r="H1094" s="249"/>
      <c r="I1094" s="248"/>
      <c r="J1094" s="244"/>
      <c r="K1094" s="244"/>
      <c r="L1094" s="244"/>
      <c r="M1094" s="244"/>
      <c r="N1094" s="244"/>
      <c r="O1094" s="244"/>
      <c r="P1094" s="244"/>
      <c r="Q1094" s="244"/>
      <c r="R1094" s="244"/>
      <c r="S1094" s="244"/>
      <c r="T1094" s="244"/>
      <c r="U1094" s="244"/>
      <c r="V1094" s="244"/>
      <c r="W1094" s="244"/>
      <c r="X1094" s="244"/>
      <c r="Y1094" s="244"/>
      <c r="Z1094" s="244"/>
      <c r="AA1094" s="244"/>
      <c r="AB1094" s="244"/>
      <c r="AC1094" s="244"/>
      <c r="AD1094" s="244"/>
      <c r="AE1094" s="244"/>
      <c r="AF1094" s="244"/>
      <c r="AG1094" s="244"/>
      <c r="AH1094" s="244"/>
      <c r="AI1094" s="244"/>
      <c r="AJ1094" s="244"/>
      <c r="AK1094" s="250"/>
      <c r="AL1094" s="250"/>
      <c r="AM1094" s="250"/>
      <c r="AN1094" s="250"/>
      <c r="AO1094" s="250"/>
      <c r="AP1094" s="250"/>
      <c r="AQ1094" s="250"/>
      <c r="AR1094" s="250"/>
      <c r="AS1094" s="250"/>
      <c r="AT1094" s="250"/>
    </row>
    <row r="1095" spans="1:46" ht="21">
      <c r="A1095" s="244"/>
      <c r="B1095" s="611"/>
      <c r="C1095" s="611"/>
      <c r="D1095" s="611"/>
      <c r="E1095" s="251"/>
      <c r="F1095" s="659" t="str">
        <f>+F1066</f>
        <v>ARQ. ANTONIO RUIZ TOVAR</v>
      </c>
      <c r="G1095" s="659"/>
      <c r="H1095" s="659"/>
      <c r="I1095" s="659"/>
      <c r="J1095" s="252"/>
      <c r="K1095" s="252"/>
      <c r="L1095" s="252"/>
      <c r="M1095" s="252"/>
      <c r="N1095" s="252"/>
      <c r="O1095" s="252"/>
      <c r="P1095" s="252"/>
      <c r="Q1095" s="252"/>
      <c r="R1095" s="252"/>
      <c r="S1095" s="252"/>
      <c r="T1095" s="252"/>
      <c r="U1095" s="252"/>
      <c r="V1095" s="252"/>
      <c r="W1095" s="252"/>
      <c r="X1095" s="252"/>
      <c r="Y1095" s="252"/>
      <c r="Z1095" s="244"/>
      <c r="AA1095" s="244"/>
      <c r="AB1095" s="244"/>
      <c r="AC1095" s="244"/>
      <c r="AD1095" s="244"/>
      <c r="AE1095" s="244"/>
      <c r="AF1095" s="244"/>
      <c r="AG1095" s="244"/>
      <c r="AH1095" s="244"/>
      <c r="AI1095" s="244"/>
      <c r="AJ1095" s="244"/>
      <c r="AK1095" s="244"/>
      <c r="AL1095" s="244"/>
      <c r="AM1095" s="244"/>
      <c r="AN1095" s="244"/>
      <c r="AO1095" s="244"/>
      <c r="AP1095" s="244"/>
      <c r="AQ1095" s="244"/>
      <c r="AR1095" s="244"/>
      <c r="AS1095" s="244"/>
      <c r="AT1095" s="244"/>
    </row>
    <row r="1096" spans="1:46" ht="21.6" thickBot="1">
      <c r="A1096" s="288"/>
      <c r="B1096" s="613"/>
      <c r="C1096" s="613"/>
      <c r="D1096" s="613"/>
      <c r="E1096" s="613"/>
      <c r="F1096" s="614" t="str">
        <f>+F1067</f>
        <v>PROFESIONAL UNIVERSITARIO</v>
      </c>
      <c r="G1096" s="614"/>
      <c r="H1096" s="614"/>
      <c r="I1096" s="614"/>
      <c r="J1096" s="289"/>
      <c r="K1096" s="289"/>
      <c r="L1096" s="289"/>
      <c r="M1096" s="289"/>
      <c r="N1096" s="289"/>
      <c r="O1096" s="289"/>
      <c r="P1096" s="289"/>
      <c r="Q1096" s="289"/>
      <c r="R1096" s="289"/>
      <c r="S1096" s="289"/>
      <c r="T1096" s="289"/>
      <c r="U1096" s="289"/>
      <c r="V1096" s="289"/>
      <c r="W1096" s="289"/>
      <c r="X1096" s="289"/>
      <c r="Y1096" s="289"/>
      <c r="Z1096" s="288"/>
      <c r="AA1096" s="288"/>
      <c r="AB1096" s="288"/>
      <c r="AC1096" s="288"/>
      <c r="AD1096" s="288"/>
      <c r="AE1096" s="288"/>
      <c r="AF1096" s="288"/>
      <c r="AG1096" s="288"/>
      <c r="AH1096" s="288"/>
      <c r="AI1096" s="288"/>
      <c r="AJ1096" s="288"/>
      <c r="AK1096" s="288"/>
      <c r="AL1096" s="288"/>
      <c r="AM1096" s="288"/>
      <c r="AN1096" s="288"/>
      <c r="AO1096" s="288"/>
      <c r="AP1096" s="288"/>
      <c r="AQ1096" s="288"/>
      <c r="AR1096" s="288"/>
      <c r="AS1096" s="288"/>
      <c r="AT1096" s="288"/>
    </row>
    <row r="1097" spans="1:46" ht="15.6" thickTop="1" thickBot="1"/>
    <row r="1098" spans="1:46" ht="21.6" thickTop="1">
      <c r="A1098" s="272" t="s">
        <v>107</v>
      </c>
      <c r="B1098" s="273"/>
      <c r="C1098" s="274"/>
      <c r="D1098" s="275"/>
      <c r="E1098" s="276"/>
      <c r="F1098" s="276"/>
      <c r="G1098" s="277"/>
      <c r="H1098" s="278"/>
      <c r="I1098" s="277"/>
      <c r="J1098" s="279"/>
      <c r="K1098" s="279"/>
      <c r="L1098" s="279"/>
      <c r="M1098" s="279"/>
      <c r="N1098" s="279"/>
      <c r="O1098" s="279"/>
      <c r="P1098" s="279"/>
      <c r="Q1098" s="279"/>
      <c r="R1098" s="279"/>
      <c r="S1098" s="279"/>
      <c r="T1098" s="279"/>
      <c r="U1098" s="279"/>
      <c r="V1098" s="279"/>
      <c r="W1098" s="279"/>
      <c r="X1098" s="279"/>
      <c r="Y1098" s="279"/>
      <c r="Z1098" s="277"/>
      <c r="AA1098" s="277"/>
      <c r="AB1098" s="277"/>
      <c r="AC1098" s="277"/>
      <c r="AD1098" s="277"/>
      <c r="AE1098" s="277"/>
      <c r="AF1098" s="277"/>
      <c r="AG1098" s="277"/>
      <c r="AH1098" s="277"/>
      <c r="AI1098" s="277"/>
      <c r="AJ1098" s="277"/>
      <c r="AK1098" s="277"/>
      <c r="AL1098" s="277"/>
      <c r="AM1098" s="277"/>
      <c r="AN1098" s="277"/>
      <c r="AO1098" s="277"/>
      <c r="AP1098" s="277"/>
      <c r="AQ1098" s="277"/>
      <c r="AR1098" s="277"/>
      <c r="AS1098" s="277"/>
      <c r="AT1098" s="277"/>
    </row>
    <row r="1099" spans="1:46" ht="21">
      <c r="A1099" s="640" t="s">
        <v>109</v>
      </c>
      <c r="B1099" s="640"/>
      <c r="C1099" s="641" t="str">
        <f>+'PRESUPUESTO GENERAL'!B59</f>
        <v>INSTALACIONES HIDRUALICAS</v>
      </c>
      <c r="D1099" s="642"/>
      <c r="E1099" s="643"/>
      <c r="F1099" s="643"/>
      <c r="G1099" s="643"/>
      <c r="H1099" s="643"/>
      <c r="I1099" s="643"/>
      <c r="J1099" s="643"/>
      <c r="K1099" s="643"/>
      <c r="L1099" s="643"/>
      <c r="M1099" s="643"/>
      <c r="N1099" s="643"/>
      <c r="O1099" s="643"/>
      <c r="P1099" s="643"/>
      <c r="Q1099" s="643"/>
      <c r="R1099" s="643"/>
      <c r="S1099" s="643"/>
      <c r="T1099" s="643"/>
      <c r="U1099" s="643"/>
      <c r="V1099" s="643"/>
      <c r="W1099" s="643"/>
      <c r="X1099" s="643"/>
      <c r="Y1099" s="643"/>
      <c r="Z1099" s="643"/>
      <c r="AA1099" s="643"/>
      <c r="AB1099" s="643"/>
      <c r="AC1099" s="643"/>
      <c r="AD1099" s="643"/>
      <c r="AE1099" s="643"/>
      <c r="AF1099" s="644"/>
      <c r="AG1099" s="645" t="s">
        <v>8</v>
      </c>
      <c r="AH1099" s="646"/>
      <c r="AI1099" s="646"/>
      <c r="AJ1099" s="646"/>
      <c r="AK1099" s="646"/>
      <c r="AL1099" s="646"/>
      <c r="AM1099" s="647"/>
      <c r="AN1099" s="648" t="s">
        <v>5</v>
      </c>
      <c r="AO1099" s="649"/>
      <c r="AP1099" s="649"/>
      <c r="AQ1099" s="649"/>
      <c r="AR1099" s="649"/>
      <c r="AS1099" s="649"/>
      <c r="AT1099" s="650"/>
    </row>
    <row r="1100" spans="1:46" ht="21">
      <c r="A1100" s="651" t="s">
        <v>110</v>
      </c>
      <c r="B1100" s="651"/>
      <c r="C1100" s="211">
        <f>+'PRESUPUESTO GENERAL'!A60</f>
        <v>9.1</v>
      </c>
      <c r="D1100" s="652" t="str">
        <f>+'PRESUPUESTO GENERAL'!B60</f>
        <v xml:space="preserve">Red de tubería PVCP de 1/2" </v>
      </c>
      <c r="E1100" s="653"/>
      <c r="F1100" s="653"/>
      <c r="G1100" s="653"/>
      <c r="H1100" s="653"/>
      <c r="I1100" s="653"/>
      <c r="J1100" s="653"/>
      <c r="K1100" s="653"/>
      <c r="L1100" s="653"/>
      <c r="M1100" s="653"/>
      <c r="N1100" s="653"/>
      <c r="O1100" s="653"/>
      <c r="P1100" s="653"/>
      <c r="Q1100" s="653"/>
      <c r="R1100" s="653"/>
      <c r="S1100" s="653"/>
      <c r="T1100" s="653"/>
      <c r="U1100" s="653"/>
      <c r="V1100" s="653"/>
      <c r="W1100" s="653"/>
      <c r="X1100" s="653"/>
      <c r="Y1100" s="653"/>
      <c r="Z1100" s="653"/>
      <c r="AA1100" s="653"/>
      <c r="AB1100" s="653"/>
      <c r="AC1100" s="653"/>
      <c r="AD1100" s="653"/>
      <c r="AE1100" s="653"/>
      <c r="AF1100" s="654"/>
      <c r="AG1100" s="645" t="s">
        <v>111</v>
      </c>
      <c r="AH1100" s="646"/>
      <c r="AI1100" s="646"/>
      <c r="AJ1100" s="646"/>
      <c r="AK1100" s="646"/>
      <c r="AL1100" s="646"/>
      <c r="AM1100" s="647"/>
      <c r="AN1100" s="655">
        <f>+J1114</f>
        <v>58</v>
      </c>
      <c r="AO1100" s="649"/>
      <c r="AP1100" s="649"/>
      <c r="AQ1100" s="649"/>
      <c r="AR1100" s="649"/>
      <c r="AS1100" s="649"/>
      <c r="AT1100" s="650"/>
    </row>
    <row r="1101" spans="1:46" ht="21">
      <c r="A1101" s="213"/>
      <c r="B1101" s="213"/>
      <c r="C1101" s="213"/>
      <c r="D1101" s="213"/>
      <c r="E1101" s="213"/>
      <c r="F1101" s="213"/>
      <c r="G1101" s="213"/>
      <c r="H1101" s="214"/>
      <c r="I1101" s="213"/>
      <c r="J1101" s="213"/>
      <c r="K1101" s="627"/>
      <c r="L1101" s="627"/>
      <c r="M1101" s="627"/>
      <c r="N1101" s="627"/>
      <c r="O1101" s="627"/>
      <c r="P1101" s="627"/>
      <c r="Q1101" s="627"/>
      <c r="R1101" s="627"/>
      <c r="S1101" s="627"/>
      <c r="T1101" s="627"/>
      <c r="U1101" s="627"/>
      <c r="V1101" s="627"/>
      <c r="W1101" s="627"/>
      <c r="X1101" s="627"/>
      <c r="Y1101" s="627"/>
      <c r="Z1101" s="627"/>
      <c r="AA1101" s="628"/>
      <c r="AB1101" s="627"/>
      <c r="AC1101" s="627"/>
      <c r="AD1101" s="627"/>
      <c r="AE1101" s="627"/>
      <c r="AF1101" s="627"/>
      <c r="AG1101" s="627"/>
      <c r="AH1101" s="627"/>
      <c r="AI1101" s="627"/>
      <c r="AJ1101" s="627"/>
      <c r="AK1101" s="627"/>
      <c r="AL1101" s="627"/>
      <c r="AM1101" s="627"/>
      <c r="AN1101" s="627"/>
      <c r="AO1101" s="627"/>
      <c r="AP1101" s="627"/>
      <c r="AQ1101" s="627"/>
      <c r="AR1101" s="627"/>
      <c r="AS1101" s="627"/>
      <c r="AT1101" s="627"/>
    </row>
    <row r="1102" spans="1:46" ht="21">
      <c r="A1102" s="629" t="s">
        <v>112</v>
      </c>
      <c r="B1102" s="610"/>
      <c r="C1102" s="630" t="s">
        <v>113</v>
      </c>
      <c r="D1102" s="630"/>
      <c r="E1102" s="630"/>
      <c r="F1102" s="630"/>
      <c r="G1102" s="630" t="s">
        <v>114</v>
      </c>
      <c r="H1102" s="631" t="s">
        <v>115</v>
      </c>
      <c r="I1102" s="630" t="s">
        <v>116</v>
      </c>
      <c r="J1102" s="630" t="s">
        <v>64</v>
      </c>
      <c r="K1102" s="633"/>
      <c r="L1102" s="633"/>
      <c r="M1102" s="633"/>
      <c r="N1102" s="633"/>
      <c r="O1102" s="633"/>
      <c r="P1102" s="633"/>
      <c r="Q1102" s="633"/>
      <c r="R1102" s="633"/>
      <c r="S1102" s="633"/>
      <c r="T1102" s="633"/>
      <c r="U1102" s="633"/>
      <c r="V1102" s="633"/>
      <c r="W1102" s="633"/>
      <c r="X1102" s="633"/>
      <c r="Y1102" s="633"/>
      <c r="Z1102" s="633"/>
      <c r="AA1102" s="633"/>
      <c r="AB1102" s="633"/>
      <c r="AC1102" s="633"/>
      <c r="AD1102" s="633"/>
      <c r="AE1102" s="633"/>
      <c r="AF1102" s="633"/>
      <c r="AG1102" s="633"/>
      <c r="AH1102" s="633"/>
      <c r="AI1102" s="633"/>
      <c r="AJ1102" s="633"/>
      <c r="AK1102" s="633"/>
      <c r="AL1102" s="633"/>
      <c r="AM1102" s="633"/>
      <c r="AN1102" s="633"/>
      <c r="AO1102" s="633"/>
      <c r="AP1102" s="633"/>
      <c r="AQ1102" s="633"/>
      <c r="AR1102" s="633"/>
      <c r="AS1102" s="633"/>
      <c r="AT1102" s="633"/>
    </row>
    <row r="1103" spans="1:46" ht="21">
      <c r="A1103" s="603"/>
      <c r="B1103" s="604"/>
      <c r="C1103" s="215" t="s">
        <v>117</v>
      </c>
      <c r="D1103" s="215" t="s">
        <v>118</v>
      </c>
      <c r="E1103" s="215" t="s">
        <v>119</v>
      </c>
      <c r="F1103" s="215" t="s">
        <v>120</v>
      </c>
      <c r="G1103" s="630"/>
      <c r="H1103" s="632"/>
      <c r="I1103" s="630"/>
      <c r="J1103" s="630"/>
      <c r="K1103" s="633"/>
      <c r="L1103" s="633"/>
      <c r="M1103" s="633"/>
      <c r="N1103" s="633"/>
      <c r="O1103" s="633"/>
      <c r="P1103" s="633"/>
      <c r="Q1103" s="633"/>
      <c r="R1103" s="633"/>
      <c r="S1103" s="633"/>
      <c r="T1103" s="633"/>
      <c r="U1103" s="633"/>
      <c r="V1103" s="633"/>
      <c r="W1103" s="633"/>
      <c r="X1103" s="633"/>
      <c r="Y1103" s="633"/>
      <c r="Z1103" s="633"/>
      <c r="AA1103" s="633"/>
      <c r="AB1103" s="633"/>
      <c r="AC1103" s="633"/>
      <c r="AD1103" s="633"/>
      <c r="AE1103" s="633"/>
      <c r="AF1103" s="633"/>
      <c r="AG1103" s="633"/>
      <c r="AH1103" s="633"/>
      <c r="AI1103" s="633"/>
      <c r="AJ1103" s="633"/>
      <c r="AK1103" s="633"/>
      <c r="AL1103" s="633"/>
      <c r="AM1103" s="633"/>
      <c r="AN1103" s="633"/>
      <c r="AO1103" s="633"/>
      <c r="AP1103" s="633"/>
      <c r="AQ1103" s="633"/>
      <c r="AR1103" s="633"/>
      <c r="AS1103" s="633"/>
      <c r="AT1103" s="633"/>
    </row>
    <row r="1104" spans="1:46" ht="21">
      <c r="A1104" s="634"/>
      <c r="B1104" s="635"/>
      <c r="C1104" s="638"/>
      <c r="D1104" s="638"/>
      <c r="E1104" s="638"/>
      <c r="F1104" s="638"/>
      <c r="G1104" s="638"/>
      <c r="H1104" s="638"/>
      <c r="I1104" s="638"/>
      <c r="J1104" s="638"/>
      <c r="K1104" s="333"/>
      <c r="L1104" s="334"/>
      <c r="M1104" s="334"/>
      <c r="N1104" s="334"/>
      <c r="O1104" s="334"/>
      <c r="P1104" s="334"/>
      <c r="Q1104" s="334"/>
      <c r="R1104" s="334"/>
      <c r="S1104" s="334"/>
      <c r="T1104" s="334"/>
      <c r="U1104" s="334"/>
      <c r="V1104" s="334"/>
      <c r="W1104" s="334"/>
      <c r="X1104" s="334"/>
      <c r="Y1104" s="334"/>
      <c r="Z1104" s="334"/>
      <c r="AA1104" s="334"/>
      <c r="AB1104" s="334"/>
      <c r="AC1104" s="334"/>
      <c r="AD1104" s="334"/>
      <c r="AE1104" s="334"/>
      <c r="AF1104" s="334"/>
      <c r="AG1104" s="334"/>
      <c r="AH1104" s="334"/>
      <c r="AI1104" s="334"/>
      <c r="AJ1104" s="334"/>
      <c r="AK1104" s="334"/>
      <c r="AL1104" s="334"/>
      <c r="AM1104" s="334"/>
      <c r="AN1104" s="334"/>
      <c r="AO1104" s="334"/>
      <c r="AP1104" s="334"/>
      <c r="AQ1104" s="334"/>
      <c r="AR1104" s="334"/>
      <c r="AS1104" s="334"/>
      <c r="AT1104" s="335"/>
    </row>
    <row r="1105" spans="1:46" ht="21">
      <c r="A1105" s="636"/>
      <c r="B1105" s="637"/>
      <c r="C1105" s="639"/>
      <c r="D1105" s="639"/>
      <c r="E1105" s="639"/>
      <c r="F1105" s="639"/>
      <c r="G1105" s="639"/>
      <c r="H1105" s="639"/>
      <c r="I1105" s="639"/>
      <c r="J1105" s="639"/>
      <c r="K1105" s="333"/>
      <c r="L1105" s="334"/>
      <c r="M1105" s="334"/>
      <c r="N1105" s="334"/>
      <c r="O1105" s="334"/>
      <c r="P1105" s="334"/>
      <c r="Q1105" s="334"/>
      <c r="R1105" s="334"/>
      <c r="S1105" s="334"/>
      <c r="T1105" s="334"/>
      <c r="U1105" s="334"/>
      <c r="V1105" s="334"/>
      <c r="W1105" s="334"/>
      <c r="X1105" s="334"/>
      <c r="Y1105" s="334"/>
      <c r="Z1105" s="334"/>
      <c r="AA1105" s="334"/>
      <c r="AB1105" s="334"/>
      <c r="AC1105" s="334"/>
      <c r="AD1105" s="334"/>
      <c r="AE1105" s="334"/>
      <c r="AF1105" s="334"/>
      <c r="AG1105" s="334"/>
      <c r="AH1105" s="334"/>
      <c r="AI1105" s="334"/>
      <c r="AJ1105" s="334"/>
      <c r="AK1105" s="334"/>
      <c r="AL1105" s="334"/>
      <c r="AM1105" s="334"/>
      <c r="AN1105" s="334"/>
      <c r="AO1105" s="334"/>
      <c r="AP1105" s="334"/>
      <c r="AQ1105" s="334"/>
      <c r="AR1105" s="334"/>
      <c r="AS1105" s="334"/>
      <c r="AT1105" s="335"/>
    </row>
    <row r="1106" spans="1:46" ht="21">
      <c r="A1106" s="656" t="s">
        <v>287</v>
      </c>
      <c r="B1106" s="660"/>
      <c r="C1106" s="620">
        <f>5+8.5+3+3.5+2+5+3.5</f>
        <v>30.5</v>
      </c>
      <c r="D1106" s="620"/>
      <c r="E1106" s="622"/>
      <c r="F1106" s="620"/>
      <c r="G1106" s="661">
        <f>C1106</f>
        <v>30.5</v>
      </c>
      <c r="H1106" s="620">
        <v>1</v>
      </c>
      <c r="I1106" s="620" t="s">
        <v>7</v>
      </c>
      <c r="J1106" s="624">
        <f>G1106*H1106</f>
        <v>30.5</v>
      </c>
      <c r="K1106" s="333"/>
      <c r="L1106" s="334"/>
      <c r="M1106" s="334"/>
      <c r="N1106" s="334"/>
      <c r="O1106" s="412"/>
      <c r="P1106" s="334"/>
      <c r="Q1106" s="334"/>
      <c r="R1106" s="334"/>
      <c r="S1106" s="334"/>
      <c r="T1106" s="334"/>
      <c r="U1106" s="334"/>
      <c r="V1106" s="334"/>
      <c r="W1106" s="334"/>
      <c r="X1106" s="334"/>
      <c r="Y1106" s="334"/>
      <c r="Z1106" s="334"/>
      <c r="AA1106" s="334"/>
      <c r="AB1106" s="334"/>
      <c r="AC1106" s="334"/>
      <c r="AD1106" s="334"/>
      <c r="AE1106" s="334"/>
      <c r="AF1106" s="334"/>
      <c r="AG1106" s="334"/>
      <c r="AH1106" s="334"/>
      <c r="AI1106" s="334"/>
      <c r="AJ1106" s="334"/>
      <c r="AK1106" s="334"/>
      <c r="AL1106" s="334"/>
      <c r="AM1106" s="334"/>
      <c r="AN1106" s="334"/>
      <c r="AO1106" s="334"/>
      <c r="AP1106" s="334"/>
      <c r="AQ1106" s="334"/>
      <c r="AR1106" s="334"/>
      <c r="AS1106" s="334"/>
      <c r="AT1106" s="335"/>
    </row>
    <row r="1107" spans="1:46" ht="21">
      <c r="A1107" s="617"/>
      <c r="B1107" s="618"/>
      <c r="C1107" s="621"/>
      <c r="D1107" s="621"/>
      <c r="E1107" s="623"/>
      <c r="F1107" s="621"/>
      <c r="G1107" s="620"/>
      <c r="H1107" s="621"/>
      <c r="I1107" s="621"/>
      <c r="J1107" s="625"/>
      <c r="K1107" s="333"/>
      <c r="L1107" s="334"/>
      <c r="M1107" s="334"/>
      <c r="N1107" s="334"/>
      <c r="O1107" s="334"/>
      <c r="P1107" s="334"/>
      <c r="Q1107" s="334"/>
      <c r="R1107" s="334"/>
      <c r="S1107" s="334"/>
      <c r="T1107" s="334"/>
      <c r="U1107" s="334"/>
      <c r="V1107" s="334"/>
      <c r="W1107" s="334"/>
      <c r="X1107" s="334"/>
      <c r="Y1107" s="334"/>
      <c r="Z1107" s="334"/>
      <c r="AA1107" s="334"/>
      <c r="AB1107" s="334"/>
      <c r="AC1107" s="334"/>
      <c r="AD1107" s="334"/>
      <c r="AE1107" s="334"/>
      <c r="AF1107" s="334"/>
      <c r="AG1107" s="334"/>
      <c r="AH1107" s="334"/>
      <c r="AI1107" s="334"/>
      <c r="AJ1107" s="334"/>
      <c r="AK1107" s="334"/>
      <c r="AL1107" s="334"/>
      <c r="AM1107" s="334"/>
      <c r="AN1107" s="334"/>
      <c r="AO1107" s="334"/>
      <c r="AP1107" s="334"/>
      <c r="AQ1107" s="334"/>
      <c r="AR1107" s="334"/>
      <c r="AS1107" s="334"/>
      <c r="AT1107" s="335"/>
    </row>
    <row r="1108" spans="1:46" ht="21">
      <c r="A1108" s="656" t="s">
        <v>288</v>
      </c>
      <c r="B1108" s="660"/>
      <c r="C1108" s="620">
        <v>1.1000000000000001</v>
      </c>
      <c r="D1108" s="620"/>
      <c r="E1108" s="622"/>
      <c r="F1108" s="620"/>
      <c r="G1108" s="661">
        <f>+C1108</f>
        <v>1.1000000000000001</v>
      </c>
      <c r="H1108" s="620">
        <v>14</v>
      </c>
      <c r="I1108" s="620" t="s">
        <v>7</v>
      </c>
      <c r="J1108" s="624">
        <f>G1108*H1108</f>
        <v>15.400000000000002</v>
      </c>
      <c r="K1108" s="333"/>
      <c r="L1108" s="334"/>
      <c r="M1108" s="334"/>
      <c r="N1108" s="334"/>
      <c r="O1108" s="334"/>
      <c r="P1108" s="334"/>
      <c r="Q1108" s="334"/>
      <c r="R1108" s="334"/>
      <c r="S1108" s="334"/>
      <c r="T1108" s="334"/>
      <c r="U1108" s="334"/>
      <c r="V1108" s="334"/>
      <c r="W1108" s="334"/>
      <c r="X1108" s="334"/>
      <c r="Y1108" s="334"/>
      <c r="Z1108" s="334"/>
      <c r="AA1108" s="334"/>
      <c r="AB1108" s="334"/>
      <c r="AC1108" s="334"/>
      <c r="AD1108" s="334"/>
      <c r="AE1108" s="334"/>
      <c r="AF1108" s="334"/>
      <c r="AG1108" s="334"/>
      <c r="AH1108" s="334"/>
      <c r="AI1108" s="334"/>
      <c r="AJ1108" s="334"/>
      <c r="AK1108" s="334"/>
      <c r="AL1108" s="334"/>
      <c r="AM1108" s="334"/>
      <c r="AN1108" s="334"/>
      <c r="AO1108" s="334"/>
      <c r="AP1108" s="334"/>
      <c r="AQ1108" s="334"/>
      <c r="AR1108" s="334"/>
      <c r="AS1108" s="334"/>
      <c r="AT1108" s="335"/>
    </row>
    <row r="1109" spans="1:46" ht="21">
      <c r="A1109" s="617"/>
      <c r="B1109" s="618"/>
      <c r="C1109" s="621"/>
      <c r="D1109" s="621"/>
      <c r="E1109" s="623"/>
      <c r="F1109" s="621"/>
      <c r="G1109" s="620"/>
      <c r="H1109" s="621"/>
      <c r="I1109" s="621"/>
      <c r="J1109" s="625"/>
      <c r="K1109" s="333"/>
      <c r="L1109" s="334"/>
      <c r="M1109" s="334"/>
      <c r="N1109" s="334"/>
      <c r="O1109" s="334"/>
      <c r="P1109" s="334"/>
      <c r="Q1109" s="334"/>
      <c r="R1109" s="334"/>
      <c r="S1109" s="334"/>
      <c r="T1109" s="334"/>
      <c r="U1109" s="334"/>
      <c r="V1109" s="334"/>
      <c r="W1109" s="334"/>
      <c r="X1109" s="334"/>
      <c r="Y1109" s="334"/>
      <c r="Z1109" s="334"/>
      <c r="AA1109" s="334"/>
      <c r="AB1109" s="334"/>
      <c r="AC1109" s="334"/>
      <c r="AD1109" s="334"/>
      <c r="AE1109" s="334"/>
      <c r="AF1109" s="334"/>
      <c r="AG1109" s="334"/>
      <c r="AH1109" s="334"/>
      <c r="AI1109" s="334"/>
      <c r="AJ1109" s="334"/>
      <c r="AK1109" s="334"/>
      <c r="AL1109" s="334"/>
      <c r="AM1109" s="334"/>
      <c r="AN1109" s="334"/>
      <c r="AO1109" s="334"/>
      <c r="AP1109" s="334"/>
      <c r="AQ1109" s="334"/>
      <c r="AR1109" s="334"/>
      <c r="AS1109" s="334"/>
      <c r="AT1109" s="335"/>
    </row>
    <row r="1110" spans="1:46" ht="21">
      <c r="A1110" s="656" t="s">
        <v>289</v>
      </c>
      <c r="B1110" s="660"/>
      <c r="C1110" s="661">
        <v>1.1000000000000001</v>
      </c>
      <c r="D1110" s="620"/>
      <c r="E1110" s="622"/>
      <c r="F1110" s="620"/>
      <c r="G1110" s="661">
        <f>+C1110</f>
        <v>1.1000000000000001</v>
      </c>
      <c r="H1110" s="620">
        <v>11</v>
      </c>
      <c r="I1110" s="620" t="s">
        <v>7</v>
      </c>
      <c r="J1110" s="624">
        <f>G1110*H1110</f>
        <v>12.100000000000001</v>
      </c>
      <c r="K1110" s="333"/>
      <c r="L1110" s="334"/>
      <c r="M1110" s="334"/>
      <c r="N1110" s="334"/>
      <c r="O1110" s="334"/>
      <c r="P1110" s="334"/>
      <c r="Q1110" s="334"/>
      <c r="R1110" s="334"/>
      <c r="S1110" s="334"/>
      <c r="T1110" s="334"/>
      <c r="U1110" s="334"/>
      <c r="V1110" s="334"/>
      <c r="W1110" s="334"/>
      <c r="X1110" s="334"/>
      <c r="Y1110" s="334"/>
      <c r="Z1110" s="334"/>
      <c r="AA1110" s="334"/>
      <c r="AB1110" s="334"/>
      <c r="AC1110" s="334"/>
      <c r="AD1110" s="334"/>
      <c r="AE1110" s="334"/>
      <c r="AF1110" s="334"/>
      <c r="AG1110" s="334"/>
      <c r="AH1110" s="334"/>
      <c r="AI1110" s="334"/>
      <c r="AJ1110" s="334"/>
      <c r="AK1110" s="334"/>
      <c r="AL1110" s="334"/>
      <c r="AM1110" s="334"/>
      <c r="AN1110" s="334"/>
      <c r="AO1110" s="334"/>
      <c r="AP1110" s="334"/>
      <c r="AQ1110" s="334"/>
      <c r="AR1110" s="334"/>
      <c r="AS1110" s="334"/>
      <c r="AT1110" s="335"/>
    </row>
    <row r="1111" spans="1:46" ht="21">
      <c r="A1111" s="617"/>
      <c r="B1111" s="618"/>
      <c r="C1111" s="620"/>
      <c r="D1111" s="621"/>
      <c r="E1111" s="623"/>
      <c r="F1111" s="621"/>
      <c r="G1111" s="620"/>
      <c r="H1111" s="621"/>
      <c r="I1111" s="621"/>
      <c r="J1111" s="625"/>
      <c r="K1111" s="333"/>
      <c r="L1111" s="334"/>
      <c r="M1111" s="334"/>
      <c r="N1111" s="334"/>
      <c r="O1111" s="334"/>
      <c r="P1111" s="334"/>
      <c r="Q1111" s="334"/>
      <c r="R1111" s="334"/>
      <c r="S1111" s="334"/>
      <c r="T1111" s="334"/>
      <c r="U1111" s="334"/>
      <c r="V1111" s="334"/>
      <c r="W1111" s="334"/>
      <c r="X1111" s="334"/>
      <c r="Y1111" s="334"/>
      <c r="Z1111" s="334"/>
      <c r="AA1111" s="334"/>
      <c r="AB1111" s="334"/>
      <c r="AC1111" s="334"/>
      <c r="AD1111" s="334"/>
      <c r="AE1111" s="334"/>
      <c r="AF1111" s="334"/>
      <c r="AG1111" s="334"/>
      <c r="AH1111" s="334"/>
      <c r="AI1111" s="334"/>
      <c r="AJ1111" s="334"/>
      <c r="AK1111" s="334"/>
      <c r="AL1111" s="334"/>
      <c r="AM1111" s="334"/>
      <c r="AN1111" s="334"/>
      <c r="AO1111" s="334"/>
      <c r="AP1111" s="334"/>
      <c r="AQ1111" s="334"/>
      <c r="AR1111" s="334"/>
      <c r="AS1111" s="334"/>
      <c r="AT1111" s="335"/>
    </row>
    <row r="1112" spans="1:46" ht="21">
      <c r="A1112" s="656"/>
      <c r="B1112" s="660"/>
      <c r="C1112" s="661"/>
      <c r="D1112" s="620"/>
      <c r="E1112" s="622"/>
      <c r="F1112" s="620"/>
      <c r="G1112" s="661"/>
      <c r="H1112" s="620"/>
      <c r="I1112" s="620"/>
      <c r="J1112" s="624"/>
      <c r="K1112" s="333"/>
      <c r="L1112" s="334"/>
      <c r="M1112" s="334"/>
      <c r="N1112" s="334"/>
      <c r="O1112" s="334"/>
      <c r="P1112" s="334"/>
      <c r="Q1112" s="334"/>
      <c r="R1112" s="334"/>
      <c r="S1112" s="334"/>
      <c r="T1112" s="334"/>
      <c r="U1112" s="334"/>
      <c r="V1112" s="334"/>
      <c r="W1112" s="334"/>
      <c r="X1112" s="334"/>
      <c r="Y1112" s="334"/>
      <c r="Z1112" s="334"/>
      <c r="AA1112" s="334"/>
      <c r="AB1112" s="334"/>
      <c r="AC1112" s="334"/>
      <c r="AD1112" s="334"/>
      <c r="AE1112" s="334"/>
      <c r="AF1112" s="334"/>
      <c r="AG1112" s="334"/>
      <c r="AH1112" s="334"/>
      <c r="AI1112" s="334"/>
      <c r="AJ1112" s="334"/>
      <c r="AK1112" s="334"/>
      <c r="AL1112" s="334"/>
      <c r="AM1112" s="334"/>
      <c r="AN1112" s="334"/>
      <c r="AO1112" s="334"/>
      <c r="AP1112" s="334"/>
      <c r="AQ1112" s="334"/>
      <c r="AR1112" s="334"/>
      <c r="AS1112" s="334"/>
      <c r="AT1112" s="335"/>
    </row>
    <row r="1113" spans="1:46" ht="21">
      <c r="A1113" s="617"/>
      <c r="B1113" s="618"/>
      <c r="C1113" s="620"/>
      <c r="D1113" s="621"/>
      <c r="E1113" s="623"/>
      <c r="F1113" s="621"/>
      <c r="G1113" s="620"/>
      <c r="H1113" s="621"/>
      <c r="I1113" s="621"/>
      <c r="J1113" s="625"/>
      <c r="K1113" s="333"/>
      <c r="L1113" s="334"/>
      <c r="M1113" s="334"/>
      <c r="N1113" s="334"/>
      <c r="O1113" s="334"/>
      <c r="P1113" s="334"/>
      <c r="Q1113" s="334"/>
      <c r="R1113" s="334"/>
      <c r="S1113" s="334"/>
      <c r="T1113" s="334"/>
      <c r="U1113" s="334"/>
      <c r="V1113" s="334"/>
      <c r="W1113" s="334"/>
      <c r="X1113" s="334"/>
      <c r="Y1113" s="334"/>
      <c r="Z1113" s="334"/>
      <c r="AA1113" s="334"/>
      <c r="AB1113" s="334"/>
      <c r="AC1113" s="334"/>
      <c r="AD1113" s="334"/>
      <c r="AE1113" s="334"/>
      <c r="AF1113" s="334"/>
      <c r="AG1113" s="334"/>
      <c r="AH1113" s="334"/>
      <c r="AI1113" s="334"/>
      <c r="AJ1113" s="334"/>
      <c r="AK1113" s="334"/>
      <c r="AL1113" s="334"/>
      <c r="AM1113" s="334"/>
      <c r="AN1113" s="334"/>
      <c r="AO1113" s="334"/>
      <c r="AP1113" s="334"/>
      <c r="AQ1113" s="334"/>
      <c r="AR1113" s="334"/>
      <c r="AS1113" s="334"/>
      <c r="AT1113" s="335"/>
    </row>
    <row r="1114" spans="1:46" ht="21">
      <c r="A1114" s="283"/>
      <c r="B1114" s="225"/>
      <c r="C1114" s="225"/>
      <c r="D1114" s="225"/>
      <c r="E1114" s="226" t="s">
        <v>121</v>
      </c>
      <c r="F1114" s="227">
        <v>2</v>
      </c>
      <c r="G1114" s="228" t="s">
        <v>122</v>
      </c>
      <c r="H1114" s="229"/>
      <c r="I1114" s="230" t="s">
        <v>64</v>
      </c>
      <c r="J1114" s="231">
        <f>ROUND(SUM(J1106:J1111),F1114)</f>
        <v>58</v>
      </c>
      <c r="K1114" s="336"/>
      <c r="L1114" s="337"/>
      <c r="M1114" s="337"/>
      <c r="N1114" s="337"/>
      <c r="O1114" s="337"/>
      <c r="P1114" s="337"/>
      <c r="Q1114" s="334"/>
      <c r="R1114" s="334"/>
      <c r="S1114" s="334"/>
      <c r="T1114" s="334"/>
      <c r="U1114" s="334"/>
      <c r="V1114" s="334"/>
      <c r="W1114" s="334"/>
      <c r="X1114" s="334"/>
      <c r="Y1114" s="334"/>
      <c r="Z1114" s="334"/>
      <c r="AA1114" s="334"/>
      <c r="AB1114" s="334"/>
      <c r="AC1114" s="334"/>
      <c r="AD1114" s="334"/>
      <c r="AE1114" s="334"/>
      <c r="AF1114" s="334"/>
      <c r="AG1114" s="334"/>
      <c r="AH1114" s="334"/>
      <c r="AI1114" s="334"/>
      <c r="AJ1114" s="334"/>
      <c r="AK1114" s="334"/>
      <c r="AL1114" s="334"/>
      <c r="AM1114" s="334"/>
      <c r="AN1114" s="334"/>
      <c r="AO1114" s="334"/>
      <c r="AP1114" s="334"/>
      <c r="AQ1114" s="334"/>
      <c r="AR1114" s="334"/>
      <c r="AS1114" s="334"/>
      <c r="AT1114" s="335"/>
    </row>
    <row r="1115" spans="1:46" ht="21">
      <c r="A1115" s="284"/>
      <c r="B1115" s="233"/>
      <c r="C1115" s="233"/>
      <c r="D1115" s="233"/>
      <c r="E1115" s="233"/>
      <c r="F1115" s="233"/>
      <c r="G1115" s="233"/>
      <c r="H1115" s="233"/>
      <c r="I1115" s="234"/>
      <c r="J1115" s="233"/>
      <c r="K1115" s="329"/>
      <c r="L1115" s="339"/>
      <c r="M1115" s="339"/>
      <c r="N1115" s="339"/>
      <c r="O1115" s="339"/>
      <c r="P1115" s="339"/>
      <c r="Q1115" s="340"/>
      <c r="R1115" s="340"/>
      <c r="S1115" s="340"/>
      <c r="T1115" s="340"/>
      <c r="U1115" s="340"/>
      <c r="V1115" s="340"/>
      <c r="W1115" s="340"/>
      <c r="X1115" s="340"/>
      <c r="Y1115" s="340"/>
      <c r="Z1115" s="340"/>
      <c r="AA1115" s="340"/>
      <c r="AB1115" s="340"/>
      <c r="AC1115" s="340"/>
      <c r="AD1115" s="340"/>
      <c r="AE1115" s="340"/>
      <c r="AF1115" s="340"/>
      <c r="AG1115" s="340"/>
      <c r="AH1115" s="340"/>
      <c r="AI1115" s="340"/>
      <c r="AJ1115" s="340"/>
      <c r="AK1115" s="340"/>
      <c r="AL1115" s="340"/>
      <c r="AM1115" s="340"/>
      <c r="AN1115" s="340"/>
      <c r="AO1115" s="340"/>
      <c r="AP1115" s="340"/>
      <c r="AQ1115" s="340"/>
      <c r="AR1115" s="340"/>
      <c r="AS1115" s="340"/>
      <c r="AT1115" s="341"/>
    </row>
    <row r="1116" spans="1:46" ht="21">
      <c r="A1116" s="603"/>
      <c r="B1116" s="604"/>
      <c r="C1116" s="604"/>
      <c r="D1116" s="604"/>
      <c r="E1116" s="604"/>
      <c r="F1116" s="604"/>
      <c r="G1116" s="604"/>
      <c r="H1116" s="604"/>
      <c r="I1116" s="604"/>
      <c r="J1116" s="235"/>
      <c r="K1116" s="329"/>
      <c r="L1116" s="339"/>
      <c r="M1116" s="339"/>
      <c r="N1116" s="339"/>
      <c r="O1116" s="339"/>
      <c r="P1116" s="339"/>
      <c r="Q1116" s="340"/>
      <c r="R1116" s="340"/>
      <c r="S1116" s="340"/>
      <c r="T1116" s="340"/>
      <c r="U1116" s="340"/>
      <c r="V1116" s="340"/>
      <c r="W1116" s="340"/>
      <c r="X1116" s="340"/>
      <c r="Y1116" s="340"/>
      <c r="Z1116" s="340"/>
      <c r="AA1116" s="340"/>
      <c r="AB1116" s="340"/>
      <c r="AC1116" s="340"/>
      <c r="AD1116" s="340"/>
      <c r="AE1116" s="340"/>
      <c r="AF1116" s="340"/>
      <c r="AG1116" s="340"/>
      <c r="AH1116" s="340"/>
      <c r="AI1116" s="340"/>
      <c r="AJ1116" s="340"/>
      <c r="AK1116" s="340"/>
      <c r="AL1116" s="340"/>
      <c r="AM1116" s="340"/>
      <c r="AN1116" s="340"/>
      <c r="AO1116" s="340"/>
      <c r="AP1116" s="340"/>
      <c r="AQ1116" s="340"/>
      <c r="AR1116" s="340"/>
      <c r="AS1116" s="340"/>
      <c r="AT1116" s="341"/>
    </row>
    <row r="1117" spans="1:46" ht="42">
      <c r="A1117" s="285" t="s">
        <v>123</v>
      </c>
      <c r="B1117" s="605"/>
      <c r="C1117" s="605"/>
      <c r="D1117" s="605"/>
      <c r="E1117" s="605"/>
      <c r="F1117" s="605"/>
      <c r="G1117" s="605"/>
      <c r="H1117" s="605"/>
      <c r="I1117" s="605"/>
      <c r="J1117" s="605"/>
      <c r="K1117" s="605"/>
      <c r="L1117" s="605"/>
      <c r="M1117" s="605"/>
      <c r="N1117" s="605"/>
      <c r="O1117" s="605"/>
      <c r="P1117" s="605"/>
      <c r="Q1117" s="605"/>
      <c r="R1117" s="605"/>
      <c r="S1117" s="605"/>
      <c r="T1117" s="605"/>
      <c r="U1117" s="605"/>
      <c r="V1117" s="605"/>
      <c r="W1117" s="605"/>
      <c r="X1117" s="605"/>
      <c r="Y1117" s="605"/>
      <c r="Z1117" s="605"/>
      <c r="AA1117" s="605"/>
      <c r="AB1117" s="605"/>
      <c r="AC1117" s="605"/>
      <c r="AD1117" s="605"/>
      <c r="AE1117" s="605"/>
      <c r="AF1117" s="605"/>
      <c r="AG1117" s="605"/>
      <c r="AH1117" s="605"/>
      <c r="AI1117" s="605"/>
      <c r="AJ1117" s="605"/>
      <c r="AK1117" s="605"/>
      <c r="AL1117" s="605"/>
      <c r="AM1117" s="605"/>
      <c r="AN1117" s="605"/>
      <c r="AO1117" s="605"/>
      <c r="AP1117" s="605"/>
      <c r="AQ1117" s="605"/>
      <c r="AR1117" s="605"/>
      <c r="AS1117" s="605"/>
      <c r="AT1117" s="237"/>
    </row>
    <row r="1118" spans="1:46" ht="21">
      <c r="A1118" s="286"/>
      <c r="B1118" s="606"/>
      <c r="C1118" s="606"/>
      <c r="D1118" s="606"/>
      <c r="E1118" s="606"/>
      <c r="F1118" s="606"/>
      <c r="G1118" s="606"/>
      <c r="H1118" s="606"/>
      <c r="I1118" s="606"/>
      <c r="J1118" s="606"/>
      <c r="K1118" s="606"/>
      <c r="L1118" s="606"/>
      <c r="M1118" s="606"/>
      <c r="N1118" s="606"/>
      <c r="O1118" s="606"/>
      <c r="P1118" s="606"/>
      <c r="Q1118" s="606"/>
      <c r="R1118" s="606"/>
      <c r="S1118" s="606"/>
      <c r="T1118" s="606"/>
      <c r="U1118" s="606"/>
      <c r="V1118" s="606"/>
      <c r="W1118" s="606"/>
      <c r="X1118" s="606"/>
      <c r="Y1118" s="606"/>
      <c r="Z1118" s="606"/>
      <c r="AA1118" s="606"/>
      <c r="AB1118" s="606"/>
      <c r="AC1118" s="606"/>
      <c r="AD1118" s="606"/>
      <c r="AE1118" s="606"/>
      <c r="AF1118" s="606"/>
      <c r="AG1118" s="606"/>
      <c r="AH1118" s="606"/>
      <c r="AI1118" s="606"/>
      <c r="AJ1118" s="606"/>
      <c r="AK1118" s="606"/>
      <c r="AL1118" s="606"/>
      <c r="AM1118" s="606"/>
      <c r="AN1118" s="606"/>
      <c r="AO1118" s="606"/>
      <c r="AP1118" s="606"/>
      <c r="AQ1118" s="606"/>
      <c r="AR1118" s="606"/>
      <c r="AS1118" s="606"/>
      <c r="AT1118" s="239"/>
    </row>
    <row r="1119" spans="1:46" ht="21">
      <c r="A1119" s="287"/>
      <c r="B1119" s="607"/>
      <c r="C1119" s="607"/>
      <c r="D1119" s="607"/>
      <c r="E1119" s="607"/>
      <c r="F1119" s="607"/>
      <c r="G1119" s="607"/>
      <c r="H1119" s="607"/>
      <c r="I1119" s="607"/>
      <c r="J1119" s="607"/>
      <c r="K1119" s="607"/>
      <c r="L1119" s="607"/>
      <c r="M1119" s="607"/>
      <c r="N1119" s="607"/>
      <c r="O1119" s="607"/>
      <c r="P1119" s="607"/>
      <c r="Q1119" s="607"/>
      <c r="R1119" s="607"/>
      <c r="S1119" s="607"/>
      <c r="T1119" s="607"/>
      <c r="U1119" s="607"/>
      <c r="V1119" s="607"/>
      <c r="W1119" s="607"/>
      <c r="X1119" s="607"/>
      <c r="Y1119" s="607"/>
      <c r="Z1119" s="607"/>
      <c r="AA1119" s="607"/>
      <c r="AB1119" s="607"/>
      <c r="AC1119" s="607"/>
      <c r="AD1119" s="607"/>
      <c r="AE1119" s="241"/>
      <c r="AF1119" s="608" t="str">
        <f t="shared" ref="AF1119" si="80">"Item    " &amp; C1100 &amp; "    Página   1   de   1  "</f>
        <v xml:space="preserve">Item    9,1    Página   1   de   1  </v>
      </c>
      <c r="AG1119" s="609"/>
      <c r="AH1119" s="609"/>
      <c r="AI1119" s="609"/>
      <c r="AJ1119" s="609"/>
      <c r="AK1119" s="609"/>
      <c r="AL1119" s="609"/>
      <c r="AM1119" s="609"/>
      <c r="AN1119" s="609"/>
      <c r="AO1119" s="609"/>
      <c r="AP1119" s="609"/>
      <c r="AQ1119" s="609"/>
      <c r="AR1119" s="609"/>
      <c r="AS1119" s="609"/>
      <c r="AT1119" s="609"/>
    </row>
    <row r="1120" spans="1:46" ht="21">
      <c r="A1120" s="233"/>
      <c r="B1120" s="233"/>
      <c r="C1120" s="233"/>
      <c r="D1120" s="233"/>
      <c r="E1120" s="610" t="s">
        <v>75</v>
      </c>
      <c r="F1120" s="610"/>
      <c r="G1120" s="233"/>
      <c r="H1120" s="242"/>
      <c r="I1120" s="233"/>
      <c r="J1120" s="233"/>
      <c r="K1120" s="233"/>
      <c r="L1120" s="233"/>
      <c r="M1120" s="233"/>
      <c r="N1120" s="233"/>
      <c r="O1120" s="233"/>
      <c r="P1120" s="233"/>
      <c r="Q1120" s="233"/>
      <c r="R1120" s="233"/>
      <c r="S1120" s="233"/>
      <c r="T1120" s="233"/>
      <c r="U1120" s="233"/>
      <c r="V1120" s="233"/>
      <c r="W1120" s="233"/>
      <c r="X1120" s="233"/>
      <c r="Y1120" s="233"/>
      <c r="Z1120" s="233"/>
      <c r="AA1120" s="233"/>
      <c r="AB1120" s="233"/>
      <c r="AC1120" s="233"/>
      <c r="AD1120" s="233"/>
      <c r="AE1120" s="233"/>
      <c r="AF1120" s="233"/>
      <c r="AG1120" s="233"/>
      <c r="AH1120" s="233"/>
      <c r="AI1120" s="233"/>
      <c r="AJ1120" s="233"/>
      <c r="AK1120" s="242"/>
      <c r="AL1120" s="242"/>
      <c r="AM1120" s="242"/>
      <c r="AN1120" s="242"/>
      <c r="AO1120" s="242"/>
      <c r="AP1120" s="242"/>
      <c r="AQ1120" s="242"/>
      <c r="AR1120" s="242"/>
      <c r="AS1120" s="242"/>
      <c r="AT1120" s="242"/>
    </row>
    <row r="1121" spans="1:46" ht="21">
      <c r="A1121" s="233"/>
      <c r="B1121" s="233"/>
      <c r="C1121" s="233"/>
      <c r="D1121" s="233"/>
      <c r="E1121" s="233"/>
      <c r="F1121" s="233"/>
      <c r="G1121" s="233"/>
      <c r="H1121" s="242"/>
      <c r="I1121" s="233"/>
      <c r="J1121" s="233"/>
      <c r="K1121" s="233"/>
      <c r="L1121" s="233"/>
      <c r="M1121" s="233"/>
      <c r="N1121" s="233"/>
      <c r="O1121" s="233"/>
      <c r="P1121" s="233"/>
      <c r="Q1121" s="233"/>
      <c r="R1121" s="233"/>
      <c r="S1121" s="233"/>
      <c r="T1121" s="233"/>
      <c r="U1121" s="233"/>
      <c r="V1121" s="233"/>
      <c r="W1121" s="233"/>
      <c r="X1121" s="233"/>
      <c r="Y1121" s="233"/>
      <c r="Z1121" s="233"/>
      <c r="AA1121" s="233"/>
      <c r="AB1121" s="233"/>
      <c r="AC1121" s="233"/>
      <c r="AD1121" s="233"/>
      <c r="AE1121" s="233"/>
      <c r="AF1121" s="233"/>
      <c r="AG1121" s="233"/>
      <c r="AH1121" s="233"/>
      <c r="AI1121" s="233"/>
      <c r="AJ1121" s="233"/>
      <c r="AK1121" s="242"/>
      <c r="AL1121" s="242"/>
      <c r="AM1121" s="242"/>
      <c r="AN1121" s="242"/>
      <c r="AO1121" s="242"/>
      <c r="AP1121" s="242"/>
      <c r="AQ1121" s="242"/>
      <c r="AR1121" s="242"/>
      <c r="AS1121" s="242"/>
      <c r="AT1121" s="242"/>
    </row>
    <row r="1122" spans="1:46" ht="21">
      <c r="A1122" s="233"/>
      <c r="B1122" s="233"/>
      <c r="C1122" s="233"/>
      <c r="D1122" s="233"/>
      <c r="E1122" s="233"/>
      <c r="F1122" s="233"/>
      <c r="G1122" s="233"/>
      <c r="H1122" s="242"/>
      <c r="I1122" s="233"/>
      <c r="J1122" s="233"/>
      <c r="K1122" s="233"/>
      <c r="L1122" s="233"/>
      <c r="M1122" s="233"/>
      <c r="N1122" s="233"/>
      <c r="O1122" s="233"/>
      <c r="P1122" s="233"/>
      <c r="Q1122" s="233"/>
      <c r="R1122" s="233"/>
      <c r="S1122" s="233"/>
      <c r="T1122" s="233"/>
      <c r="U1122" s="233"/>
      <c r="V1122" s="233"/>
      <c r="W1122" s="233"/>
      <c r="X1122" s="233"/>
      <c r="Y1122" s="233"/>
      <c r="Z1122" s="233"/>
      <c r="AA1122" s="233"/>
      <c r="AB1122" s="233"/>
      <c r="AC1122" s="233"/>
      <c r="AD1122" s="233"/>
      <c r="AE1122" s="233"/>
      <c r="AF1122" s="233"/>
      <c r="AG1122" s="233"/>
      <c r="AH1122" s="233"/>
      <c r="AI1122" s="233"/>
      <c r="AJ1122" s="233"/>
      <c r="AK1122" s="242"/>
      <c r="AL1122" s="242"/>
      <c r="AM1122" s="242"/>
      <c r="AN1122" s="242"/>
      <c r="AO1122" s="242"/>
      <c r="AP1122" s="242"/>
      <c r="AQ1122" s="242"/>
      <c r="AR1122" s="242"/>
      <c r="AS1122" s="242"/>
      <c r="AT1122" s="242"/>
    </row>
    <row r="1123" spans="1:46" ht="21">
      <c r="A1123" s="244"/>
      <c r="B1123" s="244"/>
      <c r="C1123" s="245"/>
      <c r="D1123" s="246"/>
      <c r="E1123" s="247"/>
      <c r="F1123" s="248"/>
      <c r="G1123" s="248"/>
      <c r="H1123" s="249"/>
      <c r="I1123" s="248"/>
      <c r="J1123" s="244"/>
      <c r="K1123" s="244"/>
      <c r="L1123" s="244"/>
      <c r="M1123" s="244"/>
      <c r="N1123" s="244"/>
      <c r="O1123" s="244"/>
      <c r="P1123" s="244"/>
      <c r="Q1123" s="244"/>
      <c r="R1123" s="244"/>
      <c r="S1123" s="244"/>
      <c r="T1123" s="244"/>
      <c r="U1123" s="244"/>
      <c r="V1123" s="244"/>
      <c r="W1123" s="244"/>
      <c r="X1123" s="244"/>
      <c r="Y1123" s="244"/>
      <c r="Z1123" s="244"/>
      <c r="AA1123" s="244"/>
      <c r="AB1123" s="244"/>
      <c r="AC1123" s="244"/>
      <c r="AD1123" s="244"/>
      <c r="AE1123" s="244"/>
      <c r="AF1123" s="244"/>
      <c r="AG1123" s="244"/>
      <c r="AH1123" s="244"/>
      <c r="AI1123" s="244"/>
      <c r="AJ1123" s="244"/>
      <c r="AK1123" s="250"/>
      <c r="AL1123" s="250"/>
      <c r="AM1123" s="250"/>
      <c r="AN1123" s="250"/>
      <c r="AO1123" s="250"/>
      <c r="AP1123" s="250"/>
      <c r="AQ1123" s="250"/>
      <c r="AR1123" s="250"/>
      <c r="AS1123" s="250"/>
      <c r="AT1123" s="250"/>
    </row>
    <row r="1124" spans="1:46" ht="21">
      <c r="A1124" s="244"/>
      <c r="B1124" s="611"/>
      <c r="C1124" s="611"/>
      <c r="D1124" s="611"/>
      <c r="E1124" s="251"/>
      <c r="F1124" s="659" t="str">
        <f>+F1095</f>
        <v>ARQ. ANTONIO RUIZ TOVAR</v>
      </c>
      <c r="G1124" s="659"/>
      <c r="H1124" s="659"/>
      <c r="I1124" s="659"/>
      <c r="J1124" s="252"/>
      <c r="K1124" s="252"/>
      <c r="L1124" s="252"/>
      <c r="M1124" s="252"/>
      <c r="N1124" s="252"/>
      <c r="O1124" s="252"/>
      <c r="P1124" s="252"/>
      <c r="Q1124" s="252"/>
      <c r="R1124" s="252"/>
      <c r="S1124" s="252"/>
      <c r="T1124" s="252"/>
      <c r="U1124" s="252"/>
      <c r="V1124" s="252"/>
      <c r="W1124" s="252"/>
      <c r="X1124" s="252"/>
      <c r="Y1124" s="252"/>
      <c r="Z1124" s="244"/>
      <c r="AA1124" s="244"/>
      <c r="AB1124" s="244"/>
      <c r="AC1124" s="244"/>
      <c r="AD1124" s="244"/>
      <c r="AE1124" s="244"/>
      <c r="AF1124" s="244"/>
      <c r="AG1124" s="244"/>
      <c r="AH1124" s="244"/>
      <c r="AI1124" s="244"/>
      <c r="AJ1124" s="244"/>
      <c r="AK1124" s="244"/>
      <c r="AL1124" s="244"/>
      <c r="AM1124" s="244"/>
      <c r="AN1124" s="244"/>
      <c r="AO1124" s="244"/>
      <c r="AP1124" s="244"/>
      <c r="AQ1124" s="244"/>
      <c r="AR1124" s="244"/>
      <c r="AS1124" s="244"/>
      <c r="AT1124" s="244"/>
    </row>
    <row r="1125" spans="1:46" ht="21.6" thickBot="1">
      <c r="A1125" s="288"/>
      <c r="B1125" s="613"/>
      <c r="C1125" s="613"/>
      <c r="D1125" s="613"/>
      <c r="E1125" s="613"/>
      <c r="F1125" s="614" t="str">
        <f>+F1096</f>
        <v>PROFESIONAL UNIVERSITARIO</v>
      </c>
      <c r="G1125" s="614"/>
      <c r="H1125" s="614"/>
      <c r="I1125" s="614"/>
      <c r="J1125" s="289"/>
      <c r="K1125" s="289"/>
      <c r="L1125" s="289"/>
      <c r="M1125" s="289"/>
      <c r="N1125" s="289"/>
      <c r="O1125" s="289"/>
      <c r="P1125" s="289"/>
      <c r="Q1125" s="289"/>
      <c r="R1125" s="289"/>
      <c r="S1125" s="289"/>
      <c r="T1125" s="289"/>
      <c r="U1125" s="289"/>
      <c r="V1125" s="289"/>
      <c r="W1125" s="289"/>
      <c r="X1125" s="289"/>
      <c r="Y1125" s="289"/>
      <c r="Z1125" s="288"/>
      <c r="AA1125" s="288"/>
      <c r="AB1125" s="288"/>
      <c r="AC1125" s="288"/>
      <c r="AD1125" s="288"/>
      <c r="AE1125" s="288"/>
      <c r="AF1125" s="288"/>
      <c r="AG1125" s="288"/>
      <c r="AH1125" s="288"/>
      <c r="AI1125" s="288"/>
      <c r="AJ1125" s="288"/>
      <c r="AK1125" s="288"/>
      <c r="AL1125" s="288"/>
      <c r="AM1125" s="288"/>
      <c r="AN1125" s="288"/>
      <c r="AO1125" s="288"/>
      <c r="AP1125" s="288"/>
      <c r="AQ1125" s="288"/>
      <c r="AR1125" s="288"/>
      <c r="AS1125" s="288"/>
      <c r="AT1125" s="288"/>
    </row>
    <row r="1126" spans="1:46" ht="15.6" thickTop="1" thickBot="1"/>
    <row r="1127" spans="1:46" ht="21.6" thickTop="1">
      <c r="A1127" s="272" t="s">
        <v>107</v>
      </c>
      <c r="B1127" s="273"/>
      <c r="C1127" s="274"/>
      <c r="D1127" s="275"/>
      <c r="E1127" s="276"/>
      <c r="F1127" s="276"/>
      <c r="G1127" s="277"/>
      <c r="H1127" s="278"/>
      <c r="I1127" s="277"/>
      <c r="J1127" s="279"/>
      <c r="K1127" s="279"/>
      <c r="L1127" s="279"/>
      <c r="M1127" s="279"/>
      <c r="N1127" s="279"/>
      <c r="O1127" s="279"/>
      <c r="P1127" s="279"/>
      <c r="Q1127" s="279"/>
      <c r="R1127" s="279"/>
      <c r="S1127" s="279"/>
      <c r="T1127" s="279"/>
      <c r="U1127" s="279"/>
      <c r="V1127" s="279"/>
      <c r="W1127" s="279"/>
      <c r="X1127" s="279"/>
      <c r="Y1127" s="279"/>
      <c r="Z1127" s="277"/>
      <c r="AA1127" s="277"/>
      <c r="AB1127" s="277"/>
      <c r="AC1127" s="277"/>
      <c r="AD1127" s="277"/>
      <c r="AE1127" s="277"/>
      <c r="AF1127" s="277"/>
      <c r="AG1127" s="277"/>
      <c r="AH1127" s="277"/>
      <c r="AI1127" s="277"/>
      <c r="AJ1127" s="277"/>
      <c r="AK1127" s="277"/>
      <c r="AL1127" s="277"/>
      <c r="AM1127" s="277"/>
      <c r="AN1127" s="277"/>
      <c r="AO1127" s="277"/>
      <c r="AP1127" s="277"/>
      <c r="AQ1127" s="277"/>
      <c r="AR1127" s="277"/>
      <c r="AS1127" s="277"/>
      <c r="AT1127" s="277"/>
    </row>
    <row r="1128" spans="1:46" ht="21">
      <c r="A1128" s="640" t="s">
        <v>109</v>
      </c>
      <c r="B1128" s="640"/>
      <c r="C1128" s="641" t="str">
        <f>+'PRESUPUESTO GENERAL'!B59</f>
        <v>INSTALACIONES HIDRUALICAS</v>
      </c>
      <c r="D1128" s="642"/>
      <c r="E1128" s="643"/>
      <c r="F1128" s="643"/>
      <c r="G1128" s="643"/>
      <c r="H1128" s="643"/>
      <c r="I1128" s="643"/>
      <c r="J1128" s="643"/>
      <c r="K1128" s="643"/>
      <c r="L1128" s="643"/>
      <c r="M1128" s="643"/>
      <c r="N1128" s="643"/>
      <c r="O1128" s="643"/>
      <c r="P1128" s="643"/>
      <c r="Q1128" s="643"/>
      <c r="R1128" s="643"/>
      <c r="S1128" s="643"/>
      <c r="T1128" s="643"/>
      <c r="U1128" s="643"/>
      <c r="V1128" s="643"/>
      <c r="W1128" s="643"/>
      <c r="X1128" s="643"/>
      <c r="Y1128" s="643"/>
      <c r="Z1128" s="643"/>
      <c r="AA1128" s="643"/>
      <c r="AB1128" s="643"/>
      <c r="AC1128" s="643"/>
      <c r="AD1128" s="643"/>
      <c r="AE1128" s="643"/>
      <c r="AF1128" s="644"/>
      <c r="AG1128" s="645" t="s">
        <v>8</v>
      </c>
      <c r="AH1128" s="646"/>
      <c r="AI1128" s="646"/>
      <c r="AJ1128" s="646"/>
      <c r="AK1128" s="646"/>
      <c r="AL1128" s="646"/>
      <c r="AM1128" s="647"/>
      <c r="AN1128" s="648" t="s">
        <v>2</v>
      </c>
      <c r="AO1128" s="649"/>
      <c r="AP1128" s="649"/>
      <c r="AQ1128" s="649"/>
      <c r="AR1128" s="649"/>
      <c r="AS1128" s="649"/>
      <c r="AT1128" s="650"/>
    </row>
    <row r="1129" spans="1:46" ht="21">
      <c r="A1129" s="651" t="s">
        <v>110</v>
      </c>
      <c r="B1129" s="651"/>
      <c r="C1129" s="211">
        <f>+'PRESUPUESTO GENERAL'!A61</f>
        <v>9.1999999999999993</v>
      </c>
      <c r="D1129" s="652" t="str">
        <f>+'PRESUPUESTO GENERAL'!B61</f>
        <v>Puntos hidráulicos de 1/2"</v>
      </c>
      <c r="E1129" s="653"/>
      <c r="F1129" s="653"/>
      <c r="G1129" s="653"/>
      <c r="H1129" s="653"/>
      <c r="I1129" s="653"/>
      <c r="J1129" s="653"/>
      <c r="K1129" s="653"/>
      <c r="L1129" s="653"/>
      <c r="M1129" s="653"/>
      <c r="N1129" s="653"/>
      <c r="O1129" s="653"/>
      <c r="P1129" s="653"/>
      <c r="Q1129" s="653"/>
      <c r="R1129" s="653"/>
      <c r="S1129" s="653"/>
      <c r="T1129" s="653"/>
      <c r="U1129" s="653"/>
      <c r="V1129" s="653"/>
      <c r="W1129" s="653"/>
      <c r="X1129" s="653"/>
      <c r="Y1129" s="653"/>
      <c r="Z1129" s="653"/>
      <c r="AA1129" s="653"/>
      <c r="AB1129" s="653"/>
      <c r="AC1129" s="653"/>
      <c r="AD1129" s="653"/>
      <c r="AE1129" s="653"/>
      <c r="AF1129" s="654"/>
      <c r="AG1129" s="645" t="s">
        <v>111</v>
      </c>
      <c r="AH1129" s="646"/>
      <c r="AI1129" s="646"/>
      <c r="AJ1129" s="646"/>
      <c r="AK1129" s="646"/>
      <c r="AL1129" s="646"/>
      <c r="AM1129" s="647"/>
      <c r="AN1129" s="655">
        <f>+J1143</f>
        <v>25</v>
      </c>
      <c r="AO1129" s="649"/>
      <c r="AP1129" s="649"/>
      <c r="AQ1129" s="649"/>
      <c r="AR1129" s="649"/>
      <c r="AS1129" s="649"/>
      <c r="AT1129" s="650"/>
    </row>
    <row r="1130" spans="1:46" ht="21">
      <c r="A1130" s="213"/>
      <c r="B1130" s="213"/>
      <c r="C1130" s="213"/>
      <c r="D1130" s="213"/>
      <c r="E1130" s="213"/>
      <c r="F1130" s="213"/>
      <c r="G1130" s="213"/>
      <c r="H1130" s="214"/>
      <c r="I1130" s="213"/>
      <c r="J1130" s="213"/>
      <c r="K1130" s="627"/>
      <c r="L1130" s="627"/>
      <c r="M1130" s="627"/>
      <c r="N1130" s="627"/>
      <c r="O1130" s="627"/>
      <c r="P1130" s="627"/>
      <c r="Q1130" s="627"/>
      <c r="R1130" s="627"/>
      <c r="S1130" s="627"/>
      <c r="T1130" s="627"/>
      <c r="U1130" s="627"/>
      <c r="V1130" s="627"/>
      <c r="W1130" s="627"/>
      <c r="X1130" s="627"/>
      <c r="Y1130" s="627"/>
      <c r="Z1130" s="627"/>
      <c r="AA1130" s="628"/>
      <c r="AB1130" s="627"/>
      <c r="AC1130" s="627"/>
      <c r="AD1130" s="627"/>
      <c r="AE1130" s="627"/>
      <c r="AF1130" s="627"/>
      <c r="AG1130" s="627"/>
      <c r="AH1130" s="627"/>
      <c r="AI1130" s="627"/>
      <c r="AJ1130" s="627"/>
      <c r="AK1130" s="627"/>
      <c r="AL1130" s="627"/>
      <c r="AM1130" s="627"/>
      <c r="AN1130" s="627"/>
      <c r="AO1130" s="627"/>
      <c r="AP1130" s="627"/>
      <c r="AQ1130" s="627"/>
      <c r="AR1130" s="627"/>
      <c r="AS1130" s="627"/>
      <c r="AT1130" s="627"/>
    </row>
    <row r="1131" spans="1:46" ht="21">
      <c r="A1131" s="629" t="s">
        <v>112</v>
      </c>
      <c r="B1131" s="610"/>
      <c r="C1131" s="630" t="s">
        <v>113</v>
      </c>
      <c r="D1131" s="630"/>
      <c r="E1131" s="630"/>
      <c r="F1131" s="630"/>
      <c r="G1131" s="630" t="s">
        <v>114</v>
      </c>
      <c r="H1131" s="631" t="s">
        <v>115</v>
      </c>
      <c r="I1131" s="630" t="s">
        <v>116</v>
      </c>
      <c r="J1131" s="630" t="s">
        <v>64</v>
      </c>
      <c r="K1131" s="633"/>
      <c r="L1131" s="633"/>
      <c r="M1131" s="633"/>
      <c r="N1131" s="633"/>
      <c r="O1131" s="633"/>
      <c r="P1131" s="633"/>
      <c r="Q1131" s="633"/>
      <c r="R1131" s="633"/>
      <c r="S1131" s="633"/>
      <c r="T1131" s="633"/>
      <c r="U1131" s="633"/>
      <c r="V1131" s="633"/>
      <c r="W1131" s="633"/>
      <c r="X1131" s="633"/>
      <c r="Y1131" s="633"/>
      <c r="Z1131" s="633"/>
      <c r="AA1131" s="633"/>
      <c r="AB1131" s="633"/>
      <c r="AC1131" s="633"/>
      <c r="AD1131" s="633"/>
      <c r="AE1131" s="633"/>
      <c r="AF1131" s="633"/>
      <c r="AG1131" s="633"/>
      <c r="AH1131" s="633"/>
      <c r="AI1131" s="633"/>
      <c r="AJ1131" s="633"/>
      <c r="AK1131" s="633"/>
      <c r="AL1131" s="633"/>
      <c r="AM1131" s="633"/>
      <c r="AN1131" s="633"/>
      <c r="AO1131" s="633"/>
      <c r="AP1131" s="633"/>
      <c r="AQ1131" s="633"/>
      <c r="AR1131" s="633"/>
      <c r="AS1131" s="633"/>
      <c r="AT1131" s="633"/>
    </row>
    <row r="1132" spans="1:46" ht="21">
      <c r="A1132" s="603"/>
      <c r="B1132" s="604"/>
      <c r="C1132" s="215" t="s">
        <v>117</v>
      </c>
      <c r="D1132" s="215" t="s">
        <v>118</v>
      </c>
      <c r="E1132" s="215" t="s">
        <v>119</v>
      </c>
      <c r="F1132" s="215" t="s">
        <v>120</v>
      </c>
      <c r="G1132" s="630"/>
      <c r="H1132" s="632"/>
      <c r="I1132" s="630"/>
      <c r="J1132" s="630"/>
      <c r="K1132" s="633"/>
      <c r="L1132" s="633"/>
      <c r="M1132" s="633"/>
      <c r="N1132" s="633"/>
      <c r="O1132" s="633"/>
      <c r="P1132" s="633"/>
      <c r="Q1132" s="633"/>
      <c r="R1132" s="633"/>
      <c r="S1132" s="633"/>
      <c r="T1132" s="633"/>
      <c r="U1132" s="633"/>
      <c r="V1132" s="633"/>
      <c r="W1132" s="633"/>
      <c r="X1132" s="633"/>
      <c r="Y1132" s="633"/>
      <c r="Z1132" s="633"/>
      <c r="AA1132" s="633"/>
      <c r="AB1132" s="633"/>
      <c r="AC1132" s="633"/>
      <c r="AD1132" s="633"/>
      <c r="AE1132" s="633"/>
      <c r="AF1132" s="633"/>
      <c r="AG1132" s="633"/>
      <c r="AH1132" s="633"/>
      <c r="AI1132" s="633"/>
      <c r="AJ1132" s="633"/>
      <c r="AK1132" s="633"/>
      <c r="AL1132" s="633"/>
      <c r="AM1132" s="633"/>
      <c r="AN1132" s="633"/>
      <c r="AO1132" s="633"/>
      <c r="AP1132" s="633"/>
      <c r="AQ1132" s="633"/>
      <c r="AR1132" s="633"/>
      <c r="AS1132" s="633"/>
      <c r="AT1132" s="633"/>
    </row>
    <row r="1133" spans="1:46" ht="21">
      <c r="A1133" s="634"/>
      <c r="B1133" s="635"/>
      <c r="C1133" s="638"/>
      <c r="D1133" s="638"/>
      <c r="E1133" s="638"/>
      <c r="F1133" s="638"/>
      <c r="G1133" s="638"/>
      <c r="H1133" s="638"/>
      <c r="I1133" s="638"/>
      <c r="J1133" s="638"/>
      <c r="K1133" s="333"/>
      <c r="L1133" s="334"/>
      <c r="M1133" s="334"/>
      <c r="N1133" s="334"/>
      <c r="O1133" s="334"/>
      <c r="P1133" s="334"/>
      <c r="Q1133" s="334"/>
      <c r="R1133" s="334"/>
      <c r="S1133" s="334"/>
      <c r="T1133" s="334"/>
      <c r="U1133" s="334"/>
      <c r="V1133" s="334"/>
      <c r="W1133" s="334"/>
      <c r="X1133" s="334"/>
      <c r="Y1133" s="334"/>
      <c r="Z1133" s="334"/>
      <c r="AA1133" s="334"/>
      <c r="AB1133" s="334"/>
      <c r="AC1133" s="334"/>
      <c r="AD1133" s="334"/>
      <c r="AE1133" s="334"/>
      <c r="AF1133" s="334"/>
      <c r="AG1133" s="334"/>
      <c r="AH1133" s="334"/>
      <c r="AI1133" s="334"/>
      <c r="AJ1133" s="334"/>
      <c r="AK1133" s="334"/>
      <c r="AL1133" s="334"/>
      <c r="AM1133" s="334"/>
      <c r="AN1133" s="334"/>
      <c r="AO1133" s="334"/>
      <c r="AP1133" s="334"/>
      <c r="AQ1133" s="334"/>
      <c r="AR1133" s="334"/>
      <c r="AS1133" s="334"/>
      <c r="AT1133" s="335"/>
    </row>
    <row r="1134" spans="1:46" ht="21">
      <c r="A1134" s="636"/>
      <c r="B1134" s="637"/>
      <c r="C1134" s="639"/>
      <c r="D1134" s="639"/>
      <c r="E1134" s="639"/>
      <c r="F1134" s="639"/>
      <c r="G1134" s="639"/>
      <c r="H1134" s="639"/>
      <c r="I1134" s="639"/>
      <c r="J1134" s="639"/>
      <c r="K1134" s="333"/>
      <c r="L1134" s="334"/>
      <c r="M1134" s="334"/>
      <c r="N1134" s="334"/>
      <c r="O1134" s="334"/>
      <c r="P1134" s="334"/>
      <c r="Q1134" s="334"/>
      <c r="R1134" s="334"/>
      <c r="S1134" s="334"/>
      <c r="T1134" s="334"/>
      <c r="U1134" s="334"/>
      <c r="V1134" s="334"/>
      <c r="W1134" s="334"/>
      <c r="X1134" s="334"/>
      <c r="Y1134" s="334"/>
      <c r="Z1134" s="334"/>
      <c r="AA1134" s="334"/>
      <c r="AB1134" s="334"/>
      <c r="AC1134" s="334"/>
      <c r="AD1134" s="334"/>
      <c r="AE1134" s="334"/>
      <c r="AF1134" s="334"/>
      <c r="AG1134" s="334"/>
      <c r="AH1134" s="334"/>
      <c r="AI1134" s="334"/>
      <c r="AJ1134" s="334"/>
      <c r="AK1134" s="334"/>
      <c r="AL1134" s="334"/>
      <c r="AM1134" s="334"/>
      <c r="AN1134" s="334"/>
      <c r="AO1134" s="334"/>
      <c r="AP1134" s="334"/>
      <c r="AQ1134" s="334"/>
      <c r="AR1134" s="334"/>
      <c r="AS1134" s="334"/>
      <c r="AT1134" s="335"/>
    </row>
    <row r="1135" spans="1:46" ht="21">
      <c r="A1135" s="656" t="s">
        <v>290</v>
      </c>
      <c r="B1135" s="660"/>
      <c r="C1135" s="620"/>
      <c r="D1135" s="620"/>
      <c r="E1135" s="622"/>
      <c r="F1135" s="620">
        <v>14</v>
      </c>
      <c r="G1135" s="661">
        <f>F1135</f>
        <v>14</v>
      </c>
      <c r="H1135" s="620">
        <v>1</v>
      </c>
      <c r="I1135" s="620" t="s">
        <v>2</v>
      </c>
      <c r="J1135" s="624">
        <f>G1135*H1135</f>
        <v>14</v>
      </c>
      <c r="K1135" s="333"/>
      <c r="L1135" s="334"/>
      <c r="M1135" s="334"/>
      <c r="N1135" s="334"/>
      <c r="O1135" s="334"/>
      <c r="P1135" s="334"/>
      <c r="Q1135" s="334"/>
      <c r="R1135" s="334"/>
      <c r="S1135" s="334"/>
      <c r="T1135" s="334"/>
      <c r="U1135" s="334"/>
      <c r="V1135" s="334"/>
      <c r="W1135" s="334"/>
      <c r="X1135" s="334"/>
      <c r="Y1135" s="334"/>
      <c r="Z1135" s="334"/>
      <c r="AA1135" s="334"/>
      <c r="AB1135" s="334"/>
      <c r="AC1135" s="334"/>
      <c r="AD1135" s="334"/>
      <c r="AE1135" s="334"/>
      <c r="AF1135" s="334"/>
      <c r="AG1135" s="334"/>
      <c r="AH1135" s="334"/>
      <c r="AI1135" s="334"/>
      <c r="AJ1135" s="334"/>
      <c r="AK1135" s="334"/>
      <c r="AL1135" s="334"/>
      <c r="AM1135" s="334"/>
      <c r="AN1135" s="334"/>
      <c r="AO1135" s="334"/>
      <c r="AP1135" s="334"/>
      <c r="AQ1135" s="334"/>
      <c r="AR1135" s="334"/>
      <c r="AS1135" s="334"/>
      <c r="AT1135" s="335"/>
    </row>
    <row r="1136" spans="1:46" ht="21">
      <c r="A1136" s="617"/>
      <c r="B1136" s="618"/>
      <c r="C1136" s="621"/>
      <c r="D1136" s="621"/>
      <c r="E1136" s="623"/>
      <c r="F1136" s="621"/>
      <c r="G1136" s="620"/>
      <c r="H1136" s="621"/>
      <c r="I1136" s="621"/>
      <c r="J1136" s="625"/>
      <c r="K1136" s="333"/>
      <c r="L1136" s="334"/>
      <c r="M1136" s="334"/>
      <c r="N1136" s="334"/>
      <c r="O1136" s="334"/>
      <c r="P1136" s="334"/>
      <c r="Q1136" s="334"/>
      <c r="R1136" s="334"/>
      <c r="S1136" s="334"/>
      <c r="T1136" s="334"/>
      <c r="U1136" s="334"/>
      <c r="V1136" s="334"/>
      <c r="W1136" s="334"/>
      <c r="X1136" s="334"/>
      <c r="Y1136" s="334"/>
      <c r="Z1136" s="334"/>
      <c r="AA1136" s="334"/>
      <c r="AB1136" s="334"/>
      <c r="AC1136" s="334"/>
      <c r="AD1136" s="334"/>
      <c r="AE1136" s="334"/>
      <c r="AF1136" s="334"/>
      <c r="AG1136" s="334"/>
      <c r="AH1136" s="334"/>
      <c r="AI1136" s="334"/>
      <c r="AJ1136" s="334"/>
      <c r="AK1136" s="334"/>
      <c r="AL1136" s="334"/>
      <c r="AM1136" s="334"/>
      <c r="AN1136" s="334"/>
      <c r="AO1136" s="334"/>
      <c r="AP1136" s="334"/>
      <c r="AQ1136" s="334"/>
      <c r="AR1136" s="334"/>
      <c r="AS1136" s="334"/>
      <c r="AT1136" s="335"/>
    </row>
    <row r="1137" spans="1:46" ht="21">
      <c r="A1137" s="656" t="s">
        <v>289</v>
      </c>
      <c r="B1137" s="660"/>
      <c r="C1137" s="620"/>
      <c r="D1137" s="620"/>
      <c r="E1137" s="622"/>
      <c r="F1137" s="620">
        <v>11</v>
      </c>
      <c r="G1137" s="661">
        <f>F1137</f>
        <v>11</v>
      </c>
      <c r="H1137" s="620">
        <v>1</v>
      </c>
      <c r="I1137" s="620" t="s">
        <v>2</v>
      </c>
      <c r="J1137" s="624">
        <f>G1137*H1137</f>
        <v>11</v>
      </c>
      <c r="K1137" s="333"/>
      <c r="L1137" s="334"/>
      <c r="M1137" s="334"/>
      <c r="N1137" s="334"/>
      <c r="O1137" s="334"/>
      <c r="P1137" s="334"/>
      <c r="Q1137" s="334"/>
      <c r="R1137" s="334"/>
      <c r="S1137" s="334"/>
      <c r="T1137" s="334"/>
      <c r="U1137" s="334"/>
      <c r="V1137" s="334"/>
      <c r="W1137" s="334"/>
      <c r="X1137" s="334"/>
      <c r="Y1137" s="334"/>
      <c r="Z1137" s="334"/>
      <c r="AA1137" s="334"/>
      <c r="AB1137" s="334"/>
      <c r="AC1137" s="334"/>
      <c r="AD1137" s="334"/>
      <c r="AE1137" s="334"/>
      <c r="AF1137" s="334"/>
      <c r="AG1137" s="334"/>
      <c r="AH1137" s="334"/>
      <c r="AI1137" s="334"/>
      <c r="AJ1137" s="334"/>
      <c r="AK1137" s="334"/>
      <c r="AL1137" s="334"/>
      <c r="AM1137" s="334"/>
      <c r="AN1137" s="334"/>
      <c r="AO1137" s="334"/>
      <c r="AP1137" s="334"/>
      <c r="AQ1137" s="334"/>
      <c r="AR1137" s="334"/>
      <c r="AS1137" s="334"/>
      <c r="AT1137" s="335"/>
    </row>
    <row r="1138" spans="1:46" ht="21">
      <c r="A1138" s="617"/>
      <c r="B1138" s="618"/>
      <c r="C1138" s="621"/>
      <c r="D1138" s="621"/>
      <c r="E1138" s="623"/>
      <c r="F1138" s="621"/>
      <c r="G1138" s="620"/>
      <c r="H1138" s="621"/>
      <c r="I1138" s="621"/>
      <c r="J1138" s="625"/>
      <c r="K1138" s="333"/>
      <c r="L1138" s="334"/>
      <c r="M1138" s="334"/>
      <c r="N1138" s="334"/>
      <c r="O1138" s="334"/>
      <c r="P1138" s="334"/>
      <c r="Q1138" s="334"/>
      <c r="R1138" s="334"/>
      <c r="S1138" s="334"/>
      <c r="T1138" s="334"/>
      <c r="U1138" s="334"/>
      <c r="V1138" s="334"/>
      <c r="W1138" s="334"/>
      <c r="X1138" s="334"/>
      <c r="Y1138" s="334"/>
      <c r="Z1138" s="334"/>
      <c r="AA1138" s="334"/>
      <c r="AB1138" s="334"/>
      <c r="AC1138" s="334"/>
      <c r="AD1138" s="334"/>
      <c r="AE1138" s="334"/>
      <c r="AF1138" s="334"/>
      <c r="AG1138" s="334"/>
      <c r="AH1138" s="334"/>
      <c r="AI1138" s="334"/>
      <c r="AJ1138" s="334"/>
      <c r="AK1138" s="334"/>
      <c r="AL1138" s="334"/>
      <c r="AM1138" s="334"/>
      <c r="AN1138" s="334"/>
      <c r="AO1138" s="334"/>
      <c r="AP1138" s="334"/>
      <c r="AQ1138" s="334"/>
      <c r="AR1138" s="334"/>
      <c r="AS1138" s="334"/>
      <c r="AT1138" s="335"/>
    </row>
    <row r="1139" spans="1:46" ht="21">
      <c r="A1139" s="656"/>
      <c r="B1139" s="660"/>
      <c r="C1139" s="661"/>
      <c r="D1139" s="620"/>
      <c r="E1139" s="622"/>
      <c r="F1139" s="620"/>
      <c r="G1139" s="661"/>
      <c r="H1139" s="620"/>
      <c r="I1139" s="620"/>
      <c r="J1139" s="624"/>
      <c r="K1139" s="333"/>
      <c r="L1139" s="334"/>
      <c r="M1139" s="334"/>
      <c r="N1139" s="334"/>
      <c r="O1139" s="334"/>
      <c r="P1139" s="334"/>
      <c r="Q1139" s="334"/>
      <c r="R1139" s="334"/>
      <c r="S1139" s="334"/>
      <c r="T1139" s="334"/>
      <c r="U1139" s="334"/>
      <c r="V1139" s="334"/>
      <c r="W1139" s="334"/>
      <c r="X1139" s="334"/>
      <c r="Y1139" s="334"/>
      <c r="Z1139" s="334"/>
      <c r="AA1139" s="334"/>
      <c r="AB1139" s="334"/>
      <c r="AC1139" s="334"/>
      <c r="AD1139" s="334"/>
      <c r="AE1139" s="334"/>
      <c r="AF1139" s="334"/>
      <c r="AG1139" s="334"/>
      <c r="AH1139" s="334"/>
      <c r="AI1139" s="334"/>
      <c r="AJ1139" s="334"/>
      <c r="AK1139" s="334"/>
      <c r="AL1139" s="334"/>
      <c r="AM1139" s="334"/>
      <c r="AN1139" s="334"/>
      <c r="AO1139" s="334"/>
      <c r="AP1139" s="334"/>
      <c r="AQ1139" s="334"/>
      <c r="AR1139" s="334"/>
      <c r="AS1139" s="334"/>
      <c r="AT1139" s="335"/>
    </row>
    <row r="1140" spans="1:46" ht="21">
      <c r="A1140" s="617"/>
      <c r="B1140" s="618"/>
      <c r="C1140" s="620"/>
      <c r="D1140" s="621"/>
      <c r="E1140" s="623"/>
      <c r="F1140" s="621"/>
      <c r="G1140" s="620"/>
      <c r="H1140" s="621"/>
      <c r="I1140" s="621"/>
      <c r="J1140" s="625"/>
      <c r="K1140" s="333"/>
      <c r="L1140" s="334"/>
      <c r="M1140" s="334"/>
      <c r="N1140" s="334"/>
      <c r="O1140" s="334"/>
      <c r="P1140" s="334"/>
      <c r="Q1140" s="334"/>
      <c r="R1140" s="334"/>
      <c r="S1140" s="334"/>
      <c r="T1140" s="334"/>
      <c r="U1140" s="334"/>
      <c r="V1140" s="334"/>
      <c r="W1140" s="334"/>
      <c r="X1140" s="334"/>
      <c r="Y1140" s="334"/>
      <c r="Z1140" s="334"/>
      <c r="AA1140" s="334"/>
      <c r="AB1140" s="334"/>
      <c r="AC1140" s="334"/>
      <c r="AD1140" s="334"/>
      <c r="AE1140" s="334"/>
      <c r="AF1140" s="334"/>
      <c r="AG1140" s="334"/>
      <c r="AH1140" s="334"/>
      <c r="AI1140" s="334"/>
      <c r="AJ1140" s="334"/>
      <c r="AK1140" s="334"/>
      <c r="AL1140" s="334"/>
      <c r="AM1140" s="334"/>
      <c r="AN1140" s="334"/>
      <c r="AO1140" s="334"/>
      <c r="AP1140" s="334"/>
      <c r="AQ1140" s="334"/>
      <c r="AR1140" s="334"/>
      <c r="AS1140" s="334"/>
      <c r="AT1140" s="335"/>
    </row>
    <row r="1141" spans="1:46" ht="21">
      <c r="A1141" s="656"/>
      <c r="B1141" s="660"/>
      <c r="C1141" s="661"/>
      <c r="D1141" s="620"/>
      <c r="E1141" s="622"/>
      <c r="F1141" s="620"/>
      <c r="G1141" s="661"/>
      <c r="H1141" s="620"/>
      <c r="I1141" s="620"/>
      <c r="J1141" s="624"/>
      <c r="K1141" s="333"/>
      <c r="L1141" s="334"/>
      <c r="M1141" s="334"/>
      <c r="N1141" s="334"/>
      <c r="O1141" s="334"/>
      <c r="P1141" s="334"/>
      <c r="Q1141" s="334"/>
      <c r="R1141" s="334"/>
      <c r="S1141" s="334"/>
      <c r="T1141" s="334"/>
      <c r="U1141" s="334"/>
      <c r="V1141" s="334"/>
      <c r="W1141" s="334"/>
      <c r="X1141" s="334"/>
      <c r="Y1141" s="334"/>
      <c r="Z1141" s="334"/>
      <c r="AA1141" s="334"/>
      <c r="AB1141" s="334"/>
      <c r="AC1141" s="334"/>
      <c r="AD1141" s="334"/>
      <c r="AE1141" s="334"/>
      <c r="AF1141" s="334"/>
      <c r="AG1141" s="334"/>
      <c r="AH1141" s="334"/>
      <c r="AI1141" s="334"/>
      <c r="AJ1141" s="334"/>
      <c r="AK1141" s="334"/>
      <c r="AL1141" s="334"/>
      <c r="AM1141" s="334"/>
      <c r="AN1141" s="334"/>
      <c r="AO1141" s="334"/>
      <c r="AP1141" s="334"/>
      <c r="AQ1141" s="334"/>
      <c r="AR1141" s="334"/>
      <c r="AS1141" s="334"/>
      <c r="AT1141" s="335"/>
    </row>
    <row r="1142" spans="1:46" ht="21">
      <c r="A1142" s="617"/>
      <c r="B1142" s="618"/>
      <c r="C1142" s="620"/>
      <c r="D1142" s="621"/>
      <c r="E1142" s="623"/>
      <c r="F1142" s="621"/>
      <c r="G1142" s="620"/>
      <c r="H1142" s="621"/>
      <c r="I1142" s="621"/>
      <c r="J1142" s="625"/>
      <c r="K1142" s="333"/>
      <c r="L1142" s="334"/>
      <c r="M1142" s="334"/>
      <c r="N1142" s="334"/>
      <c r="O1142" s="334"/>
      <c r="P1142" s="334"/>
      <c r="Q1142" s="334"/>
      <c r="R1142" s="334"/>
      <c r="S1142" s="334"/>
      <c r="T1142" s="334"/>
      <c r="U1142" s="334"/>
      <c r="V1142" s="334"/>
      <c r="W1142" s="334"/>
      <c r="X1142" s="334"/>
      <c r="Y1142" s="334"/>
      <c r="Z1142" s="334"/>
      <c r="AA1142" s="334"/>
      <c r="AB1142" s="334"/>
      <c r="AC1142" s="334"/>
      <c r="AD1142" s="334"/>
      <c r="AE1142" s="334"/>
      <c r="AF1142" s="334"/>
      <c r="AG1142" s="334"/>
      <c r="AH1142" s="334"/>
      <c r="AI1142" s="334"/>
      <c r="AJ1142" s="334"/>
      <c r="AK1142" s="334"/>
      <c r="AL1142" s="334"/>
      <c r="AM1142" s="334"/>
      <c r="AN1142" s="334"/>
      <c r="AO1142" s="334"/>
      <c r="AP1142" s="334"/>
      <c r="AQ1142" s="334"/>
      <c r="AR1142" s="334"/>
      <c r="AS1142" s="334"/>
      <c r="AT1142" s="335"/>
    </row>
    <row r="1143" spans="1:46" ht="21">
      <c r="A1143" s="283"/>
      <c r="B1143" s="225"/>
      <c r="C1143" s="225"/>
      <c r="D1143" s="225"/>
      <c r="E1143" s="226" t="s">
        <v>121</v>
      </c>
      <c r="F1143" s="227">
        <v>2</v>
      </c>
      <c r="G1143" s="228" t="s">
        <v>122</v>
      </c>
      <c r="H1143" s="229"/>
      <c r="I1143" s="230" t="s">
        <v>64</v>
      </c>
      <c r="J1143" s="231">
        <f>ROUND(SUM(J1135:J1140),F1143)</f>
        <v>25</v>
      </c>
      <c r="K1143" s="336"/>
      <c r="L1143" s="337"/>
      <c r="M1143" s="337"/>
      <c r="N1143" s="337"/>
      <c r="O1143" s="337"/>
      <c r="P1143" s="337"/>
      <c r="Q1143" s="334"/>
      <c r="R1143" s="334"/>
      <c r="S1143" s="334"/>
      <c r="T1143" s="334"/>
      <c r="U1143" s="334"/>
      <c r="V1143" s="334"/>
      <c r="W1143" s="334"/>
      <c r="X1143" s="334"/>
      <c r="Y1143" s="334"/>
      <c r="Z1143" s="334"/>
      <c r="AA1143" s="334"/>
      <c r="AB1143" s="334"/>
      <c r="AC1143" s="334"/>
      <c r="AD1143" s="334"/>
      <c r="AE1143" s="334"/>
      <c r="AF1143" s="334"/>
      <c r="AG1143" s="334"/>
      <c r="AH1143" s="334"/>
      <c r="AI1143" s="334"/>
      <c r="AJ1143" s="334"/>
      <c r="AK1143" s="334"/>
      <c r="AL1143" s="334"/>
      <c r="AM1143" s="334"/>
      <c r="AN1143" s="334"/>
      <c r="AO1143" s="334"/>
      <c r="AP1143" s="334"/>
      <c r="AQ1143" s="334"/>
      <c r="AR1143" s="334"/>
      <c r="AS1143" s="334"/>
      <c r="AT1143" s="335"/>
    </row>
    <row r="1144" spans="1:46" ht="21">
      <c r="A1144" s="284"/>
      <c r="B1144" s="233"/>
      <c r="C1144" s="233"/>
      <c r="D1144" s="233"/>
      <c r="E1144" s="233"/>
      <c r="F1144" s="233"/>
      <c r="G1144" s="233"/>
      <c r="H1144" s="233"/>
      <c r="I1144" s="234"/>
      <c r="J1144" s="233"/>
      <c r="K1144" s="329"/>
      <c r="L1144" s="339"/>
      <c r="M1144" s="339"/>
      <c r="N1144" s="339"/>
      <c r="O1144" s="339"/>
      <c r="P1144" s="339"/>
      <c r="Q1144" s="340"/>
      <c r="R1144" s="340"/>
      <c r="S1144" s="340"/>
      <c r="T1144" s="340"/>
      <c r="U1144" s="340"/>
      <c r="V1144" s="340"/>
      <c r="W1144" s="340"/>
      <c r="X1144" s="340"/>
      <c r="Y1144" s="340"/>
      <c r="Z1144" s="340"/>
      <c r="AA1144" s="340"/>
      <c r="AB1144" s="340"/>
      <c r="AC1144" s="340"/>
      <c r="AD1144" s="340"/>
      <c r="AE1144" s="340"/>
      <c r="AF1144" s="340"/>
      <c r="AG1144" s="340"/>
      <c r="AH1144" s="340"/>
      <c r="AI1144" s="340"/>
      <c r="AJ1144" s="340"/>
      <c r="AK1144" s="340"/>
      <c r="AL1144" s="340"/>
      <c r="AM1144" s="340"/>
      <c r="AN1144" s="340"/>
      <c r="AO1144" s="340"/>
      <c r="AP1144" s="340"/>
      <c r="AQ1144" s="340"/>
      <c r="AR1144" s="340"/>
      <c r="AS1144" s="340"/>
      <c r="AT1144" s="341"/>
    </row>
    <row r="1145" spans="1:46" ht="21">
      <c r="A1145" s="603"/>
      <c r="B1145" s="604"/>
      <c r="C1145" s="604"/>
      <c r="D1145" s="604"/>
      <c r="E1145" s="604"/>
      <c r="F1145" s="604"/>
      <c r="G1145" s="604"/>
      <c r="H1145" s="604"/>
      <c r="I1145" s="604"/>
      <c r="J1145" s="235"/>
      <c r="K1145" s="329"/>
      <c r="L1145" s="339"/>
      <c r="M1145" s="339"/>
      <c r="N1145" s="339"/>
      <c r="O1145" s="339"/>
      <c r="P1145" s="339"/>
      <c r="Q1145" s="340"/>
      <c r="R1145" s="340"/>
      <c r="S1145" s="340"/>
      <c r="T1145" s="340"/>
      <c r="U1145" s="340"/>
      <c r="V1145" s="340"/>
      <c r="W1145" s="340"/>
      <c r="X1145" s="340"/>
      <c r="Y1145" s="340"/>
      <c r="Z1145" s="340"/>
      <c r="AA1145" s="340"/>
      <c r="AB1145" s="340"/>
      <c r="AC1145" s="340"/>
      <c r="AD1145" s="340"/>
      <c r="AE1145" s="340"/>
      <c r="AF1145" s="340"/>
      <c r="AG1145" s="340"/>
      <c r="AH1145" s="340"/>
      <c r="AI1145" s="340"/>
      <c r="AJ1145" s="340"/>
      <c r="AK1145" s="340"/>
      <c r="AL1145" s="340"/>
      <c r="AM1145" s="340"/>
      <c r="AN1145" s="340"/>
      <c r="AO1145" s="340"/>
      <c r="AP1145" s="340"/>
      <c r="AQ1145" s="340"/>
      <c r="AR1145" s="340"/>
      <c r="AS1145" s="340"/>
      <c r="AT1145" s="341"/>
    </row>
    <row r="1146" spans="1:46" ht="42">
      <c r="A1146" s="285" t="s">
        <v>123</v>
      </c>
      <c r="B1146" s="605"/>
      <c r="C1146" s="605"/>
      <c r="D1146" s="605"/>
      <c r="E1146" s="605"/>
      <c r="F1146" s="605"/>
      <c r="G1146" s="605"/>
      <c r="H1146" s="605"/>
      <c r="I1146" s="605"/>
      <c r="J1146" s="605"/>
      <c r="K1146" s="605"/>
      <c r="L1146" s="605"/>
      <c r="M1146" s="605"/>
      <c r="N1146" s="605"/>
      <c r="O1146" s="605"/>
      <c r="P1146" s="605"/>
      <c r="Q1146" s="605"/>
      <c r="R1146" s="605"/>
      <c r="S1146" s="605"/>
      <c r="T1146" s="605"/>
      <c r="U1146" s="605"/>
      <c r="V1146" s="605"/>
      <c r="W1146" s="605"/>
      <c r="X1146" s="605"/>
      <c r="Y1146" s="605"/>
      <c r="Z1146" s="605"/>
      <c r="AA1146" s="605"/>
      <c r="AB1146" s="605"/>
      <c r="AC1146" s="605"/>
      <c r="AD1146" s="605"/>
      <c r="AE1146" s="605"/>
      <c r="AF1146" s="605"/>
      <c r="AG1146" s="605"/>
      <c r="AH1146" s="605"/>
      <c r="AI1146" s="605"/>
      <c r="AJ1146" s="605"/>
      <c r="AK1146" s="605"/>
      <c r="AL1146" s="605"/>
      <c r="AM1146" s="605"/>
      <c r="AN1146" s="605"/>
      <c r="AO1146" s="605"/>
      <c r="AP1146" s="605"/>
      <c r="AQ1146" s="605"/>
      <c r="AR1146" s="605"/>
      <c r="AS1146" s="605"/>
      <c r="AT1146" s="237"/>
    </row>
    <row r="1147" spans="1:46" ht="21">
      <c r="A1147" s="286"/>
      <c r="B1147" s="606"/>
      <c r="C1147" s="606"/>
      <c r="D1147" s="606"/>
      <c r="E1147" s="606"/>
      <c r="F1147" s="606"/>
      <c r="G1147" s="606"/>
      <c r="H1147" s="606"/>
      <c r="I1147" s="606"/>
      <c r="J1147" s="606"/>
      <c r="K1147" s="606"/>
      <c r="L1147" s="606"/>
      <c r="M1147" s="606"/>
      <c r="N1147" s="606"/>
      <c r="O1147" s="606"/>
      <c r="P1147" s="606"/>
      <c r="Q1147" s="606"/>
      <c r="R1147" s="606"/>
      <c r="S1147" s="606"/>
      <c r="T1147" s="606"/>
      <c r="U1147" s="606"/>
      <c r="V1147" s="606"/>
      <c r="W1147" s="606"/>
      <c r="X1147" s="606"/>
      <c r="Y1147" s="606"/>
      <c r="Z1147" s="606"/>
      <c r="AA1147" s="606"/>
      <c r="AB1147" s="606"/>
      <c r="AC1147" s="606"/>
      <c r="AD1147" s="606"/>
      <c r="AE1147" s="606"/>
      <c r="AF1147" s="606"/>
      <c r="AG1147" s="606"/>
      <c r="AH1147" s="606"/>
      <c r="AI1147" s="606"/>
      <c r="AJ1147" s="606"/>
      <c r="AK1147" s="606"/>
      <c r="AL1147" s="606"/>
      <c r="AM1147" s="606"/>
      <c r="AN1147" s="606"/>
      <c r="AO1147" s="606"/>
      <c r="AP1147" s="606"/>
      <c r="AQ1147" s="606"/>
      <c r="AR1147" s="606"/>
      <c r="AS1147" s="606"/>
      <c r="AT1147" s="239"/>
    </row>
    <row r="1148" spans="1:46" ht="21">
      <c r="A1148" s="287"/>
      <c r="B1148" s="607"/>
      <c r="C1148" s="607"/>
      <c r="D1148" s="607"/>
      <c r="E1148" s="607"/>
      <c r="F1148" s="607"/>
      <c r="G1148" s="607"/>
      <c r="H1148" s="607"/>
      <c r="I1148" s="607"/>
      <c r="J1148" s="607"/>
      <c r="K1148" s="607"/>
      <c r="L1148" s="607"/>
      <c r="M1148" s="607"/>
      <c r="N1148" s="607"/>
      <c r="O1148" s="607"/>
      <c r="P1148" s="607"/>
      <c r="Q1148" s="607"/>
      <c r="R1148" s="607"/>
      <c r="S1148" s="607"/>
      <c r="T1148" s="607"/>
      <c r="U1148" s="607"/>
      <c r="V1148" s="607"/>
      <c r="W1148" s="607"/>
      <c r="X1148" s="607"/>
      <c r="Y1148" s="607"/>
      <c r="Z1148" s="607"/>
      <c r="AA1148" s="607"/>
      <c r="AB1148" s="607"/>
      <c r="AC1148" s="607"/>
      <c r="AD1148" s="607"/>
      <c r="AE1148" s="241"/>
      <c r="AF1148" s="608" t="str">
        <f t="shared" ref="AF1148" si="81">"Item    " &amp; C1129 &amp; "    Página   1   de   1  "</f>
        <v xml:space="preserve">Item    9,2    Página   1   de   1  </v>
      </c>
      <c r="AG1148" s="609"/>
      <c r="AH1148" s="609"/>
      <c r="AI1148" s="609"/>
      <c r="AJ1148" s="609"/>
      <c r="AK1148" s="609"/>
      <c r="AL1148" s="609"/>
      <c r="AM1148" s="609"/>
      <c r="AN1148" s="609"/>
      <c r="AO1148" s="609"/>
      <c r="AP1148" s="609"/>
      <c r="AQ1148" s="609"/>
      <c r="AR1148" s="609"/>
      <c r="AS1148" s="609"/>
      <c r="AT1148" s="609"/>
    </row>
    <row r="1149" spans="1:46" ht="21">
      <c r="A1149" s="233"/>
      <c r="B1149" s="233"/>
      <c r="C1149" s="233"/>
      <c r="D1149" s="233"/>
      <c r="E1149" s="610" t="s">
        <v>75</v>
      </c>
      <c r="F1149" s="610"/>
      <c r="G1149" s="233"/>
      <c r="H1149" s="242"/>
      <c r="I1149" s="233"/>
      <c r="J1149" s="233"/>
      <c r="K1149" s="233"/>
      <c r="L1149" s="233"/>
      <c r="M1149" s="233"/>
      <c r="N1149" s="233"/>
      <c r="O1149" s="233"/>
      <c r="P1149" s="233"/>
      <c r="Q1149" s="233"/>
      <c r="R1149" s="233"/>
      <c r="S1149" s="233"/>
      <c r="T1149" s="233"/>
      <c r="U1149" s="233"/>
      <c r="V1149" s="233"/>
      <c r="W1149" s="233"/>
      <c r="X1149" s="233"/>
      <c r="Y1149" s="233"/>
      <c r="Z1149" s="233"/>
      <c r="AA1149" s="233"/>
      <c r="AB1149" s="233"/>
      <c r="AC1149" s="233"/>
      <c r="AD1149" s="233"/>
      <c r="AE1149" s="233"/>
      <c r="AF1149" s="233"/>
      <c r="AG1149" s="233"/>
      <c r="AH1149" s="233"/>
      <c r="AI1149" s="233"/>
      <c r="AJ1149" s="233"/>
      <c r="AK1149" s="242"/>
      <c r="AL1149" s="242"/>
      <c r="AM1149" s="242"/>
      <c r="AN1149" s="242"/>
      <c r="AO1149" s="242"/>
      <c r="AP1149" s="242"/>
      <c r="AQ1149" s="242"/>
      <c r="AR1149" s="242"/>
      <c r="AS1149" s="242"/>
      <c r="AT1149" s="242"/>
    </row>
    <row r="1150" spans="1:46" ht="21">
      <c r="A1150" s="233"/>
      <c r="B1150" s="233"/>
      <c r="C1150" s="233"/>
      <c r="D1150" s="233"/>
      <c r="E1150" s="233"/>
      <c r="F1150" s="233"/>
      <c r="G1150" s="233"/>
      <c r="H1150" s="242"/>
      <c r="I1150" s="233"/>
      <c r="J1150" s="233"/>
      <c r="K1150" s="233"/>
      <c r="L1150" s="233"/>
      <c r="M1150" s="233"/>
      <c r="N1150" s="233"/>
      <c r="O1150" s="233"/>
      <c r="P1150" s="233"/>
      <c r="Q1150" s="233"/>
      <c r="R1150" s="233"/>
      <c r="S1150" s="233"/>
      <c r="T1150" s="233"/>
      <c r="U1150" s="233"/>
      <c r="V1150" s="233"/>
      <c r="W1150" s="233"/>
      <c r="X1150" s="233"/>
      <c r="Y1150" s="233"/>
      <c r="Z1150" s="233"/>
      <c r="AA1150" s="233"/>
      <c r="AB1150" s="233"/>
      <c r="AC1150" s="233"/>
      <c r="AD1150" s="233"/>
      <c r="AE1150" s="233"/>
      <c r="AF1150" s="233"/>
      <c r="AG1150" s="233"/>
      <c r="AH1150" s="233"/>
      <c r="AI1150" s="233"/>
      <c r="AJ1150" s="233"/>
      <c r="AK1150" s="242"/>
      <c r="AL1150" s="242"/>
      <c r="AM1150" s="242"/>
      <c r="AN1150" s="242"/>
      <c r="AO1150" s="242"/>
      <c r="AP1150" s="242"/>
      <c r="AQ1150" s="242"/>
      <c r="AR1150" s="242"/>
      <c r="AS1150" s="242"/>
      <c r="AT1150" s="242"/>
    </row>
    <row r="1151" spans="1:46" ht="21">
      <c r="A1151" s="233"/>
      <c r="B1151" s="233"/>
      <c r="C1151" s="233"/>
      <c r="D1151" s="233"/>
      <c r="E1151" s="233"/>
      <c r="F1151" s="233"/>
      <c r="G1151" s="233"/>
      <c r="H1151" s="242"/>
      <c r="I1151" s="233"/>
      <c r="J1151" s="233"/>
      <c r="K1151" s="233"/>
      <c r="L1151" s="233"/>
      <c r="M1151" s="233"/>
      <c r="N1151" s="233"/>
      <c r="O1151" s="233"/>
      <c r="P1151" s="233"/>
      <c r="Q1151" s="233"/>
      <c r="R1151" s="233"/>
      <c r="S1151" s="233"/>
      <c r="T1151" s="233"/>
      <c r="U1151" s="233"/>
      <c r="V1151" s="233"/>
      <c r="W1151" s="233"/>
      <c r="X1151" s="233"/>
      <c r="Y1151" s="233"/>
      <c r="Z1151" s="233"/>
      <c r="AA1151" s="233"/>
      <c r="AB1151" s="233"/>
      <c r="AC1151" s="233"/>
      <c r="AD1151" s="233"/>
      <c r="AE1151" s="233"/>
      <c r="AF1151" s="233"/>
      <c r="AG1151" s="233"/>
      <c r="AH1151" s="233"/>
      <c r="AI1151" s="233"/>
      <c r="AJ1151" s="233"/>
      <c r="AK1151" s="242"/>
      <c r="AL1151" s="242"/>
      <c r="AM1151" s="242"/>
      <c r="AN1151" s="242"/>
      <c r="AO1151" s="242"/>
      <c r="AP1151" s="242"/>
      <c r="AQ1151" s="242"/>
      <c r="AR1151" s="242"/>
      <c r="AS1151" s="242"/>
      <c r="AT1151" s="242"/>
    </row>
    <row r="1152" spans="1:46" ht="21">
      <c r="A1152" s="244"/>
      <c r="B1152" s="244"/>
      <c r="C1152" s="245"/>
      <c r="D1152" s="246"/>
      <c r="E1152" s="247"/>
      <c r="F1152" s="248"/>
      <c r="G1152" s="248"/>
      <c r="H1152" s="249"/>
      <c r="I1152" s="248"/>
      <c r="J1152" s="244"/>
      <c r="K1152" s="244"/>
      <c r="L1152" s="244"/>
      <c r="M1152" s="244"/>
      <c r="N1152" s="244"/>
      <c r="O1152" s="244"/>
      <c r="P1152" s="244"/>
      <c r="Q1152" s="244"/>
      <c r="R1152" s="244"/>
      <c r="S1152" s="244"/>
      <c r="T1152" s="244"/>
      <c r="U1152" s="244"/>
      <c r="V1152" s="244"/>
      <c r="W1152" s="244"/>
      <c r="X1152" s="244"/>
      <c r="Y1152" s="244"/>
      <c r="Z1152" s="244"/>
      <c r="AA1152" s="244"/>
      <c r="AB1152" s="244"/>
      <c r="AC1152" s="244"/>
      <c r="AD1152" s="244"/>
      <c r="AE1152" s="244"/>
      <c r="AF1152" s="244"/>
      <c r="AG1152" s="244"/>
      <c r="AH1152" s="244"/>
      <c r="AI1152" s="244"/>
      <c r="AJ1152" s="244"/>
      <c r="AK1152" s="250"/>
      <c r="AL1152" s="250"/>
      <c r="AM1152" s="250"/>
      <c r="AN1152" s="250"/>
      <c r="AO1152" s="250"/>
      <c r="AP1152" s="250"/>
      <c r="AQ1152" s="250"/>
      <c r="AR1152" s="250"/>
      <c r="AS1152" s="250"/>
      <c r="AT1152" s="250"/>
    </row>
    <row r="1153" spans="1:46" ht="21">
      <c r="A1153" s="244"/>
      <c r="B1153" s="611"/>
      <c r="C1153" s="611"/>
      <c r="D1153" s="611"/>
      <c r="E1153" s="251"/>
      <c r="F1153" s="659" t="str">
        <f>+F1124</f>
        <v>ARQ. ANTONIO RUIZ TOVAR</v>
      </c>
      <c r="G1153" s="659"/>
      <c r="H1153" s="659"/>
      <c r="I1153" s="659"/>
      <c r="J1153" s="252"/>
      <c r="K1153" s="252"/>
      <c r="L1153" s="252"/>
      <c r="M1153" s="252"/>
      <c r="N1153" s="252"/>
      <c r="O1153" s="252"/>
      <c r="P1153" s="252"/>
      <c r="Q1153" s="252"/>
      <c r="R1153" s="252"/>
      <c r="S1153" s="252"/>
      <c r="T1153" s="252"/>
      <c r="U1153" s="252"/>
      <c r="V1153" s="252"/>
      <c r="W1153" s="252"/>
      <c r="X1153" s="252"/>
      <c r="Y1153" s="252"/>
      <c r="Z1153" s="244"/>
      <c r="AA1153" s="244"/>
      <c r="AB1153" s="244"/>
      <c r="AC1153" s="244"/>
      <c r="AD1153" s="244"/>
      <c r="AE1153" s="244"/>
      <c r="AF1153" s="244"/>
      <c r="AG1153" s="244"/>
      <c r="AH1153" s="244"/>
      <c r="AI1153" s="244"/>
      <c r="AJ1153" s="244"/>
      <c r="AK1153" s="244"/>
      <c r="AL1153" s="244"/>
      <c r="AM1153" s="244"/>
      <c r="AN1153" s="244"/>
      <c r="AO1153" s="244"/>
      <c r="AP1153" s="244"/>
      <c r="AQ1153" s="244"/>
      <c r="AR1153" s="244"/>
      <c r="AS1153" s="244"/>
      <c r="AT1153" s="244"/>
    </row>
    <row r="1154" spans="1:46" ht="21.6" thickBot="1">
      <c r="A1154" s="288"/>
      <c r="B1154" s="613"/>
      <c r="C1154" s="613"/>
      <c r="D1154" s="613"/>
      <c r="E1154" s="613"/>
      <c r="F1154" s="614" t="str">
        <f>+F1125</f>
        <v>PROFESIONAL UNIVERSITARIO</v>
      </c>
      <c r="G1154" s="614"/>
      <c r="H1154" s="614"/>
      <c r="I1154" s="614"/>
      <c r="J1154" s="289"/>
      <c r="K1154" s="289"/>
      <c r="L1154" s="289"/>
      <c r="M1154" s="289"/>
      <c r="N1154" s="289"/>
      <c r="O1154" s="289"/>
      <c r="P1154" s="289"/>
      <c r="Q1154" s="289"/>
      <c r="R1154" s="289"/>
      <c r="S1154" s="289"/>
      <c r="T1154" s="289"/>
      <c r="U1154" s="289"/>
      <c r="V1154" s="289"/>
      <c r="W1154" s="289"/>
      <c r="X1154" s="289"/>
      <c r="Y1154" s="289"/>
      <c r="Z1154" s="288"/>
      <c r="AA1154" s="288"/>
      <c r="AB1154" s="288"/>
      <c r="AC1154" s="288"/>
      <c r="AD1154" s="288"/>
      <c r="AE1154" s="288"/>
      <c r="AF1154" s="288"/>
      <c r="AG1154" s="288"/>
      <c r="AH1154" s="288"/>
      <c r="AI1154" s="288"/>
      <c r="AJ1154" s="288"/>
      <c r="AK1154" s="288"/>
      <c r="AL1154" s="288"/>
      <c r="AM1154" s="288"/>
      <c r="AN1154" s="288"/>
      <c r="AO1154" s="288"/>
      <c r="AP1154" s="288"/>
      <c r="AQ1154" s="288"/>
      <c r="AR1154" s="288"/>
      <c r="AS1154" s="288"/>
      <c r="AT1154" s="288"/>
    </row>
    <row r="1155" spans="1:46" ht="21.6" thickTop="1">
      <c r="A1155" s="272" t="s">
        <v>107</v>
      </c>
      <c r="B1155" s="273"/>
      <c r="C1155" s="274"/>
      <c r="D1155" s="275"/>
      <c r="E1155" s="276"/>
      <c r="F1155" s="276"/>
      <c r="G1155" s="277"/>
      <c r="H1155" s="278"/>
      <c r="I1155" s="277"/>
      <c r="J1155" s="279"/>
      <c r="K1155" s="279"/>
      <c r="L1155" s="279"/>
      <c r="M1155" s="279"/>
      <c r="N1155" s="279"/>
      <c r="O1155" s="279"/>
      <c r="P1155" s="279"/>
      <c r="Q1155" s="279"/>
      <c r="R1155" s="279"/>
      <c r="S1155" s="279"/>
      <c r="T1155" s="279"/>
      <c r="U1155" s="279"/>
      <c r="V1155" s="279"/>
      <c r="W1155" s="279"/>
      <c r="X1155" s="279"/>
      <c r="Y1155" s="279"/>
      <c r="Z1155" s="277"/>
      <c r="AA1155" s="277"/>
      <c r="AB1155" s="277"/>
      <c r="AC1155" s="277"/>
      <c r="AD1155" s="277"/>
      <c r="AE1155" s="277"/>
      <c r="AF1155" s="277"/>
      <c r="AG1155" s="277"/>
      <c r="AH1155" s="277"/>
      <c r="AI1155" s="277"/>
      <c r="AJ1155" s="277"/>
      <c r="AK1155" s="277"/>
      <c r="AL1155" s="277"/>
      <c r="AM1155" s="277"/>
      <c r="AN1155" s="277"/>
      <c r="AO1155" s="277"/>
      <c r="AP1155" s="277"/>
      <c r="AQ1155" s="277"/>
      <c r="AR1155" s="277"/>
      <c r="AS1155" s="277"/>
      <c r="AT1155" s="277"/>
    </row>
    <row r="1156" spans="1:46" ht="21">
      <c r="A1156" s="640" t="s">
        <v>109</v>
      </c>
      <c r="B1156" s="640"/>
      <c r="C1156" s="641" t="str">
        <f>+'PRESUPUESTO GENERAL'!B59</f>
        <v>INSTALACIONES HIDRUALICAS</v>
      </c>
      <c r="D1156" s="642"/>
      <c r="E1156" s="643"/>
      <c r="F1156" s="643"/>
      <c r="G1156" s="643"/>
      <c r="H1156" s="643"/>
      <c r="I1156" s="643"/>
      <c r="J1156" s="643"/>
      <c r="K1156" s="643"/>
      <c r="L1156" s="643"/>
      <c r="M1156" s="643"/>
      <c r="N1156" s="643"/>
      <c r="O1156" s="643"/>
      <c r="P1156" s="643"/>
      <c r="Q1156" s="643"/>
      <c r="R1156" s="643"/>
      <c r="S1156" s="643"/>
      <c r="T1156" s="643"/>
      <c r="U1156" s="643"/>
      <c r="V1156" s="643"/>
      <c r="W1156" s="643"/>
      <c r="X1156" s="643"/>
      <c r="Y1156" s="643"/>
      <c r="Z1156" s="643"/>
      <c r="AA1156" s="643"/>
      <c r="AB1156" s="643"/>
      <c r="AC1156" s="643"/>
      <c r="AD1156" s="643"/>
      <c r="AE1156" s="643"/>
      <c r="AF1156" s="644"/>
      <c r="AG1156" s="645" t="s">
        <v>8</v>
      </c>
      <c r="AH1156" s="646"/>
      <c r="AI1156" s="646"/>
      <c r="AJ1156" s="646"/>
      <c r="AK1156" s="646"/>
      <c r="AL1156" s="646"/>
      <c r="AM1156" s="647"/>
      <c r="AN1156" s="648" t="s">
        <v>2</v>
      </c>
      <c r="AO1156" s="649"/>
      <c r="AP1156" s="649"/>
      <c r="AQ1156" s="649"/>
      <c r="AR1156" s="649"/>
      <c r="AS1156" s="649"/>
      <c r="AT1156" s="650"/>
    </row>
    <row r="1157" spans="1:46" ht="21">
      <c r="A1157" s="651" t="s">
        <v>110</v>
      </c>
      <c r="B1157" s="651"/>
      <c r="C1157" s="211">
        <f>+'PRESUPUESTO GENERAL'!A62</f>
        <v>9.3000000000000007</v>
      </c>
      <c r="D1157" s="652" t="str">
        <f>+'PRESUPUESTO GENERAL'!B62</f>
        <v>Registro de bola de 1/2"</v>
      </c>
      <c r="E1157" s="653"/>
      <c r="F1157" s="653"/>
      <c r="G1157" s="653"/>
      <c r="H1157" s="653"/>
      <c r="I1157" s="653"/>
      <c r="J1157" s="653"/>
      <c r="K1157" s="653"/>
      <c r="L1157" s="653"/>
      <c r="M1157" s="653"/>
      <c r="N1157" s="653"/>
      <c r="O1157" s="653"/>
      <c r="P1157" s="653"/>
      <c r="Q1157" s="653"/>
      <c r="R1157" s="653"/>
      <c r="S1157" s="653"/>
      <c r="T1157" s="653"/>
      <c r="U1157" s="653"/>
      <c r="V1157" s="653"/>
      <c r="W1157" s="653"/>
      <c r="X1157" s="653"/>
      <c r="Y1157" s="653"/>
      <c r="Z1157" s="653"/>
      <c r="AA1157" s="653"/>
      <c r="AB1157" s="653"/>
      <c r="AC1157" s="653"/>
      <c r="AD1157" s="653"/>
      <c r="AE1157" s="653"/>
      <c r="AF1157" s="654"/>
      <c r="AG1157" s="645" t="s">
        <v>111</v>
      </c>
      <c r="AH1157" s="646"/>
      <c r="AI1157" s="646"/>
      <c r="AJ1157" s="646"/>
      <c r="AK1157" s="646"/>
      <c r="AL1157" s="646"/>
      <c r="AM1157" s="647"/>
      <c r="AN1157" s="655">
        <f>+J1171</f>
        <v>2</v>
      </c>
      <c r="AO1157" s="649"/>
      <c r="AP1157" s="649"/>
      <c r="AQ1157" s="649"/>
      <c r="AR1157" s="649"/>
      <c r="AS1157" s="649"/>
      <c r="AT1157" s="650"/>
    </row>
    <row r="1158" spans="1:46" ht="21">
      <c r="A1158" s="213"/>
      <c r="B1158" s="213"/>
      <c r="C1158" s="213"/>
      <c r="D1158" s="213"/>
      <c r="E1158" s="213"/>
      <c r="F1158" s="213"/>
      <c r="G1158" s="213"/>
      <c r="H1158" s="214"/>
      <c r="I1158" s="213"/>
      <c r="J1158" s="213"/>
      <c r="K1158" s="627"/>
      <c r="L1158" s="627"/>
      <c r="M1158" s="627"/>
      <c r="N1158" s="627"/>
      <c r="O1158" s="627"/>
      <c r="P1158" s="627"/>
      <c r="Q1158" s="627"/>
      <c r="R1158" s="627"/>
      <c r="S1158" s="627"/>
      <c r="T1158" s="627"/>
      <c r="U1158" s="627"/>
      <c r="V1158" s="627"/>
      <c r="W1158" s="627"/>
      <c r="X1158" s="627"/>
      <c r="Y1158" s="627"/>
      <c r="Z1158" s="627"/>
      <c r="AA1158" s="628"/>
      <c r="AB1158" s="627"/>
      <c r="AC1158" s="627"/>
      <c r="AD1158" s="627"/>
      <c r="AE1158" s="627"/>
      <c r="AF1158" s="627"/>
      <c r="AG1158" s="627"/>
      <c r="AH1158" s="627"/>
      <c r="AI1158" s="627"/>
      <c r="AJ1158" s="627"/>
      <c r="AK1158" s="627"/>
      <c r="AL1158" s="627"/>
      <c r="AM1158" s="627"/>
      <c r="AN1158" s="627"/>
      <c r="AO1158" s="627"/>
      <c r="AP1158" s="627"/>
      <c r="AQ1158" s="627"/>
      <c r="AR1158" s="627"/>
      <c r="AS1158" s="627"/>
      <c r="AT1158" s="627"/>
    </row>
    <row r="1159" spans="1:46" ht="21">
      <c r="A1159" s="629" t="s">
        <v>112</v>
      </c>
      <c r="B1159" s="610"/>
      <c r="C1159" s="630" t="s">
        <v>113</v>
      </c>
      <c r="D1159" s="630"/>
      <c r="E1159" s="630"/>
      <c r="F1159" s="630"/>
      <c r="G1159" s="630" t="s">
        <v>114</v>
      </c>
      <c r="H1159" s="631" t="s">
        <v>115</v>
      </c>
      <c r="I1159" s="630" t="s">
        <v>116</v>
      </c>
      <c r="J1159" s="630" t="s">
        <v>64</v>
      </c>
      <c r="K1159" s="633"/>
      <c r="L1159" s="633"/>
      <c r="M1159" s="633"/>
      <c r="N1159" s="633"/>
      <c r="O1159" s="633"/>
      <c r="P1159" s="633"/>
      <c r="Q1159" s="633"/>
      <c r="R1159" s="633"/>
      <c r="S1159" s="633"/>
      <c r="T1159" s="633"/>
      <c r="U1159" s="633"/>
      <c r="V1159" s="633"/>
      <c r="W1159" s="633"/>
      <c r="X1159" s="633"/>
      <c r="Y1159" s="633"/>
      <c r="Z1159" s="633"/>
      <c r="AA1159" s="633"/>
      <c r="AB1159" s="633"/>
      <c r="AC1159" s="633"/>
      <c r="AD1159" s="633"/>
      <c r="AE1159" s="633"/>
      <c r="AF1159" s="633"/>
      <c r="AG1159" s="633"/>
      <c r="AH1159" s="633"/>
      <c r="AI1159" s="633"/>
      <c r="AJ1159" s="633"/>
      <c r="AK1159" s="633"/>
      <c r="AL1159" s="633"/>
      <c r="AM1159" s="633"/>
      <c r="AN1159" s="633"/>
      <c r="AO1159" s="633"/>
      <c r="AP1159" s="633"/>
      <c r="AQ1159" s="633"/>
      <c r="AR1159" s="633"/>
      <c r="AS1159" s="633"/>
      <c r="AT1159" s="633"/>
    </row>
    <row r="1160" spans="1:46" ht="21">
      <c r="A1160" s="603"/>
      <c r="B1160" s="604"/>
      <c r="C1160" s="215" t="s">
        <v>117</v>
      </c>
      <c r="D1160" s="215" t="s">
        <v>118</v>
      </c>
      <c r="E1160" s="215" t="s">
        <v>119</v>
      </c>
      <c r="F1160" s="215" t="s">
        <v>120</v>
      </c>
      <c r="G1160" s="630"/>
      <c r="H1160" s="632"/>
      <c r="I1160" s="630"/>
      <c r="J1160" s="630"/>
      <c r="K1160" s="633"/>
      <c r="L1160" s="633"/>
      <c r="M1160" s="633"/>
      <c r="N1160" s="633"/>
      <c r="O1160" s="633"/>
      <c r="P1160" s="633"/>
      <c r="Q1160" s="633"/>
      <c r="R1160" s="633"/>
      <c r="S1160" s="633"/>
      <c r="T1160" s="633"/>
      <c r="U1160" s="633"/>
      <c r="V1160" s="633"/>
      <c r="W1160" s="633"/>
      <c r="X1160" s="633"/>
      <c r="Y1160" s="633"/>
      <c r="Z1160" s="633"/>
      <c r="AA1160" s="633"/>
      <c r="AB1160" s="633"/>
      <c r="AC1160" s="633"/>
      <c r="AD1160" s="633"/>
      <c r="AE1160" s="633"/>
      <c r="AF1160" s="633"/>
      <c r="AG1160" s="633"/>
      <c r="AH1160" s="633"/>
      <c r="AI1160" s="633"/>
      <c r="AJ1160" s="633"/>
      <c r="AK1160" s="633"/>
      <c r="AL1160" s="633"/>
      <c r="AM1160" s="633"/>
      <c r="AN1160" s="633"/>
      <c r="AO1160" s="633"/>
      <c r="AP1160" s="633"/>
      <c r="AQ1160" s="633"/>
      <c r="AR1160" s="633"/>
      <c r="AS1160" s="633"/>
      <c r="AT1160" s="633"/>
    </row>
    <row r="1161" spans="1:46" ht="21">
      <c r="A1161" s="634"/>
      <c r="B1161" s="635"/>
      <c r="C1161" s="638"/>
      <c r="D1161" s="638"/>
      <c r="E1161" s="638"/>
      <c r="F1161" s="638"/>
      <c r="G1161" s="638"/>
      <c r="H1161" s="638"/>
      <c r="I1161" s="638"/>
      <c r="J1161" s="638"/>
      <c r="K1161" s="333"/>
      <c r="L1161" s="334"/>
      <c r="M1161" s="334"/>
      <c r="N1161" s="334"/>
      <c r="O1161" s="334"/>
      <c r="P1161" s="334"/>
      <c r="Q1161" s="334"/>
      <c r="R1161" s="334"/>
      <c r="S1161" s="334"/>
      <c r="T1161" s="334"/>
      <c r="U1161" s="334"/>
      <c r="V1161" s="334"/>
      <c r="W1161" s="334"/>
      <c r="X1161" s="334"/>
      <c r="Y1161" s="334"/>
      <c r="Z1161" s="334"/>
      <c r="AA1161" s="334"/>
      <c r="AB1161" s="334"/>
      <c r="AC1161" s="334"/>
      <c r="AD1161" s="334"/>
      <c r="AE1161" s="334"/>
      <c r="AF1161" s="334"/>
      <c r="AG1161" s="334"/>
      <c r="AH1161" s="334"/>
      <c r="AI1161" s="334"/>
      <c r="AJ1161" s="334"/>
      <c r="AK1161" s="334"/>
      <c r="AL1161" s="334"/>
      <c r="AM1161" s="334"/>
      <c r="AN1161" s="334"/>
      <c r="AO1161" s="334"/>
      <c r="AP1161" s="334"/>
      <c r="AQ1161" s="334"/>
      <c r="AR1161" s="334"/>
      <c r="AS1161" s="334"/>
      <c r="AT1161" s="335"/>
    </row>
    <row r="1162" spans="1:46" ht="21">
      <c r="A1162" s="636"/>
      <c r="B1162" s="637"/>
      <c r="C1162" s="639"/>
      <c r="D1162" s="639"/>
      <c r="E1162" s="639"/>
      <c r="F1162" s="639"/>
      <c r="G1162" s="639"/>
      <c r="H1162" s="639"/>
      <c r="I1162" s="639"/>
      <c r="J1162" s="639"/>
      <c r="K1162" s="333"/>
      <c r="L1162" s="334"/>
      <c r="M1162" s="334"/>
      <c r="N1162" s="334"/>
      <c r="O1162" s="334"/>
      <c r="P1162" s="334"/>
      <c r="Q1162" s="334"/>
      <c r="R1162" s="334"/>
      <c r="S1162" s="334"/>
      <c r="T1162" s="334"/>
      <c r="U1162" s="334"/>
      <c r="V1162" s="334"/>
      <c r="W1162" s="334"/>
      <c r="X1162" s="334"/>
      <c r="Y1162" s="334"/>
      <c r="Z1162" s="334"/>
      <c r="AA1162" s="334"/>
      <c r="AB1162" s="334"/>
      <c r="AC1162" s="334"/>
      <c r="AD1162" s="334"/>
      <c r="AE1162" s="334"/>
      <c r="AF1162" s="334"/>
      <c r="AG1162" s="334"/>
      <c r="AH1162" s="334"/>
      <c r="AI1162" s="334"/>
      <c r="AJ1162" s="334"/>
      <c r="AK1162" s="334"/>
      <c r="AL1162" s="334"/>
      <c r="AM1162" s="334"/>
      <c r="AN1162" s="334"/>
      <c r="AO1162" s="334"/>
      <c r="AP1162" s="334"/>
      <c r="AQ1162" s="334"/>
      <c r="AR1162" s="334"/>
      <c r="AS1162" s="334"/>
      <c r="AT1162" s="335"/>
    </row>
    <row r="1163" spans="1:46" ht="21">
      <c r="A1163" s="656" t="s">
        <v>291</v>
      </c>
      <c r="B1163" s="660"/>
      <c r="C1163" s="620"/>
      <c r="D1163" s="620"/>
      <c r="E1163" s="622"/>
      <c r="F1163" s="620">
        <v>2</v>
      </c>
      <c r="G1163" s="661">
        <f>F1163</f>
        <v>2</v>
      </c>
      <c r="H1163" s="620">
        <v>1</v>
      </c>
      <c r="I1163" s="620" t="s">
        <v>2</v>
      </c>
      <c r="J1163" s="624">
        <f>G1163*H1163</f>
        <v>2</v>
      </c>
      <c r="K1163" s="333"/>
      <c r="L1163" s="334"/>
      <c r="M1163" s="334"/>
      <c r="N1163" s="334"/>
      <c r="O1163" s="334"/>
      <c r="P1163" s="334"/>
      <c r="Q1163" s="334"/>
      <c r="R1163" s="334"/>
      <c r="S1163" s="334"/>
      <c r="T1163" s="334"/>
      <c r="U1163" s="334"/>
      <c r="V1163" s="334"/>
      <c r="W1163" s="334"/>
      <c r="X1163" s="334"/>
      <c r="Y1163" s="334"/>
      <c r="Z1163" s="334"/>
      <c r="AA1163" s="334"/>
      <c r="AB1163" s="334"/>
      <c r="AC1163" s="334"/>
      <c r="AD1163" s="334"/>
      <c r="AE1163" s="334"/>
      <c r="AF1163" s="334"/>
      <c r="AG1163" s="334"/>
      <c r="AH1163" s="334"/>
      <c r="AI1163" s="334"/>
      <c r="AJ1163" s="334"/>
      <c r="AK1163" s="334"/>
      <c r="AL1163" s="334"/>
      <c r="AM1163" s="334"/>
      <c r="AN1163" s="334"/>
      <c r="AO1163" s="334"/>
      <c r="AP1163" s="334"/>
      <c r="AQ1163" s="334"/>
      <c r="AR1163" s="334"/>
      <c r="AS1163" s="334"/>
      <c r="AT1163" s="335"/>
    </row>
    <row r="1164" spans="1:46" ht="21">
      <c r="A1164" s="617"/>
      <c r="B1164" s="618"/>
      <c r="C1164" s="621"/>
      <c r="D1164" s="621"/>
      <c r="E1164" s="623"/>
      <c r="F1164" s="621"/>
      <c r="G1164" s="620"/>
      <c r="H1164" s="621"/>
      <c r="I1164" s="621"/>
      <c r="J1164" s="625"/>
      <c r="K1164" s="333"/>
      <c r="L1164" s="334"/>
      <c r="M1164" s="334"/>
      <c r="N1164" s="334"/>
      <c r="O1164" s="334"/>
      <c r="P1164" s="334"/>
      <c r="Q1164" s="334"/>
      <c r="R1164" s="334"/>
      <c r="S1164" s="334"/>
      <c r="T1164" s="334"/>
      <c r="U1164" s="334"/>
      <c r="V1164" s="334"/>
      <c r="W1164" s="334"/>
      <c r="X1164" s="334"/>
      <c r="Y1164" s="334"/>
      <c r="Z1164" s="334"/>
      <c r="AA1164" s="334"/>
      <c r="AB1164" s="334"/>
      <c r="AC1164" s="334"/>
      <c r="AD1164" s="334"/>
      <c r="AE1164" s="334"/>
      <c r="AF1164" s="334"/>
      <c r="AG1164" s="334"/>
      <c r="AH1164" s="334"/>
      <c r="AI1164" s="334"/>
      <c r="AJ1164" s="334"/>
      <c r="AK1164" s="334"/>
      <c r="AL1164" s="334"/>
      <c r="AM1164" s="334"/>
      <c r="AN1164" s="334"/>
      <c r="AO1164" s="334"/>
      <c r="AP1164" s="334"/>
      <c r="AQ1164" s="334"/>
      <c r="AR1164" s="334"/>
      <c r="AS1164" s="334"/>
      <c r="AT1164" s="335"/>
    </row>
    <row r="1165" spans="1:46" ht="21">
      <c r="A1165" s="656"/>
      <c r="B1165" s="660"/>
      <c r="C1165" s="620"/>
      <c r="D1165" s="620"/>
      <c r="E1165" s="622"/>
      <c r="F1165" s="620"/>
      <c r="G1165" s="661"/>
      <c r="H1165" s="620"/>
      <c r="I1165" s="620"/>
      <c r="J1165" s="624"/>
      <c r="K1165" s="333"/>
      <c r="L1165" s="334"/>
      <c r="M1165" s="334"/>
      <c r="N1165" s="334"/>
      <c r="O1165" s="334"/>
      <c r="P1165" s="334"/>
      <c r="Q1165" s="334"/>
      <c r="R1165" s="334"/>
      <c r="S1165" s="334"/>
      <c r="T1165" s="334"/>
      <c r="U1165" s="334"/>
      <c r="V1165" s="334"/>
      <c r="W1165" s="334"/>
      <c r="X1165" s="334"/>
      <c r="Y1165" s="334"/>
      <c r="Z1165" s="334"/>
      <c r="AA1165" s="334"/>
      <c r="AB1165" s="334"/>
      <c r="AC1165" s="334"/>
      <c r="AD1165" s="334"/>
      <c r="AE1165" s="334"/>
      <c r="AF1165" s="334"/>
      <c r="AG1165" s="334"/>
      <c r="AH1165" s="334"/>
      <c r="AI1165" s="334"/>
      <c r="AJ1165" s="334"/>
      <c r="AK1165" s="334"/>
      <c r="AL1165" s="334"/>
      <c r="AM1165" s="334"/>
      <c r="AN1165" s="334"/>
      <c r="AO1165" s="334"/>
      <c r="AP1165" s="334"/>
      <c r="AQ1165" s="334"/>
      <c r="AR1165" s="334"/>
      <c r="AS1165" s="334"/>
      <c r="AT1165" s="335"/>
    </row>
    <row r="1166" spans="1:46" ht="21">
      <c r="A1166" s="617"/>
      <c r="B1166" s="618"/>
      <c r="C1166" s="621"/>
      <c r="D1166" s="621"/>
      <c r="E1166" s="623"/>
      <c r="F1166" s="621"/>
      <c r="G1166" s="620"/>
      <c r="H1166" s="621"/>
      <c r="I1166" s="621"/>
      <c r="J1166" s="625"/>
      <c r="K1166" s="333"/>
      <c r="L1166" s="334"/>
      <c r="M1166" s="334"/>
      <c r="N1166" s="334"/>
      <c r="O1166" s="334"/>
      <c r="P1166" s="334"/>
      <c r="Q1166" s="334"/>
      <c r="R1166" s="334"/>
      <c r="S1166" s="334"/>
      <c r="T1166" s="334"/>
      <c r="U1166" s="334"/>
      <c r="V1166" s="334"/>
      <c r="W1166" s="334"/>
      <c r="X1166" s="334"/>
      <c r="Y1166" s="334"/>
      <c r="Z1166" s="334"/>
      <c r="AA1166" s="334"/>
      <c r="AB1166" s="334"/>
      <c r="AC1166" s="334"/>
      <c r="AD1166" s="334"/>
      <c r="AE1166" s="334"/>
      <c r="AF1166" s="334"/>
      <c r="AG1166" s="334"/>
      <c r="AH1166" s="334"/>
      <c r="AI1166" s="334"/>
      <c r="AJ1166" s="334"/>
      <c r="AK1166" s="334"/>
      <c r="AL1166" s="334"/>
      <c r="AM1166" s="334"/>
      <c r="AN1166" s="334"/>
      <c r="AO1166" s="334"/>
      <c r="AP1166" s="334"/>
      <c r="AQ1166" s="334"/>
      <c r="AR1166" s="334"/>
      <c r="AS1166" s="334"/>
      <c r="AT1166" s="335"/>
    </row>
    <row r="1167" spans="1:46" ht="21">
      <c r="A1167" s="656"/>
      <c r="B1167" s="660"/>
      <c r="C1167" s="661"/>
      <c r="D1167" s="620"/>
      <c r="E1167" s="622"/>
      <c r="F1167" s="620"/>
      <c r="G1167" s="661"/>
      <c r="H1167" s="620"/>
      <c r="I1167" s="620"/>
      <c r="J1167" s="624"/>
      <c r="K1167" s="333"/>
      <c r="L1167" s="334"/>
      <c r="M1167" s="334"/>
      <c r="N1167" s="334"/>
      <c r="O1167" s="334"/>
      <c r="P1167" s="334"/>
      <c r="Q1167" s="334"/>
      <c r="R1167" s="334"/>
      <c r="S1167" s="334"/>
      <c r="T1167" s="334"/>
      <c r="U1167" s="334"/>
      <c r="V1167" s="334"/>
      <c r="W1167" s="334"/>
      <c r="X1167" s="334"/>
      <c r="Y1167" s="334"/>
      <c r="Z1167" s="334"/>
      <c r="AA1167" s="334"/>
      <c r="AB1167" s="334"/>
      <c r="AC1167" s="334"/>
      <c r="AD1167" s="334"/>
      <c r="AE1167" s="334"/>
      <c r="AF1167" s="334"/>
      <c r="AG1167" s="334"/>
      <c r="AH1167" s="334"/>
      <c r="AI1167" s="334"/>
      <c r="AJ1167" s="334"/>
      <c r="AK1167" s="334"/>
      <c r="AL1167" s="334"/>
      <c r="AM1167" s="334"/>
      <c r="AN1167" s="334"/>
      <c r="AO1167" s="334"/>
      <c r="AP1167" s="334"/>
      <c r="AQ1167" s="334"/>
      <c r="AR1167" s="334"/>
      <c r="AS1167" s="334"/>
      <c r="AT1167" s="335"/>
    </row>
    <row r="1168" spans="1:46" ht="21">
      <c r="A1168" s="617"/>
      <c r="B1168" s="618"/>
      <c r="C1168" s="620"/>
      <c r="D1168" s="621"/>
      <c r="E1168" s="623"/>
      <c r="F1168" s="621"/>
      <c r="G1168" s="620"/>
      <c r="H1168" s="621"/>
      <c r="I1168" s="621"/>
      <c r="J1168" s="625"/>
      <c r="K1168" s="333"/>
      <c r="L1168" s="334"/>
      <c r="M1168" s="334"/>
      <c r="N1168" s="334"/>
      <c r="O1168" s="334"/>
      <c r="P1168" s="334"/>
      <c r="Q1168" s="334"/>
      <c r="R1168" s="334"/>
      <c r="S1168" s="334"/>
      <c r="T1168" s="334"/>
      <c r="U1168" s="334"/>
      <c r="V1168" s="334"/>
      <c r="W1168" s="334"/>
      <c r="X1168" s="334"/>
      <c r="Y1168" s="334"/>
      <c r="Z1168" s="334"/>
      <c r="AA1168" s="334"/>
      <c r="AB1168" s="334"/>
      <c r="AC1168" s="334"/>
      <c r="AD1168" s="334"/>
      <c r="AE1168" s="334"/>
      <c r="AF1168" s="334"/>
      <c r="AG1168" s="334"/>
      <c r="AH1168" s="334"/>
      <c r="AI1168" s="334"/>
      <c r="AJ1168" s="334"/>
      <c r="AK1168" s="334"/>
      <c r="AL1168" s="334"/>
      <c r="AM1168" s="334"/>
      <c r="AN1168" s="334"/>
      <c r="AO1168" s="334"/>
      <c r="AP1168" s="334"/>
      <c r="AQ1168" s="334"/>
      <c r="AR1168" s="334"/>
      <c r="AS1168" s="334"/>
      <c r="AT1168" s="335"/>
    </row>
    <row r="1169" spans="1:46" ht="21">
      <c r="A1169" s="656"/>
      <c r="B1169" s="660"/>
      <c r="C1169" s="661"/>
      <c r="D1169" s="620"/>
      <c r="E1169" s="622"/>
      <c r="F1169" s="620"/>
      <c r="G1169" s="661"/>
      <c r="H1169" s="620"/>
      <c r="I1169" s="620"/>
      <c r="J1169" s="624"/>
      <c r="K1169" s="333"/>
      <c r="L1169" s="334"/>
      <c r="M1169" s="334"/>
      <c r="N1169" s="334"/>
      <c r="O1169" s="334"/>
      <c r="P1169" s="334"/>
      <c r="Q1169" s="334"/>
      <c r="R1169" s="334"/>
      <c r="S1169" s="334"/>
      <c r="T1169" s="334"/>
      <c r="U1169" s="334"/>
      <c r="V1169" s="334"/>
      <c r="W1169" s="334"/>
      <c r="X1169" s="334"/>
      <c r="Y1169" s="334"/>
      <c r="Z1169" s="334"/>
      <c r="AA1169" s="334"/>
      <c r="AB1169" s="334"/>
      <c r="AC1169" s="334"/>
      <c r="AD1169" s="334"/>
      <c r="AE1169" s="334"/>
      <c r="AF1169" s="334"/>
      <c r="AG1169" s="334"/>
      <c r="AH1169" s="334"/>
      <c r="AI1169" s="334"/>
      <c r="AJ1169" s="334"/>
      <c r="AK1169" s="334"/>
      <c r="AL1169" s="334"/>
      <c r="AM1169" s="334"/>
      <c r="AN1169" s="334"/>
      <c r="AO1169" s="334"/>
      <c r="AP1169" s="334"/>
      <c r="AQ1169" s="334"/>
      <c r="AR1169" s="334"/>
      <c r="AS1169" s="334"/>
      <c r="AT1169" s="335"/>
    </row>
    <row r="1170" spans="1:46" ht="21">
      <c r="A1170" s="617"/>
      <c r="B1170" s="618"/>
      <c r="C1170" s="620"/>
      <c r="D1170" s="621"/>
      <c r="E1170" s="623"/>
      <c r="F1170" s="621"/>
      <c r="G1170" s="620"/>
      <c r="H1170" s="621"/>
      <c r="I1170" s="621"/>
      <c r="J1170" s="625"/>
      <c r="K1170" s="333"/>
      <c r="L1170" s="334"/>
      <c r="M1170" s="334"/>
      <c r="N1170" s="334"/>
      <c r="O1170" s="334"/>
      <c r="P1170" s="334"/>
      <c r="Q1170" s="334"/>
      <c r="R1170" s="334"/>
      <c r="S1170" s="334"/>
      <c r="T1170" s="334"/>
      <c r="U1170" s="334"/>
      <c r="V1170" s="334"/>
      <c r="W1170" s="334"/>
      <c r="X1170" s="334"/>
      <c r="Y1170" s="334"/>
      <c r="Z1170" s="334"/>
      <c r="AA1170" s="334"/>
      <c r="AB1170" s="334"/>
      <c r="AC1170" s="334"/>
      <c r="AD1170" s="334"/>
      <c r="AE1170" s="334"/>
      <c r="AF1170" s="334"/>
      <c r="AG1170" s="334"/>
      <c r="AH1170" s="334"/>
      <c r="AI1170" s="334"/>
      <c r="AJ1170" s="334"/>
      <c r="AK1170" s="334"/>
      <c r="AL1170" s="334"/>
      <c r="AM1170" s="334"/>
      <c r="AN1170" s="334"/>
      <c r="AO1170" s="334"/>
      <c r="AP1170" s="334"/>
      <c r="AQ1170" s="334"/>
      <c r="AR1170" s="334"/>
      <c r="AS1170" s="334"/>
      <c r="AT1170" s="335"/>
    </row>
    <row r="1171" spans="1:46" ht="21">
      <c r="A1171" s="283"/>
      <c r="B1171" s="225"/>
      <c r="C1171" s="225"/>
      <c r="D1171" s="225"/>
      <c r="E1171" s="226" t="s">
        <v>121</v>
      </c>
      <c r="F1171" s="227">
        <v>2</v>
      </c>
      <c r="G1171" s="228" t="s">
        <v>122</v>
      </c>
      <c r="H1171" s="229"/>
      <c r="I1171" s="230" t="s">
        <v>64</v>
      </c>
      <c r="J1171" s="231">
        <f>ROUND(SUM(J1163:J1168),F1171)</f>
        <v>2</v>
      </c>
      <c r="K1171" s="336"/>
      <c r="L1171" s="337"/>
      <c r="M1171" s="337"/>
      <c r="N1171" s="337"/>
      <c r="O1171" s="337"/>
      <c r="P1171" s="337"/>
      <c r="Q1171" s="334"/>
      <c r="R1171" s="334"/>
      <c r="S1171" s="334"/>
      <c r="T1171" s="334"/>
      <c r="U1171" s="334"/>
      <c r="V1171" s="334"/>
      <c r="W1171" s="334"/>
      <c r="X1171" s="334"/>
      <c r="Y1171" s="334"/>
      <c r="Z1171" s="334"/>
      <c r="AA1171" s="334"/>
      <c r="AB1171" s="334"/>
      <c r="AC1171" s="334"/>
      <c r="AD1171" s="334"/>
      <c r="AE1171" s="334"/>
      <c r="AF1171" s="334"/>
      <c r="AG1171" s="334"/>
      <c r="AH1171" s="334"/>
      <c r="AI1171" s="334"/>
      <c r="AJ1171" s="334"/>
      <c r="AK1171" s="334"/>
      <c r="AL1171" s="334"/>
      <c r="AM1171" s="334"/>
      <c r="AN1171" s="334"/>
      <c r="AO1171" s="334"/>
      <c r="AP1171" s="334"/>
      <c r="AQ1171" s="334"/>
      <c r="AR1171" s="334"/>
      <c r="AS1171" s="334"/>
      <c r="AT1171" s="335"/>
    </row>
    <row r="1172" spans="1:46" ht="21">
      <c r="A1172" s="284"/>
      <c r="B1172" s="233"/>
      <c r="C1172" s="233"/>
      <c r="D1172" s="233"/>
      <c r="E1172" s="233"/>
      <c r="F1172" s="233"/>
      <c r="G1172" s="233"/>
      <c r="H1172" s="233"/>
      <c r="I1172" s="234"/>
      <c r="J1172" s="233"/>
      <c r="K1172" s="329"/>
      <c r="L1172" s="339"/>
      <c r="M1172" s="339"/>
      <c r="N1172" s="339"/>
      <c r="O1172" s="339"/>
      <c r="P1172" s="339"/>
      <c r="Q1172" s="340"/>
      <c r="R1172" s="340"/>
      <c r="S1172" s="340"/>
      <c r="T1172" s="340"/>
      <c r="U1172" s="340"/>
      <c r="V1172" s="340"/>
      <c r="W1172" s="340"/>
      <c r="X1172" s="340"/>
      <c r="Y1172" s="340"/>
      <c r="Z1172" s="340"/>
      <c r="AA1172" s="340"/>
      <c r="AB1172" s="340"/>
      <c r="AC1172" s="340"/>
      <c r="AD1172" s="340"/>
      <c r="AE1172" s="340"/>
      <c r="AF1172" s="340"/>
      <c r="AG1172" s="340"/>
      <c r="AH1172" s="340"/>
      <c r="AI1172" s="340"/>
      <c r="AJ1172" s="340"/>
      <c r="AK1172" s="340"/>
      <c r="AL1172" s="340"/>
      <c r="AM1172" s="340"/>
      <c r="AN1172" s="340"/>
      <c r="AO1172" s="340"/>
      <c r="AP1172" s="340"/>
      <c r="AQ1172" s="340"/>
      <c r="AR1172" s="340"/>
      <c r="AS1172" s="340"/>
      <c r="AT1172" s="341"/>
    </row>
    <row r="1173" spans="1:46" ht="21">
      <c r="A1173" s="603"/>
      <c r="B1173" s="604"/>
      <c r="C1173" s="604"/>
      <c r="D1173" s="604"/>
      <c r="E1173" s="604"/>
      <c r="F1173" s="604"/>
      <c r="G1173" s="604"/>
      <c r="H1173" s="604"/>
      <c r="I1173" s="604"/>
      <c r="J1173" s="235"/>
      <c r="K1173" s="329"/>
      <c r="L1173" s="339"/>
      <c r="M1173" s="339"/>
      <c r="N1173" s="339"/>
      <c r="O1173" s="339"/>
      <c r="P1173" s="339"/>
      <c r="Q1173" s="340"/>
      <c r="R1173" s="340"/>
      <c r="S1173" s="340"/>
      <c r="T1173" s="340"/>
      <c r="U1173" s="340"/>
      <c r="V1173" s="340"/>
      <c r="W1173" s="340"/>
      <c r="X1173" s="340"/>
      <c r="Y1173" s="340"/>
      <c r="Z1173" s="340"/>
      <c r="AA1173" s="340"/>
      <c r="AB1173" s="340"/>
      <c r="AC1173" s="340"/>
      <c r="AD1173" s="340"/>
      <c r="AE1173" s="340"/>
      <c r="AF1173" s="340"/>
      <c r="AG1173" s="340"/>
      <c r="AH1173" s="340"/>
      <c r="AI1173" s="340"/>
      <c r="AJ1173" s="340"/>
      <c r="AK1173" s="340"/>
      <c r="AL1173" s="340"/>
      <c r="AM1173" s="340"/>
      <c r="AN1173" s="340"/>
      <c r="AO1173" s="340"/>
      <c r="AP1173" s="340"/>
      <c r="AQ1173" s="340"/>
      <c r="AR1173" s="340"/>
      <c r="AS1173" s="340"/>
      <c r="AT1173" s="341"/>
    </row>
    <row r="1174" spans="1:46" ht="42">
      <c r="A1174" s="285" t="s">
        <v>123</v>
      </c>
      <c r="B1174" s="605"/>
      <c r="C1174" s="605"/>
      <c r="D1174" s="605"/>
      <c r="E1174" s="605"/>
      <c r="F1174" s="605"/>
      <c r="G1174" s="605"/>
      <c r="H1174" s="605"/>
      <c r="I1174" s="605"/>
      <c r="J1174" s="605"/>
      <c r="K1174" s="605"/>
      <c r="L1174" s="605"/>
      <c r="M1174" s="605"/>
      <c r="N1174" s="605"/>
      <c r="O1174" s="605"/>
      <c r="P1174" s="605"/>
      <c r="Q1174" s="605"/>
      <c r="R1174" s="605"/>
      <c r="S1174" s="605"/>
      <c r="T1174" s="605"/>
      <c r="U1174" s="605"/>
      <c r="V1174" s="605"/>
      <c r="W1174" s="605"/>
      <c r="X1174" s="605"/>
      <c r="Y1174" s="605"/>
      <c r="Z1174" s="605"/>
      <c r="AA1174" s="605"/>
      <c r="AB1174" s="605"/>
      <c r="AC1174" s="605"/>
      <c r="AD1174" s="605"/>
      <c r="AE1174" s="605"/>
      <c r="AF1174" s="605"/>
      <c r="AG1174" s="605"/>
      <c r="AH1174" s="605"/>
      <c r="AI1174" s="605"/>
      <c r="AJ1174" s="605"/>
      <c r="AK1174" s="605"/>
      <c r="AL1174" s="605"/>
      <c r="AM1174" s="605"/>
      <c r="AN1174" s="605"/>
      <c r="AO1174" s="605"/>
      <c r="AP1174" s="605"/>
      <c r="AQ1174" s="605"/>
      <c r="AR1174" s="605"/>
      <c r="AS1174" s="605"/>
      <c r="AT1174" s="237"/>
    </row>
    <row r="1175" spans="1:46" ht="21">
      <c r="A1175" s="286"/>
      <c r="B1175" s="606"/>
      <c r="C1175" s="606"/>
      <c r="D1175" s="606"/>
      <c r="E1175" s="606"/>
      <c r="F1175" s="606"/>
      <c r="G1175" s="606"/>
      <c r="H1175" s="606"/>
      <c r="I1175" s="606"/>
      <c r="J1175" s="606"/>
      <c r="K1175" s="606"/>
      <c r="L1175" s="606"/>
      <c r="M1175" s="606"/>
      <c r="N1175" s="606"/>
      <c r="O1175" s="606"/>
      <c r="P1175" s="606"/>
      <c r="Q1175" s="606"/>
      <c r="R1175" s="606"/>
      <c r="S1175" s="606"/>
      <c r="T1175" s="606"/>
      <c r="U1175" s="606"/>
      <c r="V1175" s="606"/>
      <c r="W1175" s="606"/>
      <c r="X1175" s="606"/>
      <c r="Y1175" s="606"/>
      <c r="Z1175" s="606"/>
      <c r="AA1175" s="606"/>
      <c r="AB1175" s="606"/>
      <c r="AC1175" s="606"/>
      <c r="AD1175" s="606"/>
      <c r="AE1175" s="606"/>
      <c r="AF1175" s="606"/>
      <c r="AG1175" s="606"/>
      <c r="AH1175" s="606"/>
      <c r="AI1175" s="606"/>
      <c r="AJ1175" s="606"/>
      <c r="AK1175" s="606"/>
      <c r="AL1175" s="606"/>
      <c r="AM1175" s="606"/>
      <c r="AN1175" s="606"/>
      <c r="AO1175" s="606"/>
      <c r="AP1175" s="606"/>
      <c r="AQ1175" s="606"/>
      <c r="AR1175" s="606"/>
      <c r="AS1175" s="606"/>
      <c r="AT1175" s="239"/>
    </row>
    <row r="1176" spans="1:46" ht="21">
      <c r="A1176" s="287"/>
      <c r="B1176" s="607"/>
      <c r="C1176" s="607"/>
      <c r="D1176" s="607"/>
      <c r="E1176" s="607"/>
      <c r="F1176" s="607"/>
      <c r="G1176" s="607"/>
      <c r="H1176" s="607"/>
      <c r="I1176" s="607"/>
      <c r="J1176" s="607"/>
      <c r="K1176" s="607"/>
      <c r="L1176" s="607"/>
      <c r="M1176" s="607"/>
      <c r="N1176" s="607"/>
      <c r="O1176" s="607"/>
      <c r="P1176" s="607"/>
      <c r="Q1176" s="607"/>
      <c r="R1176" s="607"/>
      <c r="S1176" s="607"/>
      <c r="T1176" s="607"/>
      <c r="U1176" s="607"/>
      <c r="V1176" s="607"/>
      <c r="W1176" s="607"/>
      <c r="X1176" s="607"/>
      <c r="Y1176" s="607"/>
      <c r="Z1176" s="607"/>
      <c r="AA1176" s="607"/>
      <c r="AB1176" s="607"/>
      <c r="AC1176" s="607"/>
      <c r="AD1176" s="607"/>
      <c r="AE1176" s="241"/>
      <c r="AF1176" s="608" t="str">
        <f t="shared" ref="AF1176" si="82">"Item    " &amp; C1157 &amp; "    Página   1   de   1  "</f>
        <v xml:space="preserve">Item    9,3    Página   1   de   1  </v>
      </c>
      <c r="AG1176" s="609"/>
      <c r="AH1176" s="609"/>
      <c r="AI1176" s="609"/>
      <c r="AJ1176" s="609"/>
      <c r="AK1176" s="609"/>
      <c r="AL1176" s="609"/>
      <c r="AM1176" s="609"/>
      <c r="AN1176" s="609"/>
      <c r="AO1176" s="609"/>
      <c r="AP1176" s="609"/>
      <c r="AQ1176" s="609"/>
      <c r="AR1176" s="609"/>
      <c r="AS1176" s="609"/>
      <c r="AT1176" s="609"/>
    </row>
    <row r="1177" spans="1:46" ht="21">
      <c r="A1177" s="233"/>
      <c r="B1177" s="233"/>
      <c r="C1177" s="233"/>
      <c r="D1177" s="233"/>
      <c r="E1177" s="610" t="s">
        <v>75</v>
      </c>
      <c r="F1177" s="610"/>
      <c r="G1177" s="233"/>
      <c r="H1177" s="242"/>
      <c r="I1177" s="233"/>
      <c r="J1177" s="233"/>
      <c r="K1177" s="233"/>
      <c r="L1177" s="233"/>
      <c r="M1177" s="233"/>
      <c r="N1177" s="233"/>
      <c r="O1177" s="233"/>
      <c r="P1177" s="233"/>
      <c r="Q1177" s="233"/>
      <c r="R1177" s="233"/>
      <c r="S1177" s="233"/>
      <c r="T1177" s="233"/>
      <c r="U1177" s="233"/>
      <c r="V1177" s="233"/>
      <c r="W1177" s="233"/>
      <c r="X1177" s="233"/>
      <c r="Y1177" s="233"/>
      <c r="Z1177" s="233"/>
      <c r="AA1177" s="233"/>
      <c r="AB1177" s="233"/>
      <c r="AC1177" s="233"/>
      <c r="AD1177" s="233"/>
      <c r="AE1177" s="233"/>
      <c r="AF1177" s="233"/>
      <c r="AG1177" s="233"/>
      <c r="AH1177" s="233"/>
      <c r="AI1177" s="233"/>
      <c r="AJ1177" s="233"/>
      <c r="AK1177" s="242"/>
      <c r="AL1177" s="242"/>
      <c r="AM1177" s="242"/>
      <c r="AN1177" s="242"/>
      <c r="AO1177" s="242"/>
      <c r="AP1177" s="242"/>
      <c r="AQ1177" s="242"/>
      <c r="AR1177" s="242"/>
      <c r="AS1177" s="242"/>
      <c r="AT1177" s="242"/>
    </row>
    <row r="1178" spans="1:46" ht="21">
      <c r="A1178" s="233"/>
      <c r="B1178" s="233"/>
      <c r="C1178" s="233"/>
      <c r="D1178" s="233"/>
      <c r="E1178" s="233"/>
      <c r="F1178" s="233"/>
      <c r="G1178" s="233"/>
      <c r="H1178" s="242"/>
      <c r="I1178" s="233"/>
      <c r="J1178" s="233"/>
      <c r="K1178" s="233"/>
      <c r="L1178" s="233"/>
      <c r="M1178" s="233"/>
      <c r="N1178" s="233"/>
      <c r="O1178" s="233"/>
      <c r="P1178" s="233"/>
      <c r="Q1178" s="233"/>
      <c r="R1178" s="233"/>
      <c r="S1178" s="233"/>
      <c r="T1178" s="233"/>
      <c r="U1178" s="233"/>
      <c r="V1178" s="233"/>
      <c r="W1178" s="233"/>
      <c r="X1178" s="233"/>
      <c r="Y1178" s="233"/>
      <c r="Z1178" s="233"/>
      <c r="AA1178" s="233"/>
      <c r="AB1178" s="233"/>
      <c r="AC1178" s="233"/>
      <c r="AD1178" s="233"/>
      <c r="AE1178" s="233"/>
      <c r="AF1178" s="233"/>
      <c r="AG1178" s="233"/>
      <c r="AH1178" s="233"/>
      <c r="AI1178" s="233"/>
      <c r="AJ1178" s="233"/>
      <c r="AK1178" s="242"/>
      <c r="AL1178" s="242"/>
      <c r="AM1178" s="242"/>
      <c r="AN1178" s="242"/>
      <c r="AO1178" s="242"/>
      <c r="AP1178" s="242"/>
      <c r="AQ1178" s="242"/>
      <c r="AR1178" s="242"/>
      <c r="AS1178" s="242"/>
      <c r="AT1178" s="242"/>
    </row>
    <row r="1179" spans="1:46" ht="21">
      <c r="A1179" s="233"/>
      <c r="B1179" s="233"/>
      <c r="C1179" s="233"/>
      <c r="D1179" s="233"/>
      <c r="E1179" s="233"/>
      <c r="F1179" s="233"/>
      <c r="G1179" s="233"/>
      <c r="H1179" s="242"/>
      <c r="I1179" s="233"/>
      <c r="J1179" s="233"/>
      <c r="K1179" s="233"/>
      <c r="L1179" s="233"/>
      <c r="M1179" s="233"/>
      <c r="N1179" s="233"/>
      <c r="O1179" s="233"/>
      <c r="P1179" s="233"/>
      <c r="Q1179" s="233"/>
      <c r="R1179" s="233"/>
      <c r="S1179" s="233"/>
      <c r="T1179" s="233"/>
      <c r="U1179" s="233"/>
      <c r="V1179" s="233"/>
      <c r="W1179" s="233"/>
      <c r="X1179" s="233"/>
      <c r="Y1179" s="233"/>
      <c r="Z1179" s="233"/>
      <c r="AA1179" s="233"/>
      <c r="AB1179" s="233"/>
      <c r="AC1179" s="233"/>
      <c r="AD1179" s="233"/>
      <c r="AE1179" s="233"/>
      <c r="AF1179" s="233"/>
      <c r="AG1179" s="233"/>
      <c r="AH1179" s="233"/>
      <c r="AI1179" s="233"/>
      <c r="AJ1179" s="233"/>
      <c r="AK1179" s="242"/>
      <c r="AL1179" s="242"/>
      <c r="AM1179" s="242"/>
      <c r="AN1179" s="242"/>
      <c r="AO1179" s="242"/>
      <c r="AP1179" s="242"/>
      <c r="AQ1179" s="242"/>
      <c r="AR1179" s="242"/>
      <c r="AS1179" s="242"/>
      <c r="AT1179" s="242"/>
    </row>
    <row r="1180" spans="1:46" ht="21">
      <c r="A1180" s="244"/>
      <c r="B1180" s="244"/>
      <c r="C1180" s="245"/>
      <c r="D1180" s="246"/>
      <c r="E1180" s="247"/>
      <c r="F1180" s="248"/>
      <c r="G1180" s="248"/>
      <c r="H1180" s="249"/>
      <c r="I1180" s="248"/>
      <c r="J1180" s="244"/>
      <c r="K1180" s="244"/>
      <c r="L1180" s="244"/>
      <c r="M1180" s="244"/>
      <c r="N1180" s="244"/>
      <c r="O1180" s="244"/>
      <c r="P1180" s="244"/>
      <c r="Q1180" s="244"/>
      <c r="R1180" s="244"/>
      <c r="S1180" s="244"/>
      <c r="T1180" s="244"/>
      <c r="U1180" s="244"/>
      <c r="V1180" s="244"/>
      <c r="W1180" s="244"/>
      <c r="X1180" s="244"/>
      <c r="Y1180" s="244"/>
      <c r="Z1180" s="244"/>
      <c r="AA1180" s="244"/>
      <c r="AB1180" s="244"/>
      <c r="AC1180" s="244"/>
      <c r="AD1180" s="244"/>
      <c r="AE1180" s="244"/>
      <c r="AF1180" s="244"/>
      <c r="AG1180" s="244"/>
      <c r="AH1180" s="244"/>
      <c r="AI1180" s="244"/>
      <c r="AJ1180" s="244"/>
      <c r="AK1180" s="250"/>
      <c r="AL1180" s="250"/>
      <c r="AM1180" s="250"/>
      <c r="AN1180" s="250"/>
      <c r="AO1180" s="250"/>
      <c r="AP1180" s="250"/>
      <c r="AQ1180" s="250"/>
      <c r="AR1180" s="250"/>
      <c r="AS1180" s="250"/>
      <c r="AT1180" s="250"/>
    </row>
    <row r="1181" spans="1:46" ht="21">
      <c r="A1181" s="244"/>
      <c r="B1181" s="611"/>
      <c r="C1181" s="611"/>
      <c r="D1181" s="611"/>
      <c r="E1181" s="251"/>
      <c r="F1181" s="659" t="str">
        <f>+F1153</f>
        <v>ARQ. ANTONIO RUIZ TOVAR</v>
      </c>
      <c r="G1181" s="659"/>
      <c r="H1181" s="659"/>
      <c r="I1181" s="659"/>
      <c r="J1181" s="252"/>
      <c r="K1181" s="252"/>
      <c r="L1181" s="252"/>
      <c r="M1181" s="252"/>
      <c r="N1181" s="252"/>
      <c r="O1181" s="252"/>
      <c r="P1181" s="252"/>
      <c r="Q1181" s="252"/>
      <c r="R1181" s="252"/>
      <c r="S1181" s="252"/>
      <c r="T1181" s="252"/>
      <c r="U1181" s="252"/>
      <c r="V1181" s="252"/>
      <c r="W1181" s="252"/>
      <c r="X1181" s="252"/>
      <c r="Y1181" s="252"/>
      <c r="Z1181" s="244"/>
      <c r="AA1181" s="244"/>
      <c r="AB1181" s="244"/>
      <c r="AC1181" s="244"/>
      <c r="AD1181" s="244"/>
      <c r="AE1181" s="244"/>
      <c r="AF1181" s="244"/>
      <c r="AG1181" s="244"/>
      <c r="AH1181" s="244"/>
      <c r="AI1181" s="244"/>
      <c r="AJ1181" s="244"/>
      <c r="AK1181" s="244"/>
      <c r="AL1181" s="244"/>
      <c r="AM1181" s="244"/>
      <c r="AN1181" s="244"/>
      <c r="AO1181" s="244"/>
      <c r="AP1181" s="244"/>
      <c r="AQ1181" s="244"/>
      <c r="AR1181" s="244"/>
      <c r="AS1181" s="244"/>
      <c r="AT1181" s="244"/>
    </row>
    <row r="1182" spans="1:46" ht="21.6" thickBot="1">
      <c r="A1182" s="288"/>
      <c r="B1182" s="613"/>
      <c r="C1182" s="613"/>
      <c r="D1182" s="613"/>
      <c r="E1182" s="613"/>
      <c r="F1182" s="614" t="str">
        <f>+F1154</f>
        <v>PROFESIONAL UNIVERSITARIO</v>
      </c>
      <c r="G1182" s="614"/>
      <c r="H1182" s="614"/>
      <c r="I1182" s="614"/>
      <c r="J1182" s="289"/>
      <c r="K1182" s="289"/>
      <c r="L1182" s="289"/>
      <c r="M1182" s="289"/>
      <c r="N1182" s="289"/>
      <c r="O1182" s="289"/>
      <c r="P1182" s="289"/>
      <c r="Q1182" s="289"/>
      <c r="R1182" s="289"/>
      <c r="S1182" s="289"/>
      <c r="T1182" s="289"/>
      <c r="U1182" s="289"/>
      <c r="V1182" s="289"/>
      <c r="W1182" s="289"/>
      <c r="X1182" s="289"/>
      <c r="Y1182" s="289"/>
      <c r="Z1182" s="288"/>
      <c r="AA1182" s="288"/>
      <c r="AB1182" s="288"/>
      <c r="AC1182" s="288"/>
      <c r="AD1182" s="288"/>
      <c r="AE1182" s="288"/>
      <c r="AF1182" s="288"/>
      <c r="AG1182" s="288"/>
      <c r="AH1182" s="288"/>
      <c r="AI1182" s="288"/>
      <c r="AJ1182" s="288"/>
      <c r="AK1182" s="288"/>
      <c r="AL1182" s="288"/>
      <c r="AM1182" s="288"/>
      <c r="AN1182" s="288"/>
      <c r="AO1182" s="288"/>
      <c r="AP1182" s="288"/>
      <c r="AQ1182" s="288"/>
      <c r="AR1182" s="288"/>
      <c r="AS1182" s="288"/>
      <c r="AT1182" s="288"/>
    </row>
    <row r="1183" spans="1:46" ht="15.6" thickTop="1" thickBot="1"/>
    <row r="1184" spans="1:46" ht="21.6" thickTop="1">
      <c r="A1184" s="272" t="s">
        <v>107</v>
      </c>
      <c r="B1184" s="273"/>
      <c r="C1184" s="274"/>
      <c r="D1184" s="275"/>
      <c r="E1184" s="276"/>
      <c r="F1184" s="276"/>
      <c r="G1184" s="277"/>
      <c r="H1184" s="278"/>
      <c r="I1184" s="277"/>
      <c r="J1184" s="279"/>
      <c r="K1184" s="279"/>
      <c r="L1184" s="279"/>
      <c r="M1184" s="279"/>
      <c r="N1184" s="279"/>
      <c r="O1184" s="279"/>
      <c r="P1184" s="279"/>
      <c r="Q1184" s="279"/>
      <c r="R1184" s="279"/>
      <c r="S1184" s="279"/>
      <c r="T1184" s="279"/>
      <c r="U1184" s="279"/>
      <c r="V1184" s="279"/>
      <c r="W1184" s="279"/>
      <c r="X1184" s="279"/>
      <c r="Y1184" s="279"/>
      <c r="Z1184" s="277"/>
      <c r="AA1184" s="277"/>
      <c r="AB1184" s="277"/>
      <c r="AC1184" s="277"/>
      <c r="AD1184" s="277"/>
      <c r="AE1184" s="277"/>
      <c r="AF1184" s="277"/>
      <c r="AG1184" s="277"/>
      <c r="AH1184" s="277"/>
      <c r="AI1184" s="277"/>
      <c r="AJ1184" s="277"/>
      <c r="AK1184" s="277"/>
      <c r="AL1184" s="277"/>
      <c r="AM1184" s="277"/>
      <c r="AN1184" s="277"/>
      <c r="AO1184" s="277"/>
      <c r="AP1184" s="277"/>
      <c r="AQ1184" s="277"/>
      <c r="AR1184" s="277"/>
      <c r="AS1184" s="277"/>
      <c r="AT1184" s="277"/>
    </row>
    <row r="1185" spans="1:46" ht="21">
      <c r="A1185" s="640" t="s">
        <v>109</v>
      </c>
      <c r="B1185" s="640"/>
      <c r="C1185" s="641" t="str">
        <f>+'PRESUPUESTO GENERAL'!B59</f>
        <v>INSTALACIONES HIDRUALICAS</v>
      </c>
      <c r="D1185" s="642"/>
      <c r="E1185" s="643"/>
      <c r="F1185" s="643"/>
      <c r="G1185" s="643"/>
      <c r="H1185" s="643"/>
      <c r="I1185" s="643"/>
      <c r="J1185" s="643"/>
      <c r="K1185" s="643"/>
      <c r="L1185" s="643"/>
      <c r="M1185" s="643"/>
      <c r="N1185" s="643"/>
      <c r="O1185" s="643"/>
      <c r="P1185" s="643"/>
      <c r="Q1185" s="643"/>
      <c r="R1185" s="643"/>
      <c r="S1185" s="643"/>
      <c r="T1185" s="643"/>
      <c r="U1185" s="643"/>
      <c r="V1185" s="643"/>
      <c r="W1185" s="643"/>
      <c r="X1185" s="643"/>
      <c r="Y1185" s="643"/>
      <c r="Z1185" s="643"/>
      <c r="AA1185" s="643"/>
      <c r="AB1185" s="643"/>
      <c r="AC1185" s="643"/>
      <c r="AD1185" s="643"/>
      <c r="AE1185" s="643"/>
      <c r="AF1185" s="644"/>
      <c r="AG1185" s="645" t="s">
        <v>8</v>
      </c>
      <c r="AH1185" s="646"/>
      <c r="AI1185" s="646"/>
      <c r="AJ1185" s="646"/>
      <c r="AK1185" s="646"/>
      <c r="AL1185" s="646"/>
      <c r="AM1185" s="647"/>
      <c r="AN1185" s="648" t="s">
        <v>2</v>
      </c>
      <c r="AO1185" s="649"/>
      <c r="AP1185" s="649"/>
      <c r="AQ1185" s="649"/>
      <c r="AR1185" s="649"/>
      <c r="AS1185" s="649"/>
      <c r="AT1185" s="650"/>
    </row>
    <row r="1186" spans="1:46" ht="21">
      <c r="A1186" s="651" t="s">
        <v>110</v>
      </c>
      <c r="B1186" s="651"/>
      <c r="C1186" s="211">
        <f>+'PRESUPUESTO GENERAL'!A63</f>
        <v>9.4</v>
      </c>
      <c r="D1186" s="652" t="str">
        <f>+'PRESUPUESTO GENERAL'!B63</f>
        <v>Llave terminal de 1/2"</v>
      </c>
      <c r="E1186" s="653"/>
      <c r="F1186" s="653"/>
      <c r="G1186" s="653"/>
      <c r="H1186" s="653"/>
      <c r="I1186" s="653"/>
      <c r="J1186" s="653"/>
      <c r="K1186" s="653"/>
      <c r="L1186" s="653"/>
      <c r="M1186" s="653"/>
      <c r="N1186" s="653"/>
      <c r="O1186" s="653"/>
      <c r="P1186" s="653"/>
      <c r="Q1186" s="653"/>
      <c r="R1186" s="653"/>
      <c r="S1186" s="653"/>
      <c r="T1186" s="653"/>
      <c r="U1186" s="653"/>
      <c r="V1186" s="653"/>
      <c r="W1186" s="653"/>
      <c r="X1186" s="653"/>
      <c r="Y1186" s="653"/>
      <c r="Z1186" s="653"/>
      <c r="AA1186" s="653"/>
      <c r="AB1186" s="653"/>
      <c r="AC1186" s="653"/>
      <c r="AD1186" s="653"/>
      <c r="AE1186" s="653"/>
      <c r="AF1186" s="654"/>
      <c r="AG1186" s="645" t="s">
        <v>111</v>
      </c>
      <c r="AH1186" s="646"/>
      <c r="AI1186" s="646"/>
      <c r="AJ1186" s="646"/>
      <c r="AK1186" s="646"/>
      <c r="AL1186" s="646"/>
      <c r="AM1186" s="647"/>
      <c r="AN1186" s="655">
        <f>+J1200</f>
        <v>1</v>
      </c>
      <c r="AO1186" s="649"/>
      <c r="AP1186" s="649"/>
      <c r="AQ1186" s="649"/>
      <c r="AR1186" s="649"/>
      <c r="AS1186" s="649"/>
      <c r="AT1186" s="650"/>
    </row>
    <row r="1187" spans="1:46" ht="21">
      <c r="A1187" s="213"/>
      <c r="B1187" s="213"/>
      <c r="C1187" s="213"/>
      <c r="D1187" s="213"/>
      <c r="E1187" s="213"/>
      <c r="F1187" s="213"/>
      <c r="G1187" s="213"/>
      <c r="H1187" s="214"/>
      <c r="I1187" s="213"/>
      <c r="J1187" s="213"/>
      <c r="K1187" s="627"/>
      <c r="L1187" s="627"/>
      <c r="M1187" s="627"/>
      <c r="N1187" s="627"/>
      <c r="O1187" s="627"/>
      <c r="P1187" s="627"/>
      <c r="Q1187" s="627"/>
      <c r="R1187" s="627"/>
      <c r="S1187" s="627"/>
      <c r="T1187" s="627"/>
      <c r="U1187" s="627"/>
      <c r="V1187" s="627"/>
      <c r="W1187" s="627"/>
      <c r="X1187" s="627"/>
      <c r="Y1187" s="627"/>
      <c r="Z1187" s="627"/>
      <c r="AA1187" s="628"/>
      <c r="AB1187" s="627"/>
      <c r="AC1187" s="627"/>
      <c r="AD1187" s="627"/>
      <c r="AE1187" s="627"/>
      <c r="AF1187" s="627"/>
      <c r="AG1187" s="627"/>
      <c r="AH1187" s="627"/>
      <c r="AI1187" s="627"/>
      <c r="AJ1187" s="627"/>
      <c r="AK1187" s="627"/>
      <c r="AL1187" s="627"/>
      <c r="AM1187" s="627"/>
      <c r="AN1187" s="627"/>
      <c r="AO1187" s="627"/>
      <c r="AP1187" s="627"/>
      <c r="AQ1187" s="627"/>
      <c r="AR1187" s="627"/>
      <c r="AS1187" s="627"/>
      <c r="AT1187" s="627"/>
    </row>
    <row r="1188" spans="1:46" ht="21">
      <c r="A1188" s="629" t="s">
        <v>112</v>
      </c>
      <c r="B1188" s="610"/>
      <c r="C1188" s="630" t="s">
        <v>113</v>
      </c>
      <c r="D1188" s="630"/>
      <c r="E1188" s="630"/>
      <c r="F1188" s="630"/>
      <c r="G1188" s="630" t="s">
        <v>114</v>
      </c>
      <c r="H1188" s="631" t="s">
        <v>115</v>
      </c>
      <c r="I1188" s="630" t="s">
        <v>116</v>
      </c>
      <c r="J1188" s="630" t="s">
        <v>64</v>
      </c>
      <c r="K1188" s="633"/>
      <c r="L1188" s="633"/>
      <c r="M1188" s="633"/>
      <c r="N1188" s="633"/>
      <c r="O1188" s="633"/>
      <c r="P1188" s="633"/>
      <c r="Q1188" s="633"/>
      <c r="R1188" s="633"/>
      <c r="S1188" s="633"/>
      <c r="T1188" s="633"/>
      <c r="U1188" s="633"/>
      <c r="V1188" s="633"/>
      <c r="W1188" s="633"/>
      <c r="X1188" s="633"/>
      <c r="Y1188" s="633"/>
      <c r="Z1188" s="633"/>
      <c r="AA1188" s="633"/>
      <c r="AB1188" s="633"/>
      <c r="AC1188" s="633"/>
      <c r="AD1188" s="633"/>
      <c r="AE1188" s="633"/>
      <c r="AF1188" s="633"/>
      <c r="AG1188" s="633"/>
      <c r="AH1188" s="633"/>
      <c r="AI1188" s="633"/>
      <c r="AJ1188" s="633"/>
      <c r="AK1188" s="633"/>
      <c r="AL1188" s="633"/>
      <c r="AM1188" s="633"/>
      <c r="AN1188" s="633"/>
      <c r="AO1188" s="633"/>
      <c r="AP1188" s="633"/>
      <c r="AQ1188" s="633"/>
      <c r="AR1188" s="633"/>
      <c r="AS1188" s="633"/>
      <c r="AT1188" s="633"/>
    </row>
    <row r="1189" spans="1:46" ht="21">
      <c r="A1189" s="603"/>
      <c r="B1189" s="604"/>
      <c r="C1189" s="215" t="s">
        <v>117</v>
      </c>
      <c r="D1189" s="215" t="s">
        <v>118</v>
      </c>
      <c r="E1189" s="215" t="s">
        <v>119</v>
      </c>
      <c r="F1189" s="215" t="s">
        <v>120</v>
      </c>
      <c r="G1189" s="630"/>
      <c r="H1189" s="632"/>
      <c r="I1189" s="630"/>
      <c r="J1189" s="630"/>
      <c r="K1189" s="633"/>
      <c r="L1189" s="633"/>
      <c r="M1189" s="633"/>
      <c r="N1189" s="633"/>
      <c r="O1189" s="633"/>
      <c r="P1189" s="633"/>
      <c r="Q1189" s="633"/>
      <c r="R1189" s="633"/>
      <c r="S1189" s="633"/>
      <c r="T1189" s="633"/>
      <c r="U1189" s="633"/>
      <c r="V1189" s="633"/>
      <c r="W1189" s="633"/>
      <c r="X1189" s="633"/>
      <c r="Y1189" s="633"/>
      <c r="Z1189" s="633"/>
      <c r="AA1189" s="633"/>
      <c r="AB1189" s="633"/>
      <c r="AC1189" s="633"/>
      <c r="AD1189" s="633"/>
      <c r="AE1189" s="633"/>
      <c r="AF1189" s="633"/>
      <c r="AG1189" s="633"/>
      <c r="AH1189" s="633"/>
      <c r="AI1189" s="633"/>
      <c r="AJ1189" s="633"/>
      <c r="AK1189" s="633"/>
      <c r="AL1189" s="633"/>
      <c r="AM1189" s="633"/>
      <c r="AN1189" s="633"/>
      <c r="AO1189" s="633"/>
      <c r="AP1189" s="633"/>
      <c r="AQ1189" s="633"/>
      <c r="AR1189" s="633"/>
      <c r="AS1189" s="633"/>
      <c r="AT1189" s="633"/>
    </row>
    <row r="1190" spans="1:46" ht="21">
      <c r="A1190" s="634"/>
      <c r="B1190" s="635"/>
      <c r="C1190" s="638"/>
      <c r="D1190" s="638"/>
      <c r="E1190" s="638"/>
      <c r="F1190" s="638"/>
      <c r="G1190" s="638"/>
      <c r="H1190" s="638"/>
      <c r="I1190" s="638"/>
      <c r="J1190" s="638"/>
      <c r="K1190" s="333"/>
      <c r="L1190" s="334"/>
      <c r="M1190" s="334"/>
      <c r="N1190" s="334"/>
      <c r="O1190" s="334"/>
      <c r="P1190" s="334"/>
      <c r="Q1190" s="334"/>
      <c r="R1190" s="334"/>
      <c r="S1190" s="334"/>
      <c r="T1190" s="334"/>
      <c r="U1190" s="334"/>
      <c r="V1190" s="334"/>
      <c r="W1190" s="334"/>
      <c r="X1190" s="334"/>
      <c r="Y1190" s="334"/>
      <c r="Z1190" s="334"/>
      <c r="AA1190" s="334"/>
      <c r="AB1190" s="334"/>
      <c r="AC1190" s="334"/>
      <c r="AD1190" s="334"/>
      <c r="AE1190" s="334"/>
      <c r="AF1190" s="334"/>
      <c r="AG1190" s="334"/>
      <c r="AH1190" s="334"/>
      <c r="AI1190" s="334"/>
      <c r="AJ1190" s="334"/>
      <c r="AK1190" s="334"/>
      <c r="AL1190" s="334"/>
      <c r="AM1190" s="334"/>
      <c r="AN1190" s="334"/>
      <c r="AO1190" s="334"/>
      <c r="AP1190" s="334"/>
      <c r="AQ1190" s="334"/>
      <c r="AR1190" s="334"/>
      <c r="AS1190" s="334"/>
      <c r="AT1190" s="335"/>
    </row>
    <row r="1191" spans="1:46" ht="21">
      <c r="A1191" s="636"/>
      <c r="B1191" s="637"/>
      <c r="C1191" s="639"/>
      <c r="D1191" s="639"/>
      <c r="E1191" s="639"/>
      <c r="F1191" s="639"/>
      <c r="G1191" s="639"/>
      <c r="H1191" s="639"/>
      <c r="I1191" s="639"/>
      <c r="J1191" s="639"/>
      <c r="K1191" s="333"/>
      <c r="L1191" s="334"/>
      <c r="M1191" s="334"/>
      <c r="N1191" s="334"/>
      <c r="O1191" s="334"/>
      <c r="P1191" s="334"/>
      <c r="Q1191" s="334"/>
      <c r="R1191" s="334"/>
      <c r="S1191" s="334"/>
      <c r="T1191" s="334"/>
      <c r="U1191" s="334"/>
      <c r="V1191" s="334"/>
      <c r="W1191" s="334"/>
      <c r="X1191" s="334"/>
      <c r="Y1191" s="334"/>
      <c r="Z1191" s="334"/>
      <c r="AA1191" s="334"/>
      <c r="AB1191" s="334"/>
      <c r="AC1191" s="334"/>
      <c r="AD1191" s="334"/>
      <c r="AE1191" s="334"/>
      <c r="AF1191" s="334"/>
      <c r="AG1191" s="334"/>
      <c r="AH1191" s="334"/>
      <c r="AI1191" s="334"/>
      <c r="AJ1191" s="334"/>
      <c r="AK1191" s="334"/>
      <c r="AL1191" s="334"/>
      <c r="AM1191" s="334"/>
      <c r="AN1191" s="334"/>
      <c r="AO1191" s="334"/>
      <c r="AP1191" s="334"/>
      <c r="AQ1191" s="334"/>
      <c r="AR1191" s="334"/>
      <c r="AS1191" s="334"/>
      <c r="AT1191" s="335"/>
    </row>
    <row r="1192" spans="1:46" ht="21">
      <c r="A1192" s="656" t="s">
        <v>292</v>
      </c>
      <c r="B1192" s="660"/>
      <c r="C1192" s="620"/>
      <c r="D1192" s="620"/>
      <c r="E1192" s="622"/>
      <c r="F1192" s="620">
        <v>1</v>
      </c>
      <c r="G1192" s="661">
        <f>F1192</f>
        <v>1</v>
      </c>
      <c r="H1192" s="620">
        <v>1</v>
      </c>
      <c r="I1192" s="620" t="s">
        <v>2</v>
      </c>
      <c r="J1192" s="624">
        <f>G1192*H1192</f>
        <v>1</v>
      </c>
      <c r="K1192" s="333"/>
      <c r="L1192" s="334"/>
      <c r="M1192" s="334"/>
      <c r="N1192" s="334"/>
      <c r="O1192" s="334"/>
      <c r="P1192" s="334"/>
      <c r="Q1192" s="334"/>
      <c r="R1192" s="334"/>
      <c r="S1192" s="334"/>
      <c r="T1192" s="334"/>
      <c r="U1192" s="334"/>
      <c r="V1192" s="334"/>
      <c r="W1192" s="334"/>
      <c r="X1192" s="334"/>
      <c r="Y1192" s="334"/>
      <c r="Z1192" s="334"/>
      <c r="AA1192" s="334"/>
      <c r="AB1192" s="334"/>
      <c r="AC1192" s="334"/>
      <c r="AD1192" s="334"/>
      <c r="AE1192" s="334"/>
      <c r="AF1192" s="334"/>
      <c r="AG1192" s="334"/>
      <c r="AH1192" s="334"/>
      <c r="AI1192" s="334"/>
      <c r="AJ1192" s="334"/>
      <c r="AK1192" s="334"/>
      <c r="AL1192" s="334"/>
      <c r="AM1192" s="334"/>
      <c r="AN1192" s="334"/>
      <c r="AO1192" s="334"/>
      <c r="AP1192" s="334"/>
      <c r="AQ1192" s="334"/>
      <c r="AR1192" s="334"/>
      <c r="AS1192" s="334"/>
      <c r="AT1192" s="335"/>
    </row>
    <row r="1193" spans="1:46" ht="21">
      <c r="A1193" s="617"/>
      <c r="B1193" s="618"/>
      <c r="C1193" s="621"/>
      <c r="D1193" s="621"/>
      <c r="E1193" s="623"/>
      <c r="F1193" s="621"/>
      <c r="G1193" s="620"/>
      <c r="H1193" s="621"/>
      <c r="I1193" s="621"/>
      <c r="J1193" s="625"/>
      <c r="K1193" s="333"/>
      <c r="L1193" s="334"/>
      <c r="M1193" s="334"/>
      <c r="N1193" s="334"/>
      <c r="O1193" s="334"/>
      <c r="P1193" s="334"/>
      <c r="Q1193" s="334"/>
      <c r="R1193" s="334"/>
      <c r="S1193" s="334"/>
      <c r="T1193" s="334"/>
      <c r="U1193" s="334"/>
      <c r="V1193" s="334"/>
      <c r="W1193" s="334"/>
      <c r="X1193" s="334"/>
      <c r="Y1193" s="334"/>
      <c r="Z1193" s="334"/>
      <c r="AA1193" s="334"/>
      <c r="AB1193" s="334"/>
      <c r="AC1193" s="334"/>
      <c r="AD1193" s="334"/>
      <c r="AE1193" s="334"/>
      <c r="AF1193" s="334"/>
      <c r="AG1193" s="334"/>
      <c r="AH1193" s="334"/>
      <c r="AI1193" s="334"/>
      <c r="AJ1193" s="334"/>
      <c r="AK1193" s="334"/>
      <c r="AL1193" s="334"/>
      <c r="AM1193" s="334"/>
      <c r="AN1193" s="334"/>
      <c r="AO1193" s="334"/>
      <c r="AP1193" s="334"/>
      <c r="AQ1193" s="334"/>
      <c r="AR1193" s="334"/>
      <c r="AS1193" s="334"/>
      <c r="AT1193" s="335"/>
    </row>
    <row r="1194" spans="1:46" ht="21">
      <c r="A1194" s="656"/>
      <c r="B1194" s="660"/>
      <c r="C1194" s="620"/>
      <c r="D1194" s="620"/>
      <c r="E1194" s="622"/>
      <c r="F1194" s="620"/>
      <c r="G1194" s="661"/>
      <c r="H1194" s="620"/>
      <c r="I1194" s="620"/>
      <c r="J1194" s="624"/>
      <c r="K1194" s="333"/>
      <c r="L1194" s="334"/>
      <c r="M1194" s="334"/>
      <c r="N1194" s="334"/>
      <c r="O1194" s="334"/>
      <c r="P1194" s="334"/>
      <c r="Q1194" s="334"/>
      <c r="R1194" s="334"/>
      <c r="S1194" s="334"/>
      <c r="T1194" s="334"/>
      <c r="U1194" s="334"/>
      <c r="V1194" s="334"/>
      <c r="W1194" s="334"/>
      <c r="X1194" s="334"/>
      <c r="Y1194" s="334"/>
      <c r="Z1194" s="334"/>
      <c r="AA1194" s="334"/>
      <c r="AB1194" s="334"/>
      <c r="AC1194" s="334"/>
      <c r="AD1194" s="334"/>
      <c r="AE1194" s="334"/>
      <c r="AF1194" s="334"/>
      <c r="AG1194" s="334"/>
      <c r="AH1194" s="334"/>
      <c r="AI1194" s="334"/>
      <c r="AJ1194" s="334"/>
      <c r="AK1194" s="334"/>
      <c r="AL1194" s="334"/>
      <c r="AM1194" s="334"/>
      <c r="AN1194" s="334"/>
      <c r="AO1194" s="334"/>
      <c r="AP1194" s="334"/>
      <c r="AQ1194" s="334"/>
      <c r="AR1194" s="334"/>
      <c r="AS1194" s="334"/>
      <c r="AT1194" s="335"/>
    </row>
    <row r="1195" spans="1:46" ht="21">
      <c r="A1195" s="617"/>
      <c r="B1195" s="618"/>
      <c r="C1195" s="621"/>
      <c r="D1195" s="621"/>
      <c r="E1195" s="623"/>
      <c r="F1195" s="621"/>
      <c r="G1195" s="620"/>
      <c r="H1195" s="621"/>
      <c r="I1195" s="621"/>
      <c r="J1195" s="625"/>
      <c r="K1195" s="333"/>
      <c r="L1195" s="334"/>
      <c r="M1195" s="334"/>
      <c r="N1195" s="334"/>
      <c r="O1195" s="334"/>
      <c r="P1195" s="334"/>
      <c r="Q1195" s="334"/>
      <c r="R1195" s="334"/>
      <c r="S1195" s="334"/>
      <c r="T1195" s="334"/>
      <c r="U1195" s="334"/>
      <c r="V1195" s="334"/>
      <c r="W1195" s="334"/>
      <c r="X1195" s="334"/>
      <c r="Y1195" s="334"/>
      <c r="Z1195" s="334"/>
      <c r="AA1195" s="334"/>
      <c r="AB1195" s="334"/>
      <c r="AC1195" s="334"/>
      <c r="AD1195" s="334"/>
      <c r="AE1195" s="334"/>
      <c r="AF1195" s="334"/>
      <c r="AG1195" s="334"/>
      <c r="AH1195" s="334"/>
      <c r="AI1195" s="334"/>
      <c r="AJ1195" s="334"/>
      <c r="AK1195" s="334"/>
      <c r="AL1195" s="334"/>
      <c r="AM1195" s="334"/>
      <c r="AN1195" s="334"/>
      <c r="AO1195" s="334"/>
      <c r="AP1195" s="334"/>
      <c r="AQ1195" s="334"/>
      <c r="AR1195" s="334"/>
      <c r="AS1195" s="334"/>
      <c r="AT1195" s="335"/>
    </row>
    <row r="1196" spans="1:46" ht="21">
      <c r="A1196" s="656"/>
      <c r="B1196" s="660"/>
      <c r="C1196" s="661"/>
      <c r="D1196" s="620"/>
      <c r="E1196" s="622"/>
      <c r="F1196" s="620"/>
      <c r="G1196" s="661"/>
      <c r="H1196" s="620"/>
      <c r="I1196" s="620"/>
      <c r="J1196" s="624"/>
      <c r="K1196" s="333"/>
      <c r="L1196" s="334"/>
      <c r="M1196" s="334"/>
      <c r="N1196" s="334"/>
      <c r="O1196" s="334"/>
      <c r="P1196" s="334"/>
      <c r="Q1196" s="334"/>
      <c r="R1196" s="334"/>
      <c r="S1196" s="334"/>
      <c r="T1196" s="334"/>
      <c r="U1196" s="334"/>
      <c r="V1196" s="334"/>
      <c r="W1196" s="334"/>
      <c r="X1196" s="334"/>
      <c r="Y1196" s="334"/>
      <c r="Z1196" s="334"/>
      <c r="AA1196" s="334"/>
      <c r="AB1196" s="334"/>
      <c r="AC1196" s="334"/>
      <c r="AD1196" s="334"/>
      <c r="AE1196" s="334"/>
      <c r="AF1196" s="334"/>
      <c r="AG1196" s="334"/>
      <c r="AH1196" s="334"/>
      <c r="AI1196" s="334"/>
      <c r="AJ1196" s="334"/>
      <c r="AK1196" s="334"/>
      <c r="AL1196" s="334"/>
      <c r="AM1196" s="334"/>
      <c r="AN1196" s="334"/>
      <c r="AO1196" s="334"/>
      <c r="AP1196" s="334"/>
      <c r="AQ1196" s="334"/>
      <c r="AR1196" s="334"/>
      <c r="AS1196" s="334"/>
      <c r="AT1196" s="335"/>
    </row>
    <row r="1197" spans="1:46" ht="21">
      <c r="A1197" s="617"/>
      <c r="B1197" s="618"/>
      <c r="C1197" s="620"/>
      <c r="D1197" s="621"/>
      <c r="E1197" s="623"/>
      <c r="F1197" s="621"/>
      <c r="G1197" s="620"/>
      <c r="H1197" s="621"/>
      <c r="I1197" s="621"/>
      <c r="J1197" s="625"/>
      <c r="K1197" s="333"/>
      <c r="L1197" s="334"/>
      <c r="M1197" s="334"/>
      <c r="N1197" s="334"/>
      <c r="O1197" s="334"/>
      <c r="P1197" s="334"/>
      <c r="Q1197" s="334"/>
      <c r="R1197" s="334"/>
      <c r="S1197" s="334"/>
      <c r="T1197" s="334"/>
      <c r="U1197" s="334"/>
      <c r="V1197" s="334"/>
      <c r="W1197" s="334"/>
      <c r="X1197" s="334"/>
      <c r="Y1197" s="334"/>
      <c r="Z1197" s="334"/>
      <c r="AA1197" s="334"/>
      <c r="AB1197" s="334"/>
      <c r="AC1197" s="334"/>
      <c r="AD1197" s="334"/>
      <c r="AE1197" s="334"/>
      <c r="AF1197" s="334"/>
      <c r="AG1197" s="334"/>
      <c r="AH1197" s="334"/>
      <c r="AI1197" s="334"/>
      <c r="AJ1197" s="334"/>
      <c r="AK1197" s="334"/>
      <c r="AL1197" s="334"/>
      <c r="AM1197" s="334"/>
      <c r="AN1197" s="334"/>
      <c r="AO1197" s="334"/>
      <c r="AP1197" s="334"/>
      <c r="AQ1197" s="334"/>
      <c r="AR1197" s="334"/>
      <c r="AS1197" s="334"/>
      <c r="AT1197" s="335"/>
    </row>
    <row r="1198" spans="1:46" ht="21">
      <c r="A1198" s="656"/>
      <c r="B1198" s="660"/>
      <c r="C1198" s="661"/>
      <c r="D1198" s="620"/>
      <c r="E1198" s="622"/>
      <c r="F1198" s="620"/>
      <c r="G1198" s="661"/>
      <c r="H1198" s="620"/>
      <c r="I1198" s="620"/>
      <c r="J1198" s="624"/>
      <c r="K1198" s="333"/>
      <c r="L1198" s="334"/>
      <c r="M1198" s="334"/>
      <c r="N1198" s="334"/>
      <c r="O1198" s="334"/>
      <c r="P1198" s="334"/>
      <c r="Q1198" s="334"/>
      <c r="R1198" s="334"/>
      <c r="S1198" s="334"/>
      <c r="T1198" s="334"/>
      <c r="U1198" s="334"/>
      <c r="V1198" s="334"/>
      <c r="W1198" s="334"/>
      <c r="X1198" s="334"/>
      <c r="Y1198" s="334"/>
      <c r="Z1198" s="334"/>
      <c r="AA1198" s="334"/>
      <c r="AB1198" s="334"/>
      <c r="AC1198" s="334"/>
      <c r="AD1198" s="334"/>
      <c r="AE1198" s="334"/>
      <c r="AF1198" s="334"/>
      <c r="AG1198" s="334"/>
      <c r="AH1198" s="334"/>
      <c r="AI1198" s="334"/>
      <c r="AJ1198" s="334"/>
      <c r="AK1198" s="334"/>
      <c r="AL1198" s="334"/>
      <c r="AM1198" s="334"/>
      <c r="AN1198" s="334"/>
      <c r="AO1198" s="334"/>
      <c r="AP1198" s="334"/>
      <c r="AQ1198" s="334"/>
      <c r="AR1198" s="334"/>
      <c r="AS1198" s="334"/>
      <c r="AT1198" s="335"/>
    </row>
    <row r="1199" spans="1:46" ht="21">
      <c r="A1199" s="617"/>
      <c r="B1199" s="618"/>
      <c r="C1199" s="620"/>
      <c r="D1199" s="621"/>
      <c r="E1199" s="623"/>
      <c r="F1199" s="621"/>
      <c r="G1199" s="620"/>
      <c r="H1199" s="621"/>
      <c r="I1199" s="621"/>
      <c r="J1199" s="625"/>
      <c r="K1199" s="333"/>
      <c r="L1199" s="334"/>
      <c r="M1199" s="334"/>
      <c r="N1199" s="334"/>
      <c r="O1199" s="334"/>
      <c r="P1199" s="334"/>
      <c r="Q1199" s="334"/>
      <c r="R1199" s="334"/>
      <c r="S1199" s="334"/>
      <c r="T1199" s="334"/>
      <c r="U1199" s="334"/>
      <c r="V1199" s="334"/>
      <c r="W1199" s="334"/>
      <c r="X1199" s="334"/>
      <c r="Y1199" s="334"/>
      <c r="Z1199" s="334"/>
      <c r="AA1199" s="334"/>
      <c r="AB1199" s="334"/>
      <c r="AC1199" s="334"/>
      <c r="AD1199" s="334"/>
      <c r="AE1199" s="334"/>
      <c r="AF1199" s="334"/>
      <c r="AG1199" s="334"/>
      <c r="AH1199" s="334"/>
      <c r="AI1199" s="334"/>
      <c r="AJ1199" s="334"/>
      <c r="AK1199" s="334"/>
      <c r="AL1199" s="334"/>
      <c r="AM1199" s="334"/>
      <c r="AN1199" s="334"/>
      <c r="AO1199" s="334"/>
      <c r="AP1199" s="334"/>
      <c r="AQ1199" s="334"/>
      <c r="AR1199" s="334"/>
      <c r="AS1199" s="334"/>
      <c r="AT1199" s="335"/>
    </row>
    <row r="1200" spans="1:46" ht="21">
      <c r="A1200" s="283"/>
      <c r="B1200" s="225"/>
      <c r="C1200" s="225"/>
      <c r="D1200" s="225"/>
      <c r="E1200" s="226" t="s">
        <v>121</v>
      </c>
      <c r="F1200" s="227">
        <v>2</v>
      </c>
      <c r="G1200" s="228" t="s">
        <v>122</v>
      </c>
      <c r="H1200" s="229"/>
      <c r="I1200" s="230" t="s">
        <v>64</v>
      </c>
      <c r="J1200" s="231">
        <f>ROUND(SUM(J1192:J1197),F1200)</f>
        <v>1</v>
      </c>
      <c r="K1200" s="336"/>
      <c r="L1200" s="337"/>
      <c r="M1200" s="337"/>
      <c r="N1200" s="337"/>
      <c r="O1200" s="337"/>
      <c r="P1200" s="337"/>
      <c r="Q1200" s="334"/>
      <c r="R1200" s="334"/>
      <c r="S1200" s="334"/>
      <c r="T1200" s="334"/>
      <c r="U1200" s="334"/>
      <c r="V1200" s="334"/>
      <c r="W1200" s="334"/>
      <c r="X1200" s="334"/>
      <c r="Y1200" s="334"/>
      <c r="Z1200" s="334"/>
      <c r="AA1200" s="334"/>
      <c r="AB1200" s="334"/>
      <c r="AC1200" s="334"/>
      <c r="AD1200" s="334"/>
      <c r="AE1200" s="334"/>
      <c r="AF1200" s="334"/>
      <c r="AG1200" s="334"/>
      <c r="AH1200" s="334"/>
      <c r="AI1200" s="334"/>
      <c r="AJ1200" s="334"/>
      <c r="AK1200" s="334"/>
      <c r="AL1200" s="334"/>
      <c r="AM1200" s="334"/>
      <c r="AN1200" s="334"/>
      <c r="AO1200" s="334"/>
      <c r="AP1200" s="334"/>
      <c r="AQ1200" s="334"/>
      <c r="AR1200" s="334"/>
      <c r="AS1200" s="334"/>
      <c r="AT1200" s="335"/>
    </row>
    <row r="1201" spans="1:46" ht="21">
      <c r="A1201" s="284"/>
      <c r="B1201" s="233"/>
      <c r="C1201" s="233"/>
      <c r="D1201" s="233"/>
      <c r="E1201" s="233"/>
      <c r="F1201" s="233"/>
      <c r="G1201" s="233"/>
      <c r="H1201" s="233"/>
      <c r="I1201" s="234"/>
      <c r="J1201" s="233"/>
      <c r="K1201" s="329"/>
      <c r="L1201" s="339"/>
      <c r="M1201" s="339"/>
      <c r="N1201" s="339"/>
      <c r="O1201" s="339"/>
      <c r="P1201" s="339"/>
      <c r="Q1201" s="340"/>
      <c r="R1201" s="340"/>
      <c r="S1201" s="340"/>
      <c r="T1201" s="340"/>
      <c r="U1201" s="340"/>
      <c r="V1201" s="340"/>
      <c r="W1201" s="340"/>
      <c r="X1201" s="340"/>
      <c r="Y1201" s="340"/>
      <c r="Z1201" s="340"/>
      <c r="AA1201" s="340"/>
      <c r="AB1201" s="340"/>
      <c r="AC1201" s="340"/>
      <c r="AD1201" s="340"/>
      <c r="AE1201" s="340"/>
      <c r="AF1201" s="340"/>
      <c r="AG1201" s="340"/>
      <c r="AH1201" s="340"/>
      <c r="AI1201" s="340"/>
      <c r="AJ1201" s="340"/>
      <c r="AK1201" s="340"/>
      <c r="AL1201" s="340"/>
      <c r="AM1201" s="340"/>
      <c r="AN1201" s="340"/>
      <c r="AO1201" s="340"/>
      <c r="AP1201" s="340"/>
      <c r="AQ1201" s="340"/>
      <c r="AR1201" s="340"/>
      <c r="AS1201" s="340"/>
      <c r="AT1201" s="341"/>
    </row>
    <row r="1202" spans="1:46" ht="21">
      <c r="A1202" s="603"/>
      <c r="B1202" s="604"/>
      <c r="C1202" s="604"/>
      <c r="D1202" s="604"/>
      <c r="E1202" s="604"/>
      <c r="F1202" s="604"/>
      <c r="G1202" s="604"/>
      <c r="H1202" s="604"/>
      <c r="I1202" s="604"/>
      <c r="J1202" s="235"/>
      <c r="K1202" s="329"/>
      <c r="L1202" s="339"/>
      <c r="M1202" s="339"/>
      <c r="N1202" s="339"/>
      <c r="O1202" s="339"/>
      <c r="P1202" s="339"/>
      <c r="Q1202" s="340"/>
      <c r="R1202" s="340"/>
      <c r="S1202" s="340"/>
      <c r="T1202" s="340"/>
      <c r="U1202" s="340"/>
      <c r="V1202" s="340"/>
      <c r="W1202" s="340"/>
      <c r="X1202" s="340"/>
      <c r="Y1202" s="340"/>
      <c r="Z1202" s="340"/>
      <c r="AA1202" s="340"/>
      <c r="AB1202" s="340"/>
      <c r="AC1202" s="340"/>
      <c r="AD1202" s="340"/>
      <c r="AE1202" s="340"/>
      <c r="AF1202" s="340"/>
      <c r="AG1202" s="340"/>
      <c r="AH1202" s="340"/>
      <c r="AI1202" s="340"/>
      <c r="AJ1202" s="340"/>
      <c r="AK1202" s="340"/>
      <c r="AL1202" s="340"/>
      <c r="AM1202" s="340"/>
      <c r="AN1202" s="340"/>
      <c r="AO1202" s="340"/>
      <c r="AP1202" s="340"/>
      <c r="AQ1202" s="340"/>
      <c r="AR1202" s="340"/>
      <c r="AS1202" s="340"/>
      <c r="AT1202" s="341"/>
    </row>
    <row r="1203" spans="1:46" ht="42">
      <c r="A1203" s="285" t="s">
        <v>123</v>
      </c>
      <c r="B1203" s="605"/>
      <c r="C1203" s="605"/>
      <c r="D1203" s="605"/>
      <c r="E1203" s="605"/>
      <c r="F1203" s="605"/>
      <c r="G1203" s="605"/>
      <c r="H1203" s="605"/>
      <c r="I1203" s="605"/>
      <c r="J1203" s="605"/>
      <c r="K1203" s="605"/>
      <c r="L1203" s="605"/>
      <c r="M1203" s="605"/>
      <c r="N1203" s="605"/>
      <c r="O1203" s="605"/>
      <c r="P1203" s="605"/>
      <c r="Q1203" s="605"/>
      <c r="R1203" s="605"/>
      <c r="S1203" s="605"/>
      <c r="T1203" s="605"/>
      <c r="U1203" s="605"/>
      <c r="V1203" s="605"/>
      <c r="W1203" s="605"/>
      <c r="X1203" s="605"/>
      <c r="Y1203" s="605"/>
      <c r="Z1203" s="605"/>
      <c r="AA1203" s="605"/>
      <c r="AB1203" s="605"/>
      <c r="AC1203" s="605"/>
      <c r="AD1203" s="605"/>
      <c r="AE1203" s="605"/>
      <c r="AF1203" s="605"/>
      <c r="AG1203" s="605"/>
      <c r="AH1203" s="605"/>
      <c r="AI1203" s="605"/>
      <c r="AJ1203" s="605"/>
      <c r="AK1203" s="605"/>
      <c r="AL1203" s="605"/>
      <c r="AM1203" s="605"/>
      <c r="AN1203" s="605"/>
      <c r="AO1203" s="605"/>
      <c r="AP1203" s="605"/>
      <c r="AQ1203" s="605"/>
      <c r="AR1203" s="605"/>
      <c r="AS1203" s="605"/>
      <c r="AT1203" s="237"/>
    </row>
    <row r="1204" spans="1:46" ht="21">
      <c r="A1204" s="286"/>
      <c r="B1204" s="606"/>
      <c r="C1204" s="606"/>
      <c r="D1204" s="606"/>
      <c r="E1204" s="606"/>
      <c r="F1204" s="606"/>
      <c r="G1204" s="606"/>
      <c r="H1204" s="606"/>
      <c r="I1204" s="606"/>
      <c r="J1204" s="606"/>
      <c r="K1204" s="606"/>
      <c r="L1204" s="606"/>
      <c r="M1204" s="606"/>
      <c r="N1204" s="606"/>
      <c r="O1204" s="606"/>
      <c r="P1204" s="606"/>
      <c r="Q1204" s="606"/>
      <c r="R1204" s="606"/>
      <c r="S1204" s="606"/>
      <c r="T1204" s="606"/>
      <c r="U1204" s="606"/>
      <c r="V1204" s="606"/>
      <c r="W1204" s="606"/>
      <c r="X1204" s="606"/>
      <c r="Y1204" s="606"/>
      <c r="Z1204" s="606"/>
      <c r="AA1204" s="606"/>
      <c r="AB1204" s="606"/>
      <c r="AC1204" s="606"/>
      <c r="AD1204" s="606"/>
      <c r="AE1204" s="606"/>
      <c r="AF1204" s="606"/>
      <c r="AG1204" s="606"/>
      <c r="AH1204" s="606"/>
      <c r="AI1204" s="606"/>
      <c r="AJ1204" s="606"/>
      <c r="AK1204" s="606"/>
      <c r="AL1204" s="606"/>
      <c r="AM1204" s="606"/>
      <c r="AN1204" s="606"/>
      <c r="AO1204" s="606"/>
      <c r="AP1204" s="606"/>
      <c r="AQ1204" s="606"/>
      <c r="AR1204" s="606"/>
      <c r="AS1204" s="606"/>
      <c r="AT1204" s="239"/>
    </row>
    <row r="1205" spans="1:46" ht="21">
      <c r="A1205" s="287"/>
      <c r="B1205" s="607"/>
      <c r="C1205" s="607"/>
      <c r="D1205" s="607"/>
      <c r="E1205" s="607"/>
      <c r="F1205" s="607"/>
      <c r="G1205" s="607"/>
      <c r="H1205" s="607"/>
      <c r="I1205" s="607"/>
      <c r="J1205" s="607"/>
      <c r="K1205" s="607"/>
      <c r="L1205" s="607"/>
      <c r="M1205" s="607"/>
      <c r="N1205" s="607"/>
      <c r="O1205" s="607"/>
      <c r="P1205" s="607"/>
      <c r="Q1205" s="607"/>
      <c r="R1205" s="607"/>
      <c r="S1205" s="607"/>
      <c r="T1205" s="607"/>
      <c r="U1205" s="607"/>
      <c r="V1205" s="607"/>
      <c r="W1205" s="607"/>
      <c r="X1205" s="607"/>
      <c r="Y1205" s="607"/>
      <c r="Z1205" s="607"/>
      <c r="AA1205" s="607"/>
      <c r="AB1205" s="607"/>
      <c r="AC1205" s="607"/>
      <c r="AD1205" s="607"/>
      <c r="AE1205" s="241"/>
      <c r="AF1205" s="608" t="str">
        <f t="shared" ref="AF1205" si="83">"Item    " &amp; C1186 &amp; "    Página   1   de   1  "</f>
        <v xml:space="preserve">Item    9,4    Página   1   de   1  </v>
      </c>
      <c r="AG1205" s="609"/>
      <c r="AH1205" s="609"/>
      <c r="AI1205" s="609"/>
      <c r="AJ1205" s="609"/>
      <c r="AK1205" s="609"/>
      <c r="AL1205" s="609"/>
      <c r="AM1205" s="609"/>
      <c r="AN1205" s="609"/>
      <c r="AO1205" s="609"/>
      <c r="AP1205" s="609"/>
      <c r="AQ1205" s="609"/>
      <c r="AR1205" s="609"/>
      <c r="AS1205" s="609"/>
      <c r="AT1205" s="609"/>
    </row>
    <row r="1206" spans="1:46" ht="21">
      <c r="A1206" s="233"/>
      <c r="B1206" s="233"/>
      <c r="C1206" s="233"/>
      <c r="D1206" s="233"/>
      <c r="E1206" s="610" t="s">
        <v>75</v>
      </c>
      <c r="F1206" s="610"/>
      <c r="G1206" s="233"/>
      <c r="H1206" s="242"/>
      <c r="I1206" s="233"/>
      <c r="J1206" s="233"/>
      <c r="K1206" s="233"/>
      <c r="L1206" s="233"/>
      <c r="M1206" s="233"/>
      <c r="N1206" s="233"/>
      <c r="O1206" s="233"/>
      <c r="P1206" s="233"/>
      <c r="Q1206" s="233"/>
      <c r="R1206" s="233"/>
      <c r="S1206" s="233"/>
      <c r="T1206" s="233"/>
      <c r="U1206" s="233"/>
      <c r="V1206" s="233"/>
      <c r="W1206" s="233"/>
      <c r="X1206" s="233"/>
      <c r="Y1206" s="233"/>
      <c r="Z1206" s="233"/>
      <c r="AA1206" s="233"/>
      <c r="AB1206" s="233"/>
      <c r="AC1206" s="233"/>
      <c r="AD1206" s="233"/>
      <c r="AE1206" s="233"/>
      <c r="AF1206" s="233"/>
      <c r="AG1206" s="233"/>
      <c r="AH1206" s="233"/>
      <c r="AI1206" s="233"/>
      <c r="AJ1206" s="233"/>
      <c r="AK1206" s="242"/>
      <c r="AL1206" s="242"/>
      <c r="AM1206" s="242"/>
      <c r="AN1206" s="242"/>
      <c r="AO1206" s="242"/>
      <c r="AP1206" s="242"/>
      <c r="AQ1206" s="242"/>
      <c r="AR1206" s="242"/>
      <c r="AS1206" s="242"/>
      <c r="AT1206" s="242"/>
    </row>
    <row r="1207" spans="1:46" ht="21">
      <c r="A1207" s="233"/>
      <c r="B1207" s="233"/>
      <c r="C1207" s="233"/>
      <c r="D1207" s="233"/>
      <c r="E1207" s="233"/>
      <c r="F1207" s="233"/>
      <c r="G1207" s="233"/>
      <c r="H1207" s="242"/>
      <c r="I1207" s="233"/>
      <c r="J1207" s="233"/>
      <c r="K1207" s="233"/>
      <c r="L1207" s="233"/>
      <c r="M1207" s="233"/>
      <c r="N1207" s="233"/>
      <c r="O1207" s="233"/>
      <c r="P1207" s="233"/>
      <c r="Q1207" s="233"/>
      <c r="R1207" s="233"/>
      <c r="S1207" s="233"/>
      <c r="T1207" s="233"/>
      <c r="U1207" s="233"/>
      <c r="V1207" s="233"/>
      <c r="W1207" s="233"/>
      <c r="X1207" s="233"/>
      <c r="Y1207" s="233"/>
      <c r="Z1207" s="233"/>
      <c r="AA1207" s="233"/>
      <c r="AB1207" s="233"/>
      <c r="AC1207" s="233"/>
      <c r="AD1207" s="233"/>
      <c r="AE1207" s="233"/>
      <c r="AF1207" s="233"/>
      <c r="AG1207" s="233"/>
      <c r="AH1207" s="233"/>
      <c r="AI1207" s="233"/>
      <c r="AJ1207" s="233"/>
      <c r="AK1207" s="242"/>
      <c r="AL1207" s="242"/>
      <c r="AM1207" s="242"/>
      <c r="AN1207" s="242"/>
      <c r="AO1207" s="242"/>
      <c r="AP1207" s="242"/>
      <c r="AQ1207" s="242"/>
      <c r="AR1207" s="242"/>
      <c r="AS1207" s="242"/>
      <c r="AT1207" s="242"/>
    </row>
    <row r="1208" spans="1:46" ht="21">
      <c r="A1208" s="233"/>
      <c r="B1208" s="233"/>
      <c r="C1208" s="233"/>
      <c r="D1208" s="233"/>
      <c r="E1208" s="233"/>
      <c r="F1208" s="233"/>
      <c r="G1208" s="233"/>
      <c r="H1208" s="242"/>
      <c r="I1208" s="233"/>
      <c r="J1208" s="233"/>
      <c r="K1208" s="233"/>
      <c r="L1208" s="233"/>
      <c r="M1208" s="233"/>
      <c r="N1208" s="233"/>
      <c r="O1208" s="233"/>
      <c r="P1208" s="233"/>
      <c r="Q1208" s="233"/>
      <c r="R1208" s="233"/>
      <c r="S1208" s="233"/>
      <c r="T1208" s="233"/>
      <c r="U1208" s="233"/>
      <c r="V1208" s="233"/>
      <c r="W1208" s="233"/>
      <c r="X1208" s="233"/>
      <c r="Y1208" s="233"/>
      <c r="Z1208" s="233"/>
      <c r="AA1208" s="233"/>
      <c r="AB1208" s="233"/>
      <c r="AC1208" s="233"/>
      <c r="AD1208" s="233"/>
      <c r="AE1208" s="233"/>
      <c r="AF1208" s="233"/>
      <c r="AG1208" s="233"/>
      <c r="AH1208" s="233"/>
      <c r="AI1208" s="233"/>
      <c r="AJ1208" s="233"/>
      <c r="AK1208" s="242"/>
      <c r="AL1208" s="242"/>
      <c r="AM1208" s="242"/>
      <c r="AN1208" s="242"/>
      <c r="AO1208" s="242"/>
      <c r="AP1208" s="242"/>
      <c r="AQ1208" s="242"/>
      <c r="AR1208" s="242"/>
      <c r="AS1208" s="242"/>
      <c r="AT1208" s="242"/>
    </row>
    <row r="1209" spans="1:46" ht="21">
      <c r="A1209" s="244"/>
      <c r="B1209" s="244"/>
      <c r="C1209" s="245"/>
      <c r="D1209" s="246"/>
      <c r="E1209" s="247"/>
      <c r="F1209" s="248"/>
      <c r="G1209" s="248"/>
      <c r="H1209" s="249"/>
      <c r="I1209" s="248"/>
      <c r="J1209" s="244"/>
      <c r="K1209" s="244"/>
      <c r="L1209" s="244"/>
      <c r="M1209" s="244"/>
      <c r="N1209" s="244"/>
      <c r="O1209" s="244"/>
      <c r="P1209" s="244"/>
      <c r="Q1209" s="244"/>
      <c r="R1209" s="244"/>
      <c r="S1209" s="244"/>
      <c r="T1209" s="244"/>
      <c r="U1209" s="244"/>
      <c r="V1209" s="244"/>
      <c r="W1209" s="244"/>
      <c r="X1209" s="244"/>
      <c r="Y1209" s="244"/>
      <c r="Z1209" s="244"/>
      <c r="AA1209" s="244"/>
      <c r="AB1209" s="244"/>
      <c r="AC1209" s="244"/>
      <c r="AD1209" s="244"/>
      <c r="AE1209" s="244"/>
      <c r="AF1209" s="244"/>
      <c r="AG1209" s="244"/>
      <c r="AH1209" s="244"/>
      <c r="AI1209" s="244"/>
      <c r="AJ1209" s="244"/>
      <c r="AK1209" s="250"/>
      <c r="AL1209" s="250"/>
      <c r="AM1209" s="250"/>
      <c r="AN1209" s="250"/>
      <c r="AO1209" s="250"/>
      <c r="AP1209" s="250"/>
      <c r="AQ1209" s="250"/>
      <c r="AR1209" s="250"/>
      <c r="AS1209" s="250"/>
      <c r="AT1209" s="250"/>
    </row>
    <row r="1210" spans="1:46" ht="21">
      <c r="A1210" s="244"/>
      <c r="B1210" s="611"/>
      <c r="C1210" s="611"/>
      <c r="D1210" s="611"/>
      <c r="E1210" s="251"/>
      <c r="F1210" s="659" t="str">
        <f>+F1181</f>
        <v>ARQ. ANTONIO RUIZ TOVAR</v>
      </c>
      <c r="G1210" s="659"/>
      <c r="H1210" s="659"/>
      <c r="I1210" s="659"/>
      <c r="J1210" s="252"/>
      <c r="K1210" s="252"/>
      <c r="L1210" s="252"/>
      <c r="M1210" s="252"/>
      <c r="N1210" s="252"/>
      <c r="O1210" s="252"/>
      <c r="P1210" s="252"/>
      <c r="Q1210" s="252"/>
      <c r="R1210" s="252"/>
      <c r="S1210" s="252"/>
      <c r="T1210" s="252"/>
      <c r="U1210" s="252"/>
      <c r="V1210" s="252"/>
      <c r="W1210" s="252"/>
      <c r="X1210" s="252"/>
      <c r="Y1210" s="252"/>
      <c r="Z1210" s="244"/>
      <c r="AA1210" s="244"/>
      <c r="AB1210" s="244"/>
      <c r="AC1210" s="244"/>
      <c r="AD1210" s="244"/>
      <c r="AE1210" s="244"/>
      <c r="AF1210" s="244"/>
      <c r="AG1210" s="244"/>
      <c r="AH1210" s="244"/>
      <c r="AI1210" s="244"/>
      <c r="AJ1210" s="244"/>
      <c r="AK1210" s="244"/>
      <c r="AL1210" s="244"/>
      <c r="AM1210" s="244"/>
      <c r="AN1210" s="244"/>
      <c r="AO1210" s="244"/>
      <c r="AP1210" s="244"/>
      <c r="AQ1210" s="244"/>
      <c r="AR1210" s="244"/>
      <c r="AS1210" s="244"/>
      <c r="AT1210" s="244"/>
    </row>
    <row r="1211" spans="1:46" ht="21.6" thickBot="1">
      <c r="A1211" s="288"/>
      <c r="B1211" s="613"/>
      <c r="C1211" s="613"/>
      <c r="D1211" s="613"/>
      <c r="E1211" s="613"/>
      <c r="F1211" s="614" t="str">
        <f>+F1182</f>
        <v>PROFESIONAL UNIVERSITARIO</v>
      </c>
      <c r="G1211" s="614"/>
      <c r="H1211" s="614"/>
      <c r="I1211" s="614"/>
      <c r="J1211" s="289"/>
      <c r="K1211" s="289"/>
      <c r="L1211" s="289"/>
      <c r="M1211" s="289"/>
      <c r="N1211" s="289"/>
      <c r="O1211" s="289"/>
      <c r="P1211" s="289"/>
      <c r="Q1211" s="289"/>
      <c r="R1211" s="289"/>
      <c r="S1211" s="289"/>
      <c r="T1211" s="289"/>
      <c r="U1211" s="289"/>
      <c r="V1211" s="289"/>
      <c r="W1211" s="289"/>
      <c r="X1211" s="289"/>
      <c r="Y1211" s="289"/>
      <c r="Z1211" s="288"/>
      <c r="AA1211" s="288"/>
      <c r="AB1211" s="288"/>
      <c r="AC1211" s="288"/>
      <c r="AD1211" s="288"/>
      <c r="AE1211" s="288"/>
      <c r="AF1211" s="288"/>
      <c r="AG1211" s="288"/>
      <c r="AH1211" s="288"/>
      <c r="AI1211" s="288"/>
      <c r="AJ1211" s="288"/>
      <c r="AK1211" s="288"/>
      <c r="AL1211" s="288"/>
      <c r="AM1211" s="288"/>
      <c r="AN1211" s="288"/>
      <c r="AO1211" s="288"/>
      <c r="AP1211" s="288"/>
      <c r="AQ1211" s="288"/>
      <c r="AR1211" s="288"/>
      <c r="AS1211" s="288"/>
      <c r="AT1211" s="288"/>
    </row>
    <row r="1212" spans="1:46" ht="15.6" thickTop="1" thickBot="1"/>
    <row r="1213" spans="1:46" ht="21.6" thickTop="1">
      <c r="A1213" s="272" t="s">
        <v>107</v>
      </c>
      <c r="B1213" s="273"/>
      <c r="C1213" s="274"/>
      <c r="D1213" s="275"/>
      <c r="E1213" s="276"/>
      <c r="F1213" s="276"/>
      <c r="G1213" s="277"/>
      <c r="H1213" s="278"/>
      <c r="I1213" s="277"/>
      <c r="J1213" s="279"/>
      <c r="K1213" s="279"/>
      <c r="L1213" s="279"/>
      <c r="M1213" s="279"/>
      <c r="N1213" s="279"/>
      <c r="O1213" s="279"/>
      <c r="P1213" s="279"/>
      <c r="Q1213" s="279"/>
      <c r="R1213" s="279"/>
      <c r="S1213" s="279"/>
      <c r="T1213" s="279"/>
      <c r="U1213" s="279"/>
      <c r="V1213" s="279"/>
      <c r="W1213" s="279"/>
      <c r="X1213" s="279"/>
      <c r="Y1213" s="279"/>
      <c r="Z1213" s="277"/>
      <c r="AA1213" s="277"/>
      <c r="AB1213" s="277"/>
      <c r="AC1213" s="277"/>
      <c r="AD1213" s="277"/>
      <c r="AE1213" s="277"/>
      <c r="AF1213" s="277"/>
      <c r="AG1213" s="277"/>
      <c r="AH1213" s="277"/>
      <c r="AI1213" s="277"/>
      <c r="AJ1213" s="277"/>
      <c r="AK1213" s="277"/>
      <c r="AL1213" s="277"/>
      <c r="AM1213" s="277"/>
      <c r="AN1213" s="277"/>
      <c r="AO1213" s="277"/>
      <c r="AP1213" s="277"/>
      <c r="AQ1213" s="277"/>
      <c r="AR1213" s="277"/>
      <c r="AS1213" s="277"/>
      <c r="AT1213" s="277"/>
    </row>
    <row r="1214" spans="1:46" ht="21">
      <c r="A1214" s="640" t="s">
        <v>109</v>
      </c>
      <c r="B1214" s="640"/>
      <c r="C1214" s="641" t="str">
        <f>+'PRESUPUESTO GENERAL'!B65</f>
        <v>INSTALACIONES SANITARIAS</v>
      </c>
      <c r="D1214" s="642"/>
      <c r="E1214" s="643"/>
      <c r="F1214" s="643"/>
      <c r="G1214" s="643"/>
      <c r="H1214" s="643"/>
      <c r="I1214" s="643"/>
      <c r="J1214" s="643"/>
      <c r="K1214" s="643"/>
      <c r="L1214" s="643"/>
      <c r="M1214" s="643"/>
      <c r="N1214" s="643"/>
      <c r="O1214" s="643"/>
      <c r="P1214" s="643"/>
      <c r="Q1214" s="643"/>
      <c r="R1214" s="643"/>
      <c r="S1214" s="643"/>
      <c r="T1214" s="643"/>
      <c r="U1214" s="643"/>
      <c r="V1214" s="643"/>
      <c r="W1214" s="643"/>
      <c r="X1214" s="643"/>
      <c r="Y1214" s="643"/>
      <c r="Z1214" s="643"/>
      <c r="AA1214" s="643"/>
      <c r="AB1214" s="643"/>
      <c r="AC1214" s="643"/>
      <c r="AD1214" s="643"/>
      <c r="AE1214" s="643"/>
      <c r="AF1214" s="644"/>
      <c r="AG1214" s="645" t="s">
        <v>8</v>
      </c>
      <c r="AH1214" s="646"/>
      <c r="AI1214" s="646"/>
      <c r="AJ1214" s="646"/>
      <c r="AK1214" s="646"/>
      <c r="AL1214" s="646"/>
      <c r="AM1214" s="647"/>
      <c r="AN1214" s="648" t="s">
        <v>7</v>
      </c>
      <c r="AO1214" s="649"/>
      <c r="AP1214" s="649"/>
      <c r="AQ1214" s="649"/>
      <c r="AR1214" s="649"/>
      <c r="AS1214" s="649"/>
      <c r="AT1214" s="650"/>
    </row>
    <row r="1215" spans="1:46" ht="21">
      <c r="A1215" s="651" t="s">
        <v>110</v>
      </c>
      <c r="B1215" s="651"/>
      <c r="C1215" s="211">
        <f>+'PRESUPUESTO GENERAL'!A66</f>
        <v>10.1</v>
      </c>
      <c r="D1215" s="652" t="str">
        <f>+'PRESUPUESTO GENERAL'!B66</f>
        <v>Red de PVCS 4"</v>
      </c>
      <c r="E1215" s="653"/>
      <c r="F1215" s="653"/>
      <c r="G1215" s="653"/>
      <c r="H1215" s="653"/>
      <c r="I1215" s="653"/>
      <c r="J1215" s="653"/>
      <c r="K1215" s="653"/>
      <c r="L1215" s="653"/>
      <c r="M1215" s="653"/>
      <c r="N1215" s="653"/>
      <c r="O1215" s="653"/>
      <c r="P1215" s="653"/>
      <c r="Q1215" s="653"/>
      <c r="R1215" s="653"/>
      <c r="S1215" s="653"/>
      <c r="T1215" s="653"/>
      <c r="U1215" s="653"/>
      <c r="V1215" s="653"/>
      <c r="W1215" s="653"/>
      <c r="X1215" s="653"/>
      <c r="Y1215" s="653"/>
      <c r="Z1215" s="653"/>
      <c r="AA1215" s="653"/>
      <c r="AB1215" s="653"/>
      <c r="AC1215" s="653"/>
      <c r="AD1215" s="653"/>
      <c r="AE1215" s="653"/>
      <c r="AF1215" s="654"/>
      <c r="AG1215" s="645" t="s">
        <v>111</v>
      </c>
      <c r="AH1215" s="646"/>
      <c r="AI1215" s="646"/>
      <c r="AJ1215" s="646"/>
      <c r="AK1215" s="646"/>
      <c r="AL1215" s="646"/>
      <c r="AM1215" s="647"/>
      <c r="AN1215" s="655">
        <f>+J1229</f>
        <v>49.34</v>
      </c>
      <c r="AO1215" s="649"/>
      <c r="AP1215" s="649"/>
      <c r="AQ1215" s="649"/>
      <c r="AR1215" s="649"/>
      <c r="AS1215" s="649"/>
      <c r="AT1215" s="650"/>
    </row>
    <row r="1216" spans="1:46" ht="21">
      <c r="A1216" s="213"/>
      <c r="B1216" s="213"/>
      <c r="C1216" s="213"/>
      <c r="D1216" s="213"/>
      <c r="E1216" s="213"/>
      <c r="F1216" s="213"/>
      <c r="G1216" s="213"/>
      <c r="H1216" s="214"/>
      <c r="I1216" s="213"/>
      <c r="J1216" s="213"/>
      <c r="K1216" s="627"/>
      <c r="L1216" s="627"/>
      <c r="M1216" s="627"/>
      <c r="N1216" s="627"/>
      <c r="O1216" s="627"/>
      <c r="P1216" s="627"/>
      <c r="Q1216" s="627"/>
      <c r="R1216" s="627"/>
      <c r="S1216" s="627"/>
      <c r="T1216" s="627"/>
      <c r="U1216" s="627"/>
      <c r="V1216" s="627"/>
      <c r="W1216" s="627"/>
      <c r="X1216" s="627"/>
      <c r="Y1216" s="627"/>
      <c r="Z1216" s="627"/>
      <c r="AA1216" s="628"/>
      <c r="AB1216" s="627"/>
      <c r="AC1216" s="627"/>
      <c r="AD1216" s="627"/>
      <c r="AE1216" s="627"/>
      <c r="AF1216" s="627"/>
      <c r="AG1216" s="627"/>
      <c r="AH1216" s="627"/>
      <c r="AI1216" s="627"/>
      <c r="AJ1216" s="627"/>
      <c r="AK1216" s="627"/>
      <c r="AL1216" s="627"/>
      <c r="AM1216" s="627"/>
      <c r="AN1216" s="627"/>
      <c r="AO1216" s="627"/>
      <c r="AP1216" s="627"/>
      <c r="AQ1216" s="627"/>
      <c r="AR1216" s="627"/>
      <c r="AS1216" s="627"/>
      <c r="AT1216" s="627"/>
    </row>
    <row r="1217" spans="1:46" ht="21">
      <c r="A1217" s="629" t="s">
        <v>112</v>
      </c>
      <c r="B1217" s="610"/>
      <c r="C1217" s="630" t="s">
        <v>113</v>
      </c>
      <c r="D1217" s="630"/>
      <c r="E1217" s="630"/>
      <c r="F1217" s="630"/>
      <c r="G1217" s="630" t="s">
        <v>114</v>
      </c>
      <c r="H1217" s="631" t="s">
        <v>115</v>
      </c>
      <c r="I1217" s="630" t="s">
        <v>116</v>
      </c>
      <c r="J1217" s="630" t="s">
        <v>64</v>
      </c>
      <c r="K1217" s="633"/>
      <c r="L1217" s="633"/>
      <c r="M1217" s="633"/>
      <c r="N1217" s="633"/>
      <c r="O1217" s="633"/>
      <c r="P1217" s="633"/>
      <c r="Q1217" s="633"/>
      <c r="R1217" s="633"/>
      <c r="S1217" s="633"/>
      <c r="T1217" s="633"/>
      <c r="U1217" s="633"/>
      <c r="V1217" s="633"/>
      <c r="W1217" s="633"/>
      <c r="X1217" s="633"/>
      <c r="Y1217" s="633"/>
      <c r="Z1217" s="633"/>
      <c r="AA1217" s="633"/>
      <c r="AB1217" s="633"/>
      <c r="AC1217" s="633"/>
      <c r="AD1217" s="633"/>
      <c r="AE1217" s="633"/>
      <c r="AF1217" s="633"/>
      <c r="AG1217" s="633"/>
      <c r="AH1217" s="633"/>
      <c r="AI1217" s="633"/>
      <c r="AJ1217" s="633"/>
      <c r="AK1217" s="633"/>
      <c r="AL1217" s="633"/>
      <c r="AM1217" s="633"/>
      <c r="AN1217" s="633"/>
      <c r="AO1217" s="633"/>
      <c r="AP1217" s="633"/>
      <c r="AQ1217" s="633"/>
      <c r="AR1217" s="633"/>
      <c r="AS1217" s="633"/>
      <c r="AT1217" s="633"/>
    </row>
    <row r="1218" spans="1:46" ht="21">
      <c r="A1218" s="603"/>
      <c r="B1218" s="604"/>
      <c r="C1218" s="215" t="s">
        <v>117</v>
      </c>
      <c r="D1218" s="215" t="s">
        <v>118</v>
      </c>
      <c r="E1218" s="215" t="s">
        <v>119</v>
      </c>
      <c r="F1218" s="215" t="s">
        <v>120</v>
      </c>
      <c r="G1218" s="630"/>
      <c r="H1218" s="632"/>
      <c r="I1218" s="630"/>
      <c r="J1218" s="630"/>
      <c r="K1218" s="633"/>
      <c r="L1218" s="633"/>
      <c r="M1218" s="633"/>
      <c r="N1218" s="633"/>
      <c r="O1218" s="633"/>
      <c r="P1218" s="633"/>
      <c r="Q1218" s="633"/>
      <c r="R1218" s="633"/>
      <c r="S1218" s="633"/>
      <c r="T1218" s="633"/>
      <c r="U1218" s="633"/>
      <c r="V1218" s="633"/>
      <c r="W1218" s="633"/>
      <c r="X1218" s="633"/>
      <c r="Y1218" s="633"/>
      <c r="Z1218" s="633"/>
      <c r="AA1218" s="633"/>
      <c r="AB1218" s="633"/>
      <c r="AC1218" s="633"/>
      <c r="AD1218" s="633"/>
      <c r="AE1218" s="633"/>
      <c r="AF1218" s="633"/>
      <c r="AG1218" s="633"/>
      <c r="AH1218" s="633"/>
      <c r="AI1218" s="633"/>
      <c r="AJ1218" s="633"/>
      <c r="AK1218" s="633"/>
      <c r="AL1218" s="633"/>
      <c r="AM1218" s="633"/>
      <c r="AN1218" s="633"/>
      <c r="AO1218" s="633"/>
      <c r="AP1218" s="633"/>
      <c r="AQ1218" s="633"/>
      <c r="AR1218" s="633"/>
      <c r="AS1218" s="633"/>
      <c r="AT1218" s="633"/>
    </row>
    <row r="1219" spans="1:46" ht="21">
      <c r="A1219" s="634"/>
      <c r="B1219" s="635"/>
      <c r="C1219" s="638"/>
      <c r="D1219" s="638"/>
      <c r="E1219" s="638"/>
      <c r="F1219" s="638"/>
      <c r="G1219" s="638"/>
      <c r="H1219" s="638"/>
      <c r="I1219" s="638"/>
      <c r="J1219" s="638"/>
      <c r="K1219" s="333"/>
      <c r="L1219" s="334"/>
      <c r="M1219" s="334"/>
      <c r="N1219" s="334"/>
      <c r="O1219" s="334"/>
      <c r="P1219" s="334"/>
      <c r="Q1219" s="334"/>
      <c r="R1219" s="334"/>
      <c r="S1219" s="334"/>
      <c r="T1219" s="334"/>
      <c r="U1219" s="334"/>
      <c r="V1219" s="334"/>
      <c r="W1219" s="334"/>
      <c r="X1219" s="334"/>
      <c r="Y1219" s="334"/>
      <c r="Z1219" s="334"/>
      <c r="AA1219" s="334"/>
      <c r="AB1219" s="334"/>
      <c r="AC1219" s="334"/>
      <c r="AD1219" s="334"/>
      <c r="AE1219" s="334"/>
      <c r="AF1219" s="334"/>
      <c r="AG1219" s="334"/>
      <c r="AH1219" s="334"/>
      <c r="AI1219" s="334"/>
      <c r="AJ1219" s="334"/>
      <c r="AK1219" s="334"/>
      <c r="AL1219" s="334"/>
      <c r="AM1219" s="334"/>
      <c r="AN1219" s="334"/>
      <c r="AO1219" s="334"/>
      <c r="AP1219" s="334"/>
      <c r="AQ1219" s="334"/>
      <c r="AR1219" s="334"/>
      <c r="AS1219" s="334"/>
      <c r="AT1219" s="335"/>
    </row>
    <row r="1220" spans="1:46" ht="21">
      <c r="A1220" s="636"/>
      <c r="B1220" s="637"/>
      <c r="C1220" s="639"/>
      <c r="D1220" s="639"/>
      <c r="E1220" s="639"/>
      <c r="F1220" s="639"/>
      <c r="G1220" s="639"/>
      <c r="H1220" s="639"/>
      <c r="I1220" s="639"/>
      <c r="J1220" s="639"/>
      <c r="K1220" s="333"/>
      <c r="L1220" s="334"/>
      <c r="M1220" s="334"/>
      <c r="N1220" s="334"/>
      <c r="O1220" s="334"/>
      <c r="P1220" s="334"/>
      <c r="Q1220" s="334"/>
      <c r="R1220" s="334"/>
      <c r="S1220" s="334"/>
      <c r="T1220" s="334"/>
      <c r="U1220" s="334"/>
      <c r="V1220" s="334"/>
      <c r="W1220" s="334"/>
      <c r="X1220" s="334"/>
      <c r="Y1220" s="334"/>
      <c r="Z1220" s="334"/>
      <c r="AA1220" s="334"/>
      <c r="AB1220" s="334"/>
      <c r="AC1220" s="334"/>
      <c r="AD1220" s="334"/>
      <c r="AE1220" s="334"/>
      <c r="AF1220" s="334"/>
      <c r="AG1220" s="334"/>
      <c r="AH1220" s="334"/>
      <c r="AI1220" s="334"/>
      <c r="AJ1220" s="334"/>
      <c r="AK1220" s="334"/>
      <c r="AL1220" s="334"/>
      <c r="AM1220" s="334"/>
      <c r="AN1220" s="334"/>
      <c r="AO1220" s="334"/>
      <c r="AP1220" s="334"/>
      <c r="AQ1220" s="334"/>
      <c r="AR1220" s="334"/>
      <c r="AS1220" s="334"/>
      <c r="AT1220" s="335"/>
    </row>
    <row r="1221" spans="1:46" ht="21">
      <c r="A1221" s="656" t="s">
        <v>293</v>
      </c>
      <c r="B1221" s="660"/>
      <c r="C1221" s="620">
        <v>49.34</v>
      </c>
      <c r="D1221" s="620"/>
      <c r="E1221" s="622"/>
      <c r="F1221" s="620"/>
      <c r="G1221" s="661">
        <f>C1221</f>
        <v>49.34</v>
      </c>
      <c r="H1221" s="620">
        <v>1</v>
      </c>
      <c r="I1221" s="620" t="s">
        <v>7</v>
      </c>
      <c r="J1221" s="624">
        <f>G1221*H1221</f>
        <v>49.34</v>
      </c>
      <c r="K1221" s="333"/>
      <c r="L1221" s="334"/>
      <c r="M1221" s="334"/>
      <c r="N1221" s="334"/>
      <c r="O1221" s="334"/>
      <c r="P1221" s="334"/>
      <c r="Q1221" s="334"/>
      <c r="R1221" s="334"/>
      <c r="S1221" s="334"/>
      <c r="T1221" s="334"/>
      <c r="U1221" s="334"/>
      <c r="V1221" s="334"/>
      <c r="W1221" s="334"/>
      <c r="X1221" s="334"/>
      <c r="Y1221" s="334"/>
      <c r="Z1221" s="334"/>
      <c r="AA1221" s="334"/>
      <c r="AB1221" s="334"/>
      <c r="AC1221" s="334"/>
      <c r="AD1221" s="334"/>
      <c r="AE1221" s="334"/>
      <c r="AF1221" s="334"/>
      <c r="AG1221" s="334"/>
      <c r="AH1221" s="334"/>
      <c r="AI1221" s="334"/>
      <c r="AJ1221" s="334"/>
      <c r="AK1221" s="334"/>
      <c r="AL1221" s="334"/>
      <c r="AM1221" s="334"/>
      <c r="AN1221" s="334"/>
      <c r="AO1221" s="334"/>
      <c r="AP1221" s="334"/>
      <c r="AQ1221" s="334"/>
      <c r="AR1221" s="334"/>
      <c r="AS1221" s="334"/>
      <c r="AT1221" s="335"/>
    </row>
    <row r="1222" spans="1:46" ht="21">
      <c r="A1222" s="617"/>
      <c r="B1222" s="618"/>
      <c r="C1222" s="621"/>
      <c r="D1222" s="621"/>
      <c r="E1222" s="623"/>
      <c r="F1222" s="621"/>
      <c r="G1222" s="620"/>
      <c r="H1222" s="621"/>
      <c r="I1222" s="621"/>
      <c r="J1222" s="625"/>
      <c r="K1222" s="333"/>
      <c r="L1222" s="334"/>
      <c r="M1222" s="334"/>
      <c r="N1222" s="334"/>
      <c r="O1222" s="334"/>
      <c r="P1222" s="334"/>
      <c r="Q1222" s="334"/>
      <c r="R1222" s="334"/>
      <c r="S1222" s="334"/>
      <c r="T1222" s="334"/>
      <c r="U1222" s="334"/>
      <c r="V1222" s="334"/>
      <c r="W1222" s="334"/>
      <c r="X1222" s="334"/>
      <c r="Y1222" s="334"/>
      <c r="Z1222" s="334"/>
      <c r="AA1222" s="334"/>
      <c r="AB1222" s="334"/>
      <c r="AC1222" s="334"/>
      <c r="AD1222" s="334"/>
      <c r="AE1222" s="334"/>
      <c r="AF1222" s="334"/>
      <c r="AG1222" s="334"/>
      <c r="AH1222" s="334"/>
      <c r="AI1222" s="334"/>
      <c r="AJ1222" s="334"/>
      <c r="AK1222" s="334"/>
      <c r="AL1222" s="334"/>
      <c r="AM1222" s="334"/>
      <c r="AN1222" s="334"/>
      <c r="AO1222" s="334"/>
      <c r="AP1222" s="334"/>
      <c r="AQ1222" s="334"/>
      <c r="AR1222" s="334"/>
      <c r="AS1222" s="334"/>
      <c r="AT1222" s="335"/>
    </row>
    <row r="1223" spans="1:46" ht="21">
      <c r="A1223" s="656"/>
      <c r="B1223" s="660"/>
      <c r="C1223" s="620"/>
      <c r="D1223" s="620"/>
      <c r="E1223" s="622"/>
      <c r="F1223" s="620"/>
      <c r="G1223" s="661"/>
      <c r="H1223" s="620"/>
      <c r="I1223" s="620"/>
      <c r="J1223" s="624"/>
      <c r="K1223" s="333"/>
      <c r="L1223" s="334"/>
      <c r="M1223" s="334"/>
      <c r="N1223" s="334"/>
      <c r="O1223" s="334"/>
      <c r="P1223" s="334"/>
      <c r="Q1223" s="334"/>
      <c r="R1223" s="334"/>
      <c r="S1223" s="334"/>
      <c r="T1223" s="334"/>
      <c r="U1223" s="334"/>
      <c r="V1223" s="334"/>
      <c r="W1223" s="334"/>
      <c r="X1223" s="334"/>
      <c r="Y1223" s="334"/>
      <c r="Z1223" s="334"/>
      <c r="AA1223" s="334"/>
      <c r="AB1223" s="334"/>
      <c r="AC1223" s="334"/>
      <c r="AD1223" s="334"/>
      <c r="AE1223" s="334"/>
      <c r="AF1223" s="334"/>
      <c r="AG1223" s="334"/>
      <c r="AH1223" s="334"/>
      <c r="AI1223" s="334"/>
      <c r="AJ1223" s="334"/>
      <c r="AK1223" s="334"/>
      <c r="AL1223" s="334"/>
      <c r="AM1223" s="334"/>
      <c r="AN1223" s="334"/>
      <c r="AO1223" s="334"/>
      <c r="AP1223" s="334"/>
      <c r="AQ1223" s="334"/>
      <c r="AR1223" s="334"/>
      <c r="AS1223" s="334"/>
      <c r="AT1223" s="335"/>
    </row>
    <row r="1224" spans="1:46" ht="21">
      <c r="A1224" s="617"/>
      <c r="B1224" s="618"/>
      <c r="C1224" s="621"/>
      <c r="D1224" s="621"/>
      <c r="E1224" s="623"/>
      <c r="F1224" s="621"/>
      <c r="G1224" s="620"/>
      <c r="H1224" s="621"/>
      <c r="I1224" s="621"/>
      <c r="J1224" s="625"/>
      <c r="K1224" s="333"/>
      <c r="L1224" s="334"/>
      <c r="M1224" s="334"/>
      <c r="N1224" s="334"/>
      <c r="O1224" s="334"/>
      <c r="P1224" s="334"/>
      <c r="Q1224" s="334"/>
      <c r="R1224" s="334"/>
      <c r="S1224" s="334"/>
      <c r="T1224" s="334"/>
      <c r="U1224" s="334"/>
      <c r="V1224" s="334"/>
      <c r="W1224" s="334"/>
      <c r="X1224" s="334"/>
      <c r="Y1224" s="334"/>
      <c r="Z1224" s="334"/>
      <c r="AA1224" s="334"/>
      <c r="AB1224" s="334"/>
      <c r="AC1224" s="334"/>
      <c r="AD1224" s="334"/>
      <c r="AE1224" s="334"/>
      <c r="AF1224" s="334"/>
      <c r="AG1224" s="334"/>
      <c r="AH1224" s="334"/>
      <c r="AI1224" s="334"/>
      <c r="AJ1224" s="334"/>
      <c r="AK1224" s="334"/>
      <c r="AL1224" s="334"/>
      <c r="AM1224" s="334"/>
      <c r="AN1224" s="334"/>
      <c r="AO1224" s="334"/>
      <c r="AP1224" s="334"/>
      <c r="AQ1224" s="334"/>
      <c r="AR1224" s="334"/>
      <c r="AS1224" s="334"/>
      <c r="AT1224" s="335"/>
    </row>
    <row r="1225" spans="1:46" ht="21">
      <c r="A1225" s="656"/>
      <c r="B1225" s="660"/>
      <c r="C1225" s="662"/>
      <c r="D1225" s="620"/>
      <c r="E1225" s="622"/>
      <c r="F1225" s="620"/>
      <c r="G1225" s="661"/>
      <c r="H1225" s="620"/>
      <c r="I1225" s="620"/>
      <c r="J1225" s="624"/>
      <c r="K1225" s="333"/>
      <c r="L1225" s="334"/>
      <c r="M1225" s="334"/>
      <c r="N1225" s="334"/>
      <c r="O1225" s="334"/>
      <c r="P1225" s="334"/>
      <c r="Q1225" s="334"/>
      <c r="R1225" s="334"/>
      <c r="S1225" s="334"/>
      <c r="T1225" s="334"/>
      <c r="U1225" s="334"/>
      <c r="V1225" s="334"/>
      <c r="W1225" s="334"/>
      <c r="X1225" s="334"/>
      <c r="Y1225" s="334"/>
      <c r="Z1225" s="334"/>
      <c r="AA1225" s="334"/>
      <c r="AB1225" s="334"/>
      <c r="AC1225" s="334"/>
      <c r="AD1225" s="334"/>
      <c r="AE1225" s="334"/>
      <c r="AF1225" s="334"/>
      <c r="AG1225" s="334"/>
      <c r="AH1225" s="334"/>
      <c r="AI1225" s="334"/>
      <c r="AJ1225" s="334"/>
      <c r="AK1225" s="334"/>
      <c r="AL1225" s="334"/>
      <c r="AM1225" s="334"/>
      <c r="AN1225" s="334"/>
      <c r="AO1225" s="334"/>
      <c r="AP1225" s="334"/>
      <c r="AQ1225" s="334"/>
      <c r="AR1225" s="334"/>
      <c r="AS1225" s="334"/>
      <c r="AT1225" s="335"/>
    </row>
    <row r="1226" spans="1:46" ht="21">
      <c r="A1226" s="617"/>
      <c r="B1226" s="618"/>
      <c r="C1226" s="663"/>
      <c r="D1226" s="621"/>
      <c r="E1226" s="623"/>
      <c r="F1226" s="621"/>
      <c r="G1226" s="620"/>
      <c r="H1226" s="621"/>
      <c r="I1226" s="621"/>
      <c r="J1226" s="625"/>
      <c r="K1226" s="333"/>
      <c r="L1226" s="334"/>
      <c r="M1226" s="334"/>
      <c r="N1226" s="334"/>
      <c r="O1226" s="540"/>
      <c r="P1226" s="334"/>
      <c r="Q1226" s="334"/>
      <c r="R1226" s="334"/>
      <c r="S1226" s="334"/>
      <c r="T1226" s="334"/>
      <c r="U1226" s="334"/>
      <c r="V1226" s="334"/>
      <c r="W1226" s="334"/>
      <c r="X1226" s="334"/>
      <c r="Y1226" s="334"/>
      <c r="Z1226" s="334"/>
      <c r="AA1226" s="334"/>
      <c r="AB1226" s="334"/>
      <c r="AC1226" s="334"/>
      <c r="AD1226" s="334"/>
      <c r="AE1226" s="334"/>
      <c r="AF1226" s="334"/>
      <c r="AG1226" s="334"/>
      <c r="AH1226" s="334"/>
      <c r="AI1226" s="334"/>
      <c r="AJ1226" s="334"/>
      <c r="AK1226" s="334"/>
      <c r="AL1226" s="334"/>
      <c r="AM1226" s="334"/>
      <c r="AN1226" s="334"/>
      <c r="AO1226" s="334"/>
      <c r="AP1226" s="334"/>
      <c r="AQ1226" s="334"/>
      <c r="AR1226" s="334"/>
      <c r="AS1226" s="334"/>
      <c r="AT1226" s="335"/>
    </row>
    <row r="1227" spans="1:46" ht="21">
      <c r="A1227" s="656"/>
      <c r="B1227" s="660"/>
      <c r="C1227" s="661"/>
      <c r="D1227" s="620"/>
      <c r="E1227" s="622"/>
      <c r="F1227" s="620"/>
      <c r="G1227" s="661"/>
      <c r="H1227" s="620"/>
      <c r="I1227" s="620"/>
      <c r="J1227" s="624"/>
      <c r="K1227" s="333"/>
      <c r="L1227" s="334"/>
      <c r="M1227" s="334"/>
      <c r="N1227" s="334"/>
      <c r="O1227" s="334"/>
      <c r="P1227" s="334"/>
      <c r="Q1227" s="334"/>
      <c r="R1227" s="334"/>
      <c r="S1227" s="334"/>
      <c r="T1227" s="334"/>
      <c r="U1227" s="334"/>
      <c r="V1227" s="334"/>
      <c r="W1227" s="334"/>
      <c r="X1227" s="334"/>
      <c r="Y1227" s="334"/>
      <c r="Z1227" s="334"/>
      <c r="AA1227" s="334"/>
      <c r="AB1227" s="334"/>
      <c r="AC1227" s="334"/>
      <c r="AD1227" s="334"/>
      <c r="AE1227" s="334"/>
      <c r="AF1227" s="334"/>
      <c r="AG1227" s="334"/>
      <c r="AH1227" s="334"/>
      <c r="AI1227" s="334"/>
      <c r="AJ1227" s="334"/>
      <c r="AK1227" s="334"/>
      <c r="AL1227" s="334"/>
      <c r="AM1227" s="334"/>
      <c r="AN1227" s="334"/>
      <c r="AO1227" s="334"/>
      <c r="AP1227" s="334"/>
      <c r="AQ1227" s="334"/>
      <c r="AR1227" s="334"/>
      <c r="AS1227" s="334"/>
      <c r="AT1227" s="335"/>
    </row>
    <row r="1228" spans="1:46" ht="21">
      <c r="A1228" s="617"/>
      <c r="B1228" s="618"/>
      <c r="C1228" s="620"/>
      <c r="D1228" s="621"/>
      <c r="E1228" s="623"/>
      <c r="F1228" s="621"/>
      <c r="G1228" s="620"/>
      <c r="H1228" s="621"/>
      <c r="I1228" s="621"/>
      <c r="J1228" s="625"/>
      <c r="K1228" s="333"/>
      <c r="L1228" s="334"/>
      <c r="M1228" s="334"/>
      <c r="N1228" s="334"/>
      <c r="O1228" s="334"/>
      <c r="P1228" s="334"/>
      <c r="Q1228" s="334"/>
      <c r="R1228" s="334"/>
      <c r="S1228" s="334"/>
      <c r="T1228" s="334"/>
      <c r="U1228" s="334"/>
      <c r="V1228" s="334"/>
      <c r="W1228" s="334"/>
      <c r="X1228" s="334"/>
      <c r="Y1228" s="334"/>
      <c r="Z1228" s="334"/>
      <c r="AA1228" s="334"/>
      <c r="AB1228" s="334"/>
      <c r="AC1228" s="334"/>
      <c r="AD1228" s="334"/>
      <c r="AE1228" s="334"/>
      <c r="AF1228" s="334"/>
      <c r="AG1228" s="334"/>
      <c r="AH1228" s="334"/>
      <c r="AI1228" s="334"/>
      <c r="AJ1228" s="334"/>
      <c r="AK1228" s="334"/>
      <c r="AL1228" s="334"/>
      <c r="AM1228" s="334"/>
      <c r="AN1228" s="334"/>
      <c r="AO1228" s="334"/>
      <c r="AP1228" s="334"/>
      <c r="AQ1228" s="334"/>
      <c r="AR1228" s="334"/>
      <c r="AS1228" s="334"/>
      <c r="AT1228" s="335"/>
    </row>
    <row r="1229" spans="1:46" ht="21">
      <c r="A1229" s="283"/>
      <c r="B1229" s="225"/>
      <c r="C1229" s="225"/>
      <c r="D1229" s="225"/>
      <c r="E1229" s="226" t="s">
        <v>121</v>
      </c>
      <c r="F1229" s="227">
        <v>2</v>
      </c>
      <c r="G1229" s="228" t="s">
        <v>122</v>
      </c>
      <c r="H1229" s="229"/>
      <c r="I1229" s="230" t="s">
        <v>64</v>
      </c>
      <c r="J1229" s="231">
        <f>ROUND(SUM(J1221:J1226),F1229)</f>
        <v>49.34</v>
      </c>
      <c r="K1229" s="336"/>
      <c r="L1229" s="337"/>
      <c r="M1229" s="337"/>
      <c r="N1229" s="337"/>
      <c r="O1229" s="337"/>
      <c r="P1229" s="337"/>
      <c r="Q1229" s="334"/>
      <c r="R1229" s="334"/>
      <c r="S1229" s="334"/>
      <c r="T1229" s="334"/>
      <c r="U1229" s="334"/>
      <c r="V1229" s="334"/>
      <c r="W1229" s="334"/>
      <c r="X1229" s="334"/>
      <c r="Y1229" s="334"/>
      <c r="Z1229" s="334"/>
      <c r="AA1229" s="334"/>
      <c r="AB1229" s="334"/>
      <c r="AC1229" s="334"/>
      <c r="AD1229" s="334"/>
      <c r="AE1229" s="334"/>
      <c r="AF1229" s="334"/>
      <c r="AG1229" s="334"/>
      <c r="AH1229" s="334"/>
      <c r="AI1229" s="334"/>
      <c r="AJ1229" s="334"/>
      <c r="AK1229" s="334"/>
      <c r="AL1229" s="334"/>
      <c r="AM1229" s="334"/>
      <c r="AN1229" s="334"/>
      <c r="AO1229" s="334"/>
      <c r="AP1229" s="334"/>
      <c r="AQ1229" s="334"/>
      <c r="AR1229" s="334"/>
      <c r="AS1229" s="334"/>
      <c r="AT1229" s="335"/>
    </row>
    <row r="1230" spans="1:46" ht="21">
      <c r="A1230" s="284"/>
      <c r="B1230" s="233"/>
      <c r="C1230" s="233"/>
      <c r="D1230" s="233"/>
      <c r="E1230" s="233"/>
      <c r="F1230" s="233"/>
      <c r="G1230" s="233"/>
      <c r="H1230" s="233"/>
      <c r="I1230" s="234"/>
      <c r="J1230" s="233"/>
      <c r="K1230" s="329"/>
      <c r="L1230" s="339"/>
      <c r="M1230" s="339"/>
      <c r="N1230" s="339"/>
      <c r="O1230" s="339"/>
      <c r="P1230" s="339"/>
      <c r="Q1230" s="340"/>
      <c r="R1230" s="340"/>
      <c r="S1230" s="340"/>
      <c r="T1230" s="340"/>
      <c r="U1230" s="340"/>
      <c r="V1230" s="340"/>
      <c r="W1230" s="340"/>
      <c r="X1230" s="340"/>
      <c r="Y1230" s="340"/>
      <c r="Z1230" s="340"/>
      <c r="AA1230" s="340"/>
      <c r="AB1230" s="340"/>
      <c r="AC1230" s="340"/>
      <c r="AD1230" s="340"/>
      <c r="AE1230" s="340"/>
      <c r="AF1230" s="340"/>
      <c r="AG1230" s="340"/>
      <c r="AH1230" s="340"/>
      <c r="AI1230" s="340"/>
      <c r="AJ1230" s="340"/>
      <c r="AK1230" s="340"/>
      <c r="AL1230" s="340"/>
      <c r="AM1230" s="340"/>
      <c r="AN1230" s="340"/>
      <c r="AO1230" s="340"/>
      <c r="AP1230" s="340"/>
      <c r="AQ1230" s="340"/>
      <c r="AR1230" s="340"/>
      <c r="AS1230" s="340"/>
      <c r="AT1230" s="341"/>
    </row>
    <row r="1231" spans="1:46" ht="21">
      <c r="A1231" s="603"/>
      <c r="B1231" s="604"/>
      <c r="C1231" s="604"/>
      <c r="D1231" s="604"/>
      <c r="E1231" s="604"/>
      <c r="F1231" s="604"/>
      <c r="G1231" s="604"/>
      <c r="H1231" s="604"/>
      <c r="I1231" s="604"/>
      <c r="J1231" s="235"/>
      <c r="K1231" s="329"/>
      <c r="L1231" s="339"/>
      <c r="M1231" s="339"/>
      <c r="N1231" s="339"/>
      <c r="O1231" s="339"/>
      <c r="P1231" s="339"/>
      <c r="Q1231" s="340"/>
      <c r="R1231" s="340"/>
      <c r="S1231" s="340"/>
      <c r="T1231" s="340"/>
      <c r="U1231" s="340"/>
      <c r="V1231" s="340"/>
      <c r="W1231" s="340"/>
      <c r="X1231" s="340"/>
      <c r="Y1231" s="340"/>
      <c r="Z1231" s="340"/>
      <c r="AA1231" s="340"/>
      <c r="AB1231" s="340"/>
      <c r="AC1231" s="340"/>
      <c r="AD1231" s="340"/>
      <c r="AE1231" s="340"/>
      <c r="AF1231" s="340"/>
      <c r="AG1231" s="340"/>
      <c r="AH1231" s="340"/>
      <c r="AI1231" s="340"/>
      <c r="AJ1231" s="340"/>
      <c r="AK1231" s="340"/>
      <c r="AL1231" s="340"/>
      <c r="AM1231" s="340"/>
      <c r="AN1231" s="340"/>
      <c r="AO1231" s="340"/>
      <c r="AP1231" s="340"/>
      <c r="AQ1231" s="340"/>
      <c r="AR1231" s="340"/>
      <c r="AS1231" s="340"/>
      <c r="AT1231" s="341"/>
    </row>
    <row r="1232" spans="1:46" ht="42">
      <c r="A1232" s="285" t="s">
        <v>123</v>
      </c>
      <c r="B1232" s="605"/>
      <c r="C1232" s="605"/>
      <c r="D1232" s="605"/>
      <c r="E1232" s="605"/>
      <c r="F1232" s="605"/>
      <c r="G1232" s="605"/>
      <c r="H1232" s="605"/>
      <c r="I1232" s="605"/>
      <c r="J1232" s="605"/>
      <c r="K1232" s="605"/>
      <c r="L1232" s="605"/>
      <c r="M1232" s="605"/>
      <c r="N1232" s="605"/>
      <c r="O1232" s="605"/>
      <c r="P1232" s="605"/>
      <c r="Q1232" s="605"/>
      <c r="R1232" s="605"/>
      <c r="S1232" s="605"/>
      <c r="T1232" s="605"/>
      <c r="U1232" s="605"/>
      <c r="V1232" s="605"/>
      <c r="W1232" s="605"/>
      <c r="X1232" s="605"/>
      <c r="Y1232" s="605"/>
      <c r="Z1232" s="605"/>
      <c r="AA1232" s="605"/>
      <c r="AB1232" s="605"/>
      <c r="AC1232" s="605"/>
      <c r="AD1232" s="605"/>
      <c r="AE1232" s="605"/>
      <c r="AF1232" s="605"/>
      <c r="AG1232" s="605"/>
      <c r="AH1232" s="605"/>
      <c r="AI1232" s="605"/>
      <c r="AJ1232" s="605"/>
      <c r="AK1232" s="605"/>
      <c r="AL1232" s="605"/>
      <c r="AM1232" s="605"/>
      <c r="AN1232" s="605"/>
      <c r="AO1232" s="605"/>
      <c r="AP1232" s="605"/>
      <c r="AQ1232" s="605"/>
      <c r="AR1232" s="605"/>
      <c r="AS1232" s="605"/>
      <c r="AT1232" s="237"/>
    </row>
    <row r="1233" spans="1:46" ht="21">
      <c r="A1233" s="286"/>
      <c r="B1233" s="606"/>
      <c r="C1233" s="606"/>
      <c r="D1233" s="606"/>
      <c r="E1233" s="606"/>
      <c r="F1233" s="606"/>
      <c r="G1233" s="606"/>
      <c r="H1233" s="606"/>
      <c r="I1233" s="606"/>
      <c r="J1233" s="606"/>
      <c r="K1233" s="606"/>
      <c r="L1233" s="606"/>
      <c r="M1233" s="606"/>
      <c r="N1233" s="606"/>
      <c r="O1233" s="606"/>
      <c r="P1233" s="606"/>
      <c r="Q1233" s="606"/>
      <c r="R1233" s="606"/>
      <c r="S1233" s="606"/>
      <c r="T1233" s="606"/>
      <c r="U1233" s="606"/>
      <c r="V1233" s="606"/>
      <c r="W1233" s="606"/>
      <c r="X1233" s="606"/>
      <c r="Y1233" s="606"/>
      <c r="Z1233" s="606"/>
      <c r="AA1233" s="606"/>
      <c r="AB1233" s="606"/>
      <c r="AC1233" s="606"/>
      <c r="AD1233" s="606"/>
      <c r="AE1233" s="606"/>
      <c r="AF1233" s="606"/>
      <c r="AG1233" s="606"/>
      <c r="AH1233" s="606"/>
      <c r="AI1233" s="606"/>
      <c r="AJ1233" s="606"/>
      <c r="AK1233" s="606"/>
      <c r="AL1233" s="606"/>
      <c r="AM1233" s="606"/>
      <c r="AN1233" s="606"/>
      <c r="AO1233" s="606"/>
      <c r="AP1233" s="606"/>
      <c r="AQ1233" s="606"/>
      <c r="AR1233" s="606"/>
      <c r="AS1233" s="606"/>
      <c r="AT1233" s="239"/>
    </row>
    <row r="1234" spans="1:46" ht="21">
      <c r="A1234" s="287"/>
      <c r="B1234" s="607"/>
      <c r="C1234" s="607"/>
      <c r="D1234" s="607"/>
      <c r="E1234" s="607"/>
      <c r="F1234" s="607"/>
      <c r="G1234" s="607"/>
      <c r="H1234" s="607"/>
      <c r="I1234" s="607"/>
      <c r="J1234" s="607"/>
      <c r="K1234" s="607"/>
      <c r="L1234" s="607"/>
      <c r="M1234" s="607"/>
      <c r="N1234" s="607"/>
      <c r="O1234" s="607"/>
      <c r="P1234" s="607"/>
      <c r="Q1234" s="607"/>
      <c r="R1234" s="607"/>
      <c r="S1234" s="607"/>
      <c r="T1234" s="607"/>
      <c r="U1234" s="607"/>
      <c r="V1234" s="607"/>
      <c r="W1234" s="607"/>
      <c r="X1234" s="607"/>
      <c r="Y1234" s="607"/>
      <c r="Z1234" s="607"/>
      <c r="AA1234" s="607"/>
      <c r="AB1234" s="607"/>
      <c r="AC1234" s="607"/>
      <c r="AD1234" s="607"/>
      <c r="AE1234" s="241"/>
      <c r="AF1234" s="608" t="str">
        <f t="shared" ref="AF1234" si="84">"Item    " &amp; C1215 &amp; "    Página   1   de   1  "</f>
        <v xml:space="preserve">Item    10,1    Página   1   de   1  </v>
      </c>
      <c r="AG1234" s="609"/>
      <c r="AH1234" s="609"/>
      <c r="AI1234" s="609"/>
      <c r="AJ1234" s="609"/>
      <c r="AK1234" s="609"/>
      <c r="AL1234" s="609"/>
      <c r="AM1234" s="609"/>
      <c r="AN1234" s="609"/>
      <c r="AO1234" s="609"/>
      <c r="AP1234" s="609"/>
      <c r="AQ1234" s="609"/>
      <c r="AR1234" s="609"/>
      <c r="AS1234" s="609"/>
      <c r="AT1234" s="609"/>
    </row>
    <row r="1235" spans="1:46" ht="21">
      <c r="A1235" s="233"/>
      <c r="B1235" s="233"/>
      <c r="C1235" s="233"/>
      <c r="D1235" s="233"/>
      <c r="E1235" s="610" t="s">
        <v>75</v>
      </c>
      <c r="F1235" s="610"/>
      <c r="G1235" s="233"/>
      <c r="H1235" s="242"/>
      <c r="I1235" s="233"/>
      <c r="J1235" s="233"/>
      <c r="K1235" s="233"/>
      <c r="L1235" s="233"/>
      <c r="M1235" s="233"/>
      <c r="N1235" s="233"/>
      <c r="O1235" s="233"/>
      <c r="P1235" s="233"/>
      <c r="Q1235" s="233"/>
      <c r="R1235" s="233"/>
      <c r="S1235" s="233"/>
      <c r="T1235" s="233"/>
      <c r="U1235" s="233"/>
      <c r="V1235" s="233"/>
      <c r="W1235" s="233"/>
      <c r="X1235" s="233"/>
      <c r="Y1235" s="233"/>
      <c r="Z1235" s="233"/>
      <c r="AA1235" s="233"/>
      <c r="AB1235" s="233"/>
      <c r="AC1235" s="233"/>
      <c r="AD1235" s="233"/>
      <c r="AE1235" s="233"/>
      <c r="AF1235" s="233"/>
      <c r="AG1235" s="233"/>
      <c r="AH1235" s="233"/>
      <c r="AI1235" s="233"/>
      <c r="AJ1235" s="233"/>
      <c r="AK1235" s="242"/>
      <c r="AL1235" s="242"/>
      <c r="AM1235" s="242"/>
      <c r="AN1235" s="242"/>
      <c r="AO1235" s="242"/>
      <c r="AP1235" s="242"/>
      <c r="AQ1235" s="242"/>
      <c r="AR1235" s="242"/>
      <c r="AS1235" s="242"/>
      <c r="AT1235" s="242"/>
    </row>
    <row r="1236" spans="1:46" ht="21">
      <c r="A1236" s="233"/>
      <c r="B1236" s="233"/>
      <c r="C1236" s="233"/>
      <c r="D1236" s="233"/>
      <c r="E1236" s="233"/>
      <c r="F1236" s="233"/>
      <c r="G1236" s="233"/>
      <c r="H1236" s="242"/>
      <c r="I1236" s="233"/>
      <c r="J1236" s="233"/>
      <c r="K1236" s="233"/>
      <c r="L1236" s="233"/>
      <c r="M1236" s="233"/>
      <c r="N1236" s="233"/>
      <c r="O1236" s="233"/>
      <c r="P1236" s="233"/>
      <c r="Q1236" s="233"/>
      <c r="R1236" s="233"/>
      <c r="S1236" s="233"/>
      <c r="T1236" s="233"/>
      <c r="U1236" s="233"/>
      <c r="V1236" s="233"/>
      <c r="W1236" s="233"/>
      <c r="X1236" s="233"/>
      <c r="Y1236" s="233"/>
      <c r="Z1236" s="233"/>
      <c r="AA1236" s="233"/>
      <c r="AB1236" s="233"/>
      <c r="AC1236" s="233"/>
      <c r="AD1236" s="233"/>
      <c r="AE1236" s="233"/>
      <c r="AF1236" s="233"/>
      <c r="AG1236" s="233"/>
      <c r="AH1236" s="233"/>
      <c r="AI1236" s="233"/>
      <c r="AJ1236" s="233"/>
      <c r="AK1236" s="242"/>
      <c r="AL1236" s="242"/>
      <c r="AM1236" s="242"/>
      <c r="AN1236" s="242"/>
      <c r="AO1236" s="242"/>
      <c r="AP1236" s="242"/>
      <c r="AQ1236" s="242"/>
      <c r="AR1236" s="242"/>
      <c r="AS1236" s="242"/>
      <c r="AT1236" s="242"/>
    </row>
    <row r="1237" spans="1:46" ht="21">
      <c r="A1237" s="233"/>
      <c r="B1237" s="233"/>
      <c r="C1237" s="233"/>
      <c r="D1237" s="233"/>
      <c r="E1237" s="233"/>
      <c r="F1237" s="233"/>
      <c r="G1237" s="233"/>
      <c r="H1237" s="242"/>
      <c r="I1237" s="233"/>
      <c r="J1237" s="233"/>
      <c r="K1237" s="233"/>
      <c r="L1237" s="233"/>
      <c r="M1237" s="233"/>
      <c r="N1237" s="233"/>
      <c r="O1237" s="233"/>
      <c r="P1237" s="233"/>
      <c r="Q1237" s="233"/>
      <c r="R1237" s="233"/>
      <c r="S1237" s="233"/>
      <c r="T1237" s="233"/>
      <c r="U1237" s="233"/>
      <c r="V1237" s="233"/>
      <c r="W1237" s="233"/>
      <c r="X1237" s="233"/>
      <c r="Y1237" s="233"/>
      <c r="Z1237" s="233"/>
      <c r="AA1237" s="233"/>
      <c r="AB1237" s="233"/>
      <c r="AC1237" s="233"/>
      <c r="AD1237" s="233"/>
      <c r="AE1237" s="233"/>
      <c r="AF1237" s="233"/>
      <c r="AG1237" s="233"/>
      <c r="AH1237" s="233"/>
      <c r="AI1237" s="233"/>
      <c r="AJ1237" s="233"/>
      <c r="AK1237" s="242"/>
      <c r="AL1237" s="242"/>
      <c r="AM1237" s="242"/>
      <c r="AN1237" s="242"/>
      <c r="AO1237" s="242"/>
      <c r="AP1237" s="242"/>
      <c r="AQ1237" s="242"/>
      <c r="AR1237" s="242"/>
      <c r="AS1237" s="242"/>
      <c r="AT1237" s="242"/>
    </row>
    <row r="1238" spans="1:46" ht="21">
      <c r="A1238" s="244"/>
      <c r="B1238" s="244"/>
      <c r="C1238" s="245"/>
      <c r="D1238" s="246"/>
      <c r="E1238" s="247"/>
      <c r="F1238" s="248"/>
      <c r="G1238" s="248"/>
      <c r="H1238" s="249"/>
      <c r="I1238" s="248"/>
      <c r="J1238" s="244"/>
      <c r="K1238" s="244"/>
      <c r="L1238" s="244"/>
      <c r="M1238" s="244"/>
      <c r="N1238" s="244"/>
      <c r="O1238" s="244"/>
      <c r="P1238" s="244"/>
      <c r="Q1238" s="244"/>
      <c r="R1238" s="244"/>
      <c r="S1238" s="244"/>
      <c r="T1238" s="244"/>
      <c r="U1238" s="244"/>
      <c r="V1238" s="244"/>
      <c r="W1238" s="244"/>
      <c r="X1238" s="244"/>
      <c r="Y1238" s="244"/>
      <c r="Z1238" s="244"/>
      <c r="AA1238" s="244"/>
      <c r="AB1238" s="244"/>
      <c r="AC1238" s="244"/>
      <c r="AD1238" s="244"/>
      <c r="AE1238" s="244"/>
      <c r="AF1238" s="244"/>
      <c r="AG1238" s="244"/>
      <c r="AH1238" s="244"/>
      <c r="AI1238" s="244"/>
      <c r="AJ1238" s="244"/>
      <c r="AK1238" s="250"/>
      <c r="AL1238" s="250"/>
      <c r="AM1238" s="250"/>
      <c r="AN1238" s="250"/>
      <c r="AO1238" s="250"/>
      <c r="AP1238" s="250"/>
      <c r="AQ1238" s="250"/>
      <c r="AR1238" s="250"/>
      <c r="AS1238" s="250"/>
      <c r="AT1238" s="250"/>
    </row>
    <row r="1239" spans="1:46" ht="21">
      <c r="A1239" s="244"/>
      <c r="B1239" s="611"/>
      <c r="C1239" s="611"/>
      <c r="D1239" s="611"/>
      <c r="E1239" s="251"/>
      <c r="F1239" s="659" t="str">
        <f>+F1210</f>
        <v>ARQ. ANTONIO RUIZ TOVAR</v>
      </c>
      <c r="G1239" s="659"/>
      <c r="H1239" s="659"/>
      <c r="I1239" s="659"/>
      <c r="J1239" s="252"/>
      <c r="K1239" s="252"/>
      <c r="L1239" s="252"/>
      <c r="M1239" s="252"/>
      <c r="N1239" s="252"/>
      <c r="O1239" s="252"/>
      <c r="P1239" s="252"/>
      <c r="Q1239" s="252"/>
      <c r="R1239" s="252"/>
      <c r="S1239" s="252"/>
      <c r="T1239" s="252"/>
      <c r="U1239" s="252"/>
      <c r="V1239" s="252"/>
      <c r="W1239" s="252"/>
      <c r="X1239" s="252"/>
      <c r="Y1239" s="252"/>
      <c r="Z1239" s="244"/>
      <c r="AA1239" s="244"/>
      <c r="AB1239" s="244"/>
      <c r="AC1239" s="244"/>
      <c r="AD1239" s="244"/>
      <c r="AE1239" s="244"/>
      <c r="AF1239" s="244"/>
      <c r="AG1239" s="244"/>
      <c r="AH1239" s="244"/>
      <c r="AI1239" s="244"/>
      <c r="AJ1239" s="244"/>
      <c r="AK1239" s="244"/>
      <c r="AL1239" s="244"/>
      <c r="AM1239" s="244"/>
      <c r="AN1239" s="244"/>
      <c r="AO1239" s="244"/>
      <c r="AP1239" s="244"/>
      <c r="AQ1239" s="244"/>
      <c r="AR1239" s="244"/>
      <c r="AS1239" s="244"/>
      <c r="AT1239" s="244"/>
    </row>
    <row r="1240" spans="1:46" ht="21.6" thickBot="1">
      <c r="A1240" s="288"/>
      <c r="B1240" s="613"/>
      <c r="C1240" s="613"/>
      <c r="D1240" s="613"/>
      <c r="E1240" s="613"/>
      <c r="F1240" s="614" t="str">
        <f>+F1211</f>
        <v>PROFESIONAL UNIVERSITARIO</v>
      </c>
      <c r="G1240" s="614"/>
      <c r="H1240" s="614"/>
      <c r="I1240" s="614"/>
      <c r="J1240" s="289"/>
      <c r="K1240" s="289"/>
      <c r="L1240" s="289"/>
      <c r="M1240" s="289"/>
      <c r="N1240" s="289"/>
      <c r="O1240" s="289"/>
      <c r="P1240" s="289"/>
      <c r="Q1240" s="289"/>
      <c r="R1240" s="289"/>
      <c r="S1240" s="289"/>
      <c r="T1240" s="289"/>
      <c r="U1240" s="289"/>
      <c r="V1240" s="289"/>
      <c r="W1240" s="289"/>
      <c r="X1240" s="289"/>
      <c r="Y1240" s="289"/>
      <c r="Z1240" s="288"/>
      <c r="AA1240" s="288"/>
      <c r="AB1240" s="288"/>
      <c r="AC1240" s="288"/>
      <c r="AD1240" s="288"/>
      <c r="AE1240" s="288"/>
      <c r="AF1240" s="288"/>
      <c r="AG1240" s="288"/>
      <c r="AH1240" s="288"/>
      <c r="AI1240" s="288"/>
      <c r="AJ1240" s="288"/>
      <c r="AK1240" s="288"/>
      <c r="AL1240" s="288"/>
      <c r="AM1240" s="288"/>
      <c r="AN1240" s="288"/>
      <c r="AO1240" s="288"/>
      <c r="AP1240" s="288"/>
      <c r="AQ1240" s="288"/>
      <c r="AR1240" s="288"/>
      <c r="AS1240" s="288"/>
      <c r="AT1240" s="288"/>
    </row>
    <row r="1241" spans="1:46" ht="15.6" thickTop="1" thickBot="1"/>
    <row r="1242" spans="1:46" ht="21.6" thickTop="1">
      <c r="A1242" s="272" t="s">
        <v>107</v>
      </c>
      <c r="B1242" s="273"/>
      <c r="C1242" s="274"/>
      <c r="D1242" s="275"/>
      <c r="E1242" s="276"/>
      <c r="F1242" s="276"/>
      <c r="G1242" s="277"/>
      <c r="H1242" s="278"/>
      <c r="I1242" s="277"/>
      <c r="J1242" s="279"/>
      <c r="K1242" s="279"/>
      <c r="L1242" s="279"/>
      <c r="M1242" s="279"/>
      <c r="N1242" s="279"/>
      <c r="O1242" s="279"/>
      <c r="P1242" s="279"/>
      <c r="Q1242" s="279"/>
      <c r="R1242" s="279"/>
      <c r="S1242" s="279"/>
      <c r="T1242" s="279"/>
      <c r="U1242" s="279"/>
      <c r="V1242" s="279"/>
      <c r="W1242" s="279"/>
      <c r="X1242" s="279"/>
      <c r="Y1242" s="279"/>
      <c r="Z1242" s="277"/>
      <c r="AA1242" s="277"/>
      <c r="AB1242" s="277"/>
      <c r="AC1242" s="277"/>
      <c r="AD1242" s="277"/>
      <c r="AE1242" s="277"/>
      <c r="AF1242" s="277"/>
      <c r="AG1242" s="277"/>
      <c r="AH1242" s="277"/>
      <c r="AI1242" s="277"/>
      <c r="AJ1242" s="277"/>
      <c r="AK1242" s="277"/>
      <c r="AL1242" s="277"/>
      <c r="AM1242" s="277"/>
      <c r="AN1242" s="277"/>
      <c r="AO1242" s="277"/>
      <c r="AP1242" s="277"/>
      <c r="AQ1242" s="277"/>
      <c r="AR1242" s="277"/>
      <c r="AS1242" s="277"/>
      <c r="AT1242" s="277"/>
    </row>
    <row r="1243" spans="1:46" ht="21">
      <c r="A1243" s="640" t="s">
        <v>109</v>
      </c>
      <c r="B1243" s="640"/>
      <c r="C1243" s="641" t="str">
        <f>+'PRESUPUESTO GENERAL'!B67</f>
        <v>Red de PVCS 2"</v>
      </c>
      <c r="D1243" s="642"/>
      <c r="E1243" s="643"/>
      <c r="F1243" s="643"/>
      <c r="G1243" s="643"/>
      <c r="H1243" s="643"/>
      <c r="I1243" s="643"/>
      <c r="J1243" s="643"/>
      <c r="K1243" s="643"/>
      <c r="L1243" s="643"/>
      <c r="M1243" s="643"/>
      <c r="N1243" s="643"/>
      <c r="O1243" s="643"/>
      <c r="P1243" s="643"/>
      <c r="Q1243" s="643"/>
      <c r="R1243" s="643"/>
      <c r="S1243" s="643"/>
      <c r="T1243" s="643"/>
      <c r="U1243" s="643"/>
      <c r="V1243" s="643"/>
      <c r="W1243" s="643"/>
      <c r="X1243" s="643"/>
      <c r="Y1243" s="643"/>
      <c r="Z1243" s="643"/>
      <c r="AA1243" s="643"/>
      <c r="AB1243" s="643"/>
      <c r="AC1243" s="643"/>
      <c r="AD1243" s="643"/>
      <c r="AE1243" s="643"/>
      <c r="AF1243" s="644"/>
      <c r="AG1243" s="645" t="s">
        <v>8</v>
      </c>
      <c r="AH1243" s="646"/>
      <c r="AI1243" s="646"/>
      <c r="AJ1243" s="646"/>
      <c r="AK1243" s="646"/>
      <c r="AL1243" s="646"/>
      <c r="AM1243" s="647"/>
      <c r="AN1243" s="648" t="s">
        <v>7</v>
      </c>
      <c r="AO1243" s="649"/>
      <c r="AP1243" s="649"/>
      <c r="AQ1243" s="649"/>
      <c r="AR1243" s="649"/>
      <c r="AS1243" s="649"/>
      <c r="AT1243" s="650"/>
    </row>
    <row r="1244" spans="1:46" ht="21">
      <c r="A1244" s="651" t="s">
        <v>110</v>
      </c>
      <c r="B1244" s="651"/>
      <c r="C1244" s="211">
        <f>+'PRESUPUESTO GENERAL'!A67</f>
        <v>10.199999999999999</v>
      </c>
      <c r="D1244" s="652" t="str">
        <f>+'PRESUPUESTO GENERAL'!B67</f>
        <v>Red de PVCS 2"</v>
      </c>
      <c r="E1244" s="653"/>
      <c r="F1244" s="653"/>
      <c r="G1244" s="653"/>
      <c r="H1244" s="653"/>
      <c r="I1244" s="653"/>
      <c r="J1244" s="653"/>
      <c r="K1244" s="653"/>
      <c r="L1244" s="653"/>
      <c r="M1244" s="653"/>
      <c r="N1244" s="653"/>
      <c r="O1244" s="653"/>
      <c r="P1244" s="653"/>
      <c r="Q1244" s="653"/>
      <c r="R1244" s="653"/>
      <c r="S1244" s="653"/>
      <c r="T1244" s="653"/>
      <c r="U1244" s="653"/>
      <c r="V1244" s="653"/>
      <c r="W1244" s="653"/>
      <c r="X1244" s="653"/>
      <c r="Y1244" s="653"/>
      <c r="Z1244" s="653"/>
      <c r="AA1244" s="653"/>
      <c r="AB1244" s="653"/>
      <c r="AC1244" s="653"/>
      <c r="AD1244" s="653"/>
      <c r="AE1244" s="653"/>
      <c r="AF1244" s="654"/>
      <c r="AG1244" s="645" t="s">
        <v>111</v>
      </c>
      <c r="AH1244" s="646"/>
      <c r="AI1244" s="646"/>
      <c r="AJ1244" s="646"/>
      <c r="AK1244" s="646"/>
      <c r="AL1244" s="646"/>
      <c r="AM1244" s="647"/>
      <c r="AN1244" s="655">
        <f>+J1256</f>
        <v>15</v>
      </c>
      <c r="AO1244" s="649"/>
      <c r="AP1244" s="649"/>
      <c r="AQ1244" s="649"/>
      <c r="AR1244" s="649"/>
      <c r="AS1244" s="649"/>
      <c r="AT1244" s="650"/>
    </row>
    <row r="1245" spans="1:46" ht="21">
      <c r="A1245" s="213"/>
      <c r="B1245" s="213"/>
      <c r="C1245" s="213"/>
      <c r="D1245" s="213"/>
      <c r="E1245" s="213"/>
      <c r="F1245" s="213"/>
      <c r="G1245" s="213"/>
      <c r="H1245" s="214"/>
      <c r="I1245" s="213"/>
      <c r="J1245" s="213"/>
      <c r="K1245" s="627"/>
      <c r="L1245" s="627"/>
      <c r="M1245" s="627"/>
      <c r="N1245" s="627"/>
      <c r="O1245" s="627"/>
      <c r="P1245" s="627"/>
      <c r="Q1245" s="627"/>
      <c r="R1245" s="627"/>
      <c r="S1245" s="627"/>
      <c r="T1245" s="627"/>
      <c r="U1245" s="627"/>
      <c r="V1245" s="627"/>
      <c r="W1245" s="627"/>
      <c r="X1245" s="627"/>
      <c r="Y1245" s="627"/>
      <c r="Z1245" s="627"/>
      <c r="AA1245" s="628"/>
      <c r="AB1245" s="627"/>
      <c r="AC1245" s="627"/>
      <c r="AD1245" s="627"/>
      <c r="AE1245" s="627"/>
      <c r="AF1245" s="627"/>
      <c r="AG1245" s="627"/>
      <c r="AH1245" s="627"/>
      <c r="AI1245" s="627"/>
      <c r="AJ1245" s="627"/>
      <c r="AK1245" s="627"/>
      <c r="AL1245" s="627"/>
      <c r="AM1245" s="627"/>
      <c r="AN1245" s="627"/>
      <c r="AO1245" s="627"/>
      <c r="AP1245" s="627"/>
      <c r="AQ1245" s="627"/>
      <c r="AR1245" s="627"/>
      <c r="AS1245" s="627"/>
      <c r="AT1245" s="627"/>
    </row>
    <row r="1246" spans="1:46" ht="21">
      <c r="A1246" s="629" t="s">
        <v>112</v>
      </c>
      <c r="B1246" s="610"/>
      <c r="C1246" s="630" t="s">
        <v>113</v>
      </c>
      <c r="D1246" s="630"/>
      <c r="E1246" s="630"/>
      <c r="F1246" s="630"/>
      <c r="G1246" s="630" t="s">
        <v>114</v>
      </c>
      <c r="H1246" s="631" t="s">
        <v>115</v>
      </c>
      <c r="I1246" s="630" t="s">
        <v>116</v>
      </c>
      <c r="J1246" s="630" t="s">
        <v>64</v>
      </c>
      <c r="K1246" s="633"/>
      <c r="L1246" s="633"/>
      <c r="M1246" s="633"/>
      <c r="N1246" s="633"/>
      <c r="O1246" s="633"/>
      <c r="P1246" s="633"/>
      <c r="Q1246" s="633"/>
      <c r="R1246" s="633"/>
      <c r="S1246" s="633"/>
      <c r="T1246" s="633"/>
      <c r="U1246" s="633"/>
      <c r="V1246" s="633"/>
      <c r="W1246" s="633"/>
      <c r="X1246" s="633"/>
      <c r="Y1246" s="633"/>
      <c r="Z1246" s="633"/>
      <c r="AA1246" s="633"/>
      <c r="AB1246" s="633"/>
      <c r="AC1246" s="633"/>
      <c r="AD1246" s="633"/>
      <c r="AE1246" s="633"/>
      <c r="AF1246" s="633"/>
      <c r="AG1246" s="633"/>
      <c r="AH1246" s="633"/>
      <c r="AI1246" s="633"/>
      <c r="AJ1246" s="633"/>
      <c r="AK1246" s="633"/>
      <c r="AL1246" s="633"/>
      <c r="AM1246" s="633"/>
      <c r="AN1246" s="633"/>
      <c r="AO1246" s="633"/>
      <c r="AP1246" s="633"/>
      <c r="AQ1246" s="633"/>
      <c r="AR1246" s="633"/>
      <c r="AS1246" s="633"/>
      <c r="AT1246" s="633"/>
    </row>
    <row r="1247" spans="1:46" ht="21">
      <c r="A1247" s="603"/>
      <c r="B1247" s="604"/>
      <c r="C1247" s="215" t="s">
        <v>117</v>
      </c>
      <c r="D1247" s="215" t="s">
        <v>118</v>
      </c>
      <c r="E1247" s="215" t="s">
        <v>119</v>
      </c>
      <c r="F1247" s="215" t="s">
        <v>120</v>
      </c>
      <c r="G1247" s="630"/>
      <c r="H1247" s="632"/>
      <c r="I1247" s="630"/>
      <c r="J1247" s="630"/>
      <c r="K1247" s="633"/>
      <c r="L1247" s="633"/>
      <c r="M1247" s="633"/>
      <c r="N1247" s="633"/>
      <c r="O1247" s="633"/>
      <c r="P1247" s="633"/>
      <c r="Q1247" s="633"/>
      <c r="R1247" s="633"/>
      <c r="S1247" s="633"/>
      <c r="T1247" s="633"/>
      <c r="U1247" s="633"/>
      <c r="V1247" s="633"/>
      <c r="W1247" s="633"/>
      <c r="X1247" s="633"/>
      <c r="Y1247" s="633"/>
      <c r="Z1247" s="633"/>
      <c r="AA1247" s="633"/>
      <c r="AB1247" s="633"/>
      <c r="AC1247" s="633"/>
      <c r="AD1247" s="633"/>
      <c r="AE1247" s="633"/>
      <c r="AF1247" s="633"/>
      <c r="AG1247" s="633"/>
      <c r="AH1247" s="633"/>
      <c r="AI1247" s="633"/>
      <c r="AJ1247" s="633"/>
      <c r="AK1247" s="633"/>
      <c r="AL1247" s="633"/>
      <c r="AM1247" s="633"/>
      <c r="AN1247" s="633"/>
      <c r="AO1247" s="633"/>
      <c r="AP1247" s="633"/>
      <c r="AQ1247" s="633"/>
      <c r="AR1247" s="633"/>
      <c r="AS1247" s="633"/>
      <c r="AT1247" s="633"/>
    </row>
    <row r="1248" spans="1:46" ht="21">
      <c r="A1248" s="634"/>
      <c r="B1248" s="635"/>
      <c r="C1248" s="638"/>
      <c r="D1248" s="638"/>
      <c r="E1248" s="638"/>
      <c r="F1248" s="638"/>
      <c r="G1248" s="638"/>
      <c r="H1248" s="638"/>
      <c r="I1248" s="638"/>
      <c r="J1248" s="638"/>
      <c r="K1248" s="333"/>
      <c r="L1248" s="334"/>
      <c r="M1248" s="334"/>
      <c r="N1248" s="334"/>
      <c r="O1248" s="334"/>
      <c r="P1248" s="334"/>
      <c r="Q1248" s="334"/>
      <c r="R1248" s="334"/>
      <c r="S1248" s="334"/>
      <c r="T1248" s="334"/>
      <c r="U1248" s="334"/>
      <c r="V1248" s="334"/>
      <c r="W1248" s="334"/>
      <c r="X1248" s="334"/>
      <c r="Y1248" s="334"/>
      <c r="Z1248" s="334"/>
      <c r="AA1248" s="334"/>
      <c r="AB1248" s="334"/>
      <c r="AC1248" s="334"/>
      <c r="AD1248" s="334"/>
      <c r="AE1248" s="334"/>
      <c r="AF1248" s="334"/>
      <c r="AG1248" s="334"/>
      <c r="AH1248" s="334"/>
      <c r="AI1248" s="334"/>
      <c r="AJ1248" s="334"/>
      <c r="AK1248" s="334"/>
      <c r="AL1248" s="334"/>
      <c r="AM1248" s="334"/>
      <c r="AN1248" s="334"/>
      <c r="AO1248" s="334"/>
      <c r="AP1248" s="334"/>
      <c r="AQ1248" s="334"/>
      <c r="AR1248" s="334"/>
      <c r="AS1248" s="334"/>
      <c r="AT1248" s="335"/>
    </row>
    <row r="1249" spans="1:46" ht="21">
      <c r="A1249" s="636"/>
      <c r="B1249" s="637"/>
      <c r="C1249" s="639"/>
      <c r="D1249" s="639"/>
      <c r="E1249" s="639"/>
      <c r="F1249" s="639"/>
      <c r="G1249" s="639"/>
      <c r="H1249" s="639"/>
      <c r="I1249" s="639"/>
      <c r="J1249" s="639"/>
      <c r="K1249" s="333"/>
      <c r="L1249" s="334"/>
      <c r="M1249" s="334"/>
      <c r="N1249" s="334"/>
      <c r="O1249" s="334"/>
      <c r="P1249" s="334"/>
      <c r="Q1249" s="334"/>
      <c r="R1249" s="334"/>
      <c r="S1249" s="334"/>
      <c r="T1249" s="334"/>
      <c r="U1249" s="334"/>
      <c r="V1249" s="334"/>
      <c r="W1249" s="334"/>
      <c r="X1249" s="334"/>
      <c r="Y1249" s="334"/>
      <c r="Z1249" s="334"/>
      <c r="AA1249" s="334"/>
      <c r="AB1249" s="334"/>
      <c r="AC1249" s="334"/>
      <c r="AD1249" s="334"/>
      <c r="AE1249" s="334"/>
      <c r="AF1249" s="334"/>
      <c r="AG1249" s="334"/>
      <c r="AH1249" s="334"/>
      <c r="AI1249" s="334"/>
      <c r="AJ1249" s="334"/>
      <c r="AK1249" s="334"/>
      <c r="AL1249" s="334"/>
      <c r="AM1249" s="334"/>
      <c r="AN1249" s="334"/>
      <c r="AO1249" s="334"/>
      <c r="AP1249" s="334"/>
      <c r="AQ1249" s="334"/>
      <c r="AR1249" s="334"/>
      <c r="AS1249" s="334"/>
      <c r="AT1249" s="335"/>
    </row>
    <row r="1250" spans="1:46" ht="21">
      <c r="A1250" s="656" t="s">
        <v>288</v>
      </c>
      <c r="B1250" s="660"/>
      <c r="C1250" s="620">
        <v>0.6</v>
      </c>
      <c r="D1250" s="620"/>
      <c r="E1250" s="622"/>
      <c r="F1250" s="620"/>
      <c r="G1250" s="661">
        <f>C1250</f>
        <v>0.6</v>
      </c>
      <c r="H1250" s="620">
        <v>14</v>
      </c>
      <c r="I1250" s="620" t="s">
        <v>7</v>
      </c>
      <c r="J1250" s="624">
        <f>G1250*H1250</f>
        <v>8.4</v>
      </c>
      <c r="K1250" s="333"/>
      <c r="L1250" s="334"/>
      <c r="M1250" s="334"/>
      <c r="N1250" s="334"/>
      <c r="O1250" s="334"/>
      <c r="P1250" s="334"/>
      <c r="Q1250" s="334"/>
      <c r="R1250" s="334"/>
      <c r="S1250" s="334"/>
      <c r="T1250" s="334"/>
      <c r="U1250" s="334"/>
      <c r="V1250" s="334"/>
      <c r="W1250" s="334"/>
      <c r="X1250" s="334"/>
      <c r="Y1250" s="334"/>
      <c r="Z1250" s="334"/>
      <c r="AA1250" s="334"/>
      <c r="AB1250" s="334"/>
      <c r="AC1250" s="334"/>
      <c r="AD1250" s="334"/>
      <c r="AE1250" s="334"/>
      <c r="AF1250" s="334"/>
      <c r="AG1250" s="334"/>
      <c r="AH1250" s="334"/>
      <c r="AI1250" s="334"/>
      <c r="AJ1250" s="334"/>
      <c r="AK1250" s="334"/>
      <c r="AL1250" s="334"/>
      <c r="AM1250" s="334"/>
      <c r="AN1250" s="334"/>
      <c r="AO1250" s="334"/>
      <c r="AP1250" s="334"/>
      <c r="AQ1250" s="334"/>
      <c r="AR1250" s="334"/>
      <c r="AS1250" s="334"/>
      <c r="AT1250" s="335"/>
    </row>
    <row r="1251" spans="1:46" ht="21">
      <c r="A1251" s="617"/>
      <c r="B1251" s="618"/>
      <c r="C1251" s="621"/>
      <c r="D1251" s="621"/>
      <c r="E1251" s="623"/>
      <c r="F1251" s="621"/>
      <c r="G1251" s="620"/>
      <c r="H1251" s="621"/>
      <c r="I1251" s="621"/>
      <c r="J1251" s="625"/>
      <c r="K1251" s="333"/>
      <c r="L1251" s="334"/>
      <c r="M1251" s="334"/>
      <c r="N1251" s="334"/>
      <c r="O1251" s="334"/>
      <c r="P1251" s="334"/>
      <c r="Q1251" s="334"/>
      <c r="R1251" s="334"/>
      <c r="S1251" s="334"/>
      <c r="T1251" s="334"/>
      <c r="U1251" s="334"/>
      <c r="V1251" s="334"/>
      <c r="W1251" s="334"/>
      <c r="X1251" s="334"/>
      <c r="Y1251" s="334"/>
      <c r="Z1251" s="334"/>
      <c r="AA1251" s="334"/>
      <c r="AB1251" s="334"/>
      <c r="AC1251" s="334"/>
      <c r="AD1251" s="334"/>
      <c r="AE1251" s="334"/>
      <c r="AF1251" s="334"/>
      <c r="AG1251" s="334"/>
      <c r="AH1251" s="334"/>
      <c r="AI1251" s="334"/>
      <c r="AJ1251" s="334"/>
      <c r="AK1251" s="334"/>
      <c r="AL1251" s="334"/>
      <c r="AM1251" s="334"/>
      <c r="AN1251" s="334"/>
      <c r="AO1251" s="334"/>
      <c r="AP1251" s="334"/>
      <c r="AQ1251" s="334"/>
      <c r="AR1251" s="334"/>
      <c r="AS1251" s="334"/>
      <c r="AT1251" s="335"/>
    </row>
    <row r="1252" spans="1:46" ht="21">
      <c r="A1252" s="656" t="s">
        <v>289</v>
      </c>
      <c r="B1252" s="660"/>
      <c r="C1252" s="661">
        <v>0.6</v>
      </c>
      <c r="D1252" s="620"/>
      <c r="E1252" s="622"/>
      <c r="F1252" s="620"/>
      <c r="G1252" s="661">
        <f>C1252</f>
        <v>0.6</v>
      </c>
      <c r="H1252" s="620">
        <v>11</v>
      </c>
      <c r="I1252" s="620" t="s">
        <v>7</v>
      </c>
      <c r="J1252" s="624">
        <f>G1252*H1252</f>
        <v>6.6</v>
      </c>
      <c r="K1252" s="333"/>
      <c r="L1252" s="334"/>
      <c r="M1252" s="334"/>
      <c r="N1252" s="334"/>
      <c r="O1252" s="334"/>
      <c r="P1252" s="334"/>
      <c r="Q1252" s="334"/>
      <c r="R1252" s="334"/>
      <c r="S1252" s="334"/>
      <c r="T1252" s="334"/>
      <c r="U1252" s="334"/>
      <c r="V1252" s="334"/>
      <c r="W1252" s="334"/>
      <c r="X1252" s="334"/>
      <c r="Y1252" s="334"/>
      <c r="Z1252" s="334"/>
      <c r="AA1252" s="334"/>
      <c r="AB1252" s="334"/>
      <c r="AC1252" s="334"/>
      <c r="AD1252" s="334"/>
      <c r="AE1252" s="334"/>
      <c r="AF1252" s="334"/>
      <c r="AG1252" s="334"/>
      <c r="AH1252" s="334"/>
      <c r="AI1252" s="334"/>
      <c r="AJ1252" s="334"/>
      <c r="AK1252" s="334"/>
      <c r="AL1252" s="334"/>
      <c r="AM1252" s="334"/>
      <c r="AN1252" s="334"/>
      <c r="AO1252" s="334"/>
      <c r="AP1252" s="334"/>
      <c r="AQ1252" s="334"/>
      <c r="AR1252" s="334"/>
      <c r="AS1252" s="334"/>
      <c r="AT1252" s="335"/>
    </row>
    <row r="1253" spans="1:46" ht="21">
      <c r="A1253" s="617"/>
      <c r="B1253" s="618"/>
      <c r="C1253" s="620"/>
      <c r="D1253" s="621"/>
      <c r="E1253" s="623"/>
      <c r="F1253" s="621"/>
      <c r="G1253" s="620"/>
      <c r="H1253" s="621"/>
      <c r="I1253" s="621"/>
      <c r="J1253" s="625"/>
      <c r="K1253" s="333"/>
      <c r="L1253" s="334"/>
      <c r="M1253" s="334"/>
      <c r="N1253" s="334"/>
      <c r="O1253" s="334"/>
      <c r="P1253" s="334"/>
      <c r="Q1253" s="334"/>
      <c r="R1253" s="334"/>
      <c r="S1253" s="334"/>
      <c r="T1253" s="334"/>
      <c r="U1253" s="334"/>
      <c r="V1253" s="334"/>
      <c r="W1253" s="334"/>
      <c r="X1253" s="334"/>
      <c r="Y1253" s="334"/>
      <c r="Z1253" s="334"/>
      <c r="AA1253" s="334"/>
      <c r="AB1253" s="334"/>
      <c r="AC1253" s="334"/>
      <c r="AD1253" s="334"/>
      <c r="AE1253" s="334"/>
      <c r="AF1253" s="334"/>
      <c r="AG1253" s="334"/>
      <c r="AH1253" s="334"/>
      <c r="AI1253" s="334"/>
      <c r="AJ1253" s="334"/>
      <c r="AK1253" s="334"/>
      <c r="AL1253" s="334"/>
      <c r="AM1253" s="334"/>
      <c r="AN1253" s="334"/>
      <c r="AO1253" s="334"/>
      <c r="AP1253" s="334"/>
      <c r="AQ1253" s="334"/>
      <c r="AR1253" s="334"/>
      <c r="AS1253" s="334"/>
      <c r="AT1253" s="335"/>
    </row>
    <row r="1254" spans="1:46" ht="21">
      <c r="A1254" s="656"/>
      <c r="B1254" s="660"/>
      <c r="C1254" s="661"/>
      <c r="D1254" s="620"/>
      <c r="E1254" s="622"/>
      <c r="F1254" s="620"/>
      <c r="G1254" s="661"/>
      <c r="H1254" s="620"/>
      <c r="I1254" s="620"/>
      <c r="J1254" s="624"/>
      <c r="K1254" s="333"/>
      <c r="L1254" s="334"/>
      <c r="M1254" s="334"/>
      <c r="N1254" s="334"/>
      <c r="O1254" s="334"/>
      <c r="P1254" s="334"/>
      <c r="Q1254" s="334"/>
      <c r="R1254" s="334"/>
      <c r="S1254" s="334"/>
      <c r="T1254" s="334"/>
      <c r="U1254" s="334"/>
      <c r="V1254" s="334"/>
      <c r="W1254" s="334"/>
      <c r="X1254" s="334"/>
      <c r="Y1254" s="334"/>
      <c r="Z1254" s="334"/>
      <c r="AA1254" s="334"/>
      <c r="AB1254" s="334"/>
      <c r="AC1254" s="334"/>
      <c r="AD1254" s="334"/>
      <c r="AE1254" s="334"/>
      <c r="AF1254" s="334"/>
      <c r="AG1254" s="334"/>
      <c r="AH1254" s="334"/>
      <c r="AI1254" s="334"/>
      <c r="AJ1254" s="334"/>
      <c r="AK1254" s="334"/>
      <c r="AL1254" s="334"/>
      <c r="AM1254" s="334"/>
      <c r="AN1254" s="334"/>
      <c r="AO1254" s="334"/>
      <c r="AP1254" s="334"/>
      <c r="AQ1254" s="334"/>
      <c r="AR1254" s="334"/>
      <c r="AS1254" s="334"/>
      <c r="AT1254" s="335"/>
    </row>
    <row r="1255" spans="1:46" ht="21">
      <c r="A1255" s="617"/>
      <c r="B1255" s="618"/>
      <c r="C1255" s="620"/>
      <c r="D1255" s="621"/>
      <c r="E1255" s="623"/>
      <c r="F1255" s="621"/>
      <c r="G1255" s="620"/>
      <c r="H1255" s="621"/>
      <c r="I1255" s="621"/>
      <c r="J1255" s="625"/>
      <c r="K1255" s="333"/>
      <c r="L1255" s="334"/>
      <c r="M1255" s="334"/>
      <c r="N1255" s="334"/>
      <c r="O1255" s="334"/>
      <c r="P1255" s="334"/>
      <c r="Q1255" s="334"/>
      <c r="R1255" s="334"/>
      <c r="S1255" s="334"/>
      <c r="T1255" s="334"/>
      <c r="U1255" s="334"/>
      <c r="V1255" s="334"/>
      <c r="W1255" s="334"/>
      <c r="X1255" s="334"/>
      <c r="Y1255" s="334"/>
      <c r="Z1255" s="334"/>
      <c r="AA1255" s="334"/>
      <c r="AB1255" s="334"/>
      <c r="AC1255" s="334"/>
      <c r="AD1255" s="334"/>
      <c r="AE1255" s="334"/>
      <c r="AF1255" s="334"/>
      <c r="AG1255" s="334"/>
      <c r="AH1255" s="334"/>
      <c r="AI1255" s="334"/>
      <c r="AJ1255" s="334"/>
      <c r="AK1255" s="334"/>
      <c r="AL1255" s="334"/>
      <c r="AM1255" s="334"/>
      <c r="AN1255" s="334"/>
      <c r="AO1255" s="334"/>
      <c r="AP1255" s="334"/>
      <c r="AQ1255" s="334"/>
      <c r="AR1255" s="334"/>
      <c r="AS1255" s="334"/>
      <c r="AT1255" s="335"/>
    </row>
    <row r="1256" spans="1:46" ht="21">
      <c r="A1256" s="283"/>
      <c r="B1256" s="225"/>
      <c r="C1256" s="225"/>
      <c r="D1256" s="225"/>
      <c r="E1256" s="226" t="s">
        <v>121</v>
      </c>
      <c r="F1256" s="227">
        <v>2</v>
      </c>
      <c r="G1256" s="228" t="s">
        <v>122</v>
      </c>
      <c r="H1256" s="229"/>
      <c r="I1256" s="230" t="s">
        <v>64</v>
      </c>
      <c r="J1256" s="231">
        <f>ROUND(SUM(J1250:J1253),F1256)</f>
        <v>15</v>
      </c>
      <c r="K1256" s="336"/>
      <c r="L1256" s="337"/>
      <c r="M1256" s="337"/>
      <c r="N1256" s="337"/>
      <c r="O1256" s="541"/>
      <c r="P1256" s="337"/>
      <c r="Q1256" s="334"/>
      <c r="R1256" s="334"/>
      <c r="S1256" s="334"/>
      <c r="T1256" s="334"/>
      <c r="U1256" s="334"/>
      <c r="V1256" s="334"/>
      <c r="W1256" s="334"/>
      <c r="X1256" s="334"/>
      <c r="Y1256" s="334"/>
      <c r="Z1256" s="334"/>
      <c r="AA1256" s="334"/>
      <c r="AB1256" s="334"/>
      <c r="AC1256" s="334"/>
      <c r="AD1256" s="334"/>
      <c r="AE1256" s="334"/>
      <c r="AF1256" s="334"/>
      <c r="AG1256" s="334"/>
      <c r="AH1256" s="334"/>
      <c r="AI1256" s="334"/>
      <c r="AJ1256" s="334"/>
      <c r="AK1256" s="334"/>
      <c r="AL1256" s="334"/>
      <c r="AM1256" s="334"/>
      <c r="AN1256" s="334"/>
      <c r="AO1256" s="334"/>
      <c r="AP1256" s="334"/>
      <c r="AQ1256" s="334"/>
      <c r="AR1256" s="334"/>
      <c r="AS1256" s="334"/>
      <c r="AT1256" s="335"/>
    </row>
    <row r="1257" spans="1:46" ht="21">
      <c r="A1257" s="284"/>
      <c r="B1257" s="233"/>
      <c r="C1257" s="233"/>
      <c r="D1257" s="233"/>
      <c r="E1257" s="233"/>
      <c r="F1257" s="233"/>
      <c r="G1257" s="233"/>
      <c r="H1257" s="233"/>
      <c r="I1257" s="234"/>
      <c r="J1257" s="233"/>
      <c r="K1257" s="329"/>
      <c r="L1257" s="339"/>
      <c r="M1257" s="339"/>
      <c r="N1257" s="339"/>
      <c r="O1257" s="339"/>
      <c r="P1257" s="339"/>
      <c r="Q1257" s="340"/>
      <c r="R1257" s="340"/>
      <c r="S1257" s="340"/>
      <c r="T1257" s="340"/>
      <c r="U1257" s="340"/>
      <c r="V1257" s="340"/>
      <c r="W1257" s="340"/>
      <c r="X1257" s="340"/>
      <c r="Y1257" s="340"/>
      <c r="Z1257" s="340"/>
      <c r="AA1257" s="340"/>
      <c r="AB1257" s="340"/>
      <c r="AC1257" s="340"/>
      <c r="AD1257" s="340"/>
      <c r="AE1257" s="340"/>
      <c r="AF1257" s="340"/>
      <c r="AG1257" s="340"/>
      <c r="AH1257" s="340"/>
      <c r="AI1257" s="340"/>
      <c r="AJ1257" s="340"/>
      <c r="AK1257" s="340"/>
      <c r="AL1257" s="340"/>
      <c r="AM1257" s="340"/>
      <c r="AN1257" s="340"/>
      <c r="AO1257" s="340"/>
      <c r="AP1257" s="340"/>
      <c r="AQ1257" s="340"/>
      <c r="AR1257" s="340"/>
      <c r="AS1257" s="340"/>
      <c r="AT1257" s="341"/>
    </row>
    <row r="1258" spans="1:46" ht="21">
      <c r="A1258" s="603"/>
      <c r="B1258" s="604"/>
      <c r="C1258" s="604"/>
      <c r="D1258" s="604"/>
      <c r="E1258" s="604"/>
      <c r="F1258" s="604"/>
      <c r="G1258" s="604"/>
      <c r="H1258" s="604"/>
      <c r="I1258" s="604"/>
      <c r="J1258" s="235"/>
      <c r="K1258" s="329"/>
      <c r="L1258" s="339"/>
      <c r="M1258" s="339"/>
      <c r="N1258" s="339"/>
      <c r="O1258" s="339"/>
      <c r="P1258" s="339"/>
      <c r="Q1258" s="340"/>
      <c r="R1258" s="340"/>
      <c r="S1258" s="340"/>
      <c r="T1258" s="340"/>
      <c r="U1258" s="340"/>
      <c r="V1258" s="340"/>
      <c r="W1258" s="340"/>
      <c r="X1258" s="340"/>
      <c r="Y1258" s="340"/>
      <c r="Z1258" s="340"/>
      <c r="AA1258" s="340"/>
      <c r="AB1258" s="340"/>
      <c r="AC1258" s="340"/>
      <c r="AD1258" s="340"/>
      <c r="AE1258" s="340"/>
      <c r="AF1258" s="340"/>
      <c r="AG1258" s="340"/>
      <c r="AH1258" s="340"/>
      <c r="AI1258" s="340"/>
      <c r="AJ1258" s="340"/>
      <c r="AK1258" s="340"/>
      <c r="AL1258" s="340"/>
      <c r="AM1258" s="340"/>
      <c r="AN1258" s="340"/>
      <c r="AO1258" s="340"/>
      <c r="AP1258" s="340"/>
      <c r="AQ1258" s="340"/>
      <c r="AR1258" s="340"/>
      <c r="AS1258" s="340"/>
      <c r="AT1258" s="341"/>
    </row>
    <row r="1259" spans="1:46" ht="42">
      <c r="A1259" s="285" t="s">
        <v>123</v>
      </c>
      <c r="B1259" s="605"/>
      <c r="C1259" s="605"/>
      <c r="D1259" s="605"/>
      <c r="E1259" s="605"/>
      <c r="F1259" s="605"/>
      <c r="G1259" s="605"/>
      <c r="H1259" s="605"/>
      <c r="I1259" s="605"/>
      <c r="J1259" s="605"/>
      <c r="K1259" s="605"/>
      <c r="L1259" s="605"/>
      <c r="M1259" s="605"/>
      <c r="N1259" s="605"/>
      <c r="O1259" s="605"/>
      <c r="P1259" s="605"/>
      <c r="Q1259" s="605"/>
      <c r="R1259" s="605"/>
      <c r="S1259" s="605"/>
      <c r="T1259" s="605"/>
      <c r="U1259" s="605"/>
      <c r="V1259" s="605"/>
      <c r="W1259" s="605"/>
      <c r="X1259" s="605"/>
      <c r="Y1259" s="605"/>
      <c r="Z1259" s="605"/>
      <c r="AA1259" s="605"/>
      <c r="AB1259" s="605"/>
      <c r="AC1259" s="605"/>
      <c r="AD1259" s="605"/>
      <c r="AE1259" s="605"/>
      <c r="AF1259" s="605"/>
      <c r="AG1259" s="605"/>
      <c r="AH1259" s="605"/>
      <c r="AI1259" s="605"/>
      <c r="AJ1259" s="605"/>
      <c r="AK1259" s="605"/>
      <c r="AL1259" s="605"/>
      <c r="AM1259" s="605"/>
      <c r="AN1259" s="605"/>
      <c r="AO1259" s="605"/>
      <c r="AP1259" s="605"/>
      <c r="AQ1259" s="605"/>
      <c r="AR1259" s="605"/>
      <c r="AS1259" s="605"/>
      <c r="AT1259" s="237"/>
    </row>
    <row r="1260" spans="1:46" ht="21">
      <c r="A1260" s="286"/>
      <c r="B1260" s="606"/>
      <c r="C1260" s="606"/>
      <c r="D1260" s="606"/>
      <c r="E1260" s="606"/>
      <c r="F1260" s="606"/>
      <c r="G1260" s="606"/>
      <c r="H1260" s="606"/>
      <c r="I1260" s="606"/>
      <c r="J1260" s="606"/>
      <c r="K1260" s="606"/>
      <c r="L1260" s="606"/>
      <c r="M1260" s="606"/>
      <c r="N1260" s="606"/>
      <c r="O1260" s="606"/>
      <c r="P1260" s="606"/>
      <c r="Q1260" s="606"/>
      <c r="R1260" s="606"/>
      <c r="S1260" s="606"/>
      <c r="T1260" s="606"/>
      <c r="U1260" s="606"/>
      <c r="V1260" s="606"/>
      <c r="W1260" s="606"/>
      <c r="X1260" s="606"/>
      <c r="Y1260" s="606"/>
      <c r="Z1260" s="606"/>
      <c r="AA1260" s="606"/>
      <c r="AB1260" s="606"/>
      <c r="AC1260" s="606"/>
      <c r="AD1260" s="606"/>
      <c r="AE1260" s="606"/>
      <c r="AF1260" s="606"/>
      <c r="AG1260" s="606"/>
      <c r="AH1260" s="606"/>
      <c r="AI1260" s="606"/>
      <c r="AJ1260" s="606"/>
      <c r="AK1260" s="606"/>
      <c r="AL1260" s="606"/>
      <c r="AM1260" s="606"/>
      <c r="AN1260" s="606"/>
      <c r="AO1260" s="606"/>
      <c r="AP1260" s="606"/>
      <c r="AQ1260" s="606"/>
      <c r="AR1260" s="606"/>
      <c r="AS1260" s="606"/>
      <c r="AT1260" s="239"/>
    </row>
    <row r="1261" spans="1:46" ht="21">
      <c r="A1261" s="287"/>
      <c r="B1261" s="607"/>
      <c r="C1261" s="607"/>
      <c r="D1261" s="607"/>
      <c r="E1261" s="607"/>
      <c r="F1261" s="607"/>
      <c r="G1261" s="607"/>
      <c r="H1261" s="607"/>
      <c r="I1261" s="607"/>
      <c r="J1261" s="607"/>
      <c r="K1261" s="607"/>
      <c r="L1261" s="607"/>
      <c r="M1261" s="607"/>
      <c r="N1261" s="607"/>
      <c r="O1261" s="607"/>
      <c r="P1261" s="607"/>
      <c r="Q1261" s="607"/>
      <c r="R1261" s="607"/>
      <c r="S1261" s="607"/>
      <c r="T1261" s="607"/>
      <c r="U1261" s="607"/>
      <c r="V1261" s="607"/>
      <c r="W1261" s="607"/>
      <c r="X1261" s="607"/>
      <c r="Y1261" s="607"/>
      <c r="Z1261" s="607"/>
      <c r="AA1261" s="607"/>
      <c r="AB1261" s="607"/>
      <c r="AC1261" s="607"/>
      <c r="AD1261" s="607"/>
      <c r="AE1261" s="241"/>
      <c r="AF1261" s="608" t="str">
        <f t="shared" ref="AF1261" si="85">"Item    " &amp; C1244 &amp; "    Página   1   de   1  "</f>
        <v xml:space="preserve">Item    10,2    Página   1   de   1  </v>
      </c>
      <c r="AG1261" s="609"/>
      <c r="AH1261" s="609"/>
      <c r="AI1261" s="609"/>
      <c r="AJ1261" s="609"/>
      <c r="AK1261" s="609"/>
      <c r="AL1261" s="609"/>
      <c r="AM1261" s="609"/>
      <c r="AN1261" s="609"/>
      <c r="AO1261" s="609"/>
      <c r="AP1261" s="609"/>
      <c r="AQ1261" s="609"/>
      <c r="AR1261" s="609"/>
      <c r="AS1261" s="609"/>
      <c r="AT1261" s="609"/>
    </row>
    <row r="1262" spans="1:46" ht="21">
      <c r="A1262" s="233"/>
      <c r="B1262" s="233"/>
      <c r="C1262" s="233"/>
      <c r="D1262" s="233"/>
      <c r="E1262" s="610" t="s">
        <v>75</v>
      </c>
      <c r="F1262" s="610"/>
      <c r="G1262" s="233"/>
      <c r="H1262" s="242"/>
      <c r="I1262" s="233"/>
      <c r="J1262" s="233"/>
      <c r="K1262" s="233"/>
      <c r="L1262" s="233"/>
      <c r="M1262" s="233"/>
      <c r="N1262" s="233"/>
      <c r="O1262" s="233"/>
      <c r="P1262" s="233"/>
      <c r="Q1262" s="233"/>
      <c r="R1262" s="233"/>
      <c r="S1262" s="233"/>
      <c r="T1262" s="233"/>
      <c r="U1262" s="233"/>
      <c r="V1262" s="233"/>
      <c r="W1262" s="233"/>
      <c r="X1262" s="233"/>
      <c r="Y1262" s="233"/>
      <c r="Z1262" s="233"/>
      <c r="AA1262" s="233"/>
      <c r="AB1262" s="233"/>
      <c r="AC1262" s="233"/>
      <c r="AD1262" s="233"/>
      <c r="AE1262" s="233"/>
      <c r="AF1262" s="233"/>
      <c r="AG1262" s="233"/>
      <c r="AH1262" s="233"/>
      <c r="AI1262" s="233"/>
      <c r="AJ1262" s="233"/>
      <c r="AK1262" s="242"/>
      <c r="AL1262" s="242"/>
      <c r="AM1262" s="242"/>
      <c r="AN1262" s="242"/>
      <c r="AO1262" s="242"/>
      <c r="AP1262" s="242"/>
      <c r="AQ1262" s="242"/>
      <c r="AR1262" s="242"/>
      <c r="AS1262" s="242"/>
      <c r="AT1262" s="242"/>
    </row>
    <row r="1263" spans="1:46" ht="21">
      <c r="A1263" s="233"/>
      <c r="B1263" s="233"/>
      <c r="C1263" s="233"/>
      <c r="D1263" s="233"/>
      <c r="E1263" s="233"/>
      <c r="F1263" s="233"/>
      <c r="G1263" s="233"/>
      <c r="H1263" s="242"/>
      <c r="I1263" s="233"/>
      <c r="J1263" s="233"/>
      <c r="K1263" s="233"/>
      <c r="L1263" s="233"/>
      <c r="M1263" s="233"/>
      <c r="N1263" s="233"/>
      <c r="O1263" s="233"/>
      <c r="P1263" s="233"/>
      <c r="Q1263" s="233"/>
      <c r="R1263" s="233"/>
      <c r="S1263" s="233"/>
      <c r="T1263" s="233"/>
      <c r="U1263" s="233"/>
      <c r="V1263" s="233"/>
      <c r="W1263" s="233"/>
      <c r="X1263" s="233"/>
      <c r="Y1263" s="233"/>
      <c r="Z1263" s="233"/>
      <c r="AA1263" s="233"/>
      <c r="AB1263" s="233"/>
      <c r="AC1263" s="233"/>
      <c r="AD1263" s="233"/>
      <c r="AE1263" s="233"/>
      <c r="AF1263" s="233"/>
      <c r="AG1263" s="233"/>
      <c r="AH1263" s="233"/>
      <c r="AI1263" s="233"/>
      <c r="AJ1263" s="233"/>
      <c r="AK1263" s="242"/>
      <c r="AL1263" s="242"/>
      <c r="AM1263" s="242"/>
      <c r="AN1263" s="242"/>
      <c r="AO1263" s="242"/>
      <c r="AP1263" s="242"/>
      <c r="AQ1263" s="242"/>
      <c r="AR1263" s="242"/>
      <c r="AS1263" s="242"/>
      <c r="AT1263" s="242"/>
    </row>
    <row r="1264" spans="1:46" ht="21">
      <c r="A1264" s="233"/>
      <c r="B1264" s="233"/>
      <c r="C1264" s="233"/>
      <c r="D1264" s="233"/>
      <c r="E1264" s="233"/>
      <c r="F1264" s="233"/>
      <c r="G1264" s="233"/>
      <c r="H1264" s="242"/>
      <c r="I1264" s="233"/>
      <c r="J1264" s="233"/>
      <c r="K1264" s="233"/>
      <c r="L1264" s="233"/>
      <c r="M1264" s="233"/>
      <c r="N1264" s="233"/>
      <c r="O1264" s="233"/>
      <c r="P1264" s="233"/>
      <c r="Q1264" s="233"/>
      <c r="R1264" s="233"/>
      <c r="S1264" s="233"/>
      <c r="T1264" s="233"/>
      <c r="U1264" s="233"/>
      <c r="V1264" s="233"/>
      <c r="W1264" s="233"/>
      <c r="X1264" s="233"/>
      <c r="Y1264" s="233"/>
      <c r="Z1264" s="233"/>
      <c r="AA1264" s="233"/>
      <c r="AB1264" s="233"/>
      <c r="AC1264" s="233"/>
      <c r="AD1264" s="233"/>
      <c r="AE1264" s="233"/>
      <c r="AF1264" s="233"/>
      <c r="AG1264" s="233"/>
      <c r="AH1264" s="233"/>
      <c r="AI1264" s="233"/>
      <c r="AJ1264" s="233"/>
      <c r="AK1264" s="242"/>
      <c r="AL1264" s="242"/>
      <c r="AM1264" s="242"/>
      <c r="AN1264" s="242"/>
      <c r="AO1264" s="242"/>
      <c r="AP1264" s="242"/>
      <c r="AQ1264" s="242"/>
      <c r="AR1264" s="242"/>
      <c r="AS1264" s="242"/>
      <c r="AT1264" s="242"/>
    </row>
    <row r="1265" spans="1:46" ht="21">
      <c r="A1265" s="244"/>
      <c r="B1265" s="244"/>
      <c r="C1265" s="245"/>
      <c r="D1265" s="246"/>
      <c r="E1265" s="247"/>
      <c r="F1265" s="248"/>
      <c r="G1265" s="248"/>
      <c r="H1265" s="249"/>
      <c r="I1265" s="248"/>
      <c r="J1265" s="244"/>
      <c r="K1265" s="244"/>
      <c r="L1265" s="244"/>
      <c r="M1265" s="244"/>
      <c r="N1265" s="244"/>
      <c r="O1265" s="244"/>
      <c r="P1265" s="244"/>
      <c r="Q1265" s="244"/>
      <c r="R1265" s="244"/>
      <c r="S1265" s="244"/>
      <c r="T1265" s="244"/>
      <c r="U1265" s="244"/>
      <c r="V1265" s="244"/>
      <c r="W1265" s="244"/>
      <c r="X1265" s="244"/>
      <c r="Y1265" s="244"/>
      <c r="Z1265" s="244"/>
      <c r="AA1265" s="244"/>
      <c r="AB1265" s="244"/>
      <c r="AC1265" s="244"/>
      <c r="AD1265" s="244"/>
      <c r="AE1265" s="244"/>
      <c r="AF1265" s="244"/>
      <c r="AG1265" s="244"/>
      <c r="AH1265" s="244"/>
      <c r="AI1265" s="244"/>
      <c r="AJ1265" s="244"/>
      <c r="AK1265" s="250"/>
      <c r="AL1265" s="250"/>
      <c r="AM1265" s="250"/>
      <c r="AN1265" s="250"/>
      <c r="AO1265" s="250"/>
      <c r="AP1265" s="250"/>
      <c r="AQ1265" s="250"/>
      <c r="AR1265" s="250"/>
      <c r="AS1265" s="250"/>
      <c r="AT1265" s="250"/>
    </row>
    <row r="1266" spans="1:46" ht="21">
      <c r="A1266" s="244"/>
      <c r="B1266" s="611"/>
      <c r="C1266" s="611"/>
      <c r="D1266" s="611"/>
      <c r="E1266" s="251"/>
      <c r="F1266" s="659" t="str">
        <f>+F1239</f>
        <v>ARQ. ANTONIO RUIZ TOVAR</v>
      </c>
      <c r="G1266" s="659"/>
      <c r="H1266" s="659"/>
      <c r="I1266" s="659"/>
      <c r="J1266" s="252"/>
      <c r="K1266" s="252"/>
      <c r="L1266" s="252"/>
      <c r="M1266" s="252"/>
      <c r="N1266" s="252"/>
      <c r="O1266" s="252"/>
      <c r="P1266" s="252"/>
      <c r="Q1266" s="252"/>
      <c r="R1266" s="252"/>
      <c r="S1266" s="252"/>
      <c r="T1266" s="252"/>
      <c r="U1266" s="252"/>
      <c r="V1266" s="252"/>
      <c r="W1266" s="252"/>
      <c r="X1266" s="252"/>
      <c r="Y1266" s="252"/>
      <c r="Z1266" s="244"/>
      <c r="AA1266" s="244"/>
      <c r="AB1266" s="244"/>
      <c r="AC1266" s="244"/>
      <c r="AD1266" s="244"/>
      <c r="AE1266" s="244"/>
      <c r="AF1266" s="244"/>
      <c r="AG1266" s="244"/>
      <c r="AH1266" s="244"/>
      <c r="AI1266" s="244"/>
      <c r="AJ1266" s="244"/>
      <c r="AK1266" s="244"/>
      <c r="AL1266" s="244"/>
      <c r="AM1266" s="244"/>
      <c r="AN1266" s="244"/>
      <c r="AO1266" s="244"/>
      <c r="AP1266" s="244"/>
      <c r="AQ1266" s="244"/>
      <c r="AR1266" s="244"/>
      <c r="AS1266" s="244"/>
      <c r="AT1266" s="244"/>
    </row>
    <row r="1267" spans="1:46" ht="21.6" thickBot="1">
      <c r="A1267" s="288"/>
      <c r="B1267" s="613"/>
      <c r="C1267" s="613"/>
      <c r="D1267" s="613"/>
      <c r="E1267" s="613"/>
      <c r="F1267" s="614" t="str">
        <f>+F1240</f>
        <v>PROFESIONAL UNIVERSITARIO</v>
      </c>
      <c r="G1267" s="614"/>
      <c r="H1267" s="614"/>
      <c r="I1267" s="614"/>
      <c r="J1267" s="289"/>
      <c r="K1267" s="289"/>
      <c r="L1267" s="289"/>
      <c r="M1267" s="289"/>
      <c r="N1267" s="289"/>
      <c r="O1267" s="289"/>
      <c r="P1267" s="289"/>
      <c r="Q1267" s="289"/>
      <c r="R1267" s="289"/>
      <c r="S1267" s="289"/>
      <c r="T1267" s="289"/>
      <c r="U1267" s="289"/>
      <c r="V1267" s="289"/>
      <c r="W1267" s="289"/>
      <c r="X1267" s="289"/>
      <c r="Y1267" s="289"/>
      <c r="Z1267" s="288"/>
      <c r="AA1267" s="288"/>
      <c r="AB1267" s="288"/>
      <c r="AC1267" s="288"/>
      <c r="AD1267" s="288"/>
      <c r="AE1267" s="288"/>
      <c r="AF1267" s="288"/>
      <c r="AG1267" s="288"/>
      <c r="AH1267" s="288"/>
      <c r="AI1267" s="288"/>
      <c r="AJ1267" s="288"/>
      <c r="AK1267" s="288"/>
      <c r="AL1267" s="288"/>
      <c r="AM1267" s="288"/>
      <c r="AN1267" s="288"/>
      <c r="AO1267" s="288"/>
      <c r="AP1267" s="288"/>
      <c r="AQ1267" s="288"/>
      <c r="AR1267" s="288"/>
      <c r="AS1267" s="288"/>
      <c r="AT1267" s="288"/>
    </row>
    <row r="1268" spans="1:46" ht="15.6" thickTop="1" thickBot="1"/>
    <row r="1269" spans="1:46" ht="21.6" thickTop="1">
      <c r="A1269" s="272" t="s">
        <v>107</v>
      </c>
      <c r="B1269" s="273"/>
      <c r="C1269" s="274"/>
      <c r="D1269" s="275"/>
      <c r="E1269" s="276"/>
      <c r="F1269" s="276"/>
      <c r="G1269" s="277"/>
      <c r="H1269" s="278"/>
      <c r="I1269" s="277"/>
      <c r="J1269" s="279"/>
      <c r="K1269" s="279"/>
      <c r="L1269" s="279"/>
      <c r="M1269" s="279"/>
      <c r="N1269" s="279"/>
      <c r="O1269" s="279"/>
      <c r="P1269" s="279"/>
      <c r="Q1269" s="279"/>
      <c r="R1269" s="279"/>
      <c r="S1269" s="279"/>
      <c r="T1269" s="279"/>
      <c r="U1269" s="279"/>
      <c r="V1269" s="279"/>
      <c r="W1269" s="279"/>
      <c r="X1269" s="279"/>
      <c r="Y1269" s="279"/>
      <c r="Z1269" s="277"/>
      <c r="AA1269" s="277"/>
      <c r="AB1269" s="277"/>
      <c r="AC1269" s="277"/>
      <c r="AD1269" s="277"/>
      <c r="AE1269" s="277"/>
      <c r="AF1269" s="277"/>
      <c r="AG1269" s="277"/>
      <c r="AH1269" s="277"/>
      <c r="AI1269" s="277"/>
      <c r="AJ1269" s="277"/>
      <c r="AK1269" s="277"/>
      <c r="AL1269" s="277"/>
      <c r="AM1269" s="277"/>
      <c r="AN1269" s="277"/>
      <c r="AO1269" s="277"/>
      <c r="AP1269" s="277"/>
      <c r="AQ1269" s="277"/>
      <c r="AR1269" s="277"/>
      <c r="AS1269" s="277"/>
      <c r="AT1269" s="277"/>
    </row>
    <row r="1270" spans="1:46" ht="21">
      <c r="A1270" s="640" t="s">
        <v>109</v>
      </c>
      <c r="B1270" s="640"/>
      <c r="C1270" s="641" t="str">
        <f>+'PRESUPUESTO GENERAL'!B68</f>
        <v>Punto de PVCS 2"</v>
      </c>
      <c r="D1270" s="642"/>
      <c r="E1270" s="643"/>
      <c r="F1270" s="643"/>
      <c r="G1270" s="643"/>
      <c r="H1270" s="643"/>
      <c r="I1270" s="643"/>
      <c r="J1270" s="643"/>
      <c r="K1270" s="643"/>
      <c r="L1270" s="643"/>
      <c r="M1270" s="643"/>
      <c r="N1270" s="643"/>
      <c r="O1270" s="643"/>
      <c r="P1270" s="643"/>
      <c r="Q1270" s="643"/>
      <c r="R1270" s="643"/>
      <c r="S1270" s="643"/>
      <c r="T1270" s="643"/>
      <c r="U1270" s="643"/>
      <c r="V1270" s="643"/>
      <c r="W1270" s="643"/>
      <c r="X1270" s="643"/>
      <c r="Y1270" s="643"/>
      <c r="Z1270" s="643"/>
      <c r="AA1270" s="643"/>
      <c r="AB1270" s="643"/>
      <c r="AC1270" s="643"/>
      <c r="AD1270" s="643"/>
      <c r="AE1270" s="643"/>
      <c r="AF1270" s="644"/>
      <c r="AG1270" s="645" t="s">
        <v>8</v>
      </c>
      <c r="AH1270" s="646"/>
      <c r="AI1270" s="646"/>
      <c r="AJ1270" s="646"/>
      <c r="AK1270" s="646"/>
      <c r="AL1270" s="646"/>
      <c r="AM1270" s="647"/>
      <c r="AN1270" s="648" t="s">
        <v>7</v>
      </c>
      <c r="AO1270" s="649"/>
      <c r="AP1270" s="649"/>
      <c r="AQ1270" s="649"/>
      <c r="AR1270" s="649"/>
      <c r="AS1270" s="649"/>
      <c r="AT1270" s="650"/>
    </row>
    <row r="1271" spans="1:46" ht="21">
      <c r="A1271" s="651" t="s">
        <v>110</v>
      </c>
      <c r="B1271" s="651"/>
      <c r="C1271" s="211">
        <f>+'PRESUPUESTO GENERAL'!A68</f>
        <v>10.3</v>
      </c>
      <c r="D1271" s="652" t="str">
        <f>+'PRESUPUESTO GENERAL'!B68</f>
        <v>Punto de PVCS 2"</v>
      </c>
      <c r="E1271" s="653"/>
      <c r="F1271" s="653"/>
      <c r="G1271" s="653"/>
      <c r="H1271" s="653"/>
      <c r="I1271" s="653"/>
      <c r="J1271" s="653"/>
      <c r="K1271" s="653"/>
      <c r="L1271" s="653"/>
      <c r="M1271" s="653"/>
      <c r="N1271" s="653"/>
      <c r="O1271" s="653"/>
      <c r="P1271" s="653"/>
      <c r="Q1271" s="653"/>
      <c r="R1271" s="653"/>
      <c r="S1271" s="653"/>
      <c r="T1271" s="653"/>
      <c r="U1271" s="653"/>
      <c r="V1271" s="653"/>
      <c r="W1271" s="653"/>
      <c r="X1271" s="653"/>
      <c r="Y1271" s="653"/>
      <c r="Z1271" s="653"/>
      <c r="AA1271" s="653"/>
      <c r="AB1271" s="653"/>
      <c r="AC1271" s="653"/>
      <c r="AD1271" s="653"/>
      <c r="AE1271" s="653"/>
      <c r="AF1271" s="654"/>
      <c r="AG1271" s="645" t="s">
        <v>111</v>
      </c>
      <c r="AH1271" s="646"/>
      <c r="AI1271" s="646"/>
      <c r="AJ1271" s="646"/>
      <c r="AK1271" s="646"/>
      <c r="AL1271" s="646"/>
      <c r="AM1271" s="647"/>
      <c r="AN1271" s="655">
        <f>+J1281</f>
        <v>11</v>
      </c>
      <c r="AO1271" s="649"/>
      <c r="AP1271" s="649"/>
      <c r="AQ1271" s="649"/>
      <c r="AR1271" s="649"/>
      <c r="AS1271" s="649"/>
      <c r="AT1271" s="650"/>
    </row>
    <row r="1272" spans="1:46" ht="21">
      <c r="A1272" s="213"/>
      <c r="B1272" s="213"/>
      <c r="C1272" s="213"/>
      <c r="D1272" s="213"/>
      <c r="E1272" s="213"/>
      <c r="F1272" s="213"/>
      <c r="G1272" s="213"/>
      <c r="H1272" s="214"/>
      <c r="I1272" s="213"/>
      <c r="J1272" s="213"/>
      <c r="K1272" s="627"/>
      <c r="L1272" s="627"/>
      <c r="M1272" s="627"/>
      <c r="N1272" s="627"/>
      <c r="O1272" s="627"/>
      <c r="P1272" s="627"/>
      <c r="Q1272" s="627"/>
      <c r="R1272" s="627"/>
      <c r="S1272" s="627"/>
      <c r="T1272" s="627"/>
      <c r="U1272" s="627"/>
      <c r="V1272" s="627"/>
      <c r="W1272" s="627"/>
      <c r="X1272" s="627"/>
      <c r="Y1272" s="627"/>
      <c r="Z1272" s="627"/>
      <c r="AA1272" s="628"/>
      <c r="AB1272" s="627"/>
      <c r="AC1272" s="627"/>
      <c r="AD1272" s="627"/>
      <c r="AE1272" s="627"/>
      <c r="AF1272" s="627"/>
      <c r="AG1272" s="627"/>
      <c r="AH1272" s="627"/>
      <c r="AI1272" s="627"/>
      <c r="AJ1272" s="627"/>
      <c r="AK1272" s="627"/>
      <c r="AL1272" s="627"/>
      <c r="AM1272" s="627"/>
      <c r="AN1272" s="627"/>
      <c r="AO1272" s="627"/>
      <c r="AP1272" s="627"/>
      <c r="AQ1272" s="627"/>
      <c r="AR1272" s="627"/>
      <c r="AS1272" s="627"/>
      <c r="AT1272" s="627"/>
    </row>
    <row r="1273" spans="1:46" ht="21">
      <c r="A1273" s="629" t="s">
        <v>112</v>
      </c>
      <c r="B1273" s="610"/>
      <c r="C1273" s="630" t="s">
        <v>113</v>
      </c>
      <c r="D1273" s="630"/>
      <c r="E1273" s="630"/>
      <c r="F1273" s="630"/>
      <c r="G1273" s="630" t="s">
        <v>114</v>
      </c>
      <c r="H1273" s="631" t="s">
        <v>115</v>
      </c>
      <c r="I1273" s="630" t="s">
        <v>116</v>
      </c>
      <c r="J1273" s="630" t="s">
        <v>64</v>
      </c>
      <c r="K1273" s="633"/>
      <c r="L1273" s="633"/>
      <c r="M1273" s="633"/>
      <c r="N1273" s="633"/>
      <c r="O1273" s="633"/>
      <c r="P1273" s="633"/>
      <c r="Q1273" s="633"/>
      <c r="R1273" s="633"/>
      <c r="S1273" s="633"/>
      <c r="T1273" s="633"/>
      <c r="U1273" s="633"/>
      <c r="V1273" s="633"/>
      <c r="W1273" s="633"/>
      <c r="X1273" s="633"/>
      <c r="Y1273" s="633"/>
      <c r="Z1273" s="633"/>
      <c r="AA1273" s="633"/>
      <c r="AB1273" s="633"/>
      <c r="AC1273" s="633"/>
      <c r="AD1273" s="633"/>
      <c r="AE1273" s="633"/>
      <c r="AF1273" s="633"/>
      <c r="AG1273" s="633"/>
      <c r="AH1273" s="633"/>
      <c r="AI1273" s="633"/>
      <c r="AJ1273" s="633"/>
      <c r="AK1273" s="633"/>
      <c r="AL1273" s="633"/>
      <c r="AM1273" s="633"/>
      <c r="AN1273" s="633"/>
      <c r="AO1273" s="633"/>
      <c r="AP1273" s="633"/>
      <c r="AQ1273" s="633"/>
      <c r="AR1273" s="633"/>
      <c r="AS1273" s="633"/>
      <c r="AT1273" s="633"/>
    </row>
    <row r="1274" spans="1:46" ht="21">
      <c r="A1274" s="603"/>
      <c r="B1274" s="604"/>
      <c r="C1274" s="215" t="s">
        <v>117</v>
      </c>
      <c r="D1274" s="215" t="s">
        <v>118</v>
      </c>
      <c r="E1274" s="215" t="s">
        <v>119</v>
      </c>
      <c r="F1274" s="215" t="s">
        <v>120</v>
      </c>
      <c r="G1274" s="630"/>
      <c r="H1274" s="632"/>
      <c r="I1274" s="630"/>
      <c r="J1274" s="630"/>
      <c r="K1274" s="633"/>
      <c r="L1274" s="633"/>
      <c r="M1274" s="633"/>
      <c r="N1274" s="633"/>
      <c r="O1274" s="633"/>
      <c r="P1274" s="633"/>
      <c r="Q1274" s="633"/>
      <c r="R1274" s="633"/>
      <c r="S1274" s="633"/>
      <c r="T1274" s="633"/>
      <c r="U1274" s="633"/>
      <c r="V1274" s="633"/>
      <c r="W1274" s="633"/>
      <c r="X1274" s="633"/>
      <c r="Y1274" s="633"/>
      <c r="Z1274" s="633"/>
      <c r="AA1274" s="633"/>
      <c r="AB1274" s="633"/>
      <c r="AC1274" s="633"/>
      <c r="AD1274" s="633"/>
      <c r="AE1274" s="633"/>
      <c r="AF1274" s="633"/>
      <c r="AG1274" s="633"/>
      <c r="AH1274" s="633"/>
      <c r="AI1274" s="633"/>
      <c r="AJ1274" s="633"/>
      <c r="AK1274" s="633"/>
      <c r="AL1274" s="633"/>
      <c r="AM1274" s="633"/>
      <c r="AN1274" s="633"/>
      <c r="AO1274" s="633"/>
      <c r="AP1274" s="633"/>
      <c r="AQ1274" s="633"/>
      <c r="AR1274" s="633"/>
      <c r="AS1274" s="633"/>
      <c r="AT1274" s="633"/>
    </row>
    <row r="1275" spans="1:46" ht="21">
      <c r="A1275" s="634"/>
      <c r="B1275" s="635"/>
      <c r="C1275" s="638"/>
      <c r="D1275" s="638"/>
      <c r="E1275" s="638"/>
      <c r="F1275" s="638"/>
      <c r="G1275" s="638"/>
      <c r="H1275" s="638"/>
      <c r="I1275" s="638"/>
      <c r="J1275" s="638"/>
      <c r="K1275" s="333"/>
      <c r="L1275" s="334"/>
      <c r="M1275" s="334"/>
      <c r="N1275" s="334"/>
      <c r="O1275" s="334"/>
      <c r="P1275" s="334"/>
      <c r="Q1275" s="334"/>
      <c r="R1275" s="334"/>
      <c r="S1275" s="334"/>
      <c r="T1275" s="334"/>
      <c r="U1275" s="334"/>
      <c r="V1275" s="334"/>
      <c r="W1275" s="334"/>
      <c r="X1275" s="334"/>
      <c r="Y1275" s="334"/>
      <c r="Z1275" s="334"/>
      <c r="AA1275" s="334"/>
      <c r="AB1275" s="334"/>
      <c r="AC1275" s="334"/>
      <c r="AD1275" s="334"/>
      <c r="AE1275" s="334"/>
      <c r="AF1275" s="334"/>
      <c r="AG1275" s="334"/>
      <c r="AH1275" s="334"/>
      <c r="AI1275" s="334"/>
      <c r="AJ1275" s="334"/>
      <c r="AK1275" s="334"/>
      <c r="AL1275" s="334"/>
      <c r="AM1275" s="334"/>
      <c r="AN1275" s="334"/>
      <c r="AO1275" s="334"/>
      <c r="AP1275" s="334"/>
      <c r="AQ1275" s="334"/>
      <c r="AR1275" s="334"/>
      <c r="AS1275" s="334"/>
      <c r="AT1275" s="335"/>
    </row>
    <row r="1276" spans="1:46" ht="21">
      <c r="A1276" s="636"/>
      <c r="B1276" s="637"/>
      <c r="C1276" s="639"/>
      <c r="D1276" s="639"/>
      <c r="E1276" s="639"/>
      <c r="F1276" s="639"/>
      <c r="G1276" s="639"/>
      <c r="H1276" s="639"/>
      <c r="I1276" s="639"/>
      <c r="J1276" s="639"/>
      <c r="K1276" s="333"/>
      <c r="L1276" s="334"/>
      <c r="M1276" s="334"/>
      <c r="N1276" s="334"/>
      <c r="O1276" s="334"/>
      <c r="P1276" s="334"/>
      <c r="Q1276" s="334"/>
      <c r="R1276" s="334"/>
      <c r="S1276" s="334"/>
      <c r="T1276" s="334"/>
      <c r="U1276" s="334"/>
      <c r="V1276" s="334"/>
      <c r="W1276" s="334"/>
      <c r="X1276" s="334"/>
      <c r="Y1276" s="334"/>
      <c r="Z1276" s="334"/>
      <c r="AA1276" s="334"/>
      <c r="AB1276" s="334"/>
      <c r="AC1276" s="334"/>
      <c r="AD1276" s="334"/>
      <c r="AE1276" s="334"/>
      <c r="AF1276" s="334"/>
      <c r="AG1276" s="334"/>
      <c r="AH1276" s="334"/>
      <c r="AI1276" s="334"/>
      <c r="AJ1276" s="334"/>
      <c r="AK1276" s="334"/>
      <c r="AL1276" s="334"/>
      <c r="AM1276" s="334"/>
      <c r="AN1276" s="334"/>
      <c r="AO1276" s="334"/>
      <c r="AP1276" s="334"/>
      <c r="AQ1276" s="334"/>
      <c r="AR1276" s="334"/>
      <c r="AS1276" s="334"/>
      <c r="AT1276" s="335"/>
    </row>
    <row r="1277" spans="1:46" ht="21">
      <c r="A1277" s="656" t="s">
        <v>289</v>
      </c>
      <c r="B1277" s="660"/>
      <c r="C1277" s="661">
        <v>11</v>
      </c>
      <c r="D1277" s="620"/>
      <c r="E1277" s="622"/>
      <c r="F1277" s="620"/>
      <c r="G1277" s="661">
        <f>C1277</f>
        <v>11</v>
      </c>
      <c r="H1277" s="620">
        <v>1</v>
      </c>
      <c r="I1277" s="620" t="s">
        <v>2</v>
      </c>
      <c r="J1277" s="624">
        <f>G1277*H1277</f>
        <v>11</v>
      </c>
      <c r="K1277" s="333"/>
      <c r="L1277" s="334"/>
      <c r="M1277" s="334"/>
      <c r="N1277" s="334"/>
      <c r="O1277" s="334"/>
      <c r="P1277" s="334"/>
      <c r="Q1277" s="334"/>
      <c r="R1277" s="334"/>
      <c r="S1277" s="334"/>
      <c r="T1277" s="334"/>
      <c r="U1277" s="334"/>
      <c r="V1277" s="334"/>
      <c r="W1277" s="334"/>
      <c r="X1277" s="334"/>
      <c r="Y1277" s="334"/>
      <c r="Z1277" s="334"/>
      <c r="AA1277" s="334"/>
      <c r="AB1277" s="334"/>
      <c r="AC1277" s="334"/>
      <c r="AD1277" s="334"/>
      <c r="AE1277" s="334"/>
      <c r="AF1277" s="334"/>
      <c r="AG1277" s="334"/>
      <c r="AH1277" s="334"/>
      <c r="AI1277" s="334"/>
      <c r="AJ1277" s="334"/>
      <c r="AK1277" s="334"/>
      <c r="AL1277" s="334"/>
      <c r="AM1277" s="334"/>
      <c r="AN1277" s="334"/>
      <c r="AO1277" s="334"/>
      <c r="AP1277" s="334"/>
      <c r="AQ1277" s="334"/>
      <c r="AR1277" s="334"/>
      <c r="AS1277" s="334"/>
      <c r="AT1277" s="335"/>
    </row>
    <row r="1278" spans="1:46" ht="21">
      <c r="A1278" s="617"/>
      <c r="B1278" s="618"/>
      <c r="C1278" s="620"/>
      <c r="D1278" s="621"/>
      <c r="E1278" s="623"/>
      <c r="F1278" s="621"/>
      <c r="G1278" s="620"/>
      <c r="H1278" s="621"/>
      <c r="I1278" s="621"/>
      <c r="J1278" s="625"/>
      <c r="K1278" s="333"/>
      <c r="L1278" s="334"/>
      <c r="M1278" s="334"/>
      <c r="N1278" s="334"/>
      <c r="O1278" s="334"/>
      <c r="P1278" s="334"/>
      <c r="Q1278" s="334"/>
      <c r="R1278" s="334"/>
      <c r="S1278" s="334"/>
      <c r="T1278" s="334"/>
      <c r="U1278" s="334"/>
      <c r="V1278" s="334"/>
      <c r="W1278" s="334"/>
      <c r="X1278" s="334"/>
      <c r="Y1278" s="334"/>
      <c r="Z1278" s="334"/>
      <c r="AA1278" s="334"/>
      <c r="AB1278" s="334"/>
      <c r="AC1278" s="334"/>
      <c r="AD1278" s="334"/>
      <c r="AE1278" s="334"/>
      <c r="AF1278" s="334"/>
      <c r="AG1278" s="334"/>
      <c r="AH1278" s="334"/>
      <c r="AI1278" s="334"/>
      <c r="AJ1278" s="334"/>
      <c r="AK1278" s="334"/>
      <c r="AL1278" s="334"/>
      <c r="AM1278" s="334"/>
      <c r="AN1278" s="334"/>
      <c r="AO1278" s="334"/>
      <c r="AP1278" s="334"/>
      <c r="AQ1278" s="334"/>
      <c r="AR1278" s="334"/>
      <c r="AS1278" s="334"/>
      <c r="AT1278" s="335"/>
    </row>
    <row r="1279" spans="1:46" ht="21">
      <c r="A1279" s="656"/>
      <c r="B1279" s="660"/>
      <c r="C1279" s="661"/>
      <c r="D1279" s="620"/>
      <c r="E1279" s="622"/>
      <c r="F1279" s="620"/>
      <c r="G1279" s="661"/>
      <c r="H1279" s="620"/>
      <c r="I1279" s="620"/>
      <c r="J1279" s="624"/>
      <c r="K1279" s="333"/>
      <c r="L1279" s="334"/>
      <c r="M1279" s="334"/>
      <c r="N1279" s="334"/>
      <c r="O1279" s="334"/>
      <c r="P1279" s="334"/>
      <c r="Q1279" s="334"/>
      <c r="R1279" s="334"/>
      <c r="S1279" s="334"/>
      <c r="T1279" s="334"/>
      <c r="U1279" s="334"/>
      <c r="V1279" s="334"/>
      <c r="W1279" s="334"/>
      <c r="X1279" s="334"/>
      <c r="Y1279" s="334"/>
      <c r="Z1279" s="334"/>
      <c r="AA1279" s="334"/>
      <c r="AB1279" s="334"/>
      <c r="AC1279" s="334"/>
      <c r="AD1279" s="334"/>
      <c r="AE1279" s="334"/>
      <c r="AF1279" s="334"/>
      <c r="AG1279" s="334"/>
      <c r="AH1279" s="334"/>
      <c r="AI1279" s="334"/>
      <c r="AJ1279" s="334"/>
      <c r="AK1279" s="334"/>
      <c r="AL1279" s="334"/>
      <c r="AM1279" s="334"/>
      <c r="AN1279" s="334"/>
      <c r="AO1279" s="334"/>
      <c r="AP1279" s="334"/>
      <c r="AQ1279" s="334"/>
      <c r="AR1279" s="334"/>
      <c r="AS1279" s="334"/>
      <c r="AT1279" s="335"/>
    </row>
    <row r="1280" spans="1:46" ht="21">
      <c r="A1280" s="617"/>
      <c r="B1280" s="618"/>
      <c r="C1280" s="620"/>
      <c r="D1280" s="621"/>
      <c r="E1280" s="623"/>
      <c r="F1280" s="621"/>
      <c r="G1280" s="620"/>
      <c r="H1280" s="621"/>
      <c r="I1280" s="621"/>
      <c r="J1280" s="625"/>
      <c r="K1280" s="333"/>
      <c r="L1280" s="334"/>
      <c r="M1280" s="334"/>
      <c r="N1280" s="334"/>
      <c r="O1280" s="334"/>
      <c r="P1280" s="334"/>
      <c r="Q1280" s="334"/>
      <c r="R1280" s="334"/>
      <c r="S1280" s="334"/>
      <c r="T1280" s="334"/>
      <c r="U1280" s="334"/>
      <c r="V1280" s="334"/>
      <c r="W1280" s="334"/>
      <c r="X1280" s="334"/>
      <c r="Y1280" s="334"/>
      <c r="Z1280" s="334"/>
      <c r="AA1280" s="334"/>
      <c r="AB1280" s="334"/>
      <c r="AC1280" s="334"/>
      <c r="AD1280" s="334"/>
      <c r="AE1280" s="334"/>
      <c r="AF1280" s="334"/>
      <c r="AG1280" s="334"/>
      <c r="AH1280" s="334"/>
      <c r="AI1280" s="334"/>
      <c r="AJ1280" s="334"/>
      <c r="AK1280" s="334"/>
      <c r="AL1280" s="334"/>
      <c r="AM1280" s="334"/>
      <c r="AN1280" s="334"/>
      <c r="AO1280" s="334"/>
      <c r="AP1280" s="334"/>
      <c r="AQ1280" s="334"/>
      <c r="AR1280" s="334"/>
      <c r="AS1280" s="334"/>
      <c r="AT1280" s="335"/>
    </row>
    <row r="1281" spans="1:46" ht="21">
      <c r="A1281" s="283"/>
      <c r="B1281" s="225"/>
      <c r="C1281" s="225"/>
      <c r="D1281" s="225"/>
      <c r="E1281" s="226" t="s">
        <v>121</v>
      </c>
      <c r="F1281" s="227">
        <v>2</v>
      </c>
      <c r="G1281" s="228" t="s">
        <v>122</v>
      </c>
      <c r="H1281" s="229"/>
      <c r="I1281" s="230" t="s">
        <v>64</v>
      </c>
      <c r="J1281" s="231">
        <f>ROUND(SUM(J1277:J1278),F1281)</f>
        <v>11</v>
      </c>
      <c r="K1281" s="336"/>
      <c r="L1281" s="337"/>
      <c r="M1281" s="337"/>
      <c r="N1281" s="337"/>
      <c r="O1281" s="337"/>
      <c r="P1281" s="337"/>
      <c r="Q1281" s="334"/>
      <c r="R1281" s="334"/>
      <c r="S1281" s="334"/>
      <c r="T1281" s="334"/>
      <c r="U1281" s="334"/>
      <c r="V1281" s="334"/>
      <c r="W1281" s="334"/>
      <c r="X1281" s="334"/>
      <c r="Y1281" s="334"/>
      <c r="Z1281" s="334"/>
      <c r="AA1281" s="334"/>
      <c r="AB1281" s="334"/>
      <c r="AC1281" s="334"/>
      <c r="AD1281" s="334"/>
      <c r="AE1281" s="334"/>
      <c r="AF1281" s="334"/>
      <c r="AG1281" s="334"/>
      <c r="AH1281" s="334"/>
      <c r="AI1281" s="334"/>
      <c r="AJ1281" s="334"/>
      <c r="AK1281" s="334"/>
      <c r="AL1281" s="334"/>
      <c r="AM1281" s="334"/>
      <c r="AN1281" s="334"/>
      <c r="AO1281" s="334"/>
      <c r="AP1281" s="334"/>
      <c r="AQ1281" s="334"/>
      <c r="AR1281" s="334"/>
      <c r="AS1281" s="334"/>
      <c r="AT1281" s="335"/>
    </row>
    <row r="1282" spans="1:46" ht="21">
      <c r="A1282" s="284"/>
      <c r="B1282" s="233"/>
      <c r="C1282" s="233"/>
      <c r="D1282" s="233"/>
      <c r="E1282" s="233"/>
      <c r="F1282" s="233"/>
      <c r="G1282" s="233"/>
      <c r="H1282" s="233"/>
      <c r="I1282" s="234"/>
      <c r="J1282" s="233"/>
      <c r="K1282" s="329"/>
      <c r="L1282" s="339"/>
      <c r="M1282" s="339"/>
      <c r="N1282" s="339"/>
      <c r="O1282" s="339"/>
      <c r="P1282" s="339"/>
      <c r="Q1282" s="340"/>
      <c r="R1282" s="340"/>
      <c r="S1282" s="340"/>
      <c r="T1282" s="340"/>
      <c r="U1282" s="340"/>
      <c r="V1282" s="340"/>
      <c r="W1282" s="340"/>
      <c r="X1282" s="340"/>
      <c r="Y1282" s="340"/>
      <c r="Z1282" s="340"/>
      <c r="AA1282" s="340"/>
      <c r="AB1282" s="340"/>
      <c r="AC1282" s="340"/>
      <c r="AD1282" s="340"/>
      <c r="AE1282" s="340"/>
      <c r="AF1282" s="340"/>
      <c r="AG1282" s="340"/>
      <c r="AH1282" s="340"/>
      <c r="AI1282" s="340"/>
      <c r="AJ1282" s="340"/>
      <c r="AK1282" s="340"/>
      <c r="AL1282" s="340"/>
      <c r="AM1282" s="340"/>
      <c r="AN1282" s="340"/>
      <c r="AO1282" s="340"/>
      <c r="AP1282" s="340"/>
      <c r="AQ1282" s="340"/>
      <c r="AR1282" s="340"/>
      <c r="AS1282" s="340"/>
      <c r="AT1282" s="341"/>
    </row>
    <row r="1283" spans="1:46" ht="21">
      <c r="A1283" s="603"/>
      <c r="B1283" s="604"/>
      <c r="C1283" s="604"/>
      <c r="D1283" s="604"/>
      <c r="E1283" s="604"/>
      <c r="F1283" s="604"/>
      <c r="G1283" s="604"/>
      <c r="H1283" s="604"/>
      <c r="I1283" s="604"/>
      <c r="J1283" s="235"/>
      <c r="K1283" s="329"/>
      <c r="L1283" s="339"/>
      <c r="M1283" s="339"/>
      <c r="N1283" s="339"/>
      <c r="O1283" s="339"/>
      <c r="P1283" s="339"/>
      <c r="Q1283" s="340"/>
      <c r="R1283" s="340"/>
      <c r="S1283" s="340"/>
      <c r="T1283" s="340"/>
      <c r="U1283" s="340"/>
      <c r="V1283" s="340"/>
      <c r="W1283" s="340"/>
      <c r="X1283" s="340"/>
      <c r="Y1283" s="340"/>
      <c r="Z1283" s="340"/>
      <c r="AA1283" s="340"/>
      <c r="AB1283" s="340"/>
      <c r="AC1283" s="340"/>
      <c r="AD1283" s="340"/>
      <c r="AE1283" s="340"/>
      <c r="AF1283" s="340"/>
      <c r="AG1283" s="340"/>
      <c r="AH1283" s="340"/>
      <c r="AI1283" s="340"/>
      <c r="AJ1283" s="340"/>
      <c r="AK1283" s="340"/>
      <c r="AL1283" s="340"/>
      <c r="AM1283" s="340"/>
      <c r="AN1283" s="340"/>
      <c r="AO1283" s="340"/>
      <c r="AP1283" s="340"/>
      <c r="AQ1283" s="340"/>
      <c r="AR1283" s="340"/>
      <c r="AS1283" s="340"/>
      <c r="AT1283" s="341"/>
    </row>
    <row r="1284" spans="1:46" ht="42">
      <c r="A1284" s="285" t="s">
        <v>123</v>
      </c>
      <c r="B1284" s="605"/>
      <c r="C1284" s="605"/>
      <c r="D1284" s="605"/>
      <c r="E1284" s="605"/>
      <c r="F1284" s="605"/>
      <c r="G1284" s="605"/>
      <c r="H1284" s="605"/>
      <c r="I1284" s="605"/>
      <c r="J1284" s="605"/>
      <c r="K1284" s="605"/>
      <c r="L1284" s="605"/>
      <c r="M1284" s="605"/>
      <c r="N1284" s="605"/>
      <c r="O1284" s="605"/>
      <c r="P1284" s="605"/>
      <c r="Q1284" s="605"/>
      <c r="R1284" s="605"/>
      <c r="S1284" s="605"/>
      <c r="T1284" s="605"/>
      <c r="U1284" s="605"/>
      <c r="V1284" s="605"/>
      <c r="W1284" s="605"/>
      <c r="X1284" s="605"/>
      <c r="Y1284" s="605"/>
      <c r="Z1284" s="605"/>
      <c r="AA1284" s="605"/>
      <c r="AB1284" s="605"/>
      <c r="AC1284" s="605"/>
      <c r="AD1284" s="605"/>
      <c r="AE1284" s="605"/>
      <c r="AF1284" s="605"/>
      <c r="AG1284" s="605"/>
      <c r="AH1284" s="605"/>
      <c r="AI1284" s="605"/>
      <c r="AJ1284" s="605"/>
      <c r="AK1284" s="605"/>
      <c r="AL1284" s="605"/>
      <c r="AM1284" s="605"/>
      <c r="AN1284" s="605"/>
      <c r="AO1284" s="605"/>
      <c r="AP1284" s="605"/>
      <c r="AQ1284" s="605"/>
      <c r="AR1284" s="605"/>
      <c r="AS1284" s="605"/>
      <c r="AT1284" s="237"/>
    </row>
    <row r="1285" spans="1:46" ht="21">
      <c r="A1285" s="286"/>
      <c r="B1285" s="606"/>
      <c r="C1285" s="606"/>
      <c r="D1285" s="606"/>
      <c r="E1285" s="606"/>
      <c r="F1285" s="606"/>
      <c r="G1285" s="606"/>
      <c r="H1285" s="606"/>
      <c r="I1285" s="606"/>
      <c r="J1285" s="606"/>
      <c r="K1285" s="606"/>
      <c r="L1285" s="606"/>
      <c r="M1285" s="606"/>
      <c r="N1285" s="606"/>
      <c r="O1285" s="606"/>
      <c r="P1285" s="606"/>
      <c r="Q1285" s="606"/>
      <c r="R1285" s="606"/>
      <c r="S1285" s="606"/>
      <c r="T1285" s="606"/>
      <c r="U1285" s="606"/>
      <c r="V1285" s="606"/>
      <c r="W1285" s="606"/>
      <c r="X1285" s="606"/>
      <c r="Y1285" s="606"/>
      <c r="Z1285" s="606"/>
      <c r="AA1285" s="606"/>
      <c r="AB1285" s="606"/>
      <c r="AC1285" s="606"/>
      <c r="AD1285" s="606"/>
      <c r="AE1285" s="606"/>
      <c r="AF1285" s="606"/>
      <c r="AG1285" s="606"/>
      <c r="AH1285" s="606"/>
      <c r="AI1285" s="606"/>
      <c r="AJ1285" s="606"/>
      <c r="AK1285" s="606"/>
      <c r="AL1285" s="606"/>
      <c r="AM1285" s="606"/>
      <c r="AN1285" s="606"/>
      <c r="AO1285" s="606"/>
      <c r="AP1285" s="606"/>
      <c r="AQ1285" s="606"/>
      <c r="AR1285" s="606"/>
      <c r="AS1285" s="606"/>
      <c r="AT1285" s="239"/>
    </row>
    <row r="1286" spans="1:46" ht="21">
      <c r="A1286" s="287"/>
      <c r="B1286" s="607"/>
      <c r="C1286" s="607"/>
      <c r="D1286" s="607"/>
      <c r="E1286" s="607"/>
      <c r="F1286" s="607"/>
      <c r="G1286" s="607"/>
      <c r="H1286" s="607"/>
      <c r="I1286" s="607"/>
      <c r="J1286" s="607"/>
      <c r="K1286" s="607"/>
      <c r="L1286" s="607"/>
      <c r="M1286" s="607"/>
      <c r="N1286" s="607"/>
      <c r="O1286" s="607"/>
      <c r="P1286" s="607"/>
      <c r="Q1286" s="607"/>
      <c r="R1286" s="607"/>
      <c r="S1286" s="607"/>
      <c r="T1286" s="607"/>
      <c r="U1286" s="607"/>
      <c r="V1286" s="607"/>
      <c r="W1286" s="607"/>
      <c r="X1286" s="607"/>
      <c r="Y1286" s="607"/>
      <c r="Z1286" s="607"/>
      <c r="AA1286" s="607"/>
      <c r="AB1286" s="607"/>
      <c r="AC1286" s="607"/>
      <c r="AD1286" s="607"/>
      <c r="AE1286" s="241"/>
      <c r="AF1286" s="608" t="str">
        <f>"Item    " &amp; C1271 &amp; "    Página   1   de   1  "</f>
        <v xml:space="preserve">Item    10,3    Página   1   de   1  </v>
      </c>
      <c r="AG1286" s="609"/>
      <c r="AH1286" s="609"/>
      <c r="AI1286" s="609"/>
      <c r="AJ1286" s="609"/>
      <c r="AK1286" s="609"/>
      <c r="AL1286" s="609"/>
      <c r="AM1286" s="609"/>
      <c r="AN1286" s="609"/>
      <c r="AO1286" s="609"/>
      <c r="AP1286" s="609"/>
      <c r="AQ1286" s="609"/>
      <c r="AR1286" s="609"/>
      <c r="AS1286" s="609"/>
      <c r="AT1286" s="609"/>
    </row>
    <row r="1287" spans="1:46" ht="21">
      <c r="A1287" s="233"/>
      <c r="B1287" s="233"/>
      <c r="C1287" s="233"/>
      <c r="D1287" s="233"/>
      <c r="E1287" s="610" t="s">
        <v>75</v>
      </c>
      <c r="F1287" s="610"/>
      <c r="G1287" s="233"/>
      <c r="H1287" s="242"/>
      <c r="I1287" s="233"/>
      <c r="J1287" s="233"/>
      <c r="K1287" s="233"/>
      <c r="L1287" s="233"/>
      <c r="M1287" s="233"/>
      <c r="N1287" s="233"/>
      <c r="O1287" s="233"/>
      <c r="P1287" s="233"/>
      <c r="Q1287" s="233"/>
      <c r="R1287" s="233"/>
      <c r="S1287" s="233"/>
      <c r="T1287" s="233"/>
      <c r="U1287" s="233"/>
      <c r="V1287" s="233"/>
      <c r="W1287" s="233"/>
      <c r="X1287" s="233"/>
      <c r="Y1287" s="233"/>
      <c r="Z1287" s="233"/>
      <c r="AA1287" s="233"/>
      <c r="AB1287" s="233"/>
      <c r="AC1287" s="233"/>
      <c r="AD1287" s="233"/>
      <c r="AE1287" s="233"/>
      <c r="AF1287" s="233"/>
      <c r="AG1287" s="233"/>
      <c r="AH1287" s="233"/>
      <c r="AI1287" s="233"/>
      <c r="AJ1287" s="233"/>
      <c r="AK1287" s="242"/>
      <c r="AL1287" s="242"/>
      <c r="AM1287" s="242"/>
      <c r="AN1287" s="242"/>
      <c r="AO1287" s="242"/>
      <c r="AP1287" s="242"/>
      <c r="AQ1287" s="242"/>
      <c r="AR1287" s="242"/>
      <c r="AS1287" s="242"/>
      <c r="AT1287" s="242"/>
    </row>
    <row r="1288" spans="1:46" ht="21">
      <c r="A1288" s="233"/>
      <c r="B1288" s="233"/>
      <c r="C1288" s="233"/>
      <c r="D1288" s="233"/>
      <c r="E1288" s="233"/>
      <c r="F1288" s="233"/>
      <c r="G1288" s="233"/>
      <c r="H1288" s="242"/>
      <c r="I1288" s="233"/>
      <c r="J1288" s="233"/>
      <c r="K1288" s="233"/>
      <c r="L1288" s="233"/>
      <c r="M1288" s="233"/>
      <c r="N1288" s="233"/>
      <c r="O1288" s="233"/>
      <c r="P1288" s="233"/>
      <c r="Q1288" s="233"/>
      <c r="R1288" s="233"/>
      <c r="S1288" s="233"/>
      <c r="T1288" s="233"/>
      <c r="U1288" s="233"/>
      <c r="V1288" s="233"/>
      <c r="W1288" s="233"/>
      <c r="X1288" s="233"/>
      <c r="Y1288" s="233"/>
      <c r="Z1288" s="233"/>
      <c r="AA1288" s="233"/>
      <c r="AB1288" s="233"/>
      <c r="AC1288" s="233"/>
      <c r="AD1288" s="233"/>
      <c r="AE1288" s="233"/>
      <c r="AF1288" s="233"/>
      <c r="AG1288" s="233"/>
      <c r="AH1288" s="233"/>
      <c r="AI1288" s="233"/>
      <c r="AJ1288" s="233"/>
      <c r="AK1288" s="242"/>
      <c r="AL1288" s="242"/>
      <c r="AM1288" s="242"/>
      <c r="AN1288" s="242"/>
      <c r="AO1288" s="242"/>
      <c r="AP1288" s="242"/>
      <c r="AQ1288" s="242"/>
      <c r="AR1288" s="242"/>
      <c r="AS1288" s="242"/>
      <c r="AT1288" s="242"/>
    </row>
    <row r="1289" spans="1:46" ht="21">
      <c r="A1289" s="233"/>
      <c r="B1289" s="233"/>
      <c r="C1289" s="233"/>
      <c r="D1289" s="233"/>
      <c r="E1289" s="233"/>
      <c r="F1289" s="233"/>
      <c r="G1289" s="233"/>
      <c r="H1289" s="242"/>
      <c r="I1289" s="233"/>
      <c r="J1289" s="233"/>
      <c r="K1289" s="233"/>
      <c r="L1289" s="233"/>
      <c r="M1289" s="233"/>
      <c r="N1289" s="233"/>
      <c r="O1289" s="233"/>
      <c r="P1289" s="233"/>
      <c r="Q1289" s="233"/>
      <c r="R1289" s="233"/>
      <c r="S1289" s="233"/>
      <c r="T1289" s="233"/>
      <c r="U1289" s="233"/>
      <c r="V1289" s="233"/>
      <c r="W1289" s="233"/>
      <c r="X1289" s="233"/>
      <c r="Y1289" s="233"/>
      <c r="Z1289" s="233"/>
      <c r="AA1289" s="233"/>
      <c r="AB1289" s="233"/>
      <c r="AC1289" s="233"/>
      <c r="AD1289" s="233"/>
      <c r="AE1289" s="233"/>
      <c r="AF1289" s="233"/>
      <c r="AG1289" s="233"/>
      <c r="AH1289" s="233"/>
      <c r="AI1289" s="233"/>
      <c r="AJ1289" s="233"/>
      <c r="AK1289" s="242"/>
      <c r="AL1289" s="242"/>
      <c r="AM1289" s="242"/>
      <c r="AN1289" s="242"/>
      <c r="AO1289" s="242"/>
      <c r="AP1289" s="242"/>
      <c r="AQ1289" s="242"/>
      <c r="AR1289" s="242"/>
      <c r="AS1289" s="242"/>
      <c r="AT1289" s="242"/>
    </row>
    <row r="1290" spans="1:46" ht="21">
      <c r="A1290" s="244"/>
      <c r="B1290" s="244"/>
      <c r="C1290" s="245"/>
      <c r="D1290" s="246"/>
      <c r="E1290" s="247"/>
      <c r="F1290" s="248"/>
      <c r="G1290" s="248"/>
      <c r="H1290" s="249"/>
      <c r="I1290" s="248"/>
      <c r="J1290" s="244"/>
      <c r="K1290" s="244"/>
      <c r="L1290" s="244"/>
      <c r="M1290" s="244"/>
      <c r="N1290" s="244"/>
      <c r="O1290" s="244"/>
      <c r="P1290" s="244"/>
      <c r="Q1290" s="244"/>
      <c r="R1290" s="244"/>
      <c r="S1290" s="244"/>
      <c r="T1290" s="244"/>
      <c r="U1290" s="244"/>
      <c r="V1290" s="244"/>
      <c r="W1290" s="244"/>
      <c r="X1290" s="244"/>
      <c r="Y1290" s="244"/>
      <c r="Z1290" s="244"/>
      <c r="AA1290" s="244"/>
      <c r="AB1290" s="244"/>
      <c r="AC1290" s="244"/>
      <c r="AD1290" s="244"/>
      <c r="AE1290" s="244"/>
      <c r="AF1290" s="244"/>
      <c r="AG1290" s="244"/>
      <c r="AH1290" s="244"/>
      <c r="AI1290" s="244"/>
      <c r="AJ1290" s="244"/>
      <c r="AK1290" s="250"/>
      <c r="AL1290" s="250"/>
      <c r="AM1290" s="250"/>
      <c r="AN1290" s="250"/>
      <c r="AO1290" s="250"/>
      <c r="AP1290" s="250"/>
      <c r="AQ1290" s="250"/>
      <c r="AR1290" s="250"/>
      <c r="AS1290" s="250"/>
      <c r="AT1290" s="250"/>
    </row>
    <row r="1291" spans="1:46" ht="21">
      <c r="A1291" s="244"/>
      <c r="B1291" s="611"/>
      <c r="C1291" s="611"/>
      <c r="D1291" s="611"/>
      <c r="E1291" s="251"/>
      <c r="F1291" s="659" t="str">
        <f>+F1266</f>
        <v>ARQ. ANTONIO RUIZ TOVAR</v>
      </c>
      <c r="G1291" s="659"/>
      <c r="H1291" s="659"/>
      <c r="I1291" s="659"/>
      <c r="J1291" s="252"/>
      <c r="K1291" s="252"/>
      <c r="L1291" s="252"/>
      <c r="M1291" s="252"/>
      <c r="N1291" s="252"/>
      <c r="O1291" s="252"/>
      <c r="P1291" s="252"/>
      <c r="Q1291" s="252"/>
      <c r="R1291" s="252"/>
      <c r="S1291" s="252"/>
      <c r="T1291" s="252"/>
      <c r="U1291" s="252"/>
      <c r="V1291" s="252"/>
      <c r="W1291" s="252"/>
      <c r="X1291" s="252"/>
      <c r="Y1291" s="252"/>
      <c r="Z1291" s="244"/>
      <c r="AA1291" s="244"/>
      <c r="AB1291" s="244"/>
      <c r="AC1291" s="244"/>
      <c r="AD1291" s="244"/>
      <c r="AE1291" s="244"/>
      <c r="AF1291" s="244"/>
      <c r="AG1291" s="244"/>
      <c r="AH1291" s="244"/>
      <c r="AI1291" s="244"/>
      <c r="AJ1291" s="244"/>
      <c r="AK1291" s="244"/>
      <c r="AL1291" s="244"/>
      <c r="AM1291" s="244"/>
      <c r="AN1291" s="244"/>
      <c r="AO1291" s="244"/>
      <c r="AP1291" s="244"/>
      <c r="AQ1291" s="244"/>
      <c r="AR1291" s="244"/>
      <c r="AS1291" s="244"/>
      <c r="AT1291" s="244"/>
    </row>
    <row r="1292" spans="1:46" ht="21.6" thickBot="1">
      <c r="A1292" s="288"/>
      <c r="B1292" s="613"/>
      <c r="C1292" s="613"/>
      <c r="D1292" s="613"/>
      <c r="E1292" s="613"/>
      <c r="F1292" s="614" t="str">
        <f>+F1267</f>
        <v>PROFESIONAL UNIVERSITARIO</v>
      </c>
      <c r="G1292" s="614"/>
      <c r="H1292" s="614"/>
      <c r="I1292" s="614"/>
      <c r="J1292" s="289"/>
      <c r="K1292" s="289"/>
      <c r="L1292" s="289"/>
      <c r="M1292" s="289"/>
      <c r="N1292" s="289"/>
      <c r="O1292" s="289"/>
      <c r="P1292" s="289"/>
      <c r="Q1292" s="289"/>
      <c r="R1292" s="289"/>
      <c r="S1292" s="289"/>
      <c r="T1292" s="289"/>
      <c r="U1292" s="289"/>
      <c r="V1292" s="289"/>
      <c r="W1292" s="289"/>
      <c r="X1292" s="289"/>
      <c r="Y1292" s="289"/>
      <c r="Z1292" s="288"/>
      <c r="AA1292" s="288"/>
      <c r="AB1292" s="288"/>
      <c r="AC1292" s="288"/>
      <c r="AD1292" s="288"/>
      <c r="AE1292" s="288"/>
      <c r="AF1292" s="288"/>
      <c r="AG1292" s="288"/>
      <c r="AH1292" s="288"/>
      <c r="AI1292" s="288"/>
      <c r="AJ1292" s="288"/>
      <c r="AK1292" s="288"/>
      <c r="AL1292" s="288"/>
      <c r="AM1292" s="288"/>
      <c r="AN1292" s="288"/>
      <c r="AO1292" s="288"/>
      <c r="AP1292" s="288"/>
      <c r="AQ1292" s="288"/>
      <c r="AR1292" s="288"/>
      <c r="AS1292" s="288"/>
      <c r="AT1292" s="288"/>
    </row>
    <row r="1293" spans="1:46" ht="15.6" thickTop="1" thickBot="1"/>
    <row r="1294" spans="1:46" ht="21.6" thickTop="1">
      <c r="A1294" s="272" t="s">
        <v>107</v>
      </c>
      <c r="B1294" s="273"/>
      <c r="C1294" s="274"/>
      <c r="D1294" s="275"/>
      <c r="E1294" s="276"/>
      <c r="F1294" s="276"/>
      <c r="G1294" s="277"/>
      <c r="H1294" s="278"/>
      <c r="I1294" s="277"/>
      <c r="J1294" s="279"/>
      <c r="K1294" s="279"/>
      <c r="L1294" s="279"/>
      <c r="M1294" s="279"/>
      <c r="N1294" s="279"/>
      <c r="O1294" s="279"/>
      <c r="P1294" s="279"/>
      <c r="Q1294" s="279"/>
      <c r="R1294" s="279"/>
      <c r="S1294" s="279"/>
      <c r="T1294" s="279"/>
      <c r="U1294" s="279"/>
      <c r="V1294" s="279"/>
      <c r="W1294" s="279"/>
      <c r="X1294" s="279"/>
      <c r="Y1294" s="279"/>
      <c r="Z1294" s="277"/>
      <c r="AA1294" s="277"/>
      <c r="AB1294" s="277"/>
      <c r="AC1294" s="277"/>
      <c r="AD1294" s="277"/>
      <c r="AE1294" s="277"/>
      <c r="AF1294" s="277"/>
      <c r="AG1294" s="277"/>
      <c r="AH1294" s="277"/>
      <c r="AI1294" s="277"/>
      <c r="AJ1294" s="277"/>
      <c r="AK1294" s="277"/>
      <c r="AL1294" s="277"/>
      <c r="AM1294" s="277"/>
      <c r="AN1294" s="277"/>
      <c r="AO1294" s="277"/>
      <c r="AP1294" s="277"/>
      <c r="AQ1294" s="277"/>
      <c r="AR1294" s="277"/>
      <c r="AS1294" s="277"/>
      <c r="AT1294" s="277"/>
    </row>
    <row r="1295" spans="1:46" ht="21">
      <c r="A1295" s="640" t="s">
        <v>109</v>
      </c>
      <c r="B1295" s="640"/>
      <c r="C1295" s="641" t="str">
        <f>+'PRESUPUESTO GENERAL'!B65</f>
        <v>INSTALACIONES SANITARIAS</v>
      </c>
      <c r="D1295" s="642"/>
      <c r="E1295" s="643"/>
      <c r="F1295" s="643"/>
      <c r="G1295" s="643"/>
      <c r="H1295" s="643"/>
      <c r="I1295" s="643"/>
      <c r="J1295" s="643"/>
      <c r="K1295" s="643"/>
      <c r="L1295" s="643"/>
      <c r="M1295" s="643"/>
      <c r="N1295" s="643"/>
      <c r="O1295" s="643"/>
      <c r="P1295" s="643"/>
      <c r="Q1295" s="643"/>
      <c r="R1295" s="643"/>
      <c r="S1295" s="643"/>
      <c r="T1295" s="643"/>
      <c r="U1295" s="643"/>
      <c r="V1295" s="643"/>
      <c r="W1295" s="643"/>
      <c r="X1295" s="643"/>
      <c r="Y1295" s="643"/>
      <c r="Z1295" s="643"/>
      <c r="AA1295" s="643"/>
      <c r="AB1295" s="643"/>
      <c r="AC1295" s="643"/>
      <c r="AD1295" s="643"/>
      <c r="AE1295" s="643"/>
      <c r="AF1295" s="644"/>
      <c r="AG1295" s="645" t="s">
        <v>8</v>
      </c>
      <c r="AH1295" s="646"/>
      <c r="AI1295" s="646"/>
      <c r="AJ1295" s="646"/>
      <c r="AK1295" s="646"/>
      <c r="AL1295" s="646"/>
      <c r="AM1295" s="647"/>
      <c r="AN1295" s="648" t="s">
        <v>7</v>
      </c>
      <c r="AO1295" s="649"/>
      <c r="AP1295" s="649"/>
      <c r="AQ1295" s="649"/>
      <c r="AR1295" s="649"/>
      <c r="AS1295" s="649"/>
      <c r="AT1295" s="650"/>
    </row>
    <row r="1296" spans="1:46" ht="21">
      <c r="A1296" s="651" t="s">
        <v>110</v>
      </c>
      <c r="B1296" s="651"/>
      <c r="C1296" s="211">
        <f>+'PRESUPUESTO GENERAL'!A69</f>
        <v>10.4</v>
      </c>
      <c r="D1296" s="652" t="str">
        <f>+'PRESUPUESTO GENERAL'!B69</f>
        <v>Punto de PVCS 4"</v>
      </c>
      <c r="E1296" s="653"/>
      <c r="F1296" s="653"/>
      <c r="G1296" s="653"/>
      <c r="H1296" s="653"/>
      <c r="I1296" s="653"/>
      <c r="J1296" s="653"/>
      <c r="K1296" s="653"/>
      <c r="L1296" s="653"/>
      <c r="M1296" s="653"/>
      <c r="N1296" s="653"/>
      <c r="O1296" s="653"/>
      <c r="P1296" s="653"/>
      <c r="Q1296" s="653"/>
      <c r="R1296" s="653"/>
      <c r="S1296" s="653"/>
      <c r="T1296" s="653"/>
      <c r="U1296" s="653"/>
      <c r="V1296" s="653"/>
      <c r="W1296" s="653"/>
      <c r="X1296" s="653"/>
      <c r="Y1296" s="653"/>
      <c r="Z1296" s="653"/>
      <c r="AA1296" s="653"/>
      <c r="AB1296" s="653"/>
      <c r="AC1296" s="653"/>
      <c r="AD1296" s="653"/>
      <c r="AE1296" s="653"/>
      <c r="AF1296" s="654"/>
      <c r="AG1296" s="645" t="s">
        <v>111</v>
      </c>
      <c r="AH1296" s="646"/>
      <c r="AI1296" s="646"/>
      <c r="AJ1296" s="646"/>
      <c r="AK1296" s="646"/>
      <c r="AL1296" s="646"/>
      <c r="AM1296" s="647"/>
      <c r="AN1296" s="655">
        <f>+J1308</f>
        <v>12</v>
      </c>
      <c r="AO1296" s="649"/>
      <c r="AP1296" s="649"/>
      <c r="AQ1296" s="649"/>
      <c r="AR1296" s="649"/>
      <c r="AS1296" s="649"/>
      <c r="AT1296" s="650"/>
    </row>
    <row r="1297" spans="1:46" ht="21">
      <c r="A1297" s="213"/>
      <c r="B1297" s="213"/>
      <c r="C1297" s="213"/>
      <c r="D1297" s="213"/>
      <c r="E1297" s="213"/>
      <c r="F1297" s="213"/>
      <c r="G1297" s="213"/>
      <c r="H1297" s="214"/>
      <c r="I1297" s="213"/>
      <c r="J1297" s="213"/>
      <c r="K1297" s="627"/>
      <c r="L1297" s="627"/>
      <c r="M1297" s="627"/>
      <c r="N1297" s="627"/>
      <c r="O1297" s="627"/>
      <c r="P1297" s="627"/>
      <c r="Q1297" s="627"/>
      <c r="R1297" s="627"/>
      <c r="S1297" s="627"/>
      <c r="T1297" s="627"/>
      <c r="U1297" s="627"/>
      <c r="V1297" s="627"/>
      <c r="W1297" s="627"/>
      <c r="X1297" s="627"/>
      <c r="Y1297" s="627"/>
      <c r="Z1297" s="627"/>
      <c r="AA1297" s="628"/>
      <c r="AB1297" s="627"/>
      <c r="AC1297" s="627"/>
      <c r="AD1297" s="627"/>
      <c r="AE1297" s="627"/>
      <c r="AF1297" s="627"/>
      <c r="AG1297" s="627"/>
      <c r="AH1297" s="627"/>
      <c r="AI1297" s="627"/>
      <c r="AJ1297" s="627"/>
      <c r="AK1297" s="627"/>
      <c r="AL1297" s="627"/>
      <c r="AM1297" s="627"/>
      <c r="AN1297" s="627"/>
      <c r="AO1297" s="627"/>
      <c r="AP1297" s="627"/>
      <c r="AQ1297" s="627"/>
      <c r="AR1297" s="627"/>
      <c r="AS1297" s="627"/>
      <c r="AT1297" s="627"/>
    </row>
    <row r="1298" spans="1:46" ht="21">
      <c r="A1298" s="629" t="s">
        <v>112</v>
      </c>
      <c r="B1298" s="610"/>
      <c r="C1298" s="630" t="s">
        <v>113</v>
      </c>
      <c r="D1298" s="630"/>
      <c r="E1298" s="630"/>
      <c r="F1298" s="630"/>
      <c r="G1298" s="630" t="s">
        <v>114</v>
      </c>
      <c r="H1298" s="631" t="s">
        <v>115</v>
      </c>
      <c r="I1298" s="630" t="s">
        <v>116</v>
      </c>
      <c r="J1298" s="630" t="s">
        <v>64</v>
      </c>
      <c r="K1298" s="633"/>
      <c r="L1298" s="633"/>
      <c r="M1298" s="633"/>
      <c r="N1298" s="633"/>
      <c r="O1298" s="633"/>
      <c r="P1298" s="633"/>
      <c r="Q1298" s="633"/>
      <c r="R1298" s="633"/>
      <c r="S1298" s="633"/>
      <c r="T1298" s="633"/>
      <c r="U1298" s="633"/>
      <c r="V1298" s="633"/>
      <c r="W1298" s="633"/>
      <c r="X1298" s="633"/>
      <c r="Y1298" s="633"/>
      <c r="Z1298" s="633"/>
      <c r="AA1298" s="633"/>
      <c r="AB1298" s="633"/>
      <c r="AC1298" s="633"/>
      <c r="AD1298" s="633"/>
      <c r="AE1298" s="633"/>
      <c r="AF1298" s="633"/>
      <c r="AG1298" s="633"/>
      <c r="AH1298" s="633"/>
      <c r="AI1298" s="633"/>
      <c r="AJ1298" s="633"/>
      <c r="AK1298" s="633"/>
      <c r="AL1298" s="633"/>
      <c r="AM1298" s="633"/>
      <c r="AN1298" s="633"/>
      <c r="AO1298" s="633"/>
      <c r="AP1298" s="633"/>
      <c r="AQ1298" s="633"/>
      <c r="AR1298" s="633"/>
      <c r="AS1298" s="633"/>
      <c r="AT1298" s="633"/>
    </row>
    <row r="1299" spans="1:46" ht="21">
      <c r="A1299" s="603"/>
      <c r="B1299" s="604"/>
      <c r="C1299" s="215" t="s">
        <v>117</v>
      </c>
      <c r="D1299" s="215" t="s">
        <v>118</v>
      </c>
      <c r="E1299" s="215" t="s">
        <v>119</v>
      </c>
      <c r="F1299" s="215" t="s">
        <v>120</v>
      </c>
      <c r="G1299" s="630"/>
      <c r="H1299" s="632"/>
      <c r="I1299" s="630"/>
      <c r="J1299" s="630"/>
      <c r="K1299" s="633"/>
      <c r="L1299" s="633"/>
      <c r="M1299" s="633"/>
      <c r="N1299" s="633"/>
      <c r="O1299" s="633"/>
      <c r="P1299" s="633"/>
      <c r="Q1299" s="633"/>
      <c r="R1299" s="633"/>
      <c r="S1299" s="633"/>
      <c r="T1299" s="633"/>
      <c r="U1299" s="633"/>
      <c r="V1299" s="633"/>
      <c r="W1299" s="633"/>
      <c r="X1299" s="633"/>
      <c r="Y1299" s="633"/>
      <c r="Z1299" s="633"/>
      <c r="AA1299" s="633"/>
      <c r="AB1299" s="633"/>
      <c r="AC1299" s="633"/>
      <c r="AD1299" s="633"/>
      <c r="AE1299" s="633"/>
      <c r="AF1299" s="633"/>
      <c r="AG1299" s="633"/>
      <c r="AH1299" s="633"/>
      <c r="AI1299" s="633"/>
      <c r="AJ1299" s="633"/>
      <c r="AK1299" s="633"/>
      <c r="AL1299" s="633"/>
      <c r="AM1299" s="633"/>
      <c r="AN1299" s="633"/>
      <c r="AO1299" s="633"/>
      <c r="AP1299" s="633"/>
      <c r="AQ1299" s="633"/>
      <c r="AR1299" s="633"/>
      <c r="AS1299" s="633"/>
      <c r="AT1299" s="633"/>
    </row>
    <row r="1300" spans="1:46" ht="21">
      <c r="A1300" s="634"/>
      <c r="B1300" s="635"/>
      <c r="C1300" s="638"/>
      <c r="D1300" s="638"/>
      <c r="E1300" s="638"/>
      <c r="F1300" s="638"/>
      <c r="G1300" s="638"/>
      <c r="H1300" s="638"/>
      <c r="I1300" s="638"/>
      <c r="J1300" s="638"/>
      <c r="K1300" s="333"/>
      <c r="L1300" s="334"/>
      <c r="M1300" s="334"/>
      <c r="N1300" s="334"/>
      <c r="O1300" s="334"/>
      <c r="P1300" s="334"/>
      <c r="Q1300" s="334"/>
      <c r="R1300" s="334"/>
      <c r="S1300" s="334"/>
      <c r="T1300" s="334"/>
      <c r="U1300" s="334"/>
      <c r="V1300" s="334"/>
      <c r="W1300" s="334"/>
      <c r="X1300" s="334"/>
      <c r="Y1300" s="334"/>
      <c r="Z1300" s="334"/>
      <c r="AA1300" s="334"/>
      <c r="AB1300" s="334"/>
      <c r="AC1300" s="334"/>
      <c r="AD1300" s="334"/>
      <c r="AE1300" s="334"/>
      <c r="AF1300" s="334"/>
      <c r="AG1300" s="334"/>
      <c r="AH1300" s="334"/>
      <c r="AI1300" s="334"/>
      <c r="AJ1300" s="334"/>
      <c r="AK1300" s="334"/>
      <c r="AL1300" s="334"/>
      <c r="AM1300" s="334"/>
      <c r="AN1300" s="334"/>
      <c r="AO1300" s="334"/>
      <c r="AP1300" s="334"/>
      <c r="AQ1300" s="334"/>
      <c r="AR1300" s="334"/>
      <c r="AS1300" s="334"/>
      <c r="AT1300" s="335"/>
    </row>
    <row r="1301" spans="1:46" ht="21">
      <c r="A1301" s="636"/>
      <c r="B1301" s="637"/>
      <c r="C1301" s="639"/>
      <c r="D1301" s="639"/>
      <c r="E1301" s="639"/>
      <c r="F1301" s="639"/>
      <c r="G1301" s="639"/>
      <c r="H1301" s="639"/>
      <c r="I1301" s="639"/>
      <c r="J1301" s="639"/>
      <c r="K1301" s="333"/>
      <c r="L1301" s="334"/>
      <c r="M1301" s="334"/>
      <c r="N1301" s="334"/>
      <c r="O1301" s="334"/>
      <c r="P1301" s="334"/>
      <c r="Q1301" s="334"/>
      <c r="R1301" s="334"/>
      <c r="S1301" s="334"/>
      <c r="T1301" s="334"/>
      <c r="U1301" s="334"/>
      <c r="V1301" s="334"/>
      <c r="W1301" s="334"/>
      <c r="X1301" s="334"/>
      <c r="Y1301" s="334"/>
      <c r="Z1301" s="334"/>
      <c r="AA1301" s="334"/>
      <c r="AB1301" s="334"/>
      <c r="AC1301" s="334"/>
      <c r="AD1301" s="334"/>
      <c r="AE1301" s="334"/>
      <c r="AF1301" s="334"/>
      <c r="AG1301" s="334"/>
      <c r="AH1301" s="334"/>
      <c r="AI1301" s="334"/>
      <c r="AJ1301" s="334"/>
      <c r="AK1301" s="334"/>
      <c r="AL1301" s="334"/>
      <c r="AM1301" s="334"/>
      <c r="AN1301" s="334"/>
      <c r="AO1301" s="334"/>
      <c r="AP1301" s="334"/>
      <c r="AQ1301" s="334"/>
      <c r="AR1301" s="334"/>
      <c r="AS1301" s="334"/>
      <c r="AT1301" s="335"/>
    </row>
    <row r="1302" spans="1:46" ht="21">
      <c r="A1302" s="656" t="s">
        <v>294</v>
      </c>
      <c r="B1302" s="660"/>
      <c r="C1302" s="620">
        <v>12</v>
      </c>
      <c r="D1302" s="620"/>
      <c r="E1302" s="622"/>
      <c r="F1302" s="620"/>
      <c r="G1302" s="661">
        <f>C1302</f>
        <v>12</v>
      </c>
      <c r="H1302" s="620">
        <v>1</v>
      </c>
      <c r="I1302" s="620" t="s">
        <v>2</v>
      </c>
      <c r="J1302" s="624">
        <f>G1302*H1302</f>
        <v>12</v>
      </c>
      <c r="K1302" s="333"/>
      <c r="L1302" s="334"/>
      <c r="M1302" s="334"/>
      <c r="N1302" s="334"/>
      <c r="O1302" s="334"/>
      <c r="P1302" s="334"/>
      <c r="Q1302" s="334"/>
      <c r="R1302" s="334"/>
      <c r="S1302" s="334"/>
      <c r="T1302" s="334"/>
      <c r="U1302" s="334"/>
      <c r="V1302" s="334"/>
      <c r="W1302" s="334"/>
      <c r="X1302" s="334"/>
      <c r="Y1302" s="334"/>
      <c r="Z1302" s="334"/>
      <c r="AA1302" s="334"/>
      <c r="AB1302" s="334"/>
      <c r="AC1302" s="334"/>
      <c r="AD1302" s="334"/>
      <c r="AE1302" s="334"/>
      <c r="AF1302" s="334"/>
      <c r="AG1302" s="334"/>
      <c r="AH1302" s="334"/>
      <c r="AI1302" s="334"/>
      <c r="AJ1302" s="334"/>
      <c r="AK1302" s="334"/>
      <c r="AL1302" s="334"/>
      <c r="AM1302" s="334"/>
      <c r="AN1302" s="334"/>
      <c r="AO1302" s="334"/>
      <c r="AP1302" s="334"/>
      <c r="AQ1302" s="334"/>
      <c r="AR1302" s="334"/>
      <c r="AS1302" s="334"/>
      <c r="AT1302" s="335"/>
    </row>
    <row r="1303" spans="1:46" ht="21">
      <c r="A1303" s="617"/>
      <c r="B1303" s="618"/>
      <c r="C1303" s="621"/>
      <c r="D1303" s="621"/>
      <c r="E1303" s="623"/>
      <c r="F1303" s="621"/>
      <c r="G1303" s="620"/>
      <c r="H1303" s="621"/>
      <c r="I1303" s="621"/>
      <c r="J1303" s="625"/>
      <c r="K1303" s="333"/>
      <c r="L1303" s="334"/>
      <c r="M1303" s="334"/>
      <c r="N1303" s="334"/>
      <c r="O1303" s="334"/>
      <c r="P1303" s="334"/>
      <c r="Q1303" s="334"/>
      <c r="R1303" s="334"/>
      <c r="S1303" s="334"/>
      <c r="T1303" s="334"/>
      <c r="U1303" s="334"/>
      <c r="V1303" s="334"/>
      <c r="W1303" s="334"/>
      <c r="X1303" s="334"/>
      <c r="Y1303" s="334"/>
      <c r="Z1303" s="334"/>
      <c r="AA1303" s="334"/>
      <c r="AB1303" s="334"/>
      <c r="AC1303" s="334"/>
      <c r="AD1303" s="334"/>
      <c r="AE1303" s="334"/>
      <c r="AF1303" s="334"/>
      <c r="AG1303" s="334"/>
      <c r="AH1303" s="334"/>
      <c r="AI1303" s="334"/>
      <c r="AJ1303" s="334"/>
      <c r="AK1303" s="334"/>
      <c r="AL1303" s="334"/>
      <c r="AM1303" s="334"/>
      <c r="AN1303" s="334"/>
      <c r="AO1303" s="334"/>
      <c r="AP1303" s="334"/>
      <c r="AQ1303" s="334"/>
      <c r="AR1303" s="334"/>
      <c r="AS1303" s="334"/>
      <c r="AT1303" s="335"/>
    </row>
    <row r="1304" spans="1:46" ht="21">
      <c r="A1304" s="656"/>
      <c r="B1304" s="660"/>
      <c r="C1304" s="661"/>
      <c r="D1304" s="620"/>
      <c r="E1304" s="622"/>
      <c r="F1304" s="620"/>
      <c r="G1304" s="661"/>
      <c r="H1304" s="620"/>
      <c r="I1304" s="620"/>
      <c r="J1304" s="624"/>
      <c r="K1304" s="333"/>
      <c r="L1304" s="334"/>
      <c r="M1304" s="334"/>
      <c r="N1304" s="334"/>
      <c r="O1304" s="334"/>
      <c r="P1304" s="334"/>
      <c r="Q1304" s="334"/>
      <c r="R1304" s="334"/>
      <c r="S1304" s="334"/>
      <c r="T1304" s="334"/>
      <c r="U1304" s="334"/>
      <c r="V1304" s="334"/>
      <c r="W1304" s="334"/>
      <c r="X1304" s="334"/>
      <c r="Y1304" s="334"/>
      <c r="Z1304" s="334"/>
      <c r="AA1304" s="334"/>
      <c r="AB1304" s="334"/>
      <c r="AC1304" s="334"/>
      <c r="AD1304" s="334"/>
      <c r="AE1304" s="334"/>
      <c r="AF1304" s="334"/>
      <c r="AG1304" s="334"/>
      <c r="AH1304" s="334"/>
      <c r="AI1304" s="334"/>
      <c r="AJ1304" s="334"/>
      <c r="AK1304" s="334"/>
      <c r="AL1304" s="334"/>
      <c r="AM1304" s="334"/>
      <c r="AN1304" s="334"/>
      <c r="AO1304" s="334"/>
      <c r="AP1304" s="334"/>
      <c r="AQ1304" s="334"/>
      <c r="AR1304" s="334"/>
      <c r="AS1304" s="334"/>
      <c r="AT1304" s="335"/>
    </row>
    <row r="1305" spans="1:46" ht="21">
      <c r="A1305" s="617"/>
      <c r="B1305" s="618"/>
      <c r="C1305" s="620"/>
      <c r="D1305" s="621"/>
      <c r="E1305" s="623"/>
      <c r="F1305" s="621"/>
      <c r="G1305" s="620"/>
      <c r="H1305" s="621"/>
      <c r="I1305" s="621"/>
      <c r="J1305" s="625"/>
      <c r="K1305" s="333"/>
      <c r="L1305" s="334"/>
      <c r="M1305" s="334"/>
      <c r="N1305" s="334"/>
      <c r="O1305" s="334"/>
      <c r="P1305" s="334"/>
      <c r="Q1305" s="334"/>
      <c r="R1305" s="334"/>
      <c r="S1305" s="334"/>
      <c r="T1305" s="334"/>
      <c r="U1305" s="334"/>
      <c r="V1305" s="334"/>
      <c r="W1305" s="334"/>
      <c r="X1305" s="334"/>
      <c r="Y1305" s="334"/>
      <c r="Z1305" s="334"/>
      <c r="AA1305" s="334"/>
      <c r="AB1305" s="334"/>
      <c r="AC1305" s="334"/>
      <c r="AD1305" s="334"/>
      <c r="AE1305" s="334"/>
      <c r="AF1305" s="334"/>
      <c r="AG1305" s="334"/>
      <c r="AH1305" s="334"/>
      <c r="AI1305" s="334"/>
      <c r="AJ1305" s="334"/>
      <c r="AK1305" s="334"/>
      <c r="AL1305" s="334"/>
      <c r="AM1305" s="334"/>
      <c r="AN1305" s="334"/>
      <c r="AO1305" s="334"/>
      <c r="AP1305" s="334"/>
      <c r="AQ1305" s="334"/>
      <c r="AR1305" s="334"/>
      <c r="AS1305" s="334"/>
      <c r="AT1305" s="335"/>
    </row>
    <row r="1306" spans="1:46" ht="21">
      <c r="A1306" s="656"/>
      <c r="B1306" s="660"/>
      <c r="C1306" s="661"/>
      <c r="D1306" s="620"/>
      <c r="E1306" s="622"/>
      <c r="F1306" s="620"/>
      <c r="G1306" s="661"/>
      <c r="H1306" s="620"/>
      <c r="I1306" s="620"/>
      <c r="J1306" s="624"/>
      <c r="K1306" s="333"/>
      <c r="L1306" s="334"/>
      <c r="M1306" s="334"/>
      <c r="N1306" s="334"/>
      <c r="O1306" s="334"/>
      <c r="P1306" s="334"/>
      <c r="Q1306" s="334"/>
      <c r="R1306" s="334"/>
      <c r="S1306" s="334"/>
      <c r="T1306" s="334"/>
      <c r="U1306" s="334"/>
      <c r="V1306" s="334"/>
      <c r="W1306" s="334"/>
      <c r="X1306" s="334"/>
      <c r="Y1306" s="334"/>
      <c r="Z1306" s="334"/>
      <c r="AA1306" s="334"/>
      <c r="AB1306" s="334"/>
      <c r="AC1306" s="334"/>
      <c r="AD1306" s="334"/>
      <c r="AE1306" s="334"/>
      <c r="AF1306" s="334"/>
      <c r="AG1306" s="334"/>
      <c r="AH1306" s="334"/>
      <c r="AI1306" s="334"/>
      <c r="AJ1306" s="334"/>
      <c r="AK1306" s="334"/>
      <c r="AL1306" s="334"/>
      <c r="AM1306" s="334"/>
      <c r="AN1306" s="334"/>
      <c r="AO1306" s="334"/>
      <c r="AP1306" s="334"/>
      <c r="AQ1306" s="334"/>
      <c r="AR1306" s="334"/>
      <c r="AS1306" s="334"/>
      <c r="AT1306" s="335"/>
    </row>
    <row r="1307" spans="1:46" ht="21">
      <c r="A1307" s="617"/>
      <c r="B1307" s="618"/>
      <c r="C1307" s="620"/>
      <c r="D1307" s="621"/>
      <c r="E1307" s="623"/>
      <c r="F1307" s="621"/>
      <c r="G1307" s="620"/>
      <c r="H1307" s="621"/>
      <c r="I1307" s="621"/>
      <c r="J1307" s="625"/>
      <c r="K1307" s="333"/>
      <c r="L1307" s="334"/>
      <c r="M1307" s="334"/>
      <c r="N1307" s="334"/>
      <c r="O1307" s="334"/>
      <c r="P1307" s="334"/>
      <c r="Q1307" s="334"/>
      <c r="R1307" s="334"/>
      <c r="S1307" s="334"/>
      <c r="T1307" s="334"/>
      <c r="U1307" s="334"/>
      <c r="V1307" s="334"/>
      <c r="W1307" s="334"/>
      <c r="X1307" s="334"/>
      <c r="Y1307" s="334"/>
      <c r="Z1307" s="334"/>
      <c r="AA1307" s="334"/>
      <c r="AB1307" s="334"/>
      <c r="AC1307" s="334"/>
      <c r="AD1307" s="334"/>
      <c r="AE1307" s="334"/>
      <c r="AF1307" s="334"/>
      <c r="AG1307" s="334"/>
      <c r="AH1307" s="334"/>
      <c r="AI1307" s="334"/>
      <c r="AJ1307" s="334"/>
      <c r="AK1307" s="334"/>
      <c r="AL1307" s="334"/>
      <c r="AM1307" s="334"/>
      <c r="AN1307" s="334"/>
      <c r="AO1307" s="334"/>
      <c r="AP1307" s="334"/>
      <c r="AQ1307" s="334"/>
      <c r="AR1307" s="334"/>
      <c r="AS1307" s="334"/>
      <c r="AT1307" s="335"/>
    </row>
    <row r="1308" spans="1:46" ht="21">
      <c r="A1308" s="283"/>
      <c r="B1308" s="225"/>
      <c r="C1308" s="225"/>
      <c r="D1308" s="225"/>
      <c r="E1308" s="226" t="s">
        <v>121</v>
      </c>
      <c r="F1308" s="227">
        <v>2</v>
      </c>
      <c r="G1308" s="228" t="s">
        <v>122</v>
      </c>
      <c r="H1308" s="229"/>
      <c r="I1308" s="230" t="s">
        <v>64</v>
      </c>
      <c r="J1308" s="231">
        <f>ROUND(SUM(J1302:J1305),F1308)</f>
        <v>12</v>
      </c>
      <c r="K1308" s="336"/>
      <c r="L1308" s="337"/>
      <c r="M1308" s="337"/>
      <c r="N1308" s="337"/>
      <c r="O1308" s="337"/>
      <c r="P1308" s="337"/>
      <c r="Q1308" s="334"/>
      <c r="R1308" s="334"/>
      <c r="S1308" s="334"/>
      <c r="T1308" s="334"/>
      <c r="U1308" s="334"/>
      <c r="V1308" s="334"/>
      <c r="W1308" s="334"/>
      <c r="X1308" s="334"/>
      <c r="Y1308" s="334"/>
      <c r="Z1308" s="334"/>
      <c r="AA1308" s="334"/>
      <c r="AB1308" s="334"/>
      <c r="AC1308" s="334"/>
      <c r="AD1308" s="334"/>
      <c r="AE1308" s="334"/>
      <c r="AF1308" s="334"/>
      <c r="AG1308" s="334"/>
      <c r="AH1308" s="334"/>
      <c r="AI1308" s="334"/>
      <c r="AJ1308" s="334"/>
      <c r="AK1308" s="334"/>
      <c r="AL1308" s="334"/>
      <c r="AM1308" s="334"/>
      <c r="AN1308" s="334"/>
      <c r="AO1308" s="334"/>
      <c r="AP1308" s="334"/>
      <c r="AQ1308" s="334"/>
      <c r="AR1308" s="334"/>
      <c r="AS1308" s="334"/>
      <c r="AT1308" s="335"/>
    </row>
    <row r="1309" spans="1:46" ht="21">
      <c r="A1309" s="284"/>
      <c r="B1309" s="233"/>
      <c r="C1309" s="233"/>
      <c r="D1309" s="233"/>
      <c r="E1309" s="233"/>
      <c r="F1309" s="233"/>
      <c r="G1309" s="233"/>
      <c r="H1309" s="233"/>
      <c r="I1309" s="234"/>
      <c r="J1309" s="233"/>
      <c r="K1309" s="329"/>
      <c r="L1309" s="339"/>
      <c r="M1309" s="339"/>
      <c r="N1309" s="339"/>
      <c r="O1309" s="339"/>
      <c r="P1309" s="339"/>
      <c r="Q1309" s="340"/>
      <c r="R1309" s="340"/>
      <c r="S1309" s="340"/>
      <c r="T1309" s="340"/>
      <c r="U1309" s="340"/>
      <c r="V1309" s="340"/>
      <c r="W1309" s="340"/>
      <c r="X1309" s="340"/>
      <c r="Y1309" s="340"/>
      <c r="Z1309" s="340"/>
      <c r="AA1309" s="340"/>
      <c r="AB1309" s="340"/>
      <c r="AC1309" s="340"/>
      <c r="AD1309" s="340"/>
      <c r="AE1309" s="340"/>
      <c r="AF1309" s="340"/>
      <c r="AG1309" s="340"/>
      <c r="AH1309" s="340"/>
      <c r="AI1309" s="340"/>
      <c r="AJ1309" s="340"/>
      <c r="AK1309" s="340"/>
      <c r="AL1309" s="340"/>
      <c r="AM1309" s="340"/>
      <c r="AN1309" s="340"/>
      <c r="AO1309" s="340"/>
      <c r="AP1309" s="340"/>
      <c r="AQ1309" s="340"/>
      <c r="AR1309" s="340"/>
      <c r="AS1309" s="340"/>
      <c r="AT1309" s="341"/>
    </row>
    <row r="1310" spans="1:46" ht="21">
      <c r="A1310" s="603"/>
      <c r="B1310" s="604"/>
      <c r="C1310" s="604"/>
      <c r="D1310" s="604"/>
      <c r="E1310" s="604"/>
      <c r="F1310" s="604"/>
      <c r="G1310" s="604"/>
      <c r="H1310" s="604"/>
      <c r="I1310" s="604"/>
      <c r="J1310" s="235"/>
      <c r="K1310" s="329"/>
      <c r="L1310" s="339"/>
      <c r="M1310" s="339"/>
      <c r="N1310" s="339"/>
      <c r="O1310" s="339"/>
      <c r="P1310" s="339"/>
      <c r="Q1310" s="340"/>
      <c r="R1310" s="340"/>
      <c r="S1310" s="340"/>
      <c r="T1310" s="340"/>
      <c r="U1310" s="340"/>
      <c r="V1310" s="340"/>
      <c r="W1310" s="340"/>
      <c r="X1310" s="340"/>
      <c r="Y1310" s="340"/>
      <c r="Z1310" s="340"/>
      <c r="AA1310" s="340"/>
      <c r="AB1310" s="340"/>
      <c r="AC1310" s="340"/>
      <c r="AD1310" s="340"/>
      <c r="AE1310" s="340"/>
      <c r="AF1310" s="340"/>
      <c r="AG1310" s="340"/>
      <c r="AH1310" s="340"/>
      <c r="AI1310" s="340"/>
      <c r="AJ1310" s="340"/>
      <c r="AK1310" s="340"/>
      <c r="AL1310" s="340"/>
      <c r="AM1310" s="340"/>
      <c r="AN1310" s="340"/>
      <c r="AO1310" s="340"/>
      <c r="AP1310" s="340"/>
      <c r="AQ1310" s="340"/>
      <c r="AR1310" s="340"/>
      <c r="AS1310" s="340"/>
      <c r="AT1310" s="341"/>
    </row>
    <row r="1311" spans="1:46" ht="42">
      <c r="A1311" s="285" t="s">
        <v>123</v>
      </c>
      <c r="B1311" s="605"/>
      <c r="C1311" s="605"/>
      <c r="D1311" s="605"/>
      <c r="E1311" s="605"/>
      <c r="F1311" s="605"/>
      <c r="G1311" s="605"/>
      <c r="H1311" s="605"/>
      <c r="I1311" s="605"/>
      <c r="J1311" s="605"/>
      <c r="K1311" s="605"/>
      <c r="L1311" s="605"/>
      <c r="M1311" s="605"/>
      <c r="N1311" s="605"/>
      <c r="O1311" s="605"/>
      <c r="P1311" s="605"/>
      <c r="Q1311" s="605"/>
      <c r="R1311" s="605"/>
      <c r="S1311" s="605"/>
      <c r="T1311" s="605"/>
      <c r="U1311" s="605"/>
      <c r="V1311" s="605"/>
      <c r="W1311" s="605"/>
      <c r="X1311" s="605"/>
      <c r="Y1311" s="605"/>
      <c r="Z1311" s="605"/>
      <c r="AA1311" s="605"/>
      <c r="AB1311" s="605"/>
      <c r="AC1311" s="605"/>
      <c r="AD1311" s="605"/>
      <c r="AE1311" s="605"/>
      <c r="AF1311" s="605"/>
      <c r="AG1311" s="605"/>
      <c r="AH1311" s="605"/>
      <c r="AI1311" s="605"/>
      <c r="AJ1311" s="605"/>
      <c r="AK1311" s="605"/>
      <c r="AL1311" s="605"/>
      <c r="AM1311" s="605"/>
      <c r="AN1311" s="605"/>
      <c r="AO1311" s="605"/>
      <c r="AP1311" s="605"/>
      <c r="AQ1311" s="605"/>
      <c r="AR1311" s="605"/>
      <c r="AS1311" s="605"/>
      <c r="AT1311" s="237"/>
    </row>
    <row r="1312" spans="1:46" ht="21">
      <c r="A1312" s="286"/>
      <c r="B1312" s="606"/>
      <c r="C1312" s="606"/>
      <c r="D1312" s="606"/>
      <c r="E1312" s="606"/>
      <c r="F1312" s="606"/>
      <c r="G1312" s="606"/>
      <c r="H1312" s="606"/>
      <c r="I1312" s="606"/>
      <c r="J1312" s="606"/>
      <c r="K1312" s="606"/>
      <c r="L1312" s="606"/>
      <c r="M1312" s="606"/>
      <c r="N1312" s="606"/>
      <c r="O1312" s="606"/>
      <c r="P1312" s="606"/>
      <c r="Q1312" s="606"/>
      <c r="R1312" s="606"/>
      <c r="S1312" s="606"/>
      <c r="T1312" s="606"/>
      <c r="U1312" s="606"/>
      <c r="V1312" s="606"/>
      <c r="W1312" s="606"/>
      <c r="X1312" s="606"/>
      <c r="Y1312" s="606"/>
      <c r="Z1312" s="606"/>
      <c r="AA1312" s="606"/>
      <c r="AB1312" s="606"/>
      <c r="AC1312" s="606"/>
      <c r="AD1312" s="606"/>
      <c r="AE1312" s="606"/>
      <c r="AF1312" s="606"/>
      <c r="AG1312" s="606"/>
      <c r="AH1312" s="606"/>
      <c r="AI1312" s="606"/>
      <c r="AJ1312" s="606"/>
      <c r="AK1312" s="606"/>
      <c r="AL1312" s="606"/>
      <c r="AM1312" s="606"/>
      <c r="AN1312" s="606"/>
      <c r="AO1312" s="606"/>
      <c r="AP1312" s="606"/>
      <c r="AQ1312" s="606"/>
      <c r="AR1312" s="606"/>
      <c r="AS1312" s="606"/>
      <c r="AT1312" s="239"/>
    </row>
    <row r="1313" spans="1:46" ht="21">
      <c r="A1313" s="287"/>
      <c r="B1313" s="607"/>
      <c r="C1313" s="607"/>
      <c r="D1313" s="607"/>
      <c r="E1313" s="607"/>
      <c r="F1313" s="607"/>
      <c r="G1313" s="607"/>
      <c r="H1313" s="607"/>
      <c r="I1313" s="607"/>
      <c r="J1313" s="607"/>
      <c r="K1313" s="607"/>
      <c r="L1313" s="607"/>
      <c r="M1313" s="607"/>
      <c r="N1313" s="607"/>
      <c r="O1313" s="607"/>
      <c r="P1313" s="607"/>
      <c r="Q1313" s="607"/>
      <c r="R1313" s="607"/>
      <c r="S1313" s="607"/>
      <c r="T1313" s="607"/>
      <c r="U1313" s="607"/>
      <c r="V1313" s="607"/>
      <c r="W1313" s="607"/>
      <c r="X1313" s="607"/>
      <c r="Y1313" s="607"/>
      <c r="Z1313" s="607"/>
      <c r="AA1313" s="607"/>
      <c r="AB1313" s="607"/>
      <c r="AC1313" s="607"/>
      <c r="AD1313" s="607"/>
      <c r="AE1313" s="241"/>
      <c r="AF1313" s="608" t="str">
        <f t="shared" ref="AF1313" si="86">"Item    " &amp; C1296 &amp; "    Página   1   de   1  "</f>
        <v xml:space="preserve">Item    10,4    Página   1   de   1  </v>
      </c>
      <c r="AG1313" s="609"/>
      <c r="AH1313" s="609"/>
      <c r="AI1313" s="609"/>
      <c r="AJ1313" s="609"/>
      <c r="AK1313" s="609"/>
      <c r="AL1313" s="609"/>
      <c r="AM1313" s="609"/>
      <c r="AN1313" s="609"/>
      <c r="AO1313" s="609"/>
      <c r="AP1313" s="609"/>
      <c r="AQ1313" s="609"/>
      <c r="AR1313" s="609"/>
      <c r="AS1313" s="609"/>
      <c r="AT1313" s="609"/>
    </row>
    <row r="1314" spans="1:46" ht="21">
      <c r="A1314" s="233"/>
      <c r="B1314" s="233"/>
      <c r="C1314" s="233"/>
      <c r="D1314" s="233"/>
      <c r="E1314" s="610" t="s">
        <v>75</v>
      </c>
      <c r="F1314" s="610"/>
      <c r="G1314" s="233"/>
      <c r="H1314" s="242"/>
      <c r="I1314" s="233"/>
      <c r="J1314" s="233"/>
      <c r="K1314" s="233"/>
      <c r="L1314" s="233"/>
      <c r="M1314" s="233"/>
      <c r="N1314" s="233"/>
      <c r="O1314" s="233"/>
      <c r="P1314" s="233"/>
      <c r="Q1314" s="233"/>
      <c r="R1314" s="233"/>
      <c r="S1314" s="233"/>
      <c r="T1314" s="233"/>
      <c r="U1314" s="233"/>
      <c r="V1314" s="233"/>
      <c r="W1314" s="233"/>
      <c r="X1314" s="233"/>
      <c r="Y1314" s="233"/>
      <c r="Z1314" s="233"/>
      <c r="AA1314" s="233"/>
      <c r="AB1314" s="233"/>
      <c r="AC1314" s="233"/>
      <c r="AD1314" s="233"/>
      <c r="AE1314" s="233"/>
      <c r="AF1314" s="233"/>
      <c r="AG1314" s="233"/>
      <c r="AH1314" s="233"/>
      <c r="AI1314" s="233"/>
      <c r="AJ1314" s="233"/>
      <c r="AK1314" s="242"/>
      <c r="AL1314" s="242"/>
      <c r="AM1314" s="242"/>
      <c r="AN1314" s="242"/>
      <c r="AO1314" s="242"/>
      <c r="AP1314" s="242"/>
      <c r="AQ1314" s="242"/>
      <c r="AR1314" s="242"/>
      <c r="AS1314" s="242"/>
      <c r="AT1314" s="242"/>
    </row>
    <row r="1315" spans="1:46" ht="21">
      <c r="A1315" s="233"/>
      <c r="B1315" s="233"/>
      <c r="C1315" s="233"/>
      <c r="D1315" s="233"/>
      <c r="E1315" s="233"/>
      <c r="F1315" s="233"/>
      <c r="G1315" s="233"/>
      <c r="H1315" s="242"/>
      <c r="I1315" s="233"/>
      <c r="J1315" s="233"/>
      <c r="K1315" s="233"/>
      <c r="L1315" s="233"/>
      <c r="M1315" s="233"/>
      <c r="N1315" s="233"/>
      <c r="O1315" s="233"/>
      <c r="P1315" s="233"/>
      <c r="Q1315" s="233"/>
      <c r="R1315" s="233"/>
      <c r="S1315" s="233"/>
      <c r="T1315" s="233"/>
      <c r="U1315" s="233"/>
      <c r="V1315" s="233"/>
      <c r="W1315" s="233"/>
      <c r="X1315" s="233"/>
      <c r="Y1315" s="233"/>
      <c r="Z1315" s="233"/>
      <c r="AA1315" s="233"/>
      <c r="AB1315" s="233"/>
      <c r="AC1315" s="233"/>
      <c r="AD1315" s="233"/>
      <c r="AE1315" s="233"/>
      <c r="AF1315" s="233"/>
      <c r="AG1315" s="233"/>
      <c r="AH1315" s="233"/>
      <c r="AI1315" s="233"/>
      <c r="AJ1315" s="233"/>
      <c r="AK1315" s="242"/>
      <c r="AL1315" s="242"/>
      <c r="AM1315" s="242"/>
      <c r="AN1315" s="242"/>
      <c r="AO1315" s="242"/>
      <c r="AP1315" s="242"/>
      <c r="AQ1315" s="242"/>
      <c r="AR1315" s="242"/>
      <c r="AS1315" s="242"/>
      <c r="AT1315" s="242"/>
    </row>
    <row r="1316" spans="1:46" ht="21">
      <c r="A1316" s="233"/>
      <c r="B1316" s="233"/>
      <c r="C1316" s="233"/>
      <c r="D1316" s="233"/>
      <c r="E1316" s="233"/>
      <c r="F1316" s="233"/>
      <c r="G1316" s="233"/>
      <c r="H1316" s="242"/>
      <c r="I1316" s="233"/>
      <c r="J1316" s="233"/>
      <c r="K1316" s="233"/>
      <c r="L1316" s="233"/>
      <c r="M1316" s="233"/>
      <c r="N1316" s="233"/>
      <c r="O1316" s="233"/>
      <c r="P1316" s="233"/>
      <c r="Q1316" s="233"/>
      <c r="R1316" s="233"/>
      <c r="S1316" s="233"/>
      <c r="T1316" s="233"/>
      <c r="U1316" s="233"/>
      <c r="V1316" s="233"/>
      <c r="W1316" s="233"/>
      <c r="X1316" s="233"/>
      <c r="Y1316" s="233"/>
      <c r="Z1316" s="233"/>
      <c r="AA1316" s="233"/>
      <c r="AB1316" s="233"/>
      <c r="AC1316" s="233"/>
      <c r="AD1316" s="233"/>
      <c r="AE1316" s="233"/>
      <c r="AF1316" s="233"/>
      <c r="AG1316" s="233"/>
      <c r="AH1316" s="233"/>
      <c r="AI1316" s="233"/>
      <c r="AJ1316" s="233"/>
      <c r="AK1316" s="242"/>
      <c r="AL1316" s="242"/>
      <c r="AM1316" s="242"/>
      <c r="AN1316" s="242"/>
      <c r="AO1316" s="242"/>
      <c r="AP1316" s="242"/>
      <c r="AQ1316" s="242"/>
      <c r="AR1316" s="242"/>
      <c r="AS1316" s="242"/>
      <c r="AT1316" s="242"/>
    </row>
    <row r="1317" spans="1:46" ht="21">
      <c r="A1317" s="244"/>
      <c r="B1317" s="244"/>
      <c r="C1317" s="245"/>
      <c r="D1317" s="246"/>
      <c r="E1317" s="247"/>
      <c r="F1317" s="248"/>
      <c r="G1317" s="248"/>
      <c r="H1317" s="249"/>
      <c r="I1317" s="248"/>
      <c r="J1317" s="244"/>
      <c r="K1317" s="244"/>
      <c r="L1317" s="244"/>
      <c r="M1317" s="244"/>
      <c r="N1317" s="244"/>
      <c r="O1317" s="244"/>
      <c r="P1317" s="244"/>
      <c r="Q1317" s="244"/>
      <c r="R1317" s="244"/>
      <c r="S1317" s="244"/>
      <c r="T1317" s="244"/>
      <c r="U1317" s="244"/>
      <c r="V1317" s="244"/>
      <c r="W1317" s="244"/>
      <c r="X1317" s="244"/>
      <c r="Y1317" s="244"/>
      <c r="Z1317" s="244"/>
      <c r="AA1317" s="244"/>
      <c r="AB1317" s="244"/>
      <c r="AC1317" s="244"/>
      <c r="AD1317" s="244"/>
      <c r="AE1317" s="244"/>
      <c r="AF1317" s="244"/>
      <c r="AG1317" s="244"/>
      <c r="AH1317" s="244"/>
      <c r="AI1317" s="244"/>
      <c r="AJ1317" s="244"/>
      <c r="AK1317" s="250"/>
      <c r="AL1317" s="250"/>
      <c r="AM1317" s="250"/>
      <c r="AN1317" s="250"/>
      <c r="AO1317" s="250"/>
      <c r="AP1317" s="250"/>
      <c r="AQ1317" s="250"/>
      <c r="AR1317" s="250"/>
      <c r="AS1317" s="250"/>
      <c r="AT1317" s="250"/>
    </row>
    <row r="1318" spans="1:46" ht="21">
      <c r="A1318" s="244"/>
      <c r="B1318" s="611"/>
      <c r="C1318" s="611"/>
      <c r="D1318" s="611"/>
      <c r="E1318" s="251"/>
      <c r="F1318" s="659" t="str">
        <f>+F1291</f>
        <v>ARQ. ANTONIO RUIZ TOVAR</v>
      </c>
      <c r="G1318" s="659"/>
      <c r="H1318" s="659"/>
      <c r="I1318" s="659"/>
      <c r="J1318" s="252"/>
      <c r="K1318" s="252"/>
      <c r="L1318" s="252"/>
      <c r="M1318" s="252"/>
      <c r="N1318" s="252"/>
      <c r="O1318" s="252"/>
      <c r="P1318" s="252"/>
      <c r="Q1318" s="252"/>
      <c r="R1318" s="252"/>
      <c r="S1318" s="252"/>
      <c r="T1318" s="252"/>
      <c r="U1318" s="252"/>
      <c r="V1318" s="252"/>
      <c r="W1318" s="252"/>
      <c r="X1318" s="252"/>
      <c r="Y1318" s="252"/>
      <c r="Z1318" s="244"/>
      <c r="AA1318" s="244"/>
      <c r="AB1318" s="244"/>
      <c r="AC1318" s="244"/>
      <c r="AD1318" s="244"/>
      <c r="AE1318" s="244"/>
      <c r="AF1318" s="244"/>
      <c r="AG1318" s="244"/>
      <c r="AH1318" s="244"/>
      <c r="AI1318" s="244"/>
      <c r="AJ1318" s="244"/>
      <c r="AK1318" s="244"/>
      <c r="AL1318" s="244"/>
      <c r="AM1318" s="244"/>
      <c r="AN1318" s="244"/>
      <c r="AO1318" s="244"/>
      <c r="AP1318" s="244"/>
      <c r="AQ1318" s="244"/>
      <c r="AR1318" s="244"/>
      <c r="AS1318" s="244"/>
      <c r="AT1318" s="244"/>
    </row>
    <row r="1319" spans="1:46" ht="21.6" thickBot="1">
      <c r="A1319" s="288"/>
      <c r="B1319" s="613"/>
      <c r="C1319" s="613"/>
      <c r="D1319" s="613"/>
      <c r="E1319" s="613"/>
      <c r="F1319" s="614" t="str">
        <f>+F1292</f>
        <v>PROFESIONAL UNIVERSITARIO</v>
      </c>
      <c r="G1319" s="614"/>
      <c r="H1319" s="614"/>
      <c r="I1319" s="614"/>
      <c r="J1319" s="289"/>
      <c r="K1319" s="289"/>
      <c r="L1319" s="289"/>
      <c r="M1319" s="289"/>
      <c r="N1319" s="289"/>
      <c r="O1319" s="289"/>
      <c r="P1319" s="289"/>
      <c r="Q1319" s="289"/>
      <c r="R1319" s="289"/>
      <c r="S1319" s="289"/>
      <c r="T1319" s="289"/>
      <c r="U1319" s="289"/>
      <c r="V1319" s="289"/>
      <c r="W1319" s="289"/>
      <c r="X1319" s="289"/>
      <c r="Y1319" s="289"/>
      <c r="Z1319" s="288"/>
      <c r="AA1319" s="288"/>
      <c r="AB1319" s="288"/>
      <c r="AC1319" s="288"/>
      <c r="AD1319" s="288"/>
      <c r="AE1319" s="288"/>
      <c r="AF1319" s="288"/>
      <c r="AG1319" s="288"/>
      <c r="AH1319" s="288"/>
      <c r="AI1319" s="288"/>
      <c r="AJ1319" s="288"/>
      <c r="AK1319" s="288"/>
      <c r="AL1319" s="288"/>
      <c r="AM1319" s="288"/>
      <c r="AN1319" s="288"/>
      <c r="AO1319" s="288"/>
      <c r="AP1319" s="288"/>
      <c r="AQ1319" s="288"/>
      <c r="AR1319" s="288"/>
      <c r="AS1319" s="288"/>
      <c r="AT1319" s="288"/>
    </row>
    <row r="1320" spans="1:46" ht="15.6" thickTop="1" thickBot="1"/>
    <row r="1321" spans="1:46" ht="21.6" thickTop="1">
      <c r="A1321" s="272" t="s">
        <v>107</v>
      </c>
      <c r="B1321" s="273"/>
      <c r="C1321" s="274"/>
      <c r="D1321" s="275"/>
      <c r="E1321" s="276"/>
      <c r="F1321" s="276"/>
      <c r="G1321" s="277"/>
      <c r="H1321" s="278"/>
      <c r="I1321" s="277"/>
      <c r="J1321" s="279"/>
      <c r="K1321" s="279"/>
      <c r="L1321" s="279"/>
      <c r="M1321" s="279"/>
      <c r="N1321" s="279"/>
      <c r="O1321" s="279"/>
      <c r="P1321" s="279"/>
      <c r="Q1321" s="279"/>
      <c r="R1321" s="279"/>
      <c r="S1321" s="279"/>
      <c r="T1321" s="279"/>
      <c r="U1321" s="279"/>
      <c r="V1321" s="279"/>
      <c r="W1321" s="279"/>
      <c r="X1321" s="279"/>
      <c r="Y1321" s="279"/>
      <c r="Z1321" s="277"/>
      <c r="AA1321" s="277"/>
      <c r="AB1321" s="277"/>
      <c r="AC1321" s="277"/>
      <c r="AD1321" s="277"/>
      <c r="AE1321" s="277"/>
      <c r="AF1321" s="277"/>
      <c r="AG1321" s="277"/>
      <c r="AH1321" s="277"/>
      <c r="AI1321" s="277"/>
      <c r="AJ1321" s="277"/>
      <c r="AK1321" s="277"/>
      <c r="AL1321" s="277"/>
      <c r="AM1321" s="277"/>
      <c r="AN1321" s="277"/>
      <c r="AO1321" s="277"/>
      <c r="AP1321" s="277"/>
      <c r="AQ1321" s="277"/>
      <c r="AR1321" s="277"/>
      <c r="AS1321" s="277"/>
      <c r="AT1321" s="277"/>
    </row>
    <row r="1322" spans="1:46" ht="21">
      <c r="A1322" s="640" t="s">
        <v>109</v>
      </c>
      <c r="B1322" s="640"/>
      <c r="C1322" s="641" t="str">
        <f>+'PRESUPUESTO GENERAL'!B65</f>
        <v>INSTALACIONES SANITARIAS</v>
      </c>
      <c r="D1322" s="642"/>
      <c r="E1322" s="643"/>
      <c r="F1322" s="643"/>
      <c r="G1322" s="643"/>
      <c r="H1322" s="643"/>
      <c r="I1322" s="643"/>
      <c r="J1322" s="643"/>
      <c r="K1322" s="643"/>
      <c r="L1322" s="643"/>
      <c r="M1322" s="643"/>
      <c r="N1322" s="643"/>
      <c r="O1322" s="643"/>
      <c r="P1322" s="643"/>
      <c r="Q1322" s="643"/>
      <c r="R1322" s="643"/>
      <c r="S1322" s="643"/>
      <c r="T1322" s="643"/>
      <c r="U1322" s="643"/>
      <c r="V1322" s="643"/>
      <c r="W1322" s="643"/>
      <c r="X1322" s="643"/>
      <c r="Y1322" s="643"/>
      <c r="Z1322" s="643"/>
      <c r="AA1322" s="643"/>
      <c r="AB1322" s="643"/>
      <c r="AC1322" s="643"/>
      <c r="AD1322" s="643"/>
      <c r="AE1322" s="643"/>
      <c r="AF1322" s="644"/>
      <c r="AG1322" s="645" t="s">
        <v>8</v>
      </c>
      <c r="AH1322" s="646"/>
      <c r="AI1322" s="646"/>
      <c r="AJ1322" s="646"/>
      <c r="AK1322" s="646"/>
      <c r="AL1322" s="646"/>
      <c r="AM1322" s="647"/>
      <c r="AN1322" s="648" t="s">
        <v>7</v>
      </c>
      <c r="AO1322" s="649"/>
      <c r="AP1322" s="649"/>
      <c r="AQ1322" s="649"/>
      <c r="AR1322" s="649"/>
      <c r="AS1322" s="649"/>
      <c r="AT1322" s="650"/>
    </row>
    <row r="1323" spans="1:46" ht="21">
      <c r="A1323" s="651" t="s">
        <v>110</v>
      </c>
      <c r="B1323" s="651"/>
      <c r="C1323" s="211">
        <f>+'PRESUPUESTO GENERAL'!A70</f>
        <v>10.5</v>
      </c>
      <c r="D1323" s="652" t="str">
        <f>+'PRESUPUESTO GENERAL'!B70</f>
        <v>Cajas de inspección de 0,80x0,80x0,80</v>
      </c>
      <c r="E1323" s="653"/>
      <c r="F1323" s="653"/>
      <c r="G1323" s="653"/>
      <c r="H1323" s="653"/>
      <c r="I1323" s="653"/>
      <c r="J1323" s="653"/>
      <c r="K1323" s="653"/>
      <c r="L1323" s="653"/>
      <c r="M1323" s="653"/>
      <c r="N1323" s="653"/>
      <c r="O1323" s="653"/>
      <c r="P1323" s="653"/>
      <c r="Q1323" s="653"/>
      <c r="R1323" s="653"/>
      <c r="S1323" s="653"/>
      <c r="T1323" s="653"/>
      <c r="U1323" s="653"/>
      <c r="V1323" s="653"/>
      <c r="W1323" s="653"/>
      <c r="X1323" s="653"/>
      <c r="Y1323" s="653"/>
      <c r="Z1323" s="653"/>
      <c r="AA1323" s="653"/>
      <c r="AB1323" s="653"/>
      <c r="AC1323" s="653"/>
      <c r="AD1323" s="653"/>
      <c r="AE1323" s="653"/>
      <c r="AF1323" s="654"/>
      <c r="AG1323" s="645" t="s">
        <v>111</v>
      </c>
      <c r="AH1323" s="646"/>
      <c r="AI1323" s="646"/>
      <c r="AJ1323" s="646"/>
      <c r="AK1323" s="646"/>
      <c r="AL1323" s="646"/>
      <c r="AM1323" s="647"/>
      <c r="AN1323" s="655">
        <f>+J1335</f>
        <v>4</v>
      </c>
      <c r="AO1323" s="649"/>
      <c r="AP1323" s="649"/>
      <c r="AQ1323" s="649"/>
      <c r="AR1323" s="649"/>
      <c r="AS1323" s="649"/>
      <c r="AT1323" s="650"/>
    </row>
    <row r="1324" spans="1:46" ht="21">
      <c r="A1324" s="213"/>
      <c r="B1324" s="213"/>
      <c r="C1324" s="213"/>
      <c r="D1324" s="213"/>
      <c r="E1324" s="213"/>
      <c r="F1324" s="213"/>
      <c r="G1324" s="213"/>
      <c r="H1324" s="214"/>
      <c r="I1324" s="213"/>
      <c r="J1324" s="213"/>
      <c r="K1324" s="627"/>
      <c r="L1324" s="627"/>
      <c r="M1324" s="627"/>
      <c r="N1324" s="627"/>
      <c r="O1324" s="627"/>
      <c r="P1324" s="627"/>
      <c r="Q1324" s="627"/>
      <c r="R1324" s="627"/>
      <c r="S1324" s="627"/>
      <c r="T1324" s="627"/>
      <c r="U1324" s="627"/>
      <c r="V1324" s="627"/>
      <c r="W1324" s="627"/>
      <c r="X1324" s="627"/>
      <c r="Y1324" s="627"/>
      <c r="Z1324" s="627"/>
      <c r="AA1324" s="628"/>
      <c r="AB1324" s="627"/>
      <c r="AC1324" s="627"/>
      <c r="AD1324" s="627"/>
      <c r="AE1324" s="627"/>
      <c r="AF1324" s="627"/>
      <c r="AG1324" s="627"/>
      <c r="AH1324" s="627"/>
      <c r="AI1324" s="627"/>
      <c r="AJ1324" s="627"/>
      <c r="AK1324" s="627"/>
      <c r="AL1324" s="627"/>
      <c r="AM1324" s="627"/>
      <c r="AN1324" s="627"/>
      <c r="AO1324" s="627"/>
      <c r="AP1324" s="627"/>
      <c r="AQ1324" s="627"/>
      <c r="AR1324" s="627"/>
      <c r="AS1324" s="627"/>
      <c r="AT1324" s="627"/>
    </row>
    <row r="1325" spans="1:46" ht="21">
      <c r="A1325" s="629" t="s">
        <v>112</v>
      </c>
      <c r="B1325" s="610"/>
      <c r="C1325" s="630" t="s">
        <v>113</v>
      </c>
      <c r="D1325" s="630"/>
      <c r="E1325" s="630"/>
      <c r="F1325" s="630"/>
      <c r="G1325" s="630" t="s">
        <v>114</v>
      </c>
      <c r="H1325" s="631" t="s">
        <v>115</v>
      </c>
      <c r="I1325" s="630" t="s">
        <v>116</v>
      </c>
      <c r="J1325" s="630" t="s">
        <v>64</v>
      </c>
      <c r="K1325" s="633"/>
      <c r="L1325" s="633"/>
      <c r="M1325" s="633"/>
      <c r="N1325" s="633"/>
      <c r="O1325" s="633"/>
      <c r="P1325" s="633"/>
      <c r="Q1325" s="633"/>
      <c r="R1325" s="633"/>
      <c r="S1325" s="633"/>
      <c r="T1325" s="633"/>
      <c r="U1325" s="633"/>
      <c r="V1325" s="633"/>
      <c r="W1325" s="633"/>
      <c r="X1325" s="633"/>
      <c r="Y1325" s="633"/>
      <c r="Z1325" s="633"/>
      <c r="AA1325" s="633"/>
      <c r="AB1325" s="633"/>
      <c r="AC1325" s="633"/>
      <c r="AD1325" s="633"/>
      <c r="AE1325" s="633"/>
      <c r="AF1325" s="633"/>
      <c r="AG1325" s="633"/>
      <c r="AH1325" s="633"/>
      <c r="AI1325" s="633"/>
      <c r="AJ1325" s="633"/>
      <c r="AK1325" s="633"/>
      <c r="AL1325" s="633"/>
      <c r="AM1325" s="633"/>
      <c r="AN1325" s="633"/>
      <c r="AO1325" s="633"/>
      <c r="AP1325" s="633"/>
      <c r="AQ1325" s="633"/>
      <c r="AR1325" s="633"/>
      <c r="AS1325" s="633"/>
      <c r="AT1325" s="633"/>
    </row>
    <row r="1326" spans="1:46" ht="21">
      <c r="A1326" s="603"/>
      <c r="B1326" s="604"/>
      <c r="C1326" s="215" t="s">
        <v>117</v>
      </c>
      <c r="D1326" s="215" t="s">
        <v>118</v>
      </c>
      <c r="E1326" s="215" t="s">
        <v>119</v>
      </c>
      <c r="F1326" s="215" t="s">
        <v>120</v>
      </c>
      <c r="G1326" s="630"/>
      <c r="H1326" s="632"/>
      <c r="I1326" s="630"/>
      <c r="J1326" s="630"/>
      <c r="K1326" s="633"/>
      <c r="L1326" s="633"/>
      <c r="M1326" s="633"/>
      <c r="N1326" s="633"/>
      <c r="O1326" s="633"/>
      <c r="P1326" s="633"/>
      <c r="Q1326" s="633"/>
      <c r="R1326" s="633"/>
      <c r="S1326" s="633"/>
      <c r="T1326" s="633"/>
      <c r="U1326" s="633"/>
      <c r="V1326" s="633"/>
      <c r="W1326" s="633"/>
      <c r="X1326" s="633"/>
      <c r="Y1326" s="633"/>
      <c r="Z1326" s="633"/>
      <c r="AA1326" s="633"/>
      <c r="AB1326" s="633"/>
      <c r="AC1326" s="633"/>
      <c r="AD1326" s="633"/>
      <c r="AE1326" s="633"/>
      <c r="AF1326" s="633"/>
      <c r="AG1326" s="633"/>
      <c r="AH1326" s="633"/>
      <c r="AI1326" s="633"/>
      <c r="AJ1326" s="633"/>
      <c r="AK1326" s="633"/>
      <c r="AL1326" s="633"/>
      <c r="AM1326" s="633"/>
      <c r="AN1326" s="633"/>
      <c r="AO1326" s="633"/>
      <c r="AP1326" s="633"/>
      <c r="AQ1326" s="633"/>
      <c r="AR1326" s="633"/>
      <c r="AS1326" s="633"/>
      <c r="AT1326" s="633"/>
    </row>
    <row r="1327" spans="1:46" ht="21">
      <c r="A1327" s="634"/>
      <c r="B1327" s="635"/>
      <c r="C1327" s="638"/>
      <c r="D1327" s="638"/>
      <c r="E1327" s="638"/>
      <c r="F1327" s="638"/>
      <c r="G1327" s="638"/>
      <c r="H1327" s="638"/>
      <c r="I1327" s="638"/>
      <c r="J1327" s="638"/>
      <c r="K1327" s="333"/>
      <c r="L1327" s="334"/>
      <c r="M1327" s="334"/>
      <c r="N1327" s="334"/>
      <c r="O1327" s="334"/>
      <c r="P1327" s="334"/>
      <c r="Q1327" s="334"/>
      <c r="R1327" s="334"/>
      <c r="S1327" s="334"/>
      <c r="T1327" s="334"/>
      <c r="U1327" s="334"/>
      <c r="V1327" s="334"/>
      <c r="W1327" s="334"/>
      <c r="X1327" s="334"/>
      <c r="Y1327" s="334"/>
      <c r="Z1327" s="334"/>
      <c r="AA1327" s="334"/>
      <c r="AB1327" s="334"/>
      <c r="AC1327" s="334"/>
      <c r="AD1327" s="334"/>
      <c r="AE1327" s="334"/>
      <c r="AF1327" s="334"/>
      <c r="AG1327" s="334"/>
      <c r="AH1327" s="334"/>
      <c r="AI1327" s="334"/>
      <c r="AJ1327" s="334"/>
      <c r="AK1327" s="334"/>
      <c r="AL1327" s="334"/>
      <c r="AM1327" s="334"/>
      <c r="AN1327" s="334"/>
      <c r="AO1327" s="334"/>
      <c r="AP1327" s="334"/>
      <c r="AQ1327" s="334"/>
      <c r="AR1327" s="334"/>
      <c r="AS1327" s="334"/>
      <c r="AT1327" s="335"/>
    </row>
    <row r="1328" spans="1:46" ht="21">
      <c r="A1328" s="636"/>
      <c r="B1328" s="637"/>
      <c r="C1328" s="639"/>
      <c r="D1328" s="639"/>
      <c r="E1328" s="639"/>
      <c r="F1328" s="639"/>
      <c r="G1328" s="639"/>
      <c r="H1328" s="639"/>
      <c r="I1328" s="639"/>
      <c r="J1328" s="639"/>
      <c r="K1328" s="333"/>
      <c r="L1328" s="334"/>
      <c r="M1328" s="334"/>
      <c r="N1328" s="334"/>
      <c r="O1328" s="334"/>
      <c r="P1328" s="334"/>
      <c r="Q1328" s="334"/>
      <c r="R1328" s="334"/>
      <c r="S1328" s="334"/>
      <c r="T1328" s="334"/>
      <c r="U1328" s="334"/>
      <c r="V1328" s="334"/>
      <c r="W1328" s="334"/>
      <c r="X1328" s="334"/>
      <c r="Y1328" s="334"/>
      <c r="Z1328" s="334"/>
      <c r="AA1328" s="334"/>
      <c r="AB1328" s="334"/>
      <c r="AC1328" s="334"/>
      <c r="AD1328" s="334"/>
      <c r="AE1328" s="334"/>
      <c r="AF1328" s="334"/>
      <c r="AG1328" s="334"/>
      <c r="AH1328" s="334"/>
      <c r="AI1328" s="334"/>
      <c r="AJ1328" s="334"/>
      <c r="AK1328" s="334"/>
      <c r="AL1328" s="334"/>
      <c r="AM1328" s="334"/>
      <c r="AN1328" s="334"/>
      <c r="AO1328" s="334"/>
      <c r="AP1328" s="334"/>
      <c r="AQ1328" s="334"/>
      <c r="AR1328" s="334"/>
      <c r="AS1328" s="334"/>
      <c r="AT1328" s="335"/>
    </row>
    <row r="1329" spans="1:46" ht="21">
      <c r="A1329" s="656" t="s">
        <v>295</v>
      </c>
      <c r="B1329" s="660"/>
      <c r="C1329" s="620"/>
      <c r="D1329" s="620"/>
      <c r="E1329" s="622"/>
      <c r="F1329" s="620">
        <v>4</v>
      </c>
      <c r="G1329" s="661">
        <f>F1329</f>
        <v>4</v>
      </c>
      <c r="H1329" s="620">
        <v>1</v>
      </c>
      <c r="I1329" s="620" t="s">
        <v>2</v>
      </c>
      <c r="J1329" s="624">
        <f>G1329*H1329</f>
        <v>4</v>
      </c>
      <c r="K1329" s="333"/>
      <c r="L1329" s="334"/>
      <c r="M1329" s="334"/>
      <c r="N1329" s="334"/>
      <c r="O1329" s="334"/>
      <c r="P1329" s="334"/>
      <c r="Q1329" s="334"/>
      <c r="R1329" s="334"/>
      <c r="S1329" s="334"/>
      <c r="T1329" s="334"/>
      <c r="U1329" s="334"/>
      <c r="V1329" s="334"/>
      <c r="W1329" s="334"/>
      <c r="X1329" s="334"/>
      <c r="Y1329" s="334"/>
      <c r="Z1329" s="334"/>
      <c r="AA1329" s="334"/>
      <c r="AB1329" s="334"/>
      <c r="AC1329" s="334"/>
      <c r="AD1329" s="334"/>
      <c r="AE1329" s="334"/>
      <c r="AF1329" s="334"/>
      <c r="AG1329" s="334"/>
      <c r="AH1329" s="334"/>
      <c r="AI1329" s="334"/>
      <c r="AJ1329" s="334"/>
      <c r="AK1329" s="334"/>
      <c r="AL1329" s="334"/>
      <c r="AM1329" s="334"/>
      <c r="AN1329" s="334"/>
      <c r="AO1329" s="334"/>
      <c r="AP1329" s="334"/>
      <c r="AQ1329" s="334"/>
      <c r="AR1329" s="334"/>
      <c r="AS1329" s="334"/>
      <c r="AT1329" s="335"/>
    </row>
    <row r="1330" spans="1:46" ht="21">
      <c r="A1330" s="617"/>
      <c r="B1330" s="618"/>
      <c r="C1330" s="621"/>
      <c r="D1330" s="621"/>
      <c r="E1330" s="623"/>
      <c r="F1330" s="621"/>
      <c r="G1330" s="620"/>
      <c r="H1330" s="621"/>
      <c r="I1330" s="621"/>
      <c r="J1330" s="625"/>
      <c r="K1330" s="333"/>
      <c r="L1330" s="334"/>
      <c r="M1330" s="334"/>
      <c r="N1330" s="334"/>
      <c r="O1330" s="334"/>
      <c r="P1330" s="334"/>
      <c r="Q1330" s="334"/>
      <c r="R1330" s="334"/>
      <c r="S1330" s="334"/>
      <c r="T1330" s="334"/>
      <c r="U1330" s="334"/>
      <c r="V1330" s="334"/>
      <c r="W1330" s="334"/>
      <c r="X1330" s="334"/>
      <c r="Y1330" s="334"/>
      <c r="Z1330" s="334"/>
      <c r="AA1330" s="334"/>
      <c r="AB1330" s="334"/>
      <c r="AC1330" s="334"/>
      <c r="AD1330" s="334"/>
      <c r="AE1330" s="334"/>
      <c r="AF1330" s="334"/>
      <c r="AG1330" s="334"/>
      <c r="AH1330" s="334"/>
      <c r="AI1330" s="334"/>
      <c r="AJ1330" s="334"/>
      <c r="AK1330" s="334"/>
      <c r="AL1330" s="334"/>
      <c r="AM1330" s="334"/>
      <c r="AN1330" s="334"/>
      <c r="AO1330" s="334"/>
      <c r="AP1330" s="334"/>
      <c r="AQ1330" s="334"/>
      <c r="AR1330" s="334"/>
      <c r="AS1330" s="334"/>
      <c r="AT1330" s="335"/>
    </row>
    <row r="1331" spans="1:46" ht="21">
      <c r="A1331" s="656"/>
      <c r="B1331" s="660"/>
      <c r="C1331" s="661"/>
      <c r="D1331" s="620"/>
      <c r="E1331" s="622"/>
      <c r="F1331" s="620"/>
      <c r="G1331" s="661"/>
      <c r="H1331" s="620"/>
      <c r="I1331" s="620"/>
      <c r="J1331" s="624"/>
      <c r="K1331" s="333"/>
      <c r="L1331" s="334"/>
      <c r="M1331" s="334"/>
      <c r="N1331" s="334"/>
      <c r="O1331" s="334"/>
      <c r="P1331" s="334"/>
      <c r="Q1331" s="334"/>
      <c r="R1331" s="334"/>
      <c r="S1331" s="334"/>
      <c r="T1331" s="334"/>
      <c r="U1331" s="334"/>
      <c r="V1331" s="334"/>
      <c r="W1331" s="334"/>
      <c r="X1331" s="334"/>
      <c r="Y1331" s="334"/>
      <c r="Z1331" s="334"/>
      <c r="AA1331" s="334"/>
      <c r="AB1331" s="334"/>
      <c r="AC1331" s="334"/>
      <c r="AD1331" s="334"/>
      <c r="AE1331" s="334"/>
      <c r="AF1331" s="334"/>
      <c r="AG1331" s="334"/>
      <c r="AH1331" s="334"/>
      <c r="AI1331" s="334"/>
      <c r="AJ1331" s="334"/>
      <c r="AK1331" s="334"/>
      <c r="AL1331" s="334"/>
      <c r="AM1331" s="334"/>
      <c r="AN1331" s="334"/>
      <c r="AO1331" s="334"/>
      <c r="AP1331" s="334"/>
      <c r="AQ1331" s="334"/>
      <c r="AR1331" s="334"/>
      <c r="AS1331" s="334"/>
      <c r="AT1331" s="335"/>
    </row>
    <row r="1332" spans="1:46" ht="21">
      <c r="A1332" s="617"/>
      <c r="B1332" s="618"/>
      <c r="C1332" s="620"/>
      <c r="D1332" s="621"/>
      <c r="E1332" s="623"/>
      <c r="F1332" s="621"/>
      <c r="G1332" s="620"/>
      <c r="H1332" s="621"/>
      <c r="I1332" s="621"/>
      <c r="J1332" s="625"/>
      <c r="K1332" s="333"/>
      <c r="L1332" s="334"/>
      <c r="M1332" s="334"/>
      <c r="N1332" s="334"/>
      <c r="O1332" s="334"/>
      <c r="P1332" s="334"/>
      <c r="Q1332" s="334"/>
      <c r="R1332" s="334"/>
      <c r="S1332" s="334"/>
      <c r="T1332" s="334"/>
      <c r="U1332" s="334"/>
      <c r="V1332" s="334"/>
      <c r="W1332" s="334"/>
      <c r="X1332" s="334"/>
      <c r="Y1332" s="334"/>
      <c r="Z1332" s="334"/>
      <c r="AA1332" s="334"/>
      <c r="AB1332" s="334"/>
      <c r="AC1332" s="334"/>
      <c r="AD1332" s="334"/>
      <c r="AE1332" s="334"/>
      <c r="AF1332" s="334"/>
      <c r="AG1332" s="334"/>
      <c r="AH1332" s="334"/>
      <c r="AI1332" s="334"/>
      <c r="AJ1332" s="334"/>
      <c r="AK1332" s="334"/>
      <c r="AL1332" s="334"/>
      <c r="AM1332" s="334"/>
      <c r="AN1332" s="334"/>
      <c r="AO1332" s="334"/>
      <c r="AP1332" s="334"/>
      <c r="AQ1332" s="334"/>
      <c r="AR1332" s="334"/>
      <c r="AS1332" s="334"/>
      <c r="AT1332" s="335"/>
    </row>
    <row r="1333" spans="1:46" ht="21">
      <c r="A1333" s="656"/>
      <c r="B1333" s="660"/>
      <c r="C1333" s="661"/>
      <c r="D1333" s="620"/>
      <c r="E1333" s="622"/>
      <c r="F1333" s="620"/>
      <c r="G1333" s="661"/>
      <c r="H1333" s="620"/>
      <c r="I1333" s="620"/>
      <c r="J1333" s="624"/>
      <c r="K1333" s="333"/>
      <c r="L1333" s="334"/>
      <c r="M1333" s="334"/>
      <c r="N1333" s="334"/>
      <c r="O1333" s="334"/>
      <c r="P1333" s="334"/>
      <c r="Q1333" s="334"/>
      <c r="R1333" s="334"/>
      <c r="S1333" s="334"/>
      <c r="T1333" s="334"/>
      <c r="U1333" s="334"/>
      <c r="V1333" s="334"/>
      <c r="W1333" s="334"/>
      <c r="X1333" s="334"/>
      <c r="Y1333" s="334"/>
      <c r="Z1333" s="334"/>
      <c r="AA1333" s="334"/>
      <c r="AB1333" s="334"/>
      <c r="AC1333" s="334"/>
      <c r="AD1333" s="334"/>
      <c r="AE1333" s="334"/>
      <c r="AF1333" s="334"/>
      <c r="AG1333" s="334"/>
      <c r="AH1333" s="334"/>
      <c r="AI1333" s="334"/>
      <c r="AJ1333" s="334"/>
      <c r="AK1333" s="334"/>
      <c r="AL1333" s="334"/>
      <c r="AM1333" s="334"/>
      <c r="AN1333" s="334"/>
      <c r="AO1333" s="334"/>
      <c r="AP1333" s="334"/>
      <c r="AQ1333" s="334"/>
      <c r="AR1333" s="334"/>
      <c r="AS1333" s="334"/>
      <c r="AT1333" s="335"/>
    </row>
    <row r="1334" spans="1:46" ht="21">
      <c r="A1334" s="617"/>
      <c r="B1334" s="618"/>
      <c r="C1334" s="620"/>
      <c r="D1334" s="621"/>
      <c r="E1334" s="623"/>
      <c r="F1334" s="621"/>
      <c r="G1334" s="620"/>
      <c r="H1334" s="621"/>
      <c r="I1334" s="621"/>
      <c r="J1334" s="625"/>
      <c r="K1334" s="333"/>
      <c r="L1334" s="334"/>
      <c r="M1334" s="334"/>
      <c r="N1334" s="334"/>
      <c r="O1334" s="334"/>
      <c r="P1334" s="334"/>
      <c r="Q1334" s="334"/>
      <c r="R1334" s="334"/>
      <c r="S1334" s="334"/>
      <c r="T1334" s="334"/>
      <c r="U1334" s="334"/>
      <c r="V1334" s="334"/>
      <c r="W1334" s="334"/>
      <c r="X1334" s="334"/>
      <c r="Y1334" s="334"/>
      <c r="Z1334" s="334"/>
      <c r="AA1334" s="334"/>
      <c r="AB1334" s="334"/>
      <c r="AC1334" s="334"/>
      <c r="AD1334" s="334"/>
      <c r="AE1334" s="334"/>
      <c r="AF1334" s="334"/>
      <c r="AG1334" s="334"/>
      <c r="AH1334" s="334"/>
      <c r="AI1334" s="334"/>
      <c r="AJ1334" s="334"/>
      <c r="AK1334" s="334"/>
      <c r="AL1334" s="334"/>
      <c r="AM1334" s="334"/>
      <c r="AN1334" s="334"/>
      <c r="AO1334" s="334"/>
      <c r="AP1334" s="334"/>
      <c r="AQ1334" s="334"/>
      <c r="AR1334" s="334"/>
      <c r="AS1334" s="334"/>
      <c r="AT1334" s="335"/>
    </row>
    <row r="1335" spans="1:46" ht="21">
      <c r="A1335" s="283"/>
      <c r="B1335" s="225"/>
      <c r="C1335" s="225"/>
      <c r="D1335" s="225"/>
      <c r="E1335" s="226" t="s">
        <v>121</v>
      </c>
      <c r="F1335" s="227">
        <v>2</v>
      </c>
      <c r="G1335" s="228" t="s">
        <v>122</v>
      </c>
      <c r="H1335" s="229"/>
      <c r="I1335" s="230" t="s">
        <v>64</v>
      </c>
      <c r="J1335" s="231">
        <f>ROUND(SUM(J1329:J1332),F1335)</f>
        <v>4</v>
      </c>
      <c r="K1335" s="336"/>
      <c r="L1335" s="337"/>
      <c r="M1335" s="337"/>
      <c r="N1335" s="337"/>
      <c r="O1335" s="337"/>
      <c r="P1335" s="337"/>
      <c r="Q1335" s="334"/>
      <c r="R1335" s="334"/>
      <c r="S1335" s="334"/>
      <c r="T1335" s="334"/>
      <c r="U1335" s="334"/>
      <c r="V1335" s="334"/>
      <c r="W1335" s="334"/>
      <c r="X1335" s="334"/>
      <c r="Y1335" s="334"/>
      <c r="Z1335" s="334"/>
      <c r="AA1335" s="334"/>
      <c r="AB1335" s="334"/>
      <c r="AC1335" s="334"/>
      <c r="AD1335" s="334"/>
      <c r="AE1335" s="334"/>
      <c r="AF1335" s="334"/>
      <c r="AG1335" s="334"/>
      <c r="AH1335" s="334"/>
      <c r="AI1335" s="334"/>
      <c r="AJ1335" s="334"/>
      <c r="AK1335" s="334"/>
      <c r="AL1335" s="334"/>
      <c r="AM1335" s="334"/>
      <c r="AN1335" s="334"/>
      <c r="AO1335" s="334"/>
      <c r="AP1335" s="334"/>
      <c r="AQ1335" s="334"/>
      <c r="AR1335" s="334"/>
      <c r="AS1335" s="334"/>
      <c r="AT1335" s="335"/>
    </row>
    <row r="1336" spans="1:46" ht="21">
      <c r="A1336" s="284"/>
      <c r="B1336" s="233"/>
      <c r="C1336" s="233"/>
      <c r="D1336" s="233"/>
      <c r="E1336" s="233"/>
      <c r="F1336" s="233"/>
      <c r="G1336" s="233"/>
      <c r="H1336" s="233"/>
      <c r="I1336" s="234"/>
      <c r="J1336" s="233"/>
      <c r="K1336" s="329"/>
      <c r="L1336" s="339"/>
      <c r="M1336" s="339"/>
      <c r="N1336" s="339"/>
      <c r="O1336" s="339"/>
      <c r="P1336" s="339"/>
      <c r="Q1336" s="340"/>
      <c r="R1336" s="340"/>
      <c r="S1336" s="340"/>
      <c r="T1336" s="340"/>
      <c r="U1336" s="340"/>
      <c r="V1336" s="340"/>
      <c r="W1336" s="340"/>
      <c r="X1336" s="340"/>
      <c r="Y1336" s="340"/>
      <c r="Z1336" s="340"/>
      <c r="AA1336" s="340"/>
      <c r="AB1336" s="340"/>
      <c r="AC1336" s="340"/>
      <c r="AD1336" s="340"/>
      <c r="AE1336" s="340"/>
      <c r="AF1336" s="340"/>
      <c r="AG1336" s="340"/>
      <c r="AH1336" s="340"/>
      <c r="AI1336" s="340"/>
      <c r="AJ1336" s="340"/>
      <c r="AK1336" s="340"/>
      <c r="AL1336" s="340"/>
      <c r="AM1336" s="340"/>
      <c r="AN1336" s="340"/>
      <c r="AO1336" s="340"/>
      <c r="AP1336" s="340"/>
      <c r="AQ1336" s="340"/>
      <c r="AR1336" s="340"/>
      <c r="AS1336" s="340"/>
      <c r="AT1336" s="341"/>
    </row>
    <row r="1337" spans="1:46" ht="21">
      <c r="A1337" s="603"/>
      <c r="B1337" s="604"/>
      <c r="C1337" s="604"/>
      <c r="D1337" s="604"/>
      <c r="E1337" s="604"/>
      <c r="F1337" s="604"/>
      <c r="G1337" s="604"/>
      <c r="H1337" s="604"/>
      <c r="I1337" s="604"/>
      <c r="J1337" s="235"/>
      <c r="K1337" s="329"/>
      <c r="L1337" s="339"/>
      <c r="M1337" s="339"/>
      <c r="N1337" s="339"/>
      <c r="O1337" s="339"/>
      <c r="P1337" s="339"/>
      <c r="Q1337" s="340"/>
      <c r="R1337" s="340"/>
      <c r="S1337" s="340"/>
      <c r="T1337" s="340"/>
      <c r="U1337" s="340"/>
      <c r="V1337" s="340"/>
      <c r="W1337" s="340"/>
      <c r="X1337" s="340"/>
      <c r="Y1337" s="340"/>
      <c r="Z1337" s="340"/>
      <c r="AA1337" s="340"/>
      <c r="AB1337" s="340"/>
      <c r="AC1337" s="340"/>
      <c r="AD1337" s="340"/>
      <c r="AE1337" s="340"/>
      <c r="AF1337" s="340"/>
      <c r="AG1337" s="340"/>
      <c r="AH1337" s="340"/>
      <c r="AI1337" s="340"/>
      <c r="AJ1337" s="340"/>
      <c r="AK1337" s="340"/>
      <c r="AL1337" s="340"/>
      <c r="AM1337" s="340"/>
      <c r="AN1337" s="340"/>
      <c r="AO1337" s="340"/>
      <c r="AP1337" s="340"/>
      <c r="AQ1337" s="340"/>
      <c r="AR1337" s="340"/>
      <c r="AS1337" s="340"/>
      <c r="AT1337" s="341"/>
    </row>
    <row r="1338" spans="1:46" ht="42">
      <c r="A1338" s="285" t="s">
        <v>123</v>
      </c>
      <c r="B1338" s="605"/>
      <c r="C1338" s="605"/>
      <c r="D1338" s="605"/>
      <c r="E1338" s="605"/>
      <c r="F1338" s="605"/>
      <c r="G1338" s="605"/>
      <c r="H1338" s="605"/>
      <c r="I1338" s="605"/>
      <c r="J1338" s="605"/>
      <c r="K1338" s="605"/>
      <c r="L1338" s="605"/>
      <c r="M1338" s="605"/>
      <c r="N1338" s="605"/>
      <c r="O1338" s="605"/>
      <c r="P1338" s="605"/>
      <c r="Q1338" s="605"/>
      <c r="R1338" s="605"/>
      <c r="S1338" s="605"/>
      <c r="T1338" s="605"/>
      <c r="U1338" s="605"/>
      <c r="V1338" s="605"/>
      <c r="W1338" s="605"/>
      <c r="X1338" s="605"/>
      <c r="Y1338" s="605"/>
      <c r="Z1338" s="605"/>
      <c r="AA1338" s="605"/>
      <c r="AB1338" s="605"/>
      <c r="AC1338" s="605"/>
      <c r="AD1338" s="605"/>
      <c r="AE1338" s="605"/>
      <c r="AF1338" s="605"/>
      <c r="AG1338" s="605"/>
      <c r="AH1338" s="605"/>
      <c r="AI1338" s="605"/>
      <c r="AJ1338" s="605"/>
      <c r="AK1338" s="605"/>
      <c r="AL1338" s="605"/>
      <c r="AM1338" s="605"/>
      <c r="AN1338" s="605"/>
      <c r="AO1338" s="605"/>
      <c r="AP1338" s="605"/>
      <c r="AQ1338" s="605"/>
      <c r="AR1338" s="605"/>
      <c r="AS1338" s="605"/>
      <c r="AT1338" s="237"/>
    </row>
    <row r="1339" spans="1:46" ht="21">
      <c r="A1339" s="286"/>
      <c r="B1339" s="606"/>
      <c r="C1339" s="606"/>
      <c r="D1339" s="606"/>
      <c r="E1339" s="606"/>
      <c r="F1339" s="606"/>
      <c r="G1339" s="606"/>
      <c r="H1339" s="606"/>
      <c r="I1339" s="606"/>
      <c r="J1339" s="606"/>
      <c r="K1339" s="606"/>
      <c r="L1339" s="606"/>
      <c r="M1339" s="606"/>
      <c r="N1339" s="606"/>
      <c r="O1339" s="606"/>
      <c r="P1339" s="606"/>
      <c r="Q1339" s="606"/>
      <c r="R1339" s="606"/>
      <c r="S1339" s="606"/>
      <c r="T1339" s="606"/>
      <c r="U1339" s="606"/>
      <c r="V1339" s="606"/>
      <c r="W1339" s="606"/>
      <c r="X1339" s="606"/>
      <c r="Y1339" s="606"/>
      <c r="Z1339" s="606"/>
      <c r="AA1339" s="606"/>
      <c r="AB1339" s="606"/>
      <c r="AC1339" s="606"/>
      <c r="AD1339" s="606"/>
      <c r="AE1339" s="606"/>
      <c r="AF1339" s="606"/>
      <c r="AG1339" s="606"/>
      <c r="AH1339" s="606"/>
      <c r="AI1339" s="606"/>
      <c r="AJ1339" s="606"/>
      <c r="AK1339" s="606"/>
      <c r="AL1339" s="606"/>
      <c r="AM1339" s="606"/>
      <c r="AN1339" s="606"/>
      <c r="AO1339" s="606"/>
      <c r="AP1339" s="606"/>
      <c r="AQ1339" s="606"/>
      <c r="AR1339" s="606"/>
      <c r="AS1339" s="606"/>
      <c r="AT1339" s="239"/>
    </row>
    <row r="1340" spans="1:46" ht="21">
      <c r="A1340" s="287"/>
      <c r="B1340" s="607"/>
      <c r="C1340" s="607"/>
      <c r="D1340" s="607"/>
      <c r="E1340" s="607"/>
      <c r="F1340" s="607"/>
      <c r="G1340" s="607"/>
      <c r="H1340" s="607"/>
      <c r="I1340" s="607"/>
      <c r="J1340" s="607"/>
      <c r="K1340" s="607"/>
      <c r="L1340" s="607"/>
      <c r="M1340" s="607"/>
      <c r="N1340" s="607"/>
      <c r="O1340" s="607"/>
      <c r="P1340" s="607"/>
      <c r="Q1340" s="607"/>
      <c r="R1340" s="607"/>
      <c r="S1340" s="607"/>
      <c r="T1340" s="607"/>
      <c r="U1340" s="607"/>
      <c r="V1340" s="607"/>
      <c r="W1340" s="607"/>
      <c r="X1340" s="607"/>
      <c r="Y1340" s="607"/>
      <c r="Z1340" s="607"/>
      <c r="AA1340" s="607"/>
      <c r="AB1340" s="607"/>
      <c r="AC1340" s="607"/>
      <c r="AD1340" s="607"/>
      <c r="AE1340" s="241"/>
      <c r="AF1340" s="608" t="str">
        <f t="shared" ref="AF1340" si="87">"Item    " &amp; C1323 &amp; "    Página   1   de   1  "</f>
        <v xml:space="preserve">Item    10,5    Página   1   de   1  </v>
      </c>
      <c r="AG1340" s="609"/>
      <c r="AH1340" s="609"/>
      <c r="AI1340" s="609"/>
      <c r="AJ1340" s="609"/>
      <c r="AK1340" s="609"/>
      <c r="AL1340" s="609"/>
      <c r="AM1340" s="609"/>
      <c r="AN1340" s="609"/>
      <c r="AO1340" s="609"/>
      <c r="AP1340" s="609"/>
      <c r="AQ1340" s="609"/>
      <c r="AR1340" s="609"/>
      <c r="AS1340" s="609"/>
      <c r="AT1340" s="609"/>
    </row>
    <row r="1341" spans="1:46" ht="21">
      <c r="A1341" s="233"/>
      <c r="B1341" s="233"/>
      <c r="C1341" s="233"/>
      <c r="D1341" s="233"/>
      <c r="E1341" s="610" t="s">
        <v>75</v>
      </c>
      <c r="F1341" s="610"/>
      <c r="G1341" s="233"/>
      <c r="H1341" s="242"/>
      <c r="I1341" s="233"/>
      <c r="J1341" s="233"/>
      <c r="K1341" s="233"/>
      <c r="L1341" s="233"/>
      <c r="M1341" s="233"/>
      <c r="N1341" s="233"/>
      <c r="O1341" s="233"/>
      <c r="P1341" s="233"/>
      <c r="Q1341" s="233"/>
      <c r="R1341" s="233"/>
      <c r="S1341" s="233"/>
      <c r="T1341" s="233"/>
      <c r="U1341" s="233"/>
      <c r="V1341" s="233"/>
      <c r="W1341" s="233"/>
      <c r="X1341" s="233"/>
      <c r="Y1341" s="233"/>
      <c r="Z1341" s="233"/>
      <c r="AA1341" s="233"/>
      <c r="AB1341" s="233"/>
      <c r="AC1341" s="233"/>
      <c r="AD1341" s="233"/>
      <c r="AE1341" s="233"/>
      <c r="AF1341" s="233"/>
      <c r="AG1341" s="233"/>
      <c r="AH1341" s="233"/>
      <c r="AI1341" s="233"/>
      <c r="AJ1341" s="233"/>
      <c r="AK1341" s="242"/>
      <c r="AL1341" s="242"/>
      <c r="AM1341" s="242"/>
      <c r="AN1341" s="242"/>
      <c r="AO1341" s="242"/>
      <c r="AP1341" s="242"/>
      <c r="AQ1341" s="242"/>
      <c r="AR1341" s="242"/>
      <c r="AS1341" s="242"/>
      <c r="AT1341" s="242"/>
    </row>
    <row r="1342" spans="1:46" ht="21">
      <c r="A1342" s="233"/>
      <c r="B1342" s="233"/>
      <c r="C1342" s="233"/>
      <c r="D1342" s="233"/>
      <c r="E1342" s="233"/>
      <c r="F1342" s="233"/>
      <c r="G1342" s="233"/>
      <c r="H1342" s="242"/>
      <c r="I1342" s="233"/>
      <c r="J1342" s="233"/>
      <c r="K1342" s="233"/>
      <c r="L1342" s="233"/>
      <c r="M1342" s="233"/>
      <c r="N1342" s="233"/>
      <c r="O1342" s="233"/>
      <c r="P1342" s="233"/>
      <c r="Q1342" s="233"/>
      <c r="R1342" s="233"/>
      <c r="S1342" s="233"/>
      <c r="T1342" s="233"/>
      <c r="U1342" s="233"/>
      <c r="V1342" s="233"/>
      <c r="W1342" s="233"/>
      <c r="X1342" s="233"/>
      <c r="Y1342" s="233"/>
      <c r="Z1342" s="233"/>
      <c r="AA1342" s="233"/>
      <c r="AB1342" s="233"/>
      <c r="AC1342" s="233"/>
      <c r="AD1342" s="233"/>
      <c r="AE1342" s="233"/>
      <c r="AF1342" s="233"/>
      <c r="AG1342" s="233"/>
      <c r="AH1342" s="233"/>
      <c r="AI1342" s="233"/>
      <c r="AJ1342" s="233"/>
      <c r="AK1342" s="242"/>
      <c r="AL1342" s="242"/>
      <c r="AM1342" s="242"/>
      <c r="AN1342" s="242"/>
      <c r="AO1342" s="242"/>
      <c r="AP1342" s="242"/>
      <c r="AQ1342" s="242"/>
      <c r="AR1342" s="242"/>
      <c r="AS1342" s="242"/>
      <c r="AT1342" s="242"/>
    </row>
    <row r="1343" spans="1:46" ht="21">
      <c r="A1343" s="233"/>
      <c r="B1343" s="233"/>
      <c r="C1343" s="233"/>
      <c r="D1343" s="233"/>
      <c r="E1343" s="233"/>
      <c r="F1343" s="233"/>
      <c r="G1343" s="233"/>
      <c r="H1343" s="242"/>
      <c r="I1343" s="233"/>
      <c r="J1343" s="233"/>
      <c r="K1343" s="233"/>
      <c r="L1343" s="233"/>
      <c r="M1343" s="233"/>
      <c r="N1343" s="233"/>
      <c r="O1343" s="233"/>
      <c r="P1343" s="233"/>
      <c r="Q1343" s="233"/>
      <c r="R1343" s="233"/>
      <c r="S1343" s="233"/>
      <c r="T1343" s="233"/>
      <c r="U1343" s="233"/>
      <c r="V1343" s="233"/>
      <c r="W1343" s="233"/>
      <c r="X1343" s="233"/>
      <c r="Y1343" s="233"/>
      <c r="Z1343" s="233"/>
      <c r="AA1343" s="233"/>
      <c r="AB1343" s="233"/>
      <c r="AC1343" s="233"/>
      <c r="AD1343" s="233"/>
      <c r="AE1343" s="233"/>
      <c r="AF1343" s="233"/>
      <c r="AG1343" s="233"/>
      <c r="AH1343" s="233"/>
      <c r="AI1343" s="233"/>
      <c r="AJ1343" s="233"/>
      <c r="AK1343" s="242"/>
      <c r="AL1343" s="242"/>
      <c r="AM1343" s="242"/>
      <c r="AN1343" s="242"/>
      <c r="AO1343" s="242"/>
      <c r="AP1343" s="242"/>
      <c r="AQ1343" s="242"/>
      <c r="AR1343" s="242"/>
      <c r="AS1343" s="242"/>
      <c r="AT1343" s="242"/>
    </row>
    <row r="1344" spans="1:46" ht="21">
      <c r="A1344" s="244"/>
      <c r="B1344" s="244"/>
      <c r="C1344" s="245"/>
      <c r="D1344" s="246"/>
      <c r="E1344" s="247"/>
      <c r="F1344" s="248"/>
      <c r="G1344" s="248"/>
      <c r="H1344" s="249"/>
      <c r="I1344" s="248"/>
      <c r="J1344" s="244"/>
      <c r="K1344" s="244"/>
      <c r="L1344" s="244"/>
      <c r="M1344" s="244"/>
      <c r="N1344" s="244"/>
      <c r="O1344" s="244"/>
      <c r="P1344" s="244"/>
      <c r="Q1344" s="244"/>
      <c r="R1344" s="244"/>
      <c r="S1344" s="244"/>
      <c r="T1344" s="244"/>
      <c r="U1344" s="244"/>
      <c r="V1344" s="244"/>
      <c r="W1344" s="244"/>
      <c r="X1344" s="244"/>
      <c r="Y1344" s="244"/>
      <c r="Z1344" s="244"/>
      <c r="AA1344" s="244"/>
      <c r="AB1344" s="244"/>
      <c r="AC1344" s="244"/>
      <c r="AD1344" s="244"/>
      <c r="AE1344" s="244"/>
      <c r="AF1344" s="244"/>
      <c r="AG1344" s="244"/>
      <c r="AH1344" s="244"/>
      <c r="AI1344" s="244"/>
      <c r="AJ1344" s="244"/>
      <c r="AK1344" s="250"/>
      <c r="AL1344" s="250"/>
      <c r="AM1344" s="250"/>
      <c r="AN1344" s="250"/>
      <c r="AO1344" s="250"/>
      <c r="AP1344" s="250"/>
      <c r="AQ1344" s="250"/>
      <c r="AR1344" s="250"/>
      <c r="AS1344" s="250"/>
      <c r="AT1344" s="250"/>
    </row>
    <row r="1345" spans="1:46" ht="21">
      <c r="A1345" s="244"/>
      <c r="B1345" s="611"/>
      <c r="C1345" s="611"/>
      <c r="D1345" s="611"/>
      <c r="E1345" s="251"/>
      <c r="F1345" s="659" t="str">
        <f>+F1318</f>
        <v>ARQ. ANTONIO RUIZ TOVAR</v>
      </c>
      <c r="G1345" s="659"/>
      <c r="H1345" s="659"/>
      <c r="I1345" s="659"/>
      <c r="J1345" s="252"/>
      <c r="K1345" s="252"/>
      <c r="L1345" s="252"/>
      <c r="M1345" s="252"/>
      <c r="N1345" s="252"/>
      <c r="O1345" s="252"/>
      <c r="P1345" s="252"/>
      <c r="Q1345" s="252"/>
      <c r="R1345" s="252"/>
      <c r="S1345" s="252"/>
      <c r="T1345" s="252"/>
      <c r="U1345" s="252"/>
      <c r="V1345" s="252"/>
      <c r="W1345" s="252"/>
      <c r="X1345" s="252"/>
      <c r="Y1345" s="252"/>
      <c r="Z1345" s="244"/>
      <c r="AA1345" s="244"/>
      <c r="AB1345" s="244"/>
      <c r="AC1345" s="244"/>
      <c r="AD1345" s="244"/>
      <c r="AE1345" s="244"/>
      <c r="AF1345" s="244"/>
      <c r="AG1345" s="244"/>
      <c r="AH1345" s="244"/>
      <c r="AI1345" s="244"/>
      <c r="AJ1345" s="244"/>
      <c r="AK1345" s="244"/>
      <c r="AL1345" s="244"/>
      <c r="AM1345" s="244"/>
      <c r="AN1345" s="244"/>
      <c r="AO1345" s="244"/>
      <c r="AP1345" s="244"/>
      <c r="AQ1345" s="244"/>
      <c r="AR1345" s="244"/>
      <c r="AS1345" s="244"/>
      <c r="AT1345" s="244"/>
    </row>
    <row r="1346" spans="1:46" ht="21.6" thickBot="1">
      <c r="A1346" s="288"/>
      <c r="B1346" s="613"/>
      <c r="C1346" s="613"/>
      <c r="D1346" s="613"/>
      <c r="E1346" s="613"/>
      <c r="F1346" s="614" t="str">
        <f>+F1319</f>
        <v>PROFESIONAL UNIVERSITARIO</v>
      </c>
      <c r="G1346" s="614"/>
      <c r="H1346" s="614"/>
      <c r="I1346" s="614"/>
      <c r="J1346" s="289"/>
      <c r="K1346" s="289"/>
      <c r="L1346" s="289"/>
      <c r="M1346" s="289"/>
      <c r="N1346" s="289"/>
      <c r="O1346" s="289"/>
      <c r="P1346" s="289"/>
      <c r="Q1346" s="289"/>
      <c r="R1346" s="289"/>
      <c r="S1346" s="289"/>
      <c r="T1346" s="289"/>
      <c r="U1346" s="289"/>
      <c r="V1346" s="289"/>
      <c r="W1346" s="289"/>
      <c r="X1346" s="289"/>
      <c r="Y1346" s="289"/>
      <c r="Z1346" s="288"/>
      <c r="AA1346" s="288"/>
      <c r="AB1346" s="288"/>
      <c r="AC1346" s="288"/>
      <c r="AD1346" s="288"/>
      <c r="AE1346" s="288"/>
      <c r="AF1346" s="288"/>
      <c r="AG1346" s="288"/>
      <c r="AH1346" s="288"/>
      <c r="AI1346" s="288"/>
      <c r="AJ1346" s="288"/>
      <c r="AK1346" s="288"/>
      <c r="AL1346" s="288"/>
      <c r="AM1346" s="288"/>
      <c r="AN1346" s="288"/>
      <c r="AO1346" s="288"/>
      <c r="AP1346" s="288"/>
      <c r="AQ1346" s="288"/>
      <c r="AR1346" s="288"/>
      <c r="AS1346" s="288"/>
      <c r="AT1346" s="288"/>
    </row>
    <row r="1347" spans="1:46" ht="15.6" thickTop="1" thickBot="1"/>
    <row r="1348" spans="1:46" ht="21.6" thickTop="1">
      <c r="A1348" s="272" t="s">
        <v>107</v>
      </c>
      <c r="B1348" s="273"/>
      <c r="C1348" s="274"/>
      <c r="D1348" s="275"/>
      <c r="E1348" s="276"/>
      <c r="F1348" s="276"/>
      <c r="G1348" s="277"/>
      <c r="H1348" s="278"/>
      <c r="I1348" s="277"/>
      <c r="J1348" s="279"/>
      <c r="K1348" s="279"/>
      <c r="L1348" s="279"/>
      <c r="M1348" s="279"/>
      <c r="N1348" s="279"/>
      <c r="O1348" s="279"/>
      <c r="P1348" s="279"/>
      <c r="Q1348" s="279"/>
      <c r="R1348" s="279"/>
      <c r="S1348" s="279"/>
      <c r="T1348" s="279"/>
      <c r="U1348" s="279"/>
      <c r="V1348" s="279"/>
      <c r="W1348" s="279"/>
      <c r="X1348" s="279"/>
      <c r="Y1348" s="279"/>
      <c r="Z1348" s="277"/>
      <c r="AA1348" s="277"/>
      <c r="AB1348" s="277"/>
      <c r="AC1348" s="277"/>
      <c r="AD1348" s="277"/>
      <c r="AE1348" s="277"/>
      <c r="AF1348" s="277"/>
      <c r="AG1348" s="277"/>
      <c r="AH1348" s="277"/>
      <c r="AI1348" s="277"/>
      <c r="AJ1348" s="277"/>
      <c r="AK1348" s="277"/>
      <c r="AL1348" s="277"/>
      <c r="AM1348" s="277"/>
      <c r="AN1348" s="277"/>
      <c r="AO1348" s="277"/>
      <c r="AP1348" s="277"/>
      <c r="AQ1348" s="277"/>
      <c r="AR1348" s="277"/>
      <c r="AS1348" s="277"/>
      <c r="AT1348" s="277"/>
    </row>
    <row r="1349" spans="1:46" ht="21">
      <c r="A1349" s="640" t="s">
        <v>109</v>
      </c>
      <c r="B1349" s="640"/>
      <c r="C1349" s="641" t="str">
        <f>+'PRESUPUESTO GENERAL'!B65</f>
        <v>INSTALACIONES SANITARIAS</v>
      </c>
      <c r="D1349" s="642"/>
      <c r="E1349" s="643"/>
      <c r="F1349" s="643"/>
      <c r="G1349" s="643"/>
      <c r="H1349" s="643"/>
      <c r="I1349" s="643"/>
      <c r="J1349" s="643"/>
      <c r="K1349" s="643"/>
      <c r="L1349" s="643"/>
      <c r="M1349" s="643"/>
      <c r="N1349" s="643"/>
      <c r="O1349" s="643"/>
      <c r="P1349" s="643"/>
      <c r="Q1349" s="643"/>
      <c r="R1349" s="643"/>
      <c r="S1349" s="643"/>
      <c r="T1349" s="643"/>
      <c r="U1349" s="643"/>
      <c r="V1349" s="643"/>
      <c r="W1349" s="643"/>
      <c r="X1349" s="643"/>
      <c r="Y1349" s="643"/>
      <c r="Z1349" s="643"/>
      <c r="AA1349" s="643"/>
      <c r="AB1349" s="643"/>
      <c r="AC1349" s="643"/>
      <c r="AD1349" s="643"/>
      <c r="AE1349" s="643"/>
      <c r="AF1349" s="644"/>
      <c r="AG1349" s="645" t="s">
        <v>8</v>
      </c>
      <c r="AH1349" s="646"/>
      <c r="AI1349" s="646"/>
      <c r="AJ1349" s="646"/>
      <c r="AK1349" s="646"/>
      <c r="AL1349" s="646"/>
      <c r="AM1349" s="647"/>
      <c r="AN1349" s="648" t="s">
        <v>2</v>
      </c>
      <c r="AO1349" s="649"/>
      <c r="AP1349" s="649"/>
      <c r="AQ1349" s="649"/>
      <c r="AR1349" s="649"/>
      <c r="AS1349" s="649"/>
      <c r="AT1349" s="650"/>
    </row>
    <row r="1350" spans="1:46" ht="21">
      <c r="A1350" s="651" t="s">
        <v>110</v>
      </c>
      <c r="B1350" s="651"/>
      <c r="C1350" s="211">
        <f>+'PRESUPUESTO GENERAL'!A71</f>
        <v>10.6</v>
      </c>
      <c r="D1350" s="652" t="str">
        <f>+'PRESUPUESTO GENERAL'!B71</f>
        <v>Sum. e inst. sanitario institucional con tanque</v>
      </c>
      <c r="E1350" s="653"/>
      <c r="F1350" s="653"/>
      <c r="G1350" s="653"/>
      <c r="H1350" s="653"/>
      <c r="I1350" s="653"/>
      <c r="J1350" s="653"/>
      <c r="K1350" s="653"/>
      <c r="L1350" s="653"/>
      <c r="M1350" s="653"/>
      <c r="N1350" s="653"/>
      <c r="O1350" s="653"/>
      <c r="P1350" s="653"/>
      <c r="Q1350" s="653"/>
      <c r="R1350" s="653"/>
      <c r="S1350" s="653"/>
      <c r="T1350" s="653"/>
      <c r="U1350" s="653"/>
      <c r="V1350" s="653"/>
      <c r="W1350" s="653"/>
      <c r="X1350" s="653"/>
      <c r="Y1350" s="653"/>
      <c r="Z1350" s="653"/>
      <c r="AA1350" s="653"/>
      <c r="AB1350" s="653"/>
      <c r="AC1350" s="653"/>
      <c r="AD1350" s="653"/>
      <c r="AE1350" s="653"/>
      <c r="AF1350" s="654"/>
      <c r="AG1350" s="645" t="s">
        <v>111</v>
      </c>
      <c r="AH1350" s="646"/>
      <c r="AI1350" s="646"/>
      <c r="AJ1350" s="646"/>
      <c r="AK1350" s="646"/>
      <c r="AL1350" s="646"/>
      <c r="AM1350" s="647"/>
      <c r="AN1350" s="655">
        <f>+J1362</f>
        <v>12</v>
      </c>
      <c r="AO1350" s="649"/>
      <c r="AP1350" s="649"/>
      <c r="AQ1350" s="649"/>
      <c r="AR1350" s="649"/>
      <c r="AS1350" s="649"/>
      <c r="AT1350" s="650"/>
    </row>
    <row r="1351" spans="1:46" ht="21">
      <c r="A1351" s="213"/>
      <c r="B1351" s="213"/>
      <c r="C1351" s="213"/>
      <c r="D1351" s="213"/>
      <c r="E1351" s="213"/>
      <c r="F1351" s="213"/>
      <c r="G1351" s="213"/>
      <c r="H1351" s="214"/>
      <c r="I1351" s="213"/>
      <c r="J1351" s="213"/>
      <c r="K1351" s="627"/>
      <c r="L1351" s="627"/>
      <c r="M1351" s="627"/>
      <c r="N1351" s="627"/>
      <c r="O1351" s="627"/>
      <c r="P1351" s="627"/>
      <c r="Q1351" s="627"/>
      <c r="R1351" s="627"/>
      <c r="S1351" s="627"/>
      <c r="T1351" s="627"/>
      <c r="U1351" s="627"/>
      <c r="V1351" s="627"/>
      <c r="W1351" s="627"/>
      <c r="X1351" s="627"/>
      <c r="Y1351" s="627"/>
      <c r="Z1351" s="627"/>
      <c r="AA1351" s="628"/>
      <c r="AB1351" s="627"/>
      <c r="AC1351" s="627"/>
      <c r="AD1351" s="627"/>
      <c r="AE1351" s="627"/>
      <c r="AF1351" s="627"/>
      <c r="AG1351" s="627"/>
      <c r="AH1351" s="627"/>
      <c r="AI1351" s="627"/>
      <c r="AJ1351" s="627"/>
      <c r="AK1351" s="627"/>
      <c r="AL1351" s="627"/>
      <c r="AM1351" s="627"/>
      <c r="AN1351" s="627"/>
      <c r="AO1351" s="627"/>
      <c r="AP1351" s="627"/>
      <c r="AQ1351" s="627"/>
      <c r="AR1351" s="627"/>
      <c r="AS1351" s="627"/>
      <c r="AT1351" s="627"/>
    </row>
    <row r="1352" spans="1:46" ht="21">
      <c r="A1352" s="629" t="s">
        <v>112</v>
      </c>
      <c r="B1352" s="610"/>
      <c r="C1352" s="630" t="s">
        <v>113</v>
      </c>
      <c r="D1352" s="630"/>
      <c r="E1352" s="630"/>
      <c r="F1352" s="630"/>
      <c r="G1352" s="630" t="s">
        <v>114</v>
      </c>
      <c r="H1352" s="631" t="s">
        <v>115</v>
      </c>
      <c r="I1352" s="630" t="s">
        <v>116</v>
      </c>
      <c r="J1352" s="630" t="s">
        <v>64</v>
      </c>
      <c r="K1352" s="633"/>
      <c r="L1352" s="633"/>
      <c r="M1352" s="633"/>
      <c r="N1352" s="633"/>
      <c r="O1352" s="633"/>
      <c r="P1352" s="633"/>
      <c r="Q1352" s="633"/>
      <c r="R1352" s="633"/>
      <c r="S1352" s="633"/>
      <c r="T1352" s="633"/>
      <c r="U1352" s="633"/>
      <c r="V1352" s="633"/>
      <c r="W1352" s="633"/>
      <c r="X1352" s="633"/>
      <c r="Y1352" s="633"/>
      <c r="Z1352" s="633"/>
      <c r="AA1352" s="633"/>
      <c r="AB1352" s="633"/>
      <c r="AC1352" s="633"/>
      <c r="AD1352" s="633"/>
      <c r="AE1352" s="633"/>
      <c r="AF1352" s="633"/>
      <c r="AG1352" s="633"/>
      <c r="AH1352" s="633"/>
      <c r="AI1352" s="633"/>
      <c r="AJ1352" s="633"/>
      <c r="AK1352" s="633"/>
      <c r="AL1352" s="633"/>
      <c r="AM1352" s="633"/>
      <c r="AN1352" s="633"/>
      <c r="AO1352" s="633"/>
      <c r="AP1352" s="633"/>
      <c r="AQ1352" s="633"/>
      <c r="AR1352" s="633"/>
      <c r="AS1352" s="633"/>
      <c r="AT1352" s="633"/>
    </row>
    <row r="1353" spans="1:46" ht="21">
      <c r="A1353" s="603"/>
      <c r="B1353" s="604"/>
      <c r="C1353" s="215" t="s">
        <v>117</v>
      </c>
      <c r="D1353" s="215" t="s">
        <v>118</v>
      </c>
      <c r="E1353" s="215" t="s">
        <v>119</v>
      </c>
      <c r="F1353" s="215" t="s">
        <v>120</v>
      </c>
      <c r="G1353" s="630"/>
      <c r="H1353" s="632"/>
      <c r="I1353" s="630"/>
      <c r="J1353" s="630"/>
      <c r="K1353" s="633"/>
      <c r="L1353" s="633"/>
      <c r="M1353" s="633"/>
      <c r="N1353" s="633"/>
      <c r="O1353" s="633"/>
      <c r="P1353" s="633"/>
      <c r="Q1353" s="633"/>
      <c r="R1353" s="633"/>
      <c r="S1353" s="633"/>
      <c r="T1353" s="633"/>
      <c r="U1353" s="633"/>
      <c r="V1353" s="633"/>
      <c r="W1353" s="633"/>
      <c r="X1353" s="633"/>
      <c r="Y1353" s="633"/>
      <c r="Z1353" s="633"/>
      <c r="AA1353" s="633"/>
      <c r="AB1353" s="633"/>
      <c r="AC1353" s="633"/>
      <c r="AD1353" s="633"/>
      <c r="AE1353" s="633"/>
      <c r="AF1353" s="633"/>
      <c r="AG1353" s="633"/>
      <c r="AH1353" s="633"/>
      <c r="AI1353" s="633"/>
      <c r="AJ1353" s="633"/>
      <c r="AK1353" s="633"/>
      <c r="AL1353" s="633"/>
      <c r="AM1353" s="633"/>
      <c r="AN1353" s="633"/>
      <c r="AO1353" s="633"/>
      <c r="AP1353" s="633"/>
      <c r="AQ1353" s="633"/>
      <c r="AR1353" s="633"/>
      <c r="AS1353" s="633"/>
      <c r="AT1353" s="633"/>
    </row>
    <row r="1354" spans="1:46" ht="21">
      <c r="A1354" s="634"/>
      <c r="B1354" s="635"/>
      <c r="C1354" s="638"/>
      <c r="D1354" s="638"/>
      <c r="E1354" s="638"/>
      <c r="F1354" s="638"/>
      <c r="G1354" s="638"/>
      <c r="H1354" s="638"/>
      <c r="I1354" s="638"/>
      <c r="J1354" s="638"/>
      <c r="K1354" s="333"/>
      <c r="L1354" s="334"/>
      <c r="M1354" s="334"/>
      <c r="N1354" s="334"/>
      <c r="O1354" s="334"/>
      <c r="P1354" s="334"/>
      <c r="Q1354" s="334"/>
      <c r="R1354" s="334"/>
      <c r="S1354" s="334"/>
      <c r="T1354" s="334"/>
      <c r="U1354" s="334"/>
      <c r="V1354" s="334"/>
      <c r="W1354" s="334"/>
      <c r="X1354" s="334"/>
      <c r="Y1354" s="334"/>
      <c r="Z1354" s="334"/>
      <c r="AA1354" s="334"/>
      <c r="AB1354" s="334"/>
      <c r="AC1354" s="334"/>
      <c r="AD1354" s="334"/>
      <c r="AE1354" s="334"/>
      <c r="AF1354" s="334"/>
      <c r="AG1354" s="334"/>
      <c r="AH1354" s="334"/>
      <c r="AI1354" s="334"/>
      <c r="AJ1354" s="334"/>
      <c r="AK1354" s="334"/>
      <c r="AL1354" s="334"/>
      <c r="AM1354" s="334"/>
      <c r="AN1354" s="334"/>
      <c r="AO1354" s="334"/>
      <c r="AP1354" s="334"/>
      <c r="AQ1354" s="334"/>
      <c r="AR1354" s="334"/>
      <c r="AS1354" s="334"/>
      <c r="AT1354" s="335"/>
    </row>
    <row r="1355" spans="1:46" ht="21">
      <c r="A1355" s="636"/>
      <c r="B1355" s="637"/>
      <c r="C1355" s="639"/>
      <c r="D1355" s="639"/>
      <c r="E1355" s="639"/>
      <c r="F1355" s="639"/>
      <c r="G1355" s="639"/>
      <c r="H1355" s="639"/>
      <c r="I1355" s="639"/>
      <c r="J1355" s="639"/>
      <c r="K1355" s="333"/>
      <c r="L1355" s="334"/>
      <c r="M1355" s="334"/>
      <c r="N1355" s="334"/>
      <c r="O1355" s="334"/>
      <c r="P1355" s="334"/>
      <c r="Q1355" s="334"/>
      <c r="R1355" s="334"/>
      <c r="S1355" s="334"/>
      <c r="T1355" s="334"/>
      <c r="U1355" s="334"/>
      <c r="V1355" s="334"/>
      <c r="W1355" s="334"/>
      <c r="X1355" s="334"/>
      <c r="Y1355" s="334"/>
      <c r="Z1355" s="334"/>
      <c r="AA1355" s="334"/>
      <c r="AB1355" s="334"/>
      <c r="AC1355" s="334"/>
      <c r="AD1355" s="334"/>
      <c r="AE1355" s="334"/>
      <c r="AF1355" s="334"/>
      <c r="AG1355" s="334"/>
      <c r="AH1355" s="334"/>
      <c r="AI1355" s="334"/>
      <c r="AJ1355" s="334"/>
      <c r="AK1355" s="334"/>
      <c r="AL1355" s="334"/>
      <c r="AM1355" s="334"/>
      <c r="AN1355" s="334"/>
      <c r="AO1355" s="334"/>
      <c r="AP1355" s="334"/>
      <c r="AQ1355" s="334"/>
      <c r="AR1355" s="334"/>
      <c r="AS1355" s="334"/>
      <c r="AT1355" s="335"/>
    </row>
    <row r="1356" spans="1:46" ht="21">
      <c r="A1356" s="656" t="s">
        <v>290</v>
      </c>
      <c r="B1356" s="660"/>
      <c r="C1356" s="620"/>
      <c r="D1356" s="620"/>
      <c r="E1356" s="622"/>
      <c r="F1356" s="620">
        <v>12</v>
      </c>
      <c r="G1356" s="661">
        <f>F1356</f>
        <v>12</v>
      </c>
      <c r="H1356" s="620">
        <v>1</v>
      </c>
      <c r="I1356" s="620" t="s">
        <v>2</v>
      </c>
      <c r="J1356" s="624">
        <f>G1356*H1356</f>
        <v>12</v>
      </c>
      <c r="K1356" s="333"/>
      <c r="L1356" s="334"/>
      <c r="M1356" s="334"/>
      <c r="N1356" s="334"/>
      <c r="O1356" s="334"/>
      <c r="P1356" s="334"/>
      <c r="Q1356" s="334"/>
      <c r="R1356" s="334"/>
      <c r="S1356" s="334"/>
      <c r="T1356" s="334"/>
      <c r="U1356" s="334"/>
      <c r="V1356" s="334"/>
      <c r="W1356" s="334"/>
      <c r="X1356" s="334"/>
      <c r="Y1356" s="334"/>
      <c r="Z1356" s="334"/>
      <c r="AA1356" s="334"/>
      <c r="AB1356" s="334"/>
      <c r="AC1356" s="334"/>
      <c r="AD1356" s="334"/>
      <c r="AE1356" s="334"/>
      <c r="AF1356" s="334"/>
      <c r="AG1356" s="334"/>
      <c r="AH1356" s="334"/>
      <c r="AI1356" s="334"/>
      <c r="AJ1356" s="334"/>
      <c r="AK1356" s="334"/>
      <c r="AL1356" s="334"/>
      <c r="AM1356" s="334"/>
      <c r="AN1356" s="334"/>
      <c r="AO1356" s="334"/>
      <c r="AP1356" s="334"/>
      <c r="AQ1356" s="334"/>
      <c r="AR1356" s="334"/>
      <c r="AS1356" s="334"/>
      <c r="AT1356" s="335"/>
    </row>
    <row r="1357" spans="1:46" ht="21">
      <c r="A1357" s="617"/>
      <c r="B1357" s="618"/>
      <c r="C1357" s="621"/>
      <c r="D1357" s="621"/>
      <c r="E1357" s="623"/>
      <c r="F1357" s="621"/>
      <c r="G1357" s="620"/>
      <c r="H1357" s="621"/>
      <c r="I1357" s="621"/>
      <c r="J1357" s="625"/>
      <c r="K1357" s="333"/>
      <c r="L1357" s="334"/>
      <c r="M1357" s="334"/>
      <c r="N1357" s="334"/>
      <c r="O1357" s="334"/>
      <c r="P1357" s="334"/>
      <c r="Q1357" s="334"/>
      <c r="R1357" s="334"/>
      <c r="S1357" s="334"/>
      <c r="T1357" s="334"/>
      <c r="U1357" s="334"/>
      <c r="V1357" s="334"/>
      <c r="W1357" s="334"/>
      <c r="X1357" s="334"/>
      <c r="Y1357" s="334"/>
      <c r="Z1357" s="334"/>
      <c r="AA1357" s="334"/>
      <c r="AB1357" s="334"/>
      <c r="AC1357" s="334"/>
      <c r="AD1357" s="334"/>
      <c r="AE1357" s="334"/>
      <c r="AF1357" s="334"/>
      <c r="AG1357" s="334"/>
      <c r="AH1357" s="334"/>
      <c r="AI1357" s="334"/>
      <c r="AJ1357" s="334"/>
      <c r="AK1357" s="334"/>
      <c r="AL1357" s="334"/>
      <c r="AM1357" s="334"/>
      <c r="AN1357" s="334"/>
      <c r="AO1357" s="334"/>
      <c r="AP1357" s="334"/>
      <c r="AQ1357" s="334"/>
      <c r="AR1357" s="334"/>
      <c r="AS1357" s="334"/>
      <c r="AT1357" s="335"/>
    </row>
    <row r="1358" spans="1:46" ht="21">
      <c r="A1358" s="656"/>
      <c r="B1358" s="660"/>
      <c r="C1358" s="661"/>
      <c r="D1358" s="620"/>
      <c r="E1358" s="622"/>
      <c r="F1358" s="620"/>
      <c r="G1358" s="661"/>
      <c r="H1358" s="620"/>
      <c r="I1358" s="620"/>
      <c r="J1358" s="624"/>
      <c r="K1358" s="333"/>
      <c r="L1358" s="334"/>
      <c r="M1358" s="334"/>
      <c r="N1358" s="334"/>
      <c r="O1358" s="334"/>
      <c r="P1358" s="334"/>
      <c r="Q1358" s="334"/>
      <c r="R1358" s="334"/>
      <c r="S1358" s="334"/>
      <c r="T1358" s="334"/>
      <c r="U1358" s="334"/>
      <c r="V1358" s="334"/>
      <c r="W1358" s="334"/>
      <c r="X1358" s="334"/>
      <c r="Y1358" s="334"/>
      <c r="Z1358" s="334"/>
      <c r="AA1358" s="334"/>
      <c r="AB1358" s="334"/>
      <c r="AC1358" s="334"/>
      <c r="AD1358" s="334"/>
      <c r="AE1358" s="334"/>
      <c r="AF1358" s="334"/>
      <c r="AG1358" s="334"/>
      <c r="AH1358" s="334"/>
      <c r="AI1358" s="334"/>
      <c r="AJ1358" s="334"/>
      <c r="AK1358" s="334"/>
      <c r="AL1358" s="334"/>
      <c r="AM1358" s="334"/>
      <c r="AN1358" s="334"/>
      <c r="AO1358" s="334"/>
      <c r="AP1358" s="334"/>
      <c r="AQ1358" s="334"/>
      <c r="AR1358" s="334"/>
      <c r="AS1358" s="334"/>
      <c r="AT1358" s="335"/>
    </row>
    <row r="1359" spans="1:46" ht="21">
      <c r="A1359" s="617"/>
      <c r="B1359" s="618"/>
      <c r="C1359" s="620"/>
      <c r="D1359" s="621"/>
      <c r="E1359" s="623"/>
      <c r="F1359" s="621"/>
      <c r="G1359" s="620"/>
      <c r="H1359" s="621"/>
      <c r="I1359" s="621"/>
      <c r="J1359" s="625"/>
      <c r="K1359" s="333"/>
      <c r="L1359" s="334"/>
      <c r="M1359" s="334"/>
      <c r="N1359" s="334"/>
      <c r="O1359" s="334"/>
      <c r="P1359" s="334"/>
      <c r="Q1359" s="334"/>
      <c r="R1359" s="334"/>
      <c r="S1359" s="334"/>
      <c r="T1359" s="334"/>
      <c r="U1359" s="334"/>
      <c r="V1359" s="334"/>
      <c r="W1359" s="334"/>
      <c r="X1359" s="334"/>
      <c r="Y1359" s="334"/>
      <c r="Z1359" s="334"/>
      <c r="AA1359" s="334"/>
      <c r="AB1359" s="334"/>
      <c r="AC1359" s="334"/>
      <c r="AD1359" s="334"/>
      <c r="AE1359" s="334"/>
      <c r="AF1359" s="334"/>
      <c r="AG1359" s="334"/>
      <c r="AH1359" s="334"/>
      <c r="AI1359" s="334"/>
      <c r="AJ1359" s="334"/>
      <c r="AK1359" s="334"/>
      <c r="AL1359" s="334"/>
      <c r="AM1359" s="334"/>
      <c r="AN1359" s="334"/>
      <c r="AO1359" s="334"/>
      <c r="AP1359" s="334"/>
      <c r="AQ1359" s="334"/>
      <c r="AR1359" s="334"/>
      <c r="AS1359" s="334"/>
      <c r="AT1359" s="335"/>
    </row>
    <row r="1360" spans="1:46" ht="21">
      <c r="A1360" s="656"/>
      <c r="B1360" s="660"/>
      <c r="C1360" s="661"/>
      <c r="D1360" s="620"/>
      <c r="E1360" s="622"/>
      <c r="F1360" s="620"/>
      <c r="G1360" s="661"/>
      <c r="H1360" s="620"/>
      <c r="I1360" s="620"/>
      <c r="J1360" s="624"/>
      <c r="K1360" s="333"/>
      <c r="L1360" s="334"/>
      <c r="M1360" s="334"/>
      <c r="N1360" s="334"/>
      <c r="O1360" s="334"/>
      <c r="P1360" s="334"/>
      <c r="Q1360" s="334"/>
      <c r="R1360" s="334"/>
      <c r="S1360" s="334"/>
      <c r="T1360" s="334"/>
      <c r="U1360" s="334"/>
      <c r="V1360" s="334"/>
      <c r="W1360" s="334"/>
      <c r="X1360" s="334"/>
      <c r="Y1360" s="334"/>
      <c r="Z1360" s="334"/>
      <c r="AA1360" s="334"/>
      <c r="AB1360" s="334"/>
      <c r="AC1360" s="334"/>
      <c r="AD1360" s="334"/>
      <c r="AE1360" s="334"/>
      <c r="AF1360" s="334"/>
      <c r="AG1360" s="334"/>
      <c r="AH1360" s="334"/>
      <c r="AI1360" s="334"/>
      <c r="AJ1360" s="334"/>
      <c r="AK1360" s="334"/>
      <c r="AL1360" s="334"/>
      <c r="AM1360" s="334"/>
      <c r="AN1360" s="334"/>
      <c r="AO1360" s="334"/>
      <c r="AP1360" s="334"/>
      <c r="AQ1360" s="334"/>
      <c r="AR1360" s="334"/>
      <c r="AS1360" s="334"/>
      <c r="AT1360" s="335"/>
    </row>
    <row r="1361" spans="1:46" ht="21">
      <c r="A1361" s="617"/>
      <c r="B1361" s="618"/>
      <c r="C1361" s="620"/>
      <c r="D1361" s="621"/>
      <c r="E1361" s="623"/>
      <c r="F1361" s="621"/>
      <c r="G1361" s="620"/>
      <c r="H1361" s="621"/>
      <c r="I1361" s="621"/>
      <c r="J1361" s="625"/>
      <c r="K1361" s="333"/>
      <c r="L1361" s="334"/>
      <c r="M1361" s="334"/>
      <c r="N1361" s="334"/>
      <c r="O1361" s="334"/>
      <c r="P1361" s="334"/>
      <c r="Q1361" s="334"/>
      <c r="R1361" s="334"/>
      <c r="S1361" s="334"/>
      <c r="T1361" s="334"/>
      <c r="U1361" s="334"/>
      <c r="V1361" s="334"/>
      <c r="W1361" s="334"/>
      <c r="X1361" s="334"/>
      <c r="Y1361" s="334"/>
      <c r="Z1361" s="334"/>
      <c r="AA1361" s="334"/>
      <c r="AB1361" s="334"/>
      <c r="AC1361" s="334"/>
      <c r="AD1361" s="334"/>
      <c r="AE1361" s="334"/>
      <c r="AF1361" s="334"/>
      <c r="AG1361" s="334"/>
      <c r="AH1361" s="334"/>
      <c r="AI1361" s="334"/>
      <c r="AJ1361" s="334"/>
      <c r="AK1361" s="334"/>
      <c r="AL1361" s="334"/>
      <c r="AM1361" s="334"/>
      <c r="AN1361" s="334"/>
      <c r="AO1361" s="334"/>
      <c r="AP1361" s="334"/>
      <c r="AQ1361" s="334"/>
      <c r="AR1361" s="334"/>
      <c r="AS1361" s="334"/>
      <c r="AT1361" s="335"/>
    </row>
    <row r="1362" spans="1:46" ht="21">
      <c r="A1362" s="283"/>
      <c r="B1362" s="225"/>
      <c r="C1362" s="225"/>
      <c r="D1362" s="225"/>
      <c r="E1362" s="226" t="s">
        <v>121</v>
      </c>
      <c r="F1362" s="227">
        <v>2</v>
      </c>
      <c r="G1362" s="228" t="s">
        <v>122</v>
      </c>
      <c r="H1362" s="229"/>
      <c r="I1362" s="230" t="s">
        <v>64</v>
      </c>
      <c r="J1362" s="231">
        <f>ROUND(SUM(J1356:J1359),F1362)</f>
        <v>12</v>
      </c>
      <c r="K1362" s="336"/>
      <c r="L1362" s="337"/>
      <c r="M1362" s="337"/>
      <c r="N1362" s="337"/>
      <c r="O1362" s="337"/>
      <c r="P1362" s="337"/>
      <c r="Q1362" s="334"/>
      <c r="R1362" s="334"/>
      <c r="S1362" s="334"/>
      <c r="T1362" s="334"/>
      <c r="U1362" s="334"/>
      <c r="V1362" s="334"/>
      <c r="W1362" s="334"/>
      <c r="X1362" s="334"/>
      <c r="Y1362" s="334"/>
      <c r="Z1362" s="334"/>
      <c r="AA1362" s="334"/>
      <c r="AB1362" s="334"/>
      <c r="AC1362" s="334"/>
      <c r="AD1362" s="334"/>
      <c r="AE1362" s="334"/>
      <c r="AF1362" s="334"/>
      <c r="AG1362" s="334"/>
      <c r="AH1362" s="334"/>
      <c r="AI1362" s="334"/>
      <c r="AJ1362" s="334"/>
      <c r="AK1362" s="334"/>
      <c r="AL1362" s="334"/>
      <c r="AM1362" s="334"/>
      <c r="AN1362" s="334"/>
      <c r="AO1362" s="334"/>
      <c r="AP1362" s="334"/>
      <c r="AQ1362" s="334"/>
      <c r="AR1362" s="334"/>
      <c r="AS1362" s="334"/>
      <c r="AT1362" s="335"/>
    </row>
    <row r="1363" spans="1:46" ht="21">
      <c r="A1363" s="284"/>
      <c r="B1363" s="233"/>
      <c r="C1363" s="233"/>
      <c r="D1363" s="233"/>
      <c r="E1363" s="233"/>
      <c r="F1363" s="233"/>
      <c r="G1363" s="233"/>
      <c r="H1363" s="233"/>
      <c r="I1363" s="234"/>
      <c r="J1363" s="233"/>
      <c r="K1363" s="329"/>
      <c r="L1363" s="339"/>
      <c r="M1363" s="339"/>
      <c r="N1363" s="339"/>
      <c r="O1363" s="339"/>
      <c r="P1363" s="339"/>
      <c r="Q1363" s="340"/>
      <c r="R1363" s="340"/>
      <c r="S1363" s="340"/>
      <c r="T1363" s="340"/>
      <c r="U1363" s="340"/>
      <c r="V1363" s="340"/>
      <c r="W1363" s="340"/>
      <c r="X1363" s="340"/>
      <c r="Y1363" s="340"/>
      <c r="Z1363" s="340"/>
      <c r="AA1363" s="340"/>
      <c r="AB1363" s="340"/>
      <c r="AC1363" s="340"/>
      <c r="AD1363" s="340"/>
      <c r="AE1363" s="340"/>
      <c r="AF1363" s="340"/>
      <c r="AG1363" s="340"/>
      <c r="AH1363" s="340"/>
      <c r="AI1363" s="340"/>
      <c r="AJ1363" s="340"/>
      <c r="AK1363" s="340"/>
      <c r="AL1363" s="340"/>
      <c r="AM1363" s="340"/>
      <c r="AN1363" s="340"/>
      <c r="AO1363" s="340"/>
      <c r="AP1363" s="340"/>
      <c r="AQ1363" s="340"/>
      <c r="AR1363" s="340"/>
      <c r="AS1363" s="340"/>
      <c r="AT1363" s="341"/>
    </row>
    <row r="1364" spans="1:46" ht="21">
      <c r="A1364" s="603"/>
      <c r="B1364" s="604"/>
      <c r="C1364" s="604"/>
      <c r="D1364" s="604"/>
      <c r="E1364" s="604"/>
      <c r="F1364" s="604"/>
      <c r="G1364" s="604"/>
      <c r="H1364" s="604"/>
      <c r="I1364" s="604"/>
      <c r="J1364" s="235"/>
      <c r="K1364" s="329"/>
      <c r="L1364" s="339"/>
      <c r="M1364" s="339"/>
      <c r="N1364" s="339"/>
      <c r="O1364" s="339"/>
      <c r="P1364" s="339"/>
      <c r="Q1364" s="340"/>
      <c r="R1364" s="340"/>
      <c r="S1364" s="340"/>
      <c r="T1364" s="340"/>
      <c r="U1364" s="340"/>
      <c r="V1364" s="340"/>
      <c r="W1364" s="340"/>
      <c r="X1364" s="340"/>
      <c r="Y1364" s="340"/>
      <c r="Z1364" s="340"/>
      <c r="AA1364" s="340"/>
      <c r="AB1364" s="340"/>
      <c r="AC1364" s="340"/>
      <c r="AD1364" s="340"/>
      <c r="AE1364" s="340"/>
      <c r="AF1364" s="340"/>
      <c r="AG1364" s="340"/>
      <c r="AH1364" s="340"/>
      <c r="AI1364" s="340"/>
      <c r="AJ1364" s="340"/>
      <c r="AK1364" s="340"/>
      <c r="AL1364" s="340"/>
      <c r="AM1364" s="340"/>
      <c r="AN1364" s="340"/>
      <c r="AO1364" s="340"/>
      <c r="AP1364" s="340"/>
      <c r="AQ1364" s="340"/>
      <c r="AR1364" s="340"/>
      <c r="AS1364" s="340"/>
      <c r="AT1364" s="341"/>
    </row>
    <row r="1365" spans="1:46" ht="42">
      <c r="A1365" s="285" t="s">
        <v>123</v>
      </c>
      <c r="B1365" s="605"/>
      <c r="C1365" s="605"/>
      <c r="D1365" s="605"/>
      <c r="E1365" s="605"/>
      <c r="F1365" s="605"/>
      <c r="G1365" s="605"/>
      <c r="H1365" s="605"/>
      <c r="I1365" s="605"/>
      <c r="J1365" s="605"/>
      <c r="K1365" s="605"/>
      <c r="L1365" s="605"/>
      <c r="M1365" s="605"/>
      <c r="N1365" s="605"/>
      <c r="O1365" s="605"/>
      <c r="P1365" s="605"/>
      <c r="Q1365" s="605"/>
      <c r="R1365" s="605"/>
      <c r="S1365" s="605"/>
      <c r="T1365" s="605"/>
      <c r="U1365" s="605"/>
      <c r="V1365" s="605"/>
      <c r="W1365" s="605"/>
      <c r="X1365" s="605"/>
      <c r="Y1365" s="605"/>
      <c r="Z1365" s="605"/>
      <c r="AA1365" s="605"/>
      <c r="AB1365" s="605"/>
      <c r="AC1365" s="605"/>
      <c r="AD1365" s="605"/>
      <c r="AE1365" s="605"/>
      <c r="AF1365" s="605"/>
      <c r="AG1365" s="605"/>
      <c r="AH1365" s="605"/>
      <c r="AI1365" s="605"/>
      <c r="AJ1365" s="605"/>
      <c r="AK1365" s="605"/>
      <c r="AL1365" s="605"/>
      <c r="AM1365" s="605"/>
      <c r="AN1365" s="605"/>
      <c r="AO1365" s="605"/>
      <c r="AP1365" s="605"/>
      <c r="AQ1365" s="605"/>
      <c r="AR1365" s="605"/>
      <c r="AS1365" s="605"/>
      <c r="AT1365" s="237"/>
    </row>
    <row r="1366" spans="1:46" ht="21">
      <c r="A1366" s="286"/>
      <c r="B1366" s="606"/>
      <c r="C1366" s="606"/>
      <c r="D1366" s="606"/>
      <c r="E1366" s="606"/>
      <c r="F1366" s="606"/>
      <c r="G1366" s="606"/>
      <c r="H1366" s="606"/>
      <c r="I1366" s="606"/>
      <c r="J1366" s="606"/>
      <c r="K1366" s="606"/>
      <c r="L1366" s="606"/>
      <c r="M1366" s="606"/>
      <c r="N1366" s="606"/>
      <c r="O1366" s="606"/>
      <c r="P1366" s="606"/>
      <c r="Q1366" s="606"/>
      <c r="R1366" s="606"/>
      <c r="S1366" s="606"/>
      <c r="T1366" s="606"/>
      <c r="U1366" s="606"/>
      <c r="V1366" s="606"/>
      <c r="W1366" s="606"/>
      <c r="X1366" s="606"/>
      <c r="Y1366" s="606"/>
      <c r="Z1366" s="606"/>
      <c r="AA1366" s="606"/>
      <c r="AB1366" s="606"/>
      <c r="AC1366" s="606"/>
      <c r="AD1366" s="606"/>
      <c r="AE1366" s="606"/>
      <c r="AF1366" s="606"/>
      <c r="AG1366" s="606"/>
      <c r="AH1366" s="606"/>
      <c r="AI1366" s="606"/>
      <c r="AJ1366" s="606"/>
      <c r="AK1366" s="606"/>
      <c r="AL1366" s="606"/>
      <c r="AM1366" s="606"/>
      <c r="AN1366" s="606"/>
      <c r="AO1366" s="606"/>
      <c r="AP1366" s="606"/>
      <c r="AQ1366" s="606"/>
      <c r="AR1366" s="606"/>
      <c r="AS1366" s="606"/>
      <c r="AT1366" s="239"/>
    </row>
    <row r="1367" spans="1:46" ht="21">
      <c r="A1367" s="287"/>
      <c r="B1367" s="607"/>
      <c r="C1367" s="607"/>
      <c r="D1367" s="607"/>
      <c r="E1367" s="607"/>
      <c r="F1367" s="607"/>
      <c r="G1367" s="607"/>
      <c r="H1367" s="607"/>
      <c r="I1367" s="607"/>
      <c r="J1367" s="607"/>
      <c r="K1367" s="607"/>
      <c r="L1367" s="607"/>
      <c r="M1367" s="607"/>
      <c r="N1367" s="607"/>
      <c r="O1367" s="607"/>
      <c r="P1367" s="607"/>
      <c r="Q1367" s="607"/>
      <c r="R1367" s="607"/>
      <c r="S1367" s="607"/>
      <c r="T1367" s="607"/>
      <c r="U1367" s="607"/>
      <c r="V1367" s="607"/>
      <c r="W1367" s="607"/>
      <c r="X1367" s="607"/>
      <c r="Y1367" s="607"/>
      <c r="Z1367" s="607"/>
      <c r="AA1367" s="607"/>
      <c r="AB1367" s="607"/>
      <c r="AC1367" s="607"/>
      <c r="AD1367" s="607"/>
      <c r="AE1367" s="241"/>
      <c r="AF1367" s="608" t="str">
        <f t="shared" ref="AF1367" si="88">"Item    " &amp; C1350 &amp; "    Página   1   de   1  "</f>
        <v xml:space="preserve">Item    10,6    Página   1   de   1  </v>
      </c>
      <c r="AG1367" s="609"/>
      <c r="AH1367" s="609"/>
      <c r="AI1367" s="609"/>
      <c r="AJ1367" s="609"/>
      <c r="AK1367" s="609"/>
      <c r="AL1367" s="609"/>
      <c r="AM1367" s="609"/>
      <c r="AN1367" s="609"/>
      <c r="AO1367" s="609"/>
      <c r="AP1367" s="609"/>
      <c r="AQ1367" s="609"/>
      <c r="AR1367" s="609"/>
      <c r="AS1367" s="609"/>
      <c r="AT1367" s="609"/>
    </row>
    <row r="1368" spans="1:46" ht="21">
      <c r="A1368" s="233"/>
      <c r="B1368" s="233"/>
      <c r="C1368" s="233"/>
      <c r="D1368" s="233"/>
      <c r="E1368" s="610" t="s">
        <v>75</v>
      </c>
      <c r="F1368" s="610"/>
      <c r="G1368" s="233"/>
      <c r="H1368" s="242"/>
      <c r="I1368" s="233"/>
      <c r="J1368" s="233"/>
      <c r="K1368" s="233"/>
      <c r="L1368" s="233"/>
      <c r="M1368" s="233"/>
      <c r="N1368" s="233"/>
      <c r="O1368" s="233"/>
      <c r="P1368" s="233"/>
      <c r="Q1368" s="233"/>
      <c r="R1368" s="233"/>
      <c r="S1368" s="233"/>
      <c r="T1368" s="233"/>
      <c r="U1368" s="233"/>
      <c r="V1368" s="233"/>
      <c r="W1368" s="233"/>
      <c r="X1368" s="233"/>
      <c r="Y1368" s="233"/>
      <c r="Z1368" s="233"/>
      <c r="AA1368" s="233"/>
      <c r="AB1368" s="233"/>
      <c r="AC1368" s="233"/>
      <c r="AD1368" s="233"/>
      <c r="AE1368" s="233"/>
      <c r="AF1368" s="233"/>
      <c r="AG1368" s="233"/>
      <c r="AH1368" s="233"/>
      <c r="AI1368" s="233"/>
      <c r="AJ1368" s="233"/>
      <c r="AK1368" s="242"/>
      <c r="AL1368" s="242"/>
      <c r="AM1368" s="242"/>
      <c r="AN1368" s="242"/>
      <c r="AO1368" s="242"/>
      <c r="AP1368" s="242"/>
      <c r="AQ1368" s="242"/>
      <c r="AR1368" s="242"/>
      <c r="AS1368" s="242"/>
      <c r="AT1368" s="242"/>
    </row>
    <row r="1369" spans="1:46" ht="21">
      <c r="A1369" s="233"/>
      <c r="B1369" s="233"/>
      <c r="C1369" s="233"/>
      <c r="D1369" s="233"/>
      <c r="E1369" s="233"/>
      <c r="F1369" s="233"/>
      <c r="G1369" s="233"/>
      <c r="H1369" s="242"/>
      <c r="I1369" s="233"/>
      <c r="J1369" s="233"/>
      <c r="K1369" s="233"/>
      <c r="L1369" s="233"/>
      <c r="M1369" s="233"/>
      <c r="N1369" s="233"/>
      <c r="O1369" s="233"/>
      <c r="P1369" s="233"/>
      <c r="Q1369" s="233"/>
      <c r="R1369" s="233"/>
      <c r="S1369" s="233"/>
      <c r="T1369" s="233"/>
      <c r="U1369" s="233"/>
      <c r="V1369" s="233"/>
      <c r="W1369" s="233"/>
      <c r="X1369" s="233"/>
      <c r="Y1369" s="233"/>
      <c r="Z1369" s="233"/>
      <c r="AA1369" s="233"/>
      <c r="AB1369" s="233"/>
      <c r="AC1369" s="233"/>
      <c r="AD1369" s="233"/>
      <c r="AE1369" s="233"/>
      <c r="AF1369" s="233"/>
      <c r="AG1369" s="233"/>
      <c r="AH1369" s="233"/>
      <c r="AI1369" s="233"/>
      <c r="AJ1369" s="233"/>
      <c r="AK1369" s="242"/>
      <c r="AL1369" s="242"/>
      <c r="AM1369" s="242"/>
      <c r="AN1369" s="242"/>
      <c r="AO1369" s="242"/>
      <c r="AP1369" s="242"/>
      <c r="AQ1369" s="242"/>
      <c r="AR1369" s="242"/>
      <c r="AS1369" s="242"/>
      <c r="AT1369" s="242"/>
    </row>
    <row r="1370" spans="1:46" ht="21">
      <c r="A1370" s="233"/>
      <c r="B1370" s="233"/>
      <c r="C1370" s="233"/>
      <c r="D1370" s="233"/>
      <c r="E1370" s="233"/>
      <c r="F1370" s="233"/>
      <c r="G1370" s="233"/>
      <c r="H1370" s="242"/>
      <c r="I1370" s="233"/>
      <c r="J1370" s="233"/>
      <c r="K1370" s="233"/>
      <c r="L1370" s="233"/>
      <c r="M1370" s="233"/>
      <c r="N1370" s="233"/>
      <c r="O1370" s="233"/>
      <c r="P1370" s="233"/>
      <c r="Q1370" s="233"/>
      <c r="R1370" s="233"/>
      <c r="S1370" s="233"/>
      <c r="T1370" s="233"/>
      <c r="U1370" s="233"/>
      <c r="V1370" s="233"/>
      <c r="W1370" s="233"/>
      <c r="X1370" s="233"/>
      <c r="Y1370" s="233"/>
      <c r="Z1370" s="233"/>
      <c r="AA1370" s="233"/>
      <c r="AB1370" s="233"/>
      <c r="AC1370" s="233"/>
      <c r="AD1370" s="233"/>
      <c r="AE1370" s="233"/>
      <c r="AF1370" s="233"/>
      <c r="AG1370" s="233"/>
      <c r="AH1370" s="233"/>
      <c r="AI1370" s="233"/>
      <c r="AJ1370" s="233"/>
      <c r="AK1370" s="242"/>
      <c r="AL1370" s="242"/>
      <c r="AM1370" s="242"/>
      <c r="AN1370" s="242"/>
      <c r="AO1370" s="242"/>
      <c r="AP1370" s="242"/>
      <c r="AQ1370" s="242"/>
      <c r="AR1370" s="242"/>
      <c r="AS1370" s="242"/>
      <c r="AT1370" s="242"/>
    </row>
    <row r="1371" spans="1:46" ht="21">
      <c r="A1371" s="244"/>
      <c r="B1371" s="244"/>
      <c r="C1371" s="245"/>
      <c r="D1371" s="246"/>
      <c r="E1371" s="247"/>
      <c r="F1371" s="248"/>
      <c r="G1371" s="248"/>
      <c r="H1371" s="249"/>
      <c r="I1371" s="248"/>
      <c r="J1371" s="244"/>
      <c r="K1371" s="244"/>
      <c r="L1371" s="244"/>
      <c r="M1371" s="244"/>
      <c r="N1371" s="244"/>
      <c r="O1371" s="244"/>
      <c r="P1371" s="244"/>
      <c r="Q1371" s="244"/>
      <c r="R1371" s="244"/>
      <c r="S1371" s="244"/>
      <c r="T1371" s="244"/>
      <c r="U1371" s="244"/>
      <c r="V1371" s="244"/>
      <c r="W1371" s="244"/>
      <c r="X1371" s="244"/>
      <c r="Y1371" s="244"/>
      <c r="Z1371" s="244"/>
      <c r="AA1371" s="244"/>
      <c r="AB1371" s="244"/>
      <c r="AC1371" s="244"/>
      <c r="AD1371" s="244"/>
      <c r="AE1371" s="244"/>
      <c r="AF1371" s="244"/>
      <c r="AG1371" s="244"/>
      <c r="AH1371" s="244"/>
      <c r="AI1371" s="244"/>
      <c r="AJ1371" s="244"/>
      <c r="AK1371" s="250"/>
      <c r="AL1371" s="250"/>
      <c r="AM1371" s="250"/>
      <c r="AN1371" s="250"/>
      <c r="AO1371" s="250"/>
      <c r="AP1371" s="250"/>
      <c r="AQ1371" s="250"/>
      <c r="AR1371" s="250"/>
      <c r="AS1371" s="250"/>
      <c r="AT1371" s="250"/>
    </row>
    <row r="1372" spans="1:46" ht="21">
      <c r="A1372" s="244"/>
      <c r="B1372" s="611"/>
      <c r="C1372" s="611"/>
      <c r="D1372" s="611"/>
      <c r="E1372" s="251"/>
      <c r="F1372" s="659" t="str">
        <f>+F1345</f>
        <v>ARQ. ANTONIO RUIZ TOVAR</v>
      </c>
      <c r="G1372" s="659"/>
      <c r="H1372" s="659"/>
      <c r="I1372" s="659"/>
      <c r="J1372" s="252"/>
      <c r="K1372" s="252"/>
      <c r="L1372" s="252"/>
      <c r="M1372" s="252"/>
      <c r="N1372" s="252"/>
      <c r="O1372" s="252"/>
      <c r="P1372" s="252"/>
      <c r="Q1372" s="252"/>
      <c r="R1372" s="252"/>
      <c r="S1372" s="252"/>
      <c r="T1372" s="252"/>
      <c r="U1372" s="252"/>
      <c r="V1372" s="252"/>
      <c r="W1372" s="252"/>
      <c r="X1372" s="252"/>
      <c r="Y1372" s="252"/>
      <c r="Z1372" s="244"/>
      <c r="AA1372" s="244"/>
      <c r="AB1372" s="244"/>
      <c r="AC1372" s="244"/>
      <c r="AD1372" s="244"/>
      <c r="AE1372" s="244"/>
      <c r="AF1372" s="244"/>
      <c r="AG1372" s="244"/>
      <c r="AH1372" s="244"/>
      <c r="AI1372" s="244"/>
      <c r="AJ1372" s="244"/>
      <c r="AK1372" s="244"/>
      <c r="AL1372" s="244"/>
      <c r="AM1372" s="244"/>
      <c r="AN1372" s="244"/>
      <c r="AO1372" s="244"/>
      <c r="AP1372" s="244"/>
      <c r="AQ1372" s="244"/>
      <c r="AR1372" s="244"/>
      <c r="AS1372" s="244"/>
      <c r="AT1372" s="244"/>
    </row>
    <row r="1373" spans="1:46" ht="21.6" thickBot="1">
      <c r="A1373" s="288"/>
      <c r="B1373" s="613"/>
      <c r="C1373" s="613"/>
      <c r="D1373" s="613"/>
      <c r="E1373" s="613"/>
      <c r="F1373" s="614" t="str">
        <f>+F1346</f>
        <v>PROFESIONAL UNIVERSITARIO</v>
      </c>
      <c r="G1373" s="614"/>
      <c r="H1373" s="614"/>
      <c r="I1373" s="614"/>
      <c r="J1373" s="289"/>
      <c r="K1373" s="289"/>
      <c r="L1373" s="289"/>
      <c r="M1373" s="289"/>
      <c r="N1373" s="289"/>
      <c r="O1373" s="289"/>
      <c r="P1373" s="289"/>
      <c r="Q1373" s="289"/>
      <c r="R1373" s="289"/>
      <c r="S1373" s="289"/>
      <c r="T1373" s="289"/>
      <c r="U1373" s="289"/>
      <c r="V1373" s="289"/>
      <c r="W1373" s="289"/>
      <c r="X1373" s="289"/>
      <c r="Y1373" s="289"/>
      <c r="Z1373" s="288"/>
      <c r="AA1373" s="288"/>
      <c r="AB1373" s="288"/>
      <c r="AC1373" s="288"/>
      <c r="AD1373" s="288"/>
      <c r="AE1373" s="288"/>
      <c r="AF1373" s="288"/>
      <c r="AG1373" s="288"/>
      <c r="AH1373" s="288"/>
      <c r="AI1373" s="288"/>
      <c r="AJ1373" s="288"/>
      <c r="AK1373" s="288"/>
      <c r="AL1373" s="288"/>
      <c r="AM1373" s="288"/>
      <c r="AN1373" s="288"/>
      <c r="AO1373" s="288"/>
      <c r="AP1373" s="288"/>
      <c r="AQ1373" s="288"/>
      <c r="AR1373" s="288"/>
      <c r="AS1373" s="288"/>
      <c r="AT1373" s="288"/>
    </row>
    <row r="1374" spans="1:46" ht="15.6" thickTop="1" thickBot="1"/>
    <row r="1375" spans="1:46" ht="21.6" thickTop="1">
      <c r="A1375" s="272" t="s">
        <v>107</v>
      </c>
      <c r="B1375" s="273"/>
      <c r="C1375" s="274"/>
      <c r="D1375" s="275"/>
      <c r="E1375" s="276"/>
      <c r="F1375" s="276"/>
      <c r="G1375" s="277"/>
      <c r="H1375" s="278"/>
      <c r="I1375" s="277"/>
      <c r="J1375" s="279"/>
      <c r="K1375" s="279"/>
      <c r="L1375" s="279"/>
      <c r="M1375" s="279"/>
      <c r="N1375" s="279"/>
      <c r="O1375" s="279"/>
      <c r="P1375" s="279"/>
      <c r="Q1375" s="279"/>
      <c r="R1375" s="279"/>
      <c r="S1375" s="279"/>
      <c r="T1375" s="279"/>
      <c r="U1375" s="279"/>
      <c r="V1375" s="279"/>
      <c r="W1375" s="279"/>
      <c r="X1375" s="279"/>
      <c r="Y1375" s="279"/>
      <c r="Z1375" s="277"/>
      <c r="AA1375" s="277"/>
      <c r="AB1375" s="277"/>
      <c r="AC1375" s="277"/>
      <c r="AD1375" s="277"/>
      <c r="AE1375" s="277"/>
      <c r="AF1375" s="277"/>
      <c r="AG1375" s="277"/>
      <c r="AH1375" s="277"/>
      <c r="AI1375" s="277"/>
      <c r="AJ1375" s="277"/>
      <c r="AK1375" s="277"/>
      <c r="AL1375" s="277"/>
      <c r="AM1375" s="277"/>
      <c r="AN1375" s="277"/>
      <c r="AO1375" s="277"/>
      <c r="AP1375" s="277"/>
      <c r="AQ1375" s="277"/>
      <c r="AR1375" s="277"/>
      <c r="AS1375" s="277"/>
      <c r="AT1375" s="277"/>
    </row>
    <row r="1376" spans="1:46" ht="21">
      <c r="A1376" s="640" t="s">
        <v>109</v>
      </c>
      <c r="B1376" s="640"/>
      <c r="C1376" s="641" t="str">
        <f>+'PRESUPUESTO GENERAL'!B65</f>
        <v>INSTALACIONES SANITARIAS</v>
      </c>
      <c r="D1376" s="642"/>
      <c r="E1376" s="643"/>
      <c r="F1376" s="643"/>
      <c r="G1376" s="643"/>
      <c r="H1376" s="643"/>
      <c r="I1376" s="643"/>
      <c r="J1376" s="643"/>
      <c r="K1376" s="643"/>
      <c r="L1376" s="643"/>
      <c r="M1376" s="643"/>
      <c r="N1376" s="643"/>
      <c r="O1376" s="643"/>
      <c r="P1376" s="643"/>
      <c r="Q1376" s="643"/>
      <c r="R1376" s="643"/>
      <c r="S1376" s="643"/>
      <c r="T1376" s="643"/>
      <c r="U1376" s="643"/>
      <c r="V1376" s="643"/>
      <c r="W1376" s="643"/>
      <c r="X1376" s="643"/>
      <c r="Y1376" s="643"/>
      <c r="Z1376" s="643"/>
      <c r="AA1376" s="643"/>
      <c r="AB1376" s="643"/>
      <c r="AC1376" s="643"/>
      <c r="AD1376" s="643"/>
      <c r="AE1376" s="643"/>
      <c r="AF1376" s="644"/>
      <c r="AG1376" s="645" t="s">
        <v>8</v>
      </c>
      <c r="AH1376" s="646"/>
      <c r="AI1376" s="646"/>
      <c r="AJ1376" s="646"/>
      <c r="AK1376" s="646"/>
      <c r="AL1376" s="646"/>
      <c r="AM1376" s="647"/>
      <c r="AN1376" s="648" t="s">
        <v>2</v>
      </c>
      <c r="AO1376" s="649"/>
      <c r="AP1376" s="649"/>
      <c r="AQ1376" s="649"/>
      <c r="AR1376" s="649"/>
      <c r="AS1376" s="649"/>
      <c r="AT1376" s="650"/>
    </row>
    <row r="1377" spans="1:46" ht="21">
      <c r="A1377" s="651" t="s">
        <v>110</v>
      </c>
      <c r="B1377" s="651"/>
      <c r="C1377" s="211">
        <f>+'PRESUPUESTO GENERAL'!A72</f>
        <v>10.7</v>
      </c>
      <c r="D1377" s="652" t="str">
        <f>+'PRESUPUESTO GENERAL'!B72</f>
        <v>Kit de movilidad reducida</v>
      </c>
      <c r="E1377" s="653"/>
      <c r="F1377" s="653"/>
      <c r="G1377" s="653"/>
      <c r="H1377" s="653"/>
      <c r="I1377" s="653"/>
      <c r="J1377" s="653"/>
      <c r="K1377" s="653"/>
      <c r="L1377" s="653"/>
      <c r="M1377" s="653"/>
      <c r="N1377" s="653"/>
      <c r="O1377" s="653"/>
      <c r="P1377" s="653"/>
      <c r="Q1377" s="653"/>
      <c r="R1377" s="653"/>
      <c r="S1377" s="653"/>
      <c r="T1377" s="653"/>
      <c r="U1377" s="653"/>
      <c r="V1377" s="653"/>
      <c r="W1377" s="653"/>
      <c r="X1377" s="653"/>
      <c r="Y1377" s="653"/>
      <c r="Z1377" s="653"/>
      <c r="AA1377" s="653"/>
      <c r="AB1377" s="653"/>
      <c r="AC1377" s="653"/>
      <c r="AD1377" s="653"/>
      <c r="AE1377" s="653"/>
      <c r="AF1377" s="654"/>
      <c r="AG1377" s="645" t="s">
        <v>111</v>
      </c>
      <c r="AH1377" s="646"/>
      <c r="AI1377" s="646"/>
      <c r="AJ1377" s="646"/>
      <c r="AK1377" s="646"/>
      <c r="AL1377" s="646"/>
      <c r="AM1377" s="647"/>
      <c r="AN1377" s="655">
        <f>+J1389</f>
        <v>1</v>
      </c>
      <c r="AO1377" s="649"/>
      <c r="AP1377" s="649"/>
      <c r="AQ1377" s="649"/>
      <c r="AR1377" s="649"/>
      <c r="AS1377" s="649"/>
      <c r="AT1377" s="650"/>
    </row>
    <row r="1378" spans="1:46" ht="21">
      <c r="A1378" s="213"/>
      <c r="B1378" s="213"/>
      <c r="C1378" s="213"/>
      <c r="D1378" s="213"/>
      <c r="E1378" s="213"/>
      <c r="F1378" s="213"/>
      <c r="G1378" s="213"/>
      <c r="H1378" s="214"/>
      <c r="I1378" s="213"/>
      <c r="J1378" s="213"/>
      <c r="K1378" s="627"/>
      <c r="L1378" s="627"/>
      <c r="M1378" s="627"/>
      <c r="N1378" s="627"/>
      <c r="O1378" s="627"/>
      <c r="P1378" s="627"/>
      <c r="Q1378" s="627"/>
      <c r="R1378" s="627"/>
      <c r="S1378" s="627"/>
      <c r="T1378" s="627"/>
      <c r="U1378" s="627"/>
      <c r="V1378" s="627"/>
      <c r="W1378" s="627"/>
      <c r="X1378" s="627"/>
      <c r="Y1378" s="627"/>
      <c r="Z1378" s="627"/>
      <c r="AA1378" s="628"/>
      <c r="AB1378" s="627"/>
      <c r="AC1378" s="627"/>
      <c r="AD1378" s="627"/>
      <c r="AE1378" s="627"/>
      <c r="AF1378" s="627"/>
      <c r="AG1378" s="627"/>
      <c r="AH1378" s="627"/>
      <c r="AI1378" s="627"/>
      <c r="AJ1378" s="627"/>
      <c r="AK1378" s="627"/>
      <c r="AL1378" s="627"/>
      <c r="AM1378" s="627"/>
      <c r="AN1378" s="627"/>
      <c r="AO1378" s="627"/>
      <c r="AP1378" s="627"/>
      <c r="AQ1378" s="627"/>
      <c r="AR1378" s="627"/>
      <c r="AS1378" s="627"/>
      <c r="AT1378" s="627"/>
    </row>
    <row r="1379" spans="1:46" ht="21">
      <c r="A1379" s="629" t="s">
        <v>112</v>
      </c>
      <c r="B1379" s="610"/>
      <c r="C1379" s="630" t="s">
        <v>113</v>
      </c>
      <c r="D1379" s="630"/>
      <c r="E1379" s="630"/>
      <c r="F1379" s="630"/>
      <c r="G1379" s="630" t="s">
        <v>114</v>
      </c>
      <c r="H1379" s="631" t="s">
        <v>115</v>
      </c>
      <c r="I1379" s="630" t="s">
        <v>116</v>
      </c>
      <c r="J1379" s="630" t="s">
        <v>64</v>
      </c>
      <c r="K1379" s="633"/>
      <c r="L1379" s="633"/>
      <c r="M1379" s="633"/>
      <c r="N1379" s="633"/>
      <c r="O1379" s="633"/>
      <c r="P1379" s="633"/>
      <c r="Q1379" s="633"/>
      <c r="R1379" s="633"/>
      <c r="S1379" s="633"/>
      <c r="T1379" s="633"/>
      <c r="U1379" s="633"/>
      <c r="V1379" s="633"/>
      <c r="W1379" s="633"/>
      <c r="X1379" s="633"/>
      <c r="Y1379" s="633"/>
      <c r="Z1379" s="633"/>
      <c r="AA1379" s="633"/>
      <c r="AB1379" s="633"/>
      <c r="AC1379" s="633"/>
      <c r="AD1379" s="633"/>
      <c r="AE1379" s="633"/>
      <c r="AF1379" s="633"/>
      <c r="AG1379" s="633"/>
      <c r="AH1379" s="633"/>
      <c r="AI1379" s="633"/>
      <c r="AJ1379" s="633"/>
      <c r="AK1379" s="633"/>
      <c r="AL1379" s="633"/>
      <c r="AM1379" s="633"/>
      <c r="AN1379" s="633"/>
      <c r="AO1379" s="633"/>
      <c r="AP1379" s="633"/>
      <c r="AQ1379" s="633"/>
      <c r="AR1379" s="633"/>
      <c r="AS1379" s="633"/>
      <c r="AT1379" s="633"/>
    </row>
    <row r="1380" spans="1:46" ht="21">
      <c r="A1380" s="603"/>
      <c r="B1380" s="604"/>
      <c r="C1380" s="215" t="s">
        <v>117</v>
      </c>
      <c r="D1380" s="215" t="s">
        <v>118</v>
      </c>
      <c r="E1380" s="215" t="s">
        <v>119</v>
      </c>
      <c r="F1380" s="215" t="s">
        <v>120</v>
      </c>
      <c r="G1380" s="630"/>
      <c r="H1380" s="632"/>
      <c r="I1380" s="630"/>
      <c r="J1380" s="630"/>
      <c r="K1380" s="633"/>
      <c r="L1380" s="633"/>
      <c r="M1380" s="633"/>
      <c r="N1380" s="633"/>
      <c r="O1380" s="633"/>
      <c r="P1380" s="633"/>
      <c r="Q1380" s="633"/>
      <c r="R1380" s="633"/>
      <c r="S1380" s="633"/>
      <c r="T1380" s="633"/>
      <c r="U1380" s="633"/>
      <c r="V1380" s="633"/>
      <c r="W1380" s="633"/>
      <c r="X1380" s="633"/>
      <c r="Y1380" s="633"/>
      <c r="Z1380" s="633"/>
      <c r="AA1380" s="633"/>
      <c r="AB1380" s="633"/>
      <c r="AC1380" s="633"/>
      <c r="AD1380" s="633"/>
      <c r="AE1380" s="633"/>
      <c r="AF1380" s="633"/>
      <c r="AG1380" s="633"/>
      <c r="AH1380" s="633"/>
      <c r="AI1380" s="633"/>
      <c r="AJ1380" s="633"/>
      <c r="AK1380" s="633"/>
      <c r="AL1380" s="633"/>
      <c r="AM1380" s="633"/>
      <c r="AN1380" s="633"/>
      <c r="AO1380" s="633"/>
      <c r="AP1380" s="633"/>
      <c r="AQ1380" s="633"/>
      <c r="AR1380" s="633"/>
      <c r="AS1380" s="633"/>
      <c r="AT1380" s="633"/>
    </row>
    <row r="1381" spans="1:46" ht="21">
      <c r="A1381" s="634"/>
      <c r="B1381" s="635"/>
      <c r="C1381" s="638"/>
      <c r="D1381" s="638"/>
      <c r="E1381" s="638"/>
      <c r="F1381" s="638"/>
      <c r="G1381" s="638"/>
      <c r="H1381" s="638"/>
      <c r="I1381" s="638"/>
      <c r="J1381" s="638"/>
      <c r="K1381" s="333"/>
      <c r="L1381" s="334"/>
      <c r="M1381" s="334"/>
      <c r="N1381" s="334"/>
      <c r="O1381" s="334"/>
      <c r="P1381" s="334"/>
      <c r="Q1381" s="334"/>
      <c r="R1381" s="334"/>
      <c r="S1381" s="334"/>
      <c r="T1381" s="334"/>
      <c r="U1381" s="334"/>
      <c r="V1381" s="334"/>
      <c r="W1381" s="334"/>
      <c r="X1381" s="334"/>
      <c r="Y1381" s="334"/>
      <c r="Z1381" s="334"/>
      <c r="AA1381" s="334"/>
      <c r="AB1381" s="334"/>
      <c r="AC1381" s="334"/>
      <c r="AD1381" s="334"/>
      <c r="AE1381" s="334"/>
      <c r="AF1381" s="334"/>
      <c r="AG1381" s="334"/>
      <c r="AH1381" s="334"/>
      <c r="AI1381" s="334"/>
      <c r="AJ1381" s="334"/>
      <c r="AK1381" s="334"/>
      <c r="AL1381" s="334"/>
      <c r="AM1381" s="334"/>
      <c r="AN1381" s="334"/>
      <c r="AO1381" s="334"/>
      <c r="AP1381" s="334"/>
      <c r="AQ1381" s="334"/>
      <c r="AR1381" s="334"/>
      <c r="AS1381" s="334"/>
      <c r="AT1381" s="335"/>
    </row>
    <row r="1382" spans="1:46" ht="21">
      <c r="A1382" s="636"/>
      <c r="B1382" s="637"/>
      <c r="C1382" s="639"/>
      <c r="D1382" s="639"/>
      <c r="E1382" s="639"/>
      <c r="F1382" s="639"/>
      <c r="G1382" s="639"/>
      <c r="H1382" s="639"/>
      <c r="I1382" s="639"/>
      <c r="J1382" s="639"/>
      <c r="K1382" s="333"/>
      <c r="L1382" s="334"/>
      <c r="M1382" s="334"/>
      <c r="N1382" s="334"/>
      <c r="O1382" s="334"/>
      <c r="P1382" s="334"/>
      <c r="Q1382" s="334"/>
      <c r="R1382" s="334"/>
      <c r="S1382" s="334"/>
      <c r="T1382" s="334"/>
      <c r="U1382" s="334"/>
      <c r="V1382" s="334"/>
      <c r="W1382" s="334"/>
      <c r="X1382" s="334"/>
      <c r="Y1382" s="334"/>
      <c r="Z1382" s="334"/>
      <c r="AA1382" s="334"/>
      <c r="AB1382" s="334"/>
      <c r="AC1382" s="334"/>
      <c r="AD1382" s="334"/>
      <c r="AE1382" s="334"/>
      <c r="AF1382" s="334"/>
      <c r="AG1382" s="334"/>
      <c r="AH1382" s="334"/>
      <c r="AI1382" s="334"/>
      <c r="AJ1382" s="334"/>
      <c r="AK1382" s="334"/>
      <c r="AL1382" s="334"/>
      <c r="AM1382" s="334"/>
      <c r="AN1382" s="334"/>
      <c r="AO1382" s="334"/>
      <c r="AP1382" s="334"/>
      <c r="AQ1382" s="334"/>
      <c r="AR1382" s="334"/>
      <c r="AS1382" s="334"/>
      <c r="AT1382" s="335"/>
    </row>
    <row r="1383" spans="1:46" ht="21">
      <c r="A1383" s="656" t="s">
        <v>296</v>
      </c>
      <c r="B1383" s="660"/>
      <c r="C1383" s="620"/>
      <c r="D1383" s="620"/>
      <c r="E1383" s="622"/>
      <c r="F1383" s="620">
        <v>1</v>
      </c>
      <c r="G1383" s="661">
        <f>F1383</f>
        <v>1</v>
      </c>
      <c r="H1383" s="620">
        <v>1</v>
      </c>
      <c r="I1383" s="620" t="s">
        <v>2</v>
      </c>
      <c r="J1383" s="624">
        <f>G1383*H1383</f>
        <v>1</v>
      </c>
      <c r="K1383" s="333"/>
      <c r="L1383" s="334"/>
      <c r="M1383" s="334"/>
      <c r="N1383" s="334"/>
      <c r="O1383" s="334"/>
      <c r="P1383" s="334"/>
      <c r="Q1383" s="334"/>
      <c r="R1383" s="334"/>
      <c r="S1383" s="334"/>
      <c r="T1383" s="334"/>
      <c r="U1383" s="334"/>
      <c r="V1383" s="334"/>
      <c r="W1383" s="334"/>
      <c r="X1383" s="334"/>
      <c r="Y1383" s="334"/>
      <c r="Z1383" s="334"/>
      <c r="AA1383" s="334"/>
      <c r="AB1383" s="334"/>
      <c r="AC1383" s="334"/>
      <c r="AD1383" s="334"/>
      <c r="AE1383" s="334"/>
      <c r="AF1383" s="334"/>
      <c r="AG1383" s="334"/>
      <c r="AH1383" s="334"/>
      <c r="AI1383" s="334"/>
      <c r="AJ1383" s="334"/>
      <c r="AK1383" s="334"/>
      <c r="AL1383" s="334"/>
      <c r="AM1383" s="334"/>
      <c r="AN1383" s="334"/>
      <c r="AO1383" s="334"/>
      <c r="AP1383" s="334"/>
      <c r="AQ1383" s="334"/>
      <c r="AR1383" s="334"/>
      <c r="AS1383" s="334"/>
      <c r="AT1383" s="335"/>
    </row>
    <row r="1384" spans="1:46" ht="21">
      <c r="A1384" s="617"/>
      <c r="B1384" s="618"/>
      <c r="C1384" s="621"/>
      <c r="D1384" s="621"/>
      <c r="E1384" s="623"/>
      <c r="F1384" s="621"/>
      <c r="G1384" s="620"/>
      <c r="H1384" s="621"/>
      <c r="I1384" s="621"/>
      <c r="J1384" s="625"/>
      <c r="K1384" s="333"/>
      <c r="L1384" s="334"/>
      <c r="M1384" s="334"/>
      <c r="N1384" s="334"/>
      <c r="O1384" s="334"/>
      <c r="P1384" s="334"/>
      <c r="Q1384" s="334"/>
      <c r="R1384" s="334"/>
      <c r="S1384" s="334"/>
      <c r="T1384" s="334"/>
      <c r="U1384" s="334"/>
      <c r="V1384" s="334"/>
      <c r="W1384" s="334"/>
      <c r="X1384" s="334"/>
      <c r="Y1384" s="334"/>
      <c r="Z1384" s="334"/>
      <c r="AA1384" s="334"/>
      <c r="AB1384" s="334"/>
      <c r="AC1384" s="334"/>
      <c r="AD1384" s="334"/>
      <c r="AE1384" s="334"/>
      <c r="AF1384" s="334"/>
      <c r="AG1384" s="334"/>
      <c r="AH1384" s="334"/>
      <c r="AI1384" s="334"/>
      <c r="AJ1384" s="334"/>
      <c r="AK1384" s="334"/>
      <c r="AL1384" s="334"/>
      <c r="AM1384" s="334"/>
      <c r="AN1384" s="334"/>
      <c r="AO1384" s="334"/>
      <c r="AP1384" s="334"/>
      <c r="AQ1384" s="334"/>
      <c r="AR1384" s="334"/>
      <c r="AS1384" s="334"/>
      <c r="AT1384" s="335"/>
    </row>
    <row r="1385" spans="1:46" ht="21">
      <c r="A1385" s="656"/>
      <c r="B1385" s="660"/>
      <c r="C1385" s="661"/>
      <c r="D1385" s="620"/>
      <c r="E1385" s="622"/>
      <c r="F1385" s="620"/>
      <c r="G1385" s="661"/>
      <c r="H1385" s="620"/>
      <c r="I1385" s="620"/>
      <c r="J1385" s="624"/>
      <c r="K1385" s="333"/>
      <c r="L1385" s="334"/>
      <c r="M1385" s="334"/>
      <c r="N1385" s="334"/>
      <c r="O1385" s="334"/>
      <c r="P1385" s="334"/>
      <c r="Q1385" s="334"/>
      <c r="R1385" s="334"/>
      <c r="S1385" s="334"/>
      <c r="T1385" s="334"/>
      <c r="U1385" s="334"/>
      <c r="V1385" s="334"/>
      <c r="W1385" s="334"/>
      <c r="X1385" s="334"/>
      <c r="Y1385" s="334"/>
      <c r="Z1385" s="334"/>
      <c r="AA1385" s="334"/>
      <c r="AB1385" s="334"/>
      <c r="AC1385" s="334"/>
      <c r="AD1385" s="334"/>
      <c r="AE1385" s="334"/>
      <c r="AF1385" s="334"/>
      <c r="AG1385" s="334"/>
      <c r="AH1385" s="334"/>
      <c r="AI1385" s="334"/>
      <c r="AJ1385" s="334"/>
      <c r="AK1385" s="334"/>
      <c r="AL1385" s="334"/>
      <c r="AM1385" s="334"/>
      <c r="AN1385" s="334"/>
      <c r="AO1385" s="334"/>
      <c r="AP1385" s="334"/>
      <c r="AQ1385" s="334"/>
      <c r="AR1385" s="334"/>
      <c r="AS1385" s="334"/>
      <c r="AT1385" s="335"/>
    </row>
    <row r="1386" spans="1:46" ht="21">
      <c r="A1386" s="617"/>
      <c r="B1386" s="618"/>
      <c r="C1386" s="620"/>
      <c r="D1386" s="621"/>
      <c r="E1386" s="623"/>
      <c r="F1386" s="621"/>
      <c r="G1386" s="620"/>
      <c r="H1386" s="621"/>
      <c r="I1386" s="621"/>
      <c r="J1386" s="625"/>
      <c r="K1386" s="333"/>
      <c r="L1386" s="334"/>
      <c r="M1386" s="334"/>
      <c r="N1386" s="334"/>
      <c r="O1386" s="334"/>
      <c r="P1386" s="334"/>
      <c r="Q1386" s="334"/>
      <c r="R1386" s="334"/>
      <c r="S1386" s="334"/>
      <c r="T1386" s="334"/>
      <c r="U1386" s="334"/>
      <c r="V1386" s="334"/>
      <c r="W1386" s="334"/>
      <c r="X1386" s="334"/>
      <c r="Y1386" s="334"/>
      <c r="Z1386" s="334"/>
      <c r="AA1386" s="334"/>
      <c r="AB1386" s="334"/>
      <c r="AC1386" s="334"/>
      <c r="AD1386" s="334"/>
      <c r="AE1386" s="334"/>
      <c r="AF1386" s="334"/>
      <c r="AG1386" s="334"/>
      <c r="AH1386" s="334"/>
      <c r="AI1386" s="334"/>
      <c r="AJ1386" s="334"/>
      <c r="AK1386" s="334"/>
      <c r="AL1386" s="334"/>
      <c r="AM1386" s="334"/>
      <c r="AN1386" s="334"/>
      <c r="AO1386" s="334"/>
      <c r="AP1386" s="334"/>
      <c r="AQ1386" s="334"/>
      <c r="AR1386" s="334"/>
      <c r="AS1386" s="334"/>
      <c r="AT1386" s="335"/>
    </row>
    <row r="1387" spans="1:46" ht="21">
      <c r="A1387" s="656"/>
      <c r="B1387" s="660"/>
      <c r="C1387" s="661"/>
      <c r="D1387" s="620"/>
      <c r="E1387" s="622"/>
      <c r="F1387" s="620"/>
      <c r="G1387" s="661"/>
      <c r="H1387" s="620"/>
      <c r="I1387" s="620"/>
      <c r="J1387" s="624"/>
      <c r="K1387" s="333"/>
      <c r="L1387" s="334"/>
      <c r="M1387" s="334"/>
      <c r="N1387" s="334"/>
      <c r="O1387" s="334"/>
      <c r="P1387" s="334"/>
      <c r="Q1387" s="334"/>
      <c r="R1387" s="334"/>
      <c r="S1387" s="334"/>
      <c r="T1387" s="334"/>
      <c r="U1387" s="334"/>
      <c r="V1387" s="334"/>
      <c r="W1387" s="334"/>
      <c r="X1387" s="334"/>
      <c r="Y1387" s="334"/>
      <c r="Z1387" s="334"/>
      <c r="AA1387" s="334"/>
      <c r="AB1387" s="334"/>
      <c r="AC1387" s="334"/>
      <c r="AD1387" s="334"/>
      <c r="AE1387" s="334"/>
      <c r="AF1387" s="334"/>
      <c r="AG1387" s="334"/>
      <c r="AH1387" s="334"/>
      <c r="AI1387" s="334"/>
      <c r="AJ1387" s="334"/>
      <c r="AK1387" s="334"/>
      <c r="AL1387" s="334"/>
      <c r="AM1387" s="334"/>
      <c r="AN1387" s="334"/>
      <c r="AO1387" s="334"/>
      <c r="AP1387" s="334"/>
      <c r="AQ1387" s="334"/>
      <c r="AR1387" s="334"/>
      <c r="AS1387" s="334"/>
      <c r="AT1387" s="335"/>
    </row>
    <row r="1388" spans="1:46" ht="21">
      <c r="A1388" s="617"/>
      <c r="B1388" s="618"/>
      <c r="C1388" s="620"/>
      <c r="D1388" s="621"/>
      <c r="E1388" s="623"/>
      <c r="F1388" s="621"/>
      <c r="G1388" s="620"/>
      <c r="H1388" s="621"/>
      <c r="I1388" s="621"/>
      <c r="J1388" s="625"/>
      <c r="K1388" s="333"/>
      <c r="L1388" s="334"/>
      <c r="M1388" s="334"/>
      <c r="N1388" s="334"/>
      <c r="O1388" s="334"/>
      <c r="P1388" s="334"/>
      <c r="Q1388" s="334"/>
      <c r="R1388" s="334"/>
      <c r="S1388" s="334"/>
      <c r="T1388" s="334"/>
      <c r="U1388" s="334"/>
      <c r="V1388" s="334"/>
      <c r="W1388" s="334"/>
      <c r="X1388" s="334"/>
      <c r="Y1388" s="334"/>
      <c r="Z1388" s="334"/>
      <c r="AA1388" s="334"/>
      <c r="AB1388" s="334"/>
      <c r="AC1388" s="334"/>
      <c r="AD1388" s="334"/>
      <c r="AE1388" s="334"/>
      <c r="AF1388" s="334"/>
      <c r="AG1388" s="334"/>
      <c r="AH1388" s="334"/>
      <c r="AI1388" s="334"/>
      <c r="AJ1388" s="334"/>
      <c r="AK1388" s="334"/>
      <c r="AL1388" s="334"/>
      <c r="AM1388" s="334"/>
      <c r="AN1388" s="334"/>
      <c r="AO1388" s="334"/>
      <c r="AP1388" s="334"/>
      <c r="AQ1388" s="334"/>
      <c r="AR1388" s="334"/>
      <c r="AS1388" s="334"/>
      <c r="AT1388" s="335"/>
    </row>
    <row r="1389" spans="1:46" ht="21">
      <c r="A1389" s="283"/>
      <c r="B1389" s="225"/>
      <c r="C1389" s="225"/>
      <c r="D1389" s="225"/>
      <c r="E1389" s="226" t="s">
        <v>121</v>
      </c>
      <c r="F1389" s="227">
        <v>2</v>
      </c>
      <c r="G1389" s="228" t="s">
        <v>122</v>
      </c>
      <c r="H1389" s="229"/>
      <c r="I1389" s="230" t="s">
        <v>64</v>
      </c>
      <c r="J1389" s="231">
        <f>ROUND(SUM(J1383:J1386),F1389)</f>
        <v>1</v>
      </c>
      <c r="K1389" s="336"/>
      <c r="L1389" s="337"/>
      <c r="M1389" s="337"/>
      <c r="N1389" s="337"/>
      <c r="O1389" s="337"/>
      <c r="P1389" s="337"/>
      <c r="Q1389" s="334"/>
      <c r="R1389" s="334"/>
      <c r="S1389" s="334"/>
      <c r="T1389" s="334"/>
      <c r="U1389" s="334"/>
      <c r="V1389" s="334"/>
      <c r="W1389" s="334"/>
      <c r="X1389" s="334"/>
      <c r="Y1389" s="334"/>
      <c r="Z1389" s="334"/>
      <c r="AA1389" s="334"/>
      <c r="AB1389" s="334"/>
      <c r="AC1389" s="334"/>
      <c r="AD1389" s="334"/>
      <c r="AE1389" s="334"/>
      <c r="AF1389" s="334"/>
      <c r="AG1389" s="334"/>
      <c r="AH1389" s="334"/>
      <c r="AI1389" s="334"/>
      <c r="AJ1389" s="334"/>
      <c r="AK1389" s="334"/>
      <c r="AL1389" s="334"/>
      <c r="AM1389" s="334"/>
      <c r="AN1389" s="334"/>
      <c r="AO1389" s="334"/>
      <c r="AP1389" s="334"/>
      <c r="AQ1389" s="334"/>
      <c r="AR1389" s="334"/>
      <c r="AS1389" s="334"/>
      <c r="AT1389" s="335"/>
    </row>
    <row r="1390" spans="1:46" ht="21">
      <c r="A1390" s="284"/>
      <c r="B1390" s="233"/>
      <c r="C1390" s="233"/>
      <c r="D1390" s="233"/>
      <c r="E1390" s="233"/>
      <c r="F1390" s="233"/>
      <c r="G1390" s="233"/>
      <c r="H1390" s="233"/>
      <c r="I1390" s="234"/>
      <c r="J1390" s="233"/>
      <c r="K1390" s="329"/>
      <c r="L1390" s="339"/>
      <c r="M1390" s="339"/>
      <c r="N1390" s="339"/>
      <c r="O1390" s="339"/>
      <c r="P1390" s="339"/>
      <c r="Q1390" s="340"/>
      <c r="R1390" s="340"/>
      <c r="S1390" s="340"/>
      <c r="T1390" s="340"/>
      <c r="U1390" s="340"/>
      <c r="V1390" s="340"/>
      <c r="W1390" s="340"/>
      <c r="X1390" s="340"/>
      <c r="Y1390" s="340"/>
      <c r="Z1390" s="340"/>
      <c r="AA1390" s="340"/>
      <c r="AB1390" s="340"/>
      <c r="AC1390" s="340"/>
      <c r="AD1390" s="340"/>
      <c r="AE1390" s="340"/>
      <c r="AF1390" s="340"/>
      <c r="AG1390" s="340"/>
      <c r="AH1390" s="340"/>
      <c r="AI1390" s="340"/>
      <c r="AJ1390" s="340"/>
      <c r="AK1390" s="340"/>
      <c r="AL1390" s="340"/>
      <c r="AM1390" s="340"/>
      <c r="AN1390" s="340"/>
      <c r="AO1390" s="340"/>
      <c r="AP1390" s="340"/>
      <c r="AQ1390" s="340"/>
      <c r="AR1390" s="340"/>
      <c r="AS1390" s="340"/>
      <c r="AT1390" s="341"/>
    </row>
    <row r="1391" spans="1:46" ht="21">
      <c r="A1391" s="603"/>
      <c r="B1391" s="604"/>
      <c r="C1391" s="604"/>
      <c r="D1391" s="604"/>
      <c r="E1391" s="604"/>
      <c r="F1391" s="604"/>
      <c r="G1391" s="604"/>
      <c r="H1391" s="604"/>
      <c r="I1391" s="604"/>
      <c r="J1391" s="235"/>
      <c r="K1391" s="329"/>
      <c r="L1391" s="339"/>
      <c r="M1391" s="339"/>
      <c r="N1391" s="339"/>
      <c r="O1391" s="339"/>
      <c r="P1391" s="339"/>
      <c r="Q1391" s="340"/>
      <c r="R1391" s="340"/>
      <c r="S1391" s="340"/>
      <c r="T1391" s="340"/>
      <c r="U1391" s="340"/>
      <c r="V1391" s="340"/>
      <c r="W1391" s="340"/>
      <c r="X1391" s="340"/>
      <c r="Y1391" s="340"/>
      <c r="Z1391" s="340"/>
      <c r="AA1391" s="340"/>
      <c r="AB1391" s="340"/>
      <c r="AC1391" s="340"/>
      <c r="AD1391" s="340"/>
      <c r="AE1391" s="340"/>
      <c r="AF1391" s="340"/>
      <c r="AG1391" s="340"/>
      <c r="AH1391" s="340"/>
      <c r="AI1391" s="340"/>
      <c r="AJ1391" s="340"/>
      <c r="AK1391" s="340"/>
      <c r="AL1391" s="340"/>
      <c r="AM1391" s="340"/>
      <c r="AN1391" s="340"/>
      <c r="AO1391" s="340"/>
      <c r="AP1391" s="340"/>
      <c r="AQ1391" s="340"/>
      <c r="AR1391" s="340"/>
      <c r="AS1391" s="340"/>
      <c r="AT1391" s="341"/>
    </row>
    <row r="1392" spans="1:46" ht="42">
      <c r="A1392" s="285" t="s">
        <v>123</v>
      </c>
      <c r="B1392" s="605"/>
      <c r="C1392" s="605"/>
      <c r="D1392" s="605"/>
      <c r="E1392" s="605"/>
      <c r="F1392" s="605"/>
      <c r="G1392" s="605"/>
      <c r="H1392" s="605"/>
      <c r="I1392" s="605"/>
      <c r="J1392" s="605"/>
      <c r="K1392" s="605"/>
      <c r="L1392" s="605"/>
      <c r="M1392" s="605"/>
      <c r="N1392" s="605"/>
      <c r="O1392" s="605"/>
      <c r="P1392" s="605"/>
      <c r="Q1392" s="605"/>
      <c r="R1392" s="605"/>
      <c r="S1392" s="605"/>
      <c r="T1392" s="605"/>
      <c r="U1392" s="605"/>
      <c r="V1392" s="605"/>
      <c r="W1392" s="605"/>
      <c r="X1392" s="605"/>
      <c r="Y1392" s="605"/>
      <c r="Z1392" s="605"/>
      <c r="AA1392" s="605"/>
      <c r="AB1392" s="605"/>
      <c r="AC1392" s="605"/>
      <c r="AD1392" s="605"/>
      <c r="AE1392" s="605"/>
      <c r="AF1392" s="605"/>
      <c r="AG1392" s="605"/>
      <c r="AH1392" s="605"/>
      <c r="AI1392" s="605"/>
      <c r="AJ1392" s="605"/>
      <c r="AK1392" s="605"/>
      <c r="AL1392" s="605"/>
      <c r="AM1392" s="605"/>
      <c r="AN1392" s="605"/>
      <c r="AO1392" s="605"/>
      <c r="AP1392" s="605"/>
      <c r="AQ1392" s="605"/>
      <c r="AR1392" s="605"/>
      <c r="AS1392" s="605"/>
      <c r="AT1392" s="237"/>
    </row>
    <row r="1393" spans="1:46" ht="21">
      <c r="A1393" s="286"/>
      <c r="B1393" s="606"/>
      <c r="C1393" s="606"/>
      <c r="D1393" s="606"/>
      <c r="E1393" s="606"/>
      <c r="F1393" s="606"/>
      <c r="G1393" s="606"/>
      <c r="H1393" s="606"/>
      <c r="I1393" s="606"/>
      <c r="J1393" s="606"/>
      <c r="K1393" s="606"/>
      <c r="L1393" s="606"/>
      <c r="M1393" s="606"/>
      <c r="N1393" s="606"/>
      <c r="O1393" s="606"/>
      <c r="P1393" s="606"/>
      <c r="Q1393" s="606"/>
      <c r="R1393" s="606"/>
      <c r="S1393" s="606"/>
      <c r="T1393" s="606"/>
      <c r="U1393" s="606"/>
      <c r="V1393" s="606"/>
      <c r="W1393" s="606"/>
      <c r="X1393" s="606"/>
      <c r="Y1393" s="606"/>
      <c r="Z1393" s="606"/>
      <c r="AA1393" s="606"/>
      <c r="AB1393" s="606"/>
      <c r="AC1393" s="606"/>
      <c r="AD1393" s="606"/>
      <c r="AE1393" s="606"/>
      <c r="AF1393" s="606"/>
      <c r="AG1393" s="606"/>
      <c r="AH1393" s="606"/>
      <c r="AI1393" s="606"/>
      <c r="AJ1393" s="606"/>
      <c r="AK1393" s="606"/>
      <c r="AL1393" s="606"/>
      <c r="AM1393" s="606"/>
      <c r="AN1393" s="606"/>
      <c r="AO1393" s="606"/>
      <c r="AP1393" s="606"/>
      <c r="AQ1393" s="606"/>
      <c r="AR1393" s="606"/>
      <c r="AS1393" s="606"/>
      <c r="AT1393" s="239"/>
    </row>
    <row r="1394" spans="1:46" ht="21">
      <c r="A1394" s="287"/>
      <c r="B1394" s="607"/>
      <c r="C1394" s="607"/>
      <c r="D1394" s="607"/>
      <c r="E1394" s="607"/>
      <c r="F1394" s="607"/>
      <c r="G1394" s="607"/>
      <c r="H1394" s="607"/>
      <c r="I1394" s="607"/>
      <c r="J1394" s="607"/>
      <c r="K1394" s="607"/>
      <c r="L1394" s="607"/>
      <c r="M1394" s="607"/>
      <c r="N1394" s="607"/>
      <c r="O1394" s="607"/>
      <c r="P1394" s="607"/>
      <c r="Q1394" s="607"/>
      <c r="R1394" s="607"/>
      <c r="S1394" s="607"/>
      <c r="T1394" s="607"/>
      <c r="U1394" s="607"/>
      <c r="V1394" s="607"/>
      <c r="W1394" s="607"/>
      <c r="X1394" s="607"/>
      <c r="Y1394" s="607"/>
      <c r="Z1394" s="607"/>
      <c r="AA1394" s="607"/>
      <c r="AB1394" s="607"/>
      <c r="AC1394" s="607"/>
      <c r="AD1394" s="607"/>
      <c r="AE1394" s="241"/>
      <c r="AF1394" s="608" t="str">
        <f t="shared" ref="AF1394" si="89">"Item    " &amp; C1377 &amp; "    Página   1   de   1  "</f>
        <v xml:space="preserve">Item    10,7    Página   1   de   1  </v>
      </c>
      <c r="AG1394" s="609"/>
      <c r="AH1394" s="609"/>
      <c r="AI1394" s="609"/>
      <c r="AJ1394" s="609"/>
      <c r="AK1394" s="609"/>
      <c r="AL1394" s="609"/>
      <c r="AM1394" s="609"/>
      <c r="AN1394" s="609"/>
      <c r="AO1394" s="609"/>
      <c r="AP1394" s="609"/>
      <c r="AQ1394" s="609"/>
      <c r="AR1394" s="609"/>
      <c r="AS1394" s="609"/>
      <c r="AT1394" s="609"/>
    </row>
    <row r="1395" spans="1:46" ht="21">
      <c r="A1395" s="233"/>
      <c r="B1395" s="233"/>
      <c r="C1395" s="233"/>
      <c r="D1395" s="233"/>
      <c r="E1395" s="610" t="s">
        <v>75</v>
      </c>
      <c r="F1395" s="610"/>
      <c r="G1395" s="233"/>
      <c r="H1395" s="242"/>
      <c r="I1395" s="233"/>
      <c r="J1395" s="233"/>
      <c r="K1395" s="233"/>
      <c r="L1395" s="233"/>
      <c r="M1395" s="233"/>
      <c r="N1395" s="233"/>
      <c r="O1395" s="233"/>
      <c r="P1395" s="233"/>
      <c r="Q1395" s="233"/>
      <c r="R1395" s="233"/>
      <c r="S1395" s="233"/>
      <c r="T1395" s="233"/>
      <c r="U1395" s="233"/>
      <c r="V1395" s="233"/>
      <c r="W1395" s="233"/>
      <c r="X1395" s="233"/>
      <c r="Y1395" s="233"/>
      <c r="Z1395" s="233"/>
      <c r="AA1395" s="233"/>
      <c r="AB1395" s="233"/>
      <c r="AC1395" s="233"/>
      <c r="AD1395" s="233"/>
      <c r="AE1395" s="233"/>
      <c r="AF1395" s="233"/>
      <c r="AG1395" s="233"/>
      <c r="AH1395" s="233"/>
      <c r="AI1395" s="233"/>
      <c r="AJ1395" s="233"/>
      <c r="AK1395" s="242"/>
      <c r="AL1395" s="242"/>
      <c r="AM1395" s="242"/>
      <c r="AN1395" s="242"/>
      <c r="AO1395" s="242"/>
      <c r="AP1395" s="242"/>
      <c r="AQ1395" s="242"/>
      <c r="AR1395" s="242"/>
      <c r="AS1395" s="242"/>
      <c r="AT1395" s="242"/>
    </row>
    <row r="1396" spans="1:46" ht="21">
      <c r="A1396" s="233"/>
      <c r="B1396" s="233"/>
      <c r="C1396" s="233"/>
      <c r="D1396" s="233"/>
      <c r="E1396" s="233"/>
      <c r="F1396" s="233"/>
      <c r="G1396" s="233"/>
      <c r="H1396" s="242"/>
      <c r="I1396" s="233"/>
      <c r="J1396" s="233"/>
      <c r="K1396" s="233"/>
      <c r="L1396" s="233"/>
      <c r="M1396" s="233"/>
      <c r="N1396" s="233"/>
      <c r="O1396" s="233"/>
      <c r="P1396" s="233"/>
      <c r="Q1396" s="233"/>
      <c r="R1396" s="233"/>
      <c r="S1396" s="233"/>
      <c r="T1396" s="233"/>
      <c r="U1396" s="233"/>
      <c r="V1396" s="233"/>
      <c r="W1396" s="233"/>
      <c r="X1396" s="233"/>
      <c r="Y1396" s="233"/>
      <c r="Z1396" s="233"/>
      <c r="AA1396" s="233"/>
      <c r="AB1396" s="233"/>
      <c r="AC1396" s="233"/>
      <c r="AD1396" s="233"/>
      <c r="AE1396" s="233"/>
      <c r="AF1396" s="233"/>
      <c r="AG1396" s="233"/>
      <c r="AH1396" s="233"/>
      <c r="AI1396" s="233"/>
      <c r="AJ1396" s="233"/>
      <c r="AK1396" s="242"/>
      <c r="AL1396" s="242"/>
      <c r="AM1396" s="242"/>
      <c r="AN1396" s="242"/>
      <c r="AO1396" s="242"/>
      <c r="AP1396" s="242"/>
      <c r="AQ1396" s="242"/>
      <c r="AR1396" s="242"/>
      <c r="AS1396" s="242"/>
      <c r="AT1396" s="242"/>
    </row>
    <row r="1397" spans="1:46" ht="21">
      <c r="A1397" s="233"/>
      <c r="B1397" s="233"/>
      <c r="C1397" s="233"/>
      <c r="D1397" s="233"/>
      <c r="E1397" s="233"/>
      <c r="F1397" s="233"/>
      <c r="G1397" s="233"/>
      <c r="H1397" s="242"/>
      <c r="I1397" s="233"/>
      <c r="J1397" s="233"/>
      <c r="K1397" s="233"/>
      <c r="L1397" s="233"/>
      <c r="M1397" s="233"/>
      <c r="N1397" s="233"/>
      <c r="O1397" s="233"/>
      <c r="P1397" s="233"/>
      <c r="Q1397" s="233"/>
      <c r="R1397" s="233"/>
      <c r="S1397" s="233"/>
      <c r="T1397" s="233"/>
      <c r="U1397" s="233"/>
      <c r="V1397" s="233"/>
      <c r="W1397" s="233"/>
      <c r="X1397" s="233"/>
      <c r="Y1397" s="233"/>
      <c r="Z1397" s="233"/>
      <c r="AA1397" s="233"/>
      <c r="AB1397" s="233"/>
      <c r="AC1397" s="233"/>
      <c r="AD1397" s="233"/>
      <c r="AE1397" s="233"/>
      <c r="AF1397" s="233"/>
      <c r="AG1397" s="233"/>
      <c r="AH1397" s="233"/>
      <c r="AI1397" s="233"/>
      <c r="AJ1397" s="233"/>
      <c r="AK1397" s="242"/>
      <c r="AL1397" s="242"/>
      <c r="AM1397" s="242"/>
      <c r="AN1397" s="242"/>
      <c r="AO1397" s="242"/>
      <c r="AP1397" s="242"/>
      <c r="AQ1397" s="242"/>
      <c r="AR1397" s="242"/>
      <c r="AS1397" s="242"/>
      <c r="AT1397" s="242"/>
    </row>
    <row r="1398" spans="1:46" ht="21">
      <c r="A1398" s="244"/>
      <c r="B1398" s="244"/>
      <c r="C1398" s="245"/>
      <c r="D1398" s="246"/>
      <c r="E1398" s="247"/>
      <c r="F1398" s="248"/>
      <c r="G1398" s="248"/>
      <c r="H1398" s="249"/>
      <c r="I1398" s="248"/>
      <c r="J1398" s="244"/>
      <c r="K1398" s="244"/>
      <c r="L1398" s="244"/>
      <c r="M1398" s="244"/>
      <c r="N1398" s="244"/>
      <c r="O1398" s="244"/>
      <c r="P1398" s="244"/>
      <c r="Q1398" s="244"/>
      <c r="R1398" s="244"/>
      <c r="S1398" s="244"/>
      <c r="T1398" s="244"/>
      <c r="U1398" s="244"/>
      <c r="V1398" s="244"/>
      <c r="W1398" s="244"/>
      <c r="X1398" s="244"/>
      <c r="Y1398" s="244"/>
      <c r="Z1398" s="244"/>
      <c r="AA1398" s="244"/>
      <c r="AB1398" s="244"/>
      <c r="AC1398" s="244"/>
      <c r="AD1398" s="244"/>
      <c r="AE1398" s="244"/>
      <c r="AF1398" s="244"/>
      <c r="AG1398" s="244"/>
      <c r="AH1398" s="244"/>
      <c r="AI1398" s="244"/>
      <c r="AJ1398" s="244"/>
      <c r="AK1398" s="250"/>
      <c r="AL1398" s="250"/>
      <c r="AM1398" s="250"/>
      <c r="AN1398" s="250"/>
      <c r="AO1398" s="250"/>
      <c r="AP1398" s="250"/>
      <c r="AQ1398" s="250"/>
      <c r="AR1398" s="250"/>
      <c r="AS1398" s="250"/>
      <c r="AT1398" s="250"/>
    </row>
    <row r="1399" spans="1:46" ht="21">
      <c r="A1399" s="244"/>
      <c r="B1399" s="611"/>
      <c r="C1399" s="611"/>
      <c r="D1399" s="611"/>
      <c r="E1399" s="251"/>
      <c r="F1399" s="659" t="str">
        <f>+F1372</f>
        <v>ARQ. ANTONIO RUIZ TOVAR</v>
      </c>
      <c r="G1399" s="659"/>
      <c r="H1399" s="659"/>
      <c r="I1399" s="659"/>
      <c r="J1399" s="252"/>
      <c r="K1399" s="252"/>
      <c r="L1399" s="252"/>
      <c r="M1399" s="252"/>
      <c r="N1399" s="252"/>
      <c r="O1399" s="252"/>
      <c r="P1399" s="252"/>
      <c r="Q1399" s="252"/>
      <c r="R1399" s="252"/>
      <c r="S1399" s="252"/>
      <c r="T1399" s="252"/>
      <c r="U1399" s="252"/>
      <c r="V1399" s="252"/>
      <c r="W1399" s="252"/>
      <c r="X1399" s="252"/>
      <c r="Y1399" s="252"/>
      <c r="Z1399" s="244"/>
      <c r="AA1399" s="244"/>
      <c r="AB1399" s="244"/>
      <c r="AC1399" s="244"/>
      <c r="AD1399" s="244"/>
      <c r="AE1399" s="244"/>
      <c r="AF1399" s="244"/>
      <c r="AG1399" s="244"/>
      <c r="AH1399" s="244"/>
      <c r="AI1399" s="244"/>
      <c r="AJ1399" s="244"/>
      <c r="AK1399" s="244"/>
      <c r="AL1399" s="244"/>
      <c r="AM1399" s="244"/>
      <c r="AN1399" s="244"/>
      <c r="AO1399" s="244"/>
      <c r="AP1399" s="244"/>
      <c r="AQ1399" s="244"/>
      <c r="AR1399" s="244"/>
      <c r="AS1399" s="244"/>
      <c r="AT1399" s="244"/>
    </row>
    <row r="1400" spans="1:46" ht="21.6" thickBot="1">
      <c r="A1400" s="288"/>
      <c r="B1400" s="613"/>
      <c r="C1400" s="613"/>
      <c r="D1400" s="613"/>
      <c r="E1400" s="613"/>
      <c r="F1400" s="614" t="str">
        <f>+F1373</f>
        <v>PROFESIONAL UNIVERSITARIO</v>
      </c>
      <c r="G1400" s="614"/>
      <c r="H1400" s="614"/>
      <c r="I1400" s="614"/>
      <c r="J1400" s="289"/>
      <c r="K1400" s="289"/>
      <c r="L1400" s="289"/>
      <c r="M1400" s="289"/>
      <c r="N1400" s="289"/>
      <c r="O1400" s="289"/>
      <c r="P1400" s="289"/>
      <c r="Q1400" s="289"/>
      <c r="R1400" s="289"/>
      <c r="S1400" s="289"/>
      <c r="T1400" s="289"/>
      <c r="U1400" s="289"/>
      <c r="V1400" s="289"/>
      <c r="W1400" s="289"/>
      <c r="X1400" s="289"/>
      <c r="Y1400" s="289"/>
      <c r="Z1400" s="288"/>
      <c r="AA1400" s="288"/>
      <c r="AB1400" s="288"/>
      <c r="AC1400" s="288"/>
      <c r="AD1400" s="288"/>
      <c r="AE1400" s="288"/>
      <c r="AF1400" s="288"/>
      <c r="AG1400" s="288"/>
      <c r="AH1400" s="288"/>
      <c r="AI1400" s="288"/>
      <c r="AJ1400" s="288"/>
      <c r="AK1400" s="288"/>
      <c r="AL1400" s="288"/>
      <c r="AM1400" s="288"/>
      <c r="AN1400" s="288"/>
      <c r="AO1400" s="288"/>
      <c r="AP1400" s="288"/>
      <c r="AQ1400" s="288"/>
      <c r="AR1400" s="288"/>
      <c r="AS1400" s="288"/>
      <c r="AT1400" s="288"/>
    </row>
    <row r="1401" spans="1:46" ht="15.6" thickTop="1" thickBot="1"/>
    <row r="1402" spans="1:46" ht="21.6" thickTop="1">
      <c r="A1402" s="272" t="s">
        <v>107</v>
      </c>
      <c r="B1402" s="273"/>
      <c r="C1402" s="274"/>
      <c r="D1402" s="275"/>
      <c r="E1402" s="276"/>
      <c r="F1402" s="276"/>
      <c r="G1402" s="277"/>
      <c r="H1402" s="278"/>
      <c r="I1402" s="277"/>
      <c r="J1402" s="279"/>
      <c r="K1402" s="279"/>
      <c r="L1402" s="279"/>
      <c r="M1402" s="279"/>
      <c r="N1402" s="279"/>
      <c r="O1402" s="279"/>
      <c r="P1402" s="279"/>
      <c r="Q1402" s="279"/>
      <c r="R1402" s="279"/>
      <c r="S1402" s="279"/>
      <c r="T1402" s="279"/>
      <c r="U1402" s="279"/>
      <c r="V1402" s="279"/>
      <c r="W1402" s="279"/>
      <c r="X1402" s="279"/>
      <c r="Y1402" s="279"/>
      <c r="Z1402" s="277"/>
      <c r="AA1402" s="277"/>
      <c r="AB1402" s="277"/>
      <c r="AC1402" s="277"/>
      <c r="AD1402" s="277"/>
      <c r="AE1402" s="277"/>
      <c r="AF1402" s="277"/>
      <c r="AG1402" s="277"/>
      <c r="AH1402" s="277"/>
      <c r="AI1402" s="277"/>
      <c r="AJ1402" s="277"/>
      <c r="AK1402" s="277"/>
      <c r="AL1402" s="277"/>
      <c r="AM1402" s="277"/>
      <c r="AN1402" s="277"/>
      <c r="AO1402" s="277"/>
      <c r="AP1402" s="277"/>
      <c r="AQ1402" s="277"/>
      <c r="AR1402" s="277"/>
      <c r="AS1402" s="277"/>
      <c r="AT1402" s="277"/>
    </row>
    <row r="1403" spans="1:46" ht="21">
      <c r="A1403" s="640" t="s">
        <v>109</v>
      </c>
      <c r="B1403" s="640"/>
      <c r="C1403" s="641" t="str">
        <f>+'PRESUPUESTO GENERAL'!B65</f>
        <v>INSTALACIONES SANITARIAS</v>
      </c>
      <c r="D1403" s="642"/>
      <c r="E1403" s="643"/>
      <c r="F1403" s="643"/>
      <c r="G1403" s="643"/>
      <c r="H1403" s="643"/>
      <c r="I1403" s="643"/>
      <c r="J1403" s="643"/>
      <c r="K1403" s="643"/>
      <c r="L1403" s="643"/>
      <c r="M1403" s="643"/>
      <c r="N1403" s="643"/>
      <c r="O1403" s="643"/>
      <c r="P1403" s="643"/>
      <c r="Q1403" s="643"/>
      <c r="R1403" s="643"/>
      <c r="S1403" s="643"/>
      <c r="T1403" s="643"/>
      <c r="U1403" s="643"/>
      <c r="V1403" s="643"/>
      <c r="W1403" s="643"/>
      <c r="X1403" s="643"/>
      <c r="Y1403" s="643"/>
      <c r="Z1403" s="643"/>
      <c r="AA1403" s="643"/>
      <c r="AB1403" s="643"/>
      <c r="AC1403" s="643"/>
      <c r="AD1403" s="643"/>
      <c r="AE1403" s="643"/>
      <c r="AF1403" s="644"/>
      <c r="AG1403" s="645" t="s">
        <v>8</v>
      </c>
      <c r="AH1403" s="646"/>
      <c r="AI1403" s="646"/>
      <c r="AJ1403" s="646"/>
      <c r="AK1403" s="646"/>
      <c r="AL1403" s="646"/>
      <c r="AM1403" s="647"/>
      <c r="AN1403" s="648" t="s">
        <v>2</v>
      </c>
      <c r="AO1403" s="649"/>
      <c r="AP1403" s="649"/>
      <c r="AQ1403" s="649"/>
      <c r="AR1403" s="649"/>
      <c r="AS1403" s="649"/>
      <c r="AT1403" s="650"/>
    </row>
    <row r="1404" spans="1:46" ht="21">
      <c r="A1404" s="651" t="s">
        <v>110</v>
      </c>
      <c r="B1404" s="651"/>
      <c r="C1404" s="211">
        <f>+'PRESUPUESTO GENERAL'!A73</f>
        <v>10.8</v>
      </c>
      <c r="D1404" s="652" t="str">
        <f>+'PRESUPUESTO GENERAL'!B73</f>
        <v>Lavamanos Ref: 07384-100 o similar, pagado en un</v>
      </c>
      <c r="E1404" s="653"/>
      <c r="F1404" s="653"/>
      <c r="G1404" s="653"/>
      <c r="H1404" s="653"/>
      <c r="I1404" s="653"/>
      <c r="J1404" s="653"/>
      <c r="K1404" s="653"/>
      <c r="L1404" s="653"/>
      <c r="M1404" s="653"/>
      <c r="N1404" s="653"/>
      <c r="O1404" s="653"/>
      <c r="P1404" s="653"/>
      <c r="Q1404" s="653"/>
      <c r="R1404" s="653"/>
      <c r="S1404" s="653"/>
      <c r="T1404" s="653"/>
      <c r="U1404" s="653"/>
      <c r="V1404" s="653"/>
      <c r="W1404" s="653"/>
      <c r="X1404" s="653"/>
      <c r="Y1404" s="653"/>
      <c r="Z1404" s="653"/>
      <c r="AA1404" s="653"/>
      <c r="AB1404" s="653"/>
      <c r="AC1404" s="653"/>
      <c r="AD1404" s="653"/>
      <c r="AE1404" s="653"/>
      <c r="AF1404" s="654"/>
      <c r="AG1404" s="645" t="s">
        <v>111</v>
      </c>
      <c r="AH1404" s="646"/>
      <c r="AI1404" s="646"/>
      <c r="AJ1404" s="646"/>
      <c r="AK1404" s="646"/>
      <c r="AL1404" s="646"/>
      <c r="AM1404" s="647"/>
      <c r="AN1404" s="655">
        <f>+J1416</f>
        <v>11</v>
      </c>
      <c r="AO1404" s="649"/>
      <c r="AP1404" s="649"/>
      <c r="AQ1404" s="649"/>
      <c r="AR1404" s="649"/>
      <c r="AS1404" s="649"/>
      <c r="AT1404" s="650"/>
    </row>
    <row r="1405" spans="1:46" ht="21">
      <c r="A1405" s="213"/>
      <c r="B1405" s="213"/>
      <c r="C1405" s="213"/>
      <c r="D1405" s="213"/>
      <c r="E1405" s="213"/>
      <c r="F1405" s="213"/>
      <c r="G1405" s="213"/>
      <c r="H1405" s="214"/>
      <c r="I1405" s="213"/>
      <c r="J1405" s="213"/>
      <c r="K1405" s="627"/>
      <c r="L1405" s="627"/>
      <c r="M1405" s="627"/>
      <c r="N1405" s="627"/>
      <c r="O1405" s="627"/>
      <c r="P1405" s="627"/>
      <c r="Q1405" s="627"/>
      <c r="R1405" s="627"/>
      <c r="S1405" s="627"/>
      <c r="T1405" s="627"/>
      <c r="U1405" s="627"/>
      <c r="V1405" s="627"/>
      <c r="W1405" s="627"/>
      <c r="X1405" s="627"/>
      <c r="Y1405" s="627"/>
      <c r="Z1405" s="627"/>
      <c r="AA1405" s="628"/>
      <c r="AB1405" s="627"/>
      <c r="AC1405" s="627"/>
      <c r="AD1405" s="627"/>
      <c r="AE1405" s="627"/>
      <c r="AF1405" s="627"/>
      <c r="AG1405" s="627"/>
      <c r="AH1405" s="627"/>
      <c r="AI1405" s="627"/>
      <c r="AJ1405" s="627"/>
      <c r="AK1405" s="627"/>
      <c r="AL1405" s="627"/>
      <c r="AM1405" s="627"/>
      <c r="AN1405" s="627"/>
      <c r="AO1405" s="627"/>
      <c r="AP1405" s="627"/>
      <c r="AQ1405" s="627"/>
      <c r="AR1405" s="627"/>
      <c r="AS1405" s="627"/>
      <c r="AT1405" s="627"/>
    </row>
    <row r="1406" spans="1:46" ht="21">
      <c r="A1406" s="629" t="s">
        <v>112</v>
      </c>
      <c r="B1406" s="610"/>
      <c r="C1406" s="630" t="s">
        <v>113</v>
      </c>
      <c r="D1406" s="630"/>
      <c r="E1406" s="630"/>
      <c r="F1406" s="630"/>
      <c r="G1406" s="630" t="s">
        <v>114</v>
      </c>
      <c r="H1406" s="631" t="s">
        <v>115</v>
      </c>
      <c r="I1406" s="630" t="s">
        <v>116</v>
      </c>
      <c r="J1406" s="630" t="s">
        <v>64</v>
      </c>
      <c r="K1406" s="633"/>
      <c r="L1406" s="633"/>
      <c r="M1406" s="633"/>
      <c r="N1406" s="633"/>
      <c r="O1406" s="633"/>
      <c r="P1406" s="633"/>
      <c r="Q1406" s="633"/>
      <c r="R1406" s="633"/>
      <c r="S1406" s="633"/>
      <c r="T1406" s="633"/>
      <c r="U1406" s="633"/>
      <c r="V1406" s="633"/>
      <c r="W1406" s="633"/>
      <c r="X1406" s="633"/>
      <c r="Y1406" s="633"/>
      <c r="Z1406" s="633"/>
      <c r="AA1406" s="633"/>
      <c r="AB1406" s="633"/>
      <c r="AC1406" s="633"/>
      <c r="AD1406" s="633"/>
      <c r="AE1406" s="633"/>
      <c r="AF1406" s="633"/>
      <c r="AG1406" s="633"/>
      <c r="AH1406" s="633"/>
      <c r="AI1406" s="633"/>
      <c r="AJ1406" s="633"/>
      <c r="AK1406" s="633"/>
      <c r="AL1406" s="633"/>
      <c r="AM1406" s="633"/>
      <c r="AN1406" s="633"/>
      <c r="AO1406" s="633"/>
      <c r="AP1406" s="633"/>
      <c r="AQ1406" s="633"/>
      <c r="AR1406" s="633"/>
      <c r="AS1406" s="633"/>
      <c r="AT1406" s="633"/>
    </row>
    <row r="1407" spans="1:46" ht="21">
      <c r="A1407" s="603"/>
      <c r="B1407" s="604"/>
      <c r="C1407" s="215" t="s">
        <v>117</v>
      </c>
      <c r="D1407" s="215" t="s">
        <v>118</v>
      </c>
      <c r="E1407" s="215" t="s">
        <v>119</v>
      </c>
      <c r="F1407" s="215" t="s">
        <v>120</v>
      </c>
      <c r="G1407" s="630"/>
      <c r="H1407" s="632"/>
      <c r="I1407" s="630"/>
      <c r="J1407" s="630"/>
      <c r="K1407" s="633"/>
      <c r="L1407" s="633"/>
      <c r="M1407" s="633"/>
      <c r="N1407" s="633"/>
      <c r="O1407" s="633"/>
      <c r="P1407" s="633"/>
      <c r="Q1407" s="633"/>
      <c r="R1407" s="633"/>
      <c r="S1407" s="633"/>
      <c r="T1407" s="633"/>
      <c r="U1407" s="633"/>
      <c r="V1407" s="633"/>
      <c r="W1407" s="633"/>
      <c r="X1407" s="633"/>
      <c r="Y1407" s="633"/>
      <c r="Z1407" s="633"/>
      <c r="AA1407" s="633"/>
      <c r="AB1407" s="633"/>
      <c r="AC1407" s="633"/>
      <c r="AD1407" s="633"/>
      <c r="AE1407" s="633"/>
      <c r="AF1407" s="633"/>
      <c r="AG1407" s="633"/>
      <c r="AH1407" s="633"/>
      <c r="AI1407" s="633"/>
      <c r="AJ1407" s="633"/>
      <c r="AK1407" s="633"/>
      <c r="AL1407" s="633"/>
      <c r="AM1407" s="633"/>
      <c r="AN1407" s="633"/>
      <c r="AO1407" s="633"/>
      <c r="AP1407" s="633"/>
      <c r="AQ1407" s="633"/>
      <c r="AR1407" s="633"/>
      <c r="AS1407" s="633"/>
      <c r="AT1407" s="633"/>
    </row>
    <row r="1408" spans="1:46" ht="21">
      <c r="A1408" s="634"/>
      <c r="B1408" s="635"/>
      <c r="C1408" s="638"/>
      <c r="D1408" s="638"/>
      <c r="E1408" s="638"/>
      <c r="F1408" s="638"/>
      <c r="G1408" s="638"/>
      <c r="H1408" s="638"/>
      <c r="I1408" s="638"/>
      <c r="J1408" s="638"/>
      <c r="K1408" s="333"/>
      <c r="L1408" s="334"/>
      <c r="M1408" s="334"/>
      <c r="N1408" s="334"/>
      <c r="O1408" s="334"/>
      <c r="P1408" s="334"/>
      <c r="Q1408" s="334"/>
      <c r="R1408" s="334"/>
      <c r="S1408" s="334"/>
      <c r="T1408" s="334"/>
      <c r="U1408" s="334"/>
      <c r="V1408" s="334"/>
      <c r="W1408" s="334"/>
      <c r="X1408" s="334"/>
      <c r="Y1408" s="334"/>
      <c r="Z1408" s="334"/>
      <c r="AA1408" s="334"/>
      <c r="AB1408" s="334"/>
      <c r="AC1408" s="334"/>
      <c r="AD1408" s="334"/>
      <c r="AE1408" s="334"/>
      <c r="AF1408" s="334"/>
      <c r="AG1408" s="334"/>
      <c r="AH1408" s="334"/>
      <c r="AI1408" s="334"/>
      <c r="AJ1408" s="334"/>
      <c r="AK1408" s="334"/>
      <c r="AL1408" s="334"/>
      <c r="AM1408" s="334"/>
      <c r="AN1408" s="334"/>
      <c r="AO1408" s="334"/>
      <c r="AP1408" s="334"/>
      <c r="AQ1408" s="334"/>
      <c r="AR1408" s="334"/>
      <c r="AS1408" s="334"/>
      <c r="AT1408" s="335"/>
    </row>
    <row r="1409" spans="1:46" ht="21">
      <c r="A1409" s="636"/>
      <c r="B1409" s="637"/>
      <c r="C1409" s="639"/>
      <c r="D1409" s="639"/>
      <c r="E1409" s="639"/>
      <c r="F1409" s="639"/>
      <c r="G1409" s="639"/>
      <c r="H1409" s="639"/>
      <c r="I1409" s="639"/>
      <c r="J1409" s="639"/>
      <c r="K1409" s="333"/>
      <c r="L1409" s="334"/>
      <c r="M1409" s="334"/>
      <c r="N1409" s="334"/>
      <c r="O1409" s="334"/>
      <c r="P1409" s="334"/>
      <c r="Q1409" s="334"/>
      <c r="R1409" s="334"/>
      <c r="S1409" s="334"/>
      <c r="T1409" s="334"/>
      <c r="U1409" s="334"/>
      <c r="V1409" s="334"/>
      <c r="W1409" s="334"/>
      <c r="X1409" s="334"/>
      <c r="Y1409" s="334"/>
      <c r="Z1409" s="334"/>
      <c r="AA1409" s="334"/>
      <c r="AB1409" s="334"/>
      <c r="AC1409" s="334"/>
      <c r="AD1409" s="334"/>
      <c r="AE1409" s="334"/>
      <c r="AF1409" s="334"/>
      <c r="AG1409" s="334"/>
      <c r="AH1409" s="334"/>
      <c r="AI1409" s="334"/>
      <c r="AJ1409" s="334"/>
      <c r="AK1409" s="334"/>
      <c r="AL1409" s="334"/>
      <c r="AM1409" s="334"/>
      <c r="AN1409" s="334"/>
      <c r="AO1409" s="334"/>
      <c r="AP1409" s="334"/>
      <c r="AQ1409" s="334"/>
      <c r="AR1409" s="334"/>
      <c r="AS1409" s="334"/>
      <c r="AT1409" s="335"/>
    </row>
    <row r="1410" spans="1:46" ht="21">
      <c r="A1410" s="656" t="s">
        <v>289</v>
      </c>
      <c r="B1410" s="660"/>
      <c r="C1410" s="620"/>
      <c r="D1410" s="620"/>
      <c r="E1410" s="622"/>
      <c r="F1410" s="620">
        <v>11</v>
      </c>
      <c r="G1410" s="661">
        <f>F1410</f>
        <v>11</v>
      </c>
      <c r="H1410" s="620">
        <v>1</v>
      </c>
      <c r="I1410" s="620" t="s">
        <v>2</v>
      </c>
      <c r="J1410" s="624">
        <f>G1410*H1410</f>
        <v>11</v>
      </c>
      <c r="K1410" s="333"/>
      <c r="L1410" s="334"/>
      <c r="M1410" s="334"/>
      <c r="N1410" s="334"/>
      <c r="O1410" s="334"/>
      <c r="P1410" s="334"/>
      <c r="Q1410" s="334"/>
      <c r="R1410" s="334"/>
      <c r="S1410" s="334"/>
      <c r="T1410" s="334"/>
      <c r="U1410" s="334"/>
      <c r="V1410" s="334"/>
      <c r="W1410" s="334"/>
      <c r="X1410" s="334"/>
      <c r="Y1410" s="334"/>
      <c r="Z1410" s="334"/>
      <c r="AA1410" s="334"/>
      <c r="AB1410" s="334"/>
      <c r="AC1410" s="334"/>
      <c r="AD1410" s="334"/>
      <c r="AE1410" s="334"/>
      <c r="AF1410" s="334"/>
      <c r="AG1410" s="334"/>
      <c r="AH1410" s="334"/>
      <c r="AI1410" s="334"/>
      <c r="AJ1410" s="334"/>
      <c r="AK1410" s="334"/>
      <c r="AL1410" s="334"/>
      <c r="AM1410" s="334"/>
      <c r="AN1410" s="334"/>
      <c r="AO1410" s="334"/>
      <c r="AP1410" s="334"/>
      <c r="AQ1410" s="334"/>
      <c r="AR1410" s="334"/>
      <c r="AS1410" s="334"/>
      <c r="AT1410" s="335"/>
    </row>
    <row r="1411" spans="1:46" ht="21">
      <c r="A1411" s="617"/>
      <c r="B1411" s="618"/>
      <c r="C1411" s="621"/>
      <c r="D1411" s="621"/>
      <c r="E1411" s="623"/>
      <c r="F1411" s="621"/>
      <c r="G1411" s="620"/>
      <c r="H1411" s="621"/>
      <c r="I1411" s="621"/>
      <c r="J1411" s="625"/>
      <c r="K1411" s="333"/>
      <c r="L1411" s="334"/>
      <c r="M1411" s="334"/>
      <c r="N1411" s="334"/>
      <c r="O1411" s="334"/>
      <c r="P1411" s="334"/>
      <c r="Q1411" s="334"/>
      <c r="R1411" s="334"/>
      <c r="S1411" s="334"/>
      <c r="T1411" s="334"/>
      <c r="U1411" s="334"/>
      <c r="V1411" s="334"/>
      <c r="W1411" s="334"/>
      <c r="X1411" s="334"/>
      <c r="Y1411" s="334"/>
      <c r="Z1411" s="334"/>
      <c r="AA1411" s="334"/>
      <c r="AB1411" s="334"/>
      <c r="AC1411" s="334"/>
      <c r="AD1411" s="334"/>
      <c r="AE1411" s="334"/>
      <c r="AF1411" s="334"/>
      <c r="AG1411" s="334"/>
      <c r="AH1411" s="334"/>
      <c r="AI1411" s="334"/>
      <c r="AJ1411" s="334"/>
      <c r="AK1411" s="334"/>
      <c r="AL1411" s="334"/>
      <c r="AM1411" s="334"/>
      <c r="AN1411" s="334"/>
      <c r="AO1411" s="334"/>
      <c r="AP1411" s="334"/>
      <c r="AQ1411" s="334"/>
      <c r="AR1411" s="334"/>
      <c r="AS1411" s="334"/>
      <c r="AT1411" s="335"/>
    </row>
    <row r="1412" spans="1:46" ht="21">
      <c r="A1412" s="656"/>
      <c r="B1412" s="660"/>
      <c r="C1412" s="661"/>
      <c r="D1412" s="620"/>
      <c r="E1412" s="622"/>
      <c r="F1412" s="620"/>
      <c r="G1412" s="661"/>
      <c r="H1412" s="620"/>
      <c r="I1412" s="620"/>
      <c r="J1412" s="624"/>
      <c r="K1412" s="333"/>
      <c r="L1412" s="334"/>
      <c r="M1412" s="334"/>
      <c r="N1412" s="334"/>
      <c r="O1412" s="334"/>
      <c r="P1412" s="334"/>
      <c r="Q1412" s="334"/>
      <c r="R1412" s="334"/>
      <c r="S1412" s="334"/>
      <c r="T1412" s="334"/>
      <c r="U1412" s="334"/>
      <c r="V1412" s="334"/>
      <c r="W1412" s="334"/>
      <c r="X1412" s="334"/>
      <c r="Y1412" s="334"/>
      <c r="Z1412" s="334"/>
      <c r="AA1412" s="334"/>
      <c r="AB1412" s="334"/>
      <c r="AC1412" s="334"/>
      <c r="AD1412" s="334"/>
      <c r="AE1412" s="334"/>
      <c r="AF1412" s="334"/>
      <c r="AG1412" s="334"/>
      <c r="AH1412" s="334"/>
      <c r="AI1412" s="334"/>
      <c r="AJ1412" s="334"/>
      <c r="AK1412" s="334"/>
      <c r="AL1412" s="334"/>
      <c r="AM1412" s="334"/>
      <c r="AN1412" s="334"/>
      <c r="AO1412" s="334"/>
      <c r="AP1412" s="334"/>
      <c r="AQ1412" s="334"/>
      <c r="AR1412" s="334"/>
      <c r="AS1412" s="334"/>
      <c r="AT1412" s="335"/>
    </row>
    <row r="1413" spans="1:46" ht="21">
      <c r="A1413" s="617"/>
      <c r="B1413" s="618"/>
      <c r="C1413" s="620"/>
      <c r="D1413" s="621"/>
      <c r="E1413" s="623"/>
      <c r="F1413" s="621"/>
      <c r="G1413" s="620"/>
      <c r="H1413" s="621"/>
      <c r="I1413" s="621"/>
      <c r="J1413" s="625"/>
      <c r="K1413" s="333"/>
      <c r="L1413" s="334"/>
      <c r="M1413" s="334"/>
      <c r="N1413" s="334"/>
      <c r="O1413" s="334"/>
      <c r="P1413" s="334"/>
      <c r="Q1413" s="334"/>
      <c r="R1413" s="334"/>
      <c r="S1413" s="334"/>
      <c r="T1413" s="334"/>
      <c r="U1413" s="334"/>
      <c r="V1413" s="334"/>
      <c r="W1413" s="334"/>
      <c r="X1413" s="334"/>
      <c r="Y1413" s="334"/>
      <c r="Z1413" s="334"/>
      <c r="AA1413" s="334"/>
      <c r="AB1413" s="334"/>
      <c r="AC1413" s="334"/>
      <c r="AD1413" s="334"/>
      <c r="AE1413" s="334"/>
      <c r="AF1413" s="334"/>
      <c r="AG1413" s="334"/>
      <c r="AH1413" s="334"/>
      <c r="AI1413" s="334"/>
      <c r="AJ1413" s="334"/>
      <c r="AK1413" s="334"/>
      <c r="AL1413" s="334"/>
      <c r="AM1413" s="334"/>
      <c r="AN1413" s="334"/>
      <c r="AO1413" s="334"/>
      <c r="AP1413" s="334"/>
      <c r="AQ1413" s="334"/>
      <c r="AR1413" s="334"/>
      <c r="AS1413" s="334"/>
      <c r="AT1413" s="335"/>
    </row>
    <row r="1414" spans="1:46" ht="21">
      <c r="A1414" s="656"/>
      <c r="B1414" s="660"/>
      <c r="C1414" s="661"/>
      <c r="D1414" s="620"/>
      <c r="E1414" s="622"/>
      <c r="F1414" s="620"/>
      <c r="G1414" s="661"/>
      <c r="H1414" s="620"/>
      <c r="I1414" s="620"/>
      <c r="J1414" s="624"/>
      <c r="K1414" s="333"/>
      <c r="L1414" s="334"/>
      <c r="M1414" s="334"/>
      <c r="N1414" s="334"/>
      <c r="O1414" s="334"/>
      <c r="P1414" s="334"/>
      <c r="Q1414" s="334"/>
      <c r="R1414" s="334"/>
      <c r="S1414" s="334"/>
      <c r="T1414" s="334"/>
      <c r="U1414" s="334"/>
      <c r="V1414" s="334"/>
      <c r="W1414" s="334"/>
      <c r="X1414" s="334"/>
      <c r="Y1414" s="334"/>
      <c r="Z1414" s="334"/>
      <c r="AA1414" s="334"/>
      <c r="AB1414" s="334"/>
      <c r="AC1414" s="334"/>
      <c r="AD1414" s="334"/>
      <c r="AE1414" s="334"/>
      <c r="AF1414" s="334"/>
      <c r="AG1414" s="334"/>
      <c r="AH1414" s="334"/>
      <c r="AI1414" s="334"/>
      <c r="AJ1414" s="334"/>
      <c r="AK1414" s="334"/>
      <c r="AL1414" s="334"/>
      <c r="AM1414" s="334"/>
      <c r="AN1414" s="334"/>
      <c r="AO1414" s="334"/>
      <c r="AP1414" s="334"/>
      <c r="AQ1414" s="334"/>
      <c r="AR1414" s="334"/>
      <c r="AS1414" s="334"/>
      <c r="AT1414" s="335"/>
    </row>
    <row r="1415" spans="1:46" ht="21">
      <c r="A1415" s="617"/>
      <c r="B1415" s="618"/>
      <c r="C1415" s="620"/>
      <c r="D1415" s="621"/>
      <c r="E1415" s="623"/>
      <c r="F1415" s="621"/>
      <c r="G1415" s="620"/>
      <c r="H1415" s="621"/>
      <c r="I1415" s="621"/>
      <c r="J1415" s="625"/>
      <c r="K1415" s="333"/>
      <c r="L1415" s="334"/>
      <c r="M1415" s="334"/>
      <c r="N1415" s="334"/>
      <c r="O1415" s="334"/>
      <c r="P1415" s="334"/>
      <c r="Q1415" s="334"/>
      <c r="R1415" s="334"/>
      <c r="S1415" s="334"/>
      <c r="T1415" s="334"/>
      <c r="U1415" s="334"/>
      <c r="V1415" s="334"/>
      <c r="W1415" s="334"/>
      <c r="X1415" s="334"/>
      <c r="Y1415" s="334"/>
      <c r="Z1415" s="334"/>
      <c r="AA1415" s="334"/>
      <c r="AB1415" s="334"/>
      <c r="AC1415" s="334"/>
      <c r="AD1415" s="334"/>
      <c r="AE1415" s="334"/>
      <c r="AF1415" s="334"/>
      <c r="AG1415" s="334"/>
      <c r="AH1415" s="334"/>
      <c r="AI1415" s="334"/>
      <c r="AJ1415" s="334"/>
      <c r="AK1415" s="334"/>
      <c r="AL1415" s="334"/>
      <c r="AM1415" s="334"/>
      <c r="AN1415" s="334"/>
      <c r="AO1415" s="334"/>
      <c r="AP1415" s="334"/>
      <c r="AQ1415" s="334"/>
      <c r="AR1415" s="334"/>
      <c r="AS1415" s="334"/>
      <c r="AT1415" s="335"/>
    </row>
    <row r="1416" spans="1:46" ht="21">
      <c r="A1416" s="283"/>
      <c r="B1416" s="225"/>
      <c r="C1416" s="225"/>
      <c r="D1416" s="225"/>
      <c r="E1416" s="226" t="s">
        <v>121</v>
      </c>
      <c r="F1416" s="227">
        <v>2</v>
      </c>
      <c r="G1416" s="228" t="s">
        <v>122</v>
      </c>
      <c r="H1416" s="229"/>
      <c r="I1416" s="230" t="s">
        <v>64</v>
      </c>
      <c r="J1416" s="231">
        <f>ROUND(SUM(J1410:J1413),F1416)</f>
        <v>11</v>
      </c>
      <c r="K1416" s="336"/>
      <c r="L1416" s="337"/>
      <c r="M1416" s="337"/>
      <c r="N1416" s="337"/>
      <c r="O1416" s="337"/>
      <c r="P1416" s="337"/>
      <c r="Q1416" s="334"/>
      <c r="R1416" s="334"/>
      <c r="S1416" s="334"/>
      <c r="T1416" s="334"/>
      <c r="U1416" s="334"/>
      <c r="V1416" s="334"/>
      <c r="W1416" s="334"/>
      <c r="X1416" s="334"/>
      <c r="Y1416" s="334"/>
      <c r="Z1416" s="334"/>
      <c r="AA1416" s="334"/>
      <c r="AB1416" s="334"/>
      <c r="AC1416" s="334"/>
      <c r="AD1416" s="334"/>
      <c r="AE1416" s="334"/>
      <c r="AF1416" s="334"/>
      <c r="AG1416" s="334"/>
      <c r="AH1416" s="334"/>
      <c r="AI1416" s="334"/>
      <c r="AJ1416" s="334"/>
      <c r="AK1416" s="334"/>
      <c r="AL1416" s="334"/>
      <c r="AM1416" s="334"/>
      <c r="AN1416" s="334"/>
      <c r="AO1416" s="334"/>
      <c r="AP1416" s="334"/>
      <c r="AQ1416" s="334"/>
      <c r="AR1416" s="334"/>
      <c r="AS1416" s="334"/>
      <c r="AT1416" s="335"/>
    </row>
    <row r="1417" spans="1:46" ht="21">
      <c r="A1417" s="284"/>
      <c r="B1417" s="233"/>
      <c r="C1417" s="233"/>
      <c r="D1417" s="233"/>
      <c r="E1417" s="233"/>
      <c r="F1417" s="233"/>
      <c r="G1417" s="233"/>
      <c r="H1417" s="233"/>
      <c r="I1417" s="234"/>
      <c r="J1417" s="233"/>
      <c r="K1417" s="329"/>
      <c r="L1417" s="339"/>
      <c r="M1417" s="339"/>
      <c r="N1417" s="339"/>
      <c r="O1417" s="339"/>
      <c r="P1417" s="339"/>
      <c r="Q1417" s="340"/>
      <c r="R1417" s="340"/>
      <c r="S1417" s="340"/>
      <c r="T1417" s="340"/>
      <c r="U1417" s="340"/>
      <c r="V1417" s="340"/>
      <c r="W1417" s="340"/>
      <c r="X1417" s="340"/>
      <c r="Y1417" s="340"/>
      <c r="Z1417" s="340"/>
      <c r="AA1417" s="340"/>
      <c r="AB1417" s="340"/>
      <c r="AC1417" s="340"/>
      <c r="AD1417" s="340"/>
      <c r="AE1417" s="340"/>
      <c r="AF1417" s="340"/>
      <c r="AG1417" s="340"/>
      <c r="AH1417" s="340"/>
      <c r="AI1417" s="340"/>
      <c r="AJ1417" s="340"/>
      <c r="AK1417" s="340"/>
      <c r="AL1417" s="340"/>
      <c r="AM1417" s="340"/>
      <c r="AN1417" s="340"/>
      <c r="AO1417" s="340"/>
      <c r="AP1417" s="340"/>
      <c r="AQ1417" s="340"/>
      <c r="AR1417" s="340"/>
      <c r="AS1417" s="340"/>
      <c r="AT1417" s="341"/>
    </row>
    <row r="1418" spans="1:46" ht="21">
      <c r="A1418" s="603"/>
      <c r="B1418" s="604"/>
      <c r="C1418" s="604"/>
      <c r="D1418" s="604"/>
      <c r="E1418" s="604"/>
      <c r="F1418" s="604"/>
      <c r="G1418" s="604"/>
      <c r="H1418" s="604"/>
      <c r="I1418" s="604"/>
      <c r="J1418" s="235"/>
      <c r="K1418" s="329"/>
      <c r="L1418" s="339"/>
      <c r="M1418" s="339"/>
      <c r="N1418" s="339"/>
      <c r="O1418" s="339"/>
      <c r="P1418" s="339"/>
      <c r="Q1418" s="340"/>
      <c r="R1418" s="340"/>
      <c r="S1418" s="340"/>
      <c r="T1418" s="340"/>
      <c r="U1418" s="340"/>
      <c r="V1418" s="340"/>
      <c r="W1418" s="340"/>
      <c r="X1418" s="340"/>
      <c r="Y1418" s="340"/>
      <c r="Z1418" s="340"/>
      <c r="AA1418" s="340"/>
      <c r="AB1418" s="340"/>
      <c r="AC1418" s="340"/>
      <c r="AD1418" s="340"/>
      <c r="AE1418" s="340"/>
      <c r="AF1418" s="340"/>
      <c r="AG1418" s="340"/>
      <c r="AH1418" s="340"/>
      <c r="AI1418" s="340"/>
      <c r="AJ1418" s="340"/>
      <c r="AK1418" s="340"/>
      <c r="AL1418" s="340"/>
      <c r="AM1418" s="340"/>
      <c r="AN1418" s="340"/>
      <c r="AO1418" s="340"/>
      <c r="AP1418" s="340"/>
      <c r="AQ1418" s="340"/>
      <c r="AR1418" s="340"/>
      <c r="AS1418" s="340"/>
      <c r="AT1418" s="341"/>
    </row>
    <row r="1419" spans="1:46" ht="42">
      <c r="A1419" s="285" t="s">
        <v>123</v>
      </c>
      <c r="B1419" s="605"/>
      <c r="C1419" s="605"/>
      <c r="D1419" s="605"/>
      <c r="E1419" s="605"/>
      <c r="F1419" s="605"/>
      <c r="G1419" s="605"/>
      <c r="H1419" s="605"/>
      <c r="I1419" s="605"/>
      <c r="J1419" s="605"/>
      <c r="K1419" s="605"/>
      <c r="L1419" s="605"/>
      <c r="M1419" s="605"/>
      <c r="N1419" s="605"/>
      <c r="O1419" s="605"/>
      <c r="P1419" s="605"/>
      <c r="Q1419" s="605"/>
      <c r="R1419" s="605"/>
      <c r="S1419" s="605"/>
      <c r="T1419" s="605"/>
      <c r="U1419" s="605"/>
      <c r="V1419" s="605"/>
      <c r="W1419" s="605"/>
      <c r="X1419" s="605"/>
      <c r="Y1419" s="605"/>
      <c r="Z1419" s="605"/>
      <c r="AA1419" s="605"/>
      <c r="AB1419" s="605"/>
      <c r="AC1419" s="605"/>
      <c r="AD1419" s="605"/>
      <c r="AE1419" s="605"/>
      <c r="AF1419" s="605"/>
      <c r="AG1419" s="605"/>
      <c r="AH1419" s="605"/>
      <c r="AI1419" s="605"/>
      <c r="AJ1419" s="605"/>
      <c r="AK1419" s="605"/>
      <c r="AL1419" s="605"/>
      <c r="AM1419" s="605"/>
      <c r="AN1419" s="605"/>
      <c r="AO1419" s="605"/>
      <c r="AP1419" s="605"/>
      <c r="AQ1419" s="605"/>
      <c r="AR1419" s="605"/>
      <c r="AS1419" s="605"/>
      <c r="AT1419" s="237"/>
    </row>
    <row r="1420" spans="1:46" ht="21">
      <c r="A1420" s="286"/>
      <c r="B1420" s="606"/>
      <c r="C1420" s="606"/>
      <c r="D1420" s="606"/>
      <c r="E1420" s="606"/>
      <c r="F1420" s="606"/>
      <c r="G1420" s="606"/>
      <c r="H1420" s="606"/>
      <c r="I1420" s="606"/>
      <c r="J1420" s="606"/>
      <c r="K1420" s="606"/>
      <c r="L1420" s="606"/>
      <c r="M1420" s="606"/>
      <c r="N1420" s="606"/>
      <c r="O1420" s="606"/>
      <c r="P1420" s="606"/>
      <c r="Q1420" s="606"/>
      <c r="R1420" s="606"/>
      <c r="S1420" s="606"/>
      <c r="T1420" s="606"/>
      <c r="U1420" s="606"/>
      <c r="V1420" s="606"/>
      <c r="W1420" s="606"/>
      <c r="X1420" s="606"/>
      <c r="Y1420" s="606"/>
      <c r="Z1420" s="606"/>
      <c r="AA1420" s="606"/>
      <c r="AB1420" s="606"/>
      <c r="AC1420" s="606"/>
      <c r="AD1420" s="606"/>
      <c r="AE1420" s="606"/>
      <c r="AF1420" s="606"/>
      <c r="AG1420" s="606"/>
      <c r="AH1420" s="606"/>
      <c r="AI1420" s="606"/>
      <c r="AJ1420" s="606"/>
      <c r="AK1420" s="606"/>
      <c r="AL1420" s="606"/>
      <c r="AM1420" s="606"/>
      <c r="AN1420" s="606"/>
      <c r="AO1420" s="606"/>
      <c r="AP1420" s="606"/>
      <c r="AQ1420" s="606"/>
      <c r="AR1420" s="606"/>
      <c r="AS1420" s="606"/>
      <c r="AT1420" s="239"/>
    </row>
    <row r="1421" spans="1:46" ht="21">
      <c r="A1421" s="287"/>
      <c r="B1421" s="607"/>
      <c r="C1421" s="607"/>
      <c r="D1421" s="607"/>
      <c r="E1421" s="607"/>
      <c r="F1421" s="607"/>
      <c r="G1421" s="607"/>
      <c r="H1421" s="607"/>
      <c r="I1421" s="607"/>
      <c r="J1421" s="607"/>
      <c r="K1421" s="607"/>
      <c r="L1421" s="607"/>
      <c r="M1421" s="607"/>
      <c r="N1421" s="607"/>
      <c r="O1421" s="607"/>
      <c r="P1421" s="607"/>
      <c r="Q1421" s="607"/>
      <c r="R1421" s="607"/>
      <c r="S1421" s="607"/>
      <c r="T1421" s="607"/>
      <c r="U1421" s="607"/>
      <c r="V1421" s="607"/>
      <c r="W1421" s="607"/>
      <c r="X1421" s="607"/>
      <c r="Y1421" s="607"/>
      <c r="Z1421" s="607"/>
      <c r="AA1421" s="607"/>
      <c r="AB1421" s="607"/>
      <c r="AC1421" s="607"/>
      <c r="AD1421" s="607"/>
      <c r="AE1421" s="241"/>
      <c r="AF1421" s="608" t="str">
        <f t="shared" ref="AF1421" si="90">"Item    " &amp; C1404 &amp; "    Página   1   de   1  "</f>
        <v xml:space="preserve">Item    10,8    Página   1   de   1  </v>
      </c>
      <c r="AG1421" s="609"/>
      <c r="AH1421" s="609"/>
      <c r="AI1421" s="609"/>
      <c r="AJ1421" s="609"/>
      <c r="AK1421" s="609"/>
      <c r="AL1421" s="609"/>
      <c r="AM1421" s="609"/>
      <c r="AN1421" s="609"/>
      <c r="AO1421" s="609"/>
      <c r="AP1421" s="609"/>
      <c r="AQ1421" s="609"/>
      <c r="AR1421" s="609"/>
      <c r="AS1421" s="609"/>
      <c r="AT1421" s="609"/>
    </row>
    <row r="1422" spans="1:46" ht="21">
      <c r="A1422" s="233"/>
      <c r="B1422" s="233"/>
      <c r="C1422" s="233"/>
      <c r="D1422" s="233"/>
      <c r="E1422" s="610" t="s">
        <v>75</v>
      </c>
      <c r="F1422" s="610"/>
      <c r="G1422" s="233"/>
      <c r="H1422" s="242"/>
      <c r="I1422" s="233"/>
      <c r="J1422" s="233"/>
      <c r="K1422" s="233"/>
      <c r="L1422" s="233"/>
      <c r="M1422" s="233"/>
      <c r="N1422" s="233"/>
      <c r="O1422" s="233"/>
      <c r="P1422" s="233"/>
      <c r="Q1422" s="233"/>
      <c r="R1422" s="233"/>
      <c r="S1422" s="233"/>
      <c r="T1422" s="233"/>
      <c r="U1422" s="233"/>
      <c r="V1422" s="233"/>
      <c r="W1422" s="233"/>
      <c r="X1422" s="233"/>
      <c r="Y1422" s="233"/>
      <c r="Z1422" s="233"/>
      <c r="AA1422" s="233"/>
      <c r="AB1422" s="233"/>
      <c r="AC1422" s="233"/>
      <c r="AD1422" s="233"/>
      <c r="AE1422" s="233"/>
      <c r="AF1422" s="233"/>
      <c r="AG1422" s="233"/>
      <c r="AH1422" s="233"/>
      <c r="AI1422" s="233"/>
      <c r="AJ1422" s="233"/>
      <c r="AK1422" s="242"/>
      <c r="AL1422" s="242"/>
      <c r="AM1422" s="242"/>
      <c r="AN1422" s="242"/>
      <c r="AO1422" s="242"/>
      <c r="AP1422" s="242"/>
      <c r="AQ1422" s="242"/>
      <c r="AR1422" s="242"/>
      <c r="AS1422" s="242"/>
      <c r="AT1422" s="242"/>
    </row>
    <row r="1423" spans="1:46" ht="21">
      <c r="A1423" s="233"/>
      <c r="B1423" s="233"/>
      <c r="C1423" s="233"/>
      <c r="D1423" s="233"/>
      <c r="E1423" s="233"/>
      <c r="F1423" s="233"/>
      <c r="G1423" s="233"/>
      <c r="H1423" s="242"/>
      <c r="I1423" s="233"/>
      <c r="J1423" s="233"/>
      <c r="K1423" s="233"/>
      <c r="L1423" s="233"/>
      <c r="M1423" s="233"/>
      <c r="N1423" s="233"/>
      <c r="O1423" s="233"/>
      <c r="P1423" s="233"/>
      <c r="Q1423" s="233"/>
      <c r="R1423" s="233"/>
      <c r="S1423" s="233"/>
      <c r="T1423" s="233"/>
      <c r="U1423" s="233"/>
      <c r="V1423" s="233"/>
      <c r="W1423" s="233"/>
      <c r="X1423" s="233"/>
      <c r="Y1423" s="233"/>
      <c r="Z1423" s="233"/>
      <c r="AA1423" s="233"/>
      <c r="AB1423" s="233"/>
      <c r="AC1423" s="233"/>
      <c r="AD1423" s="233"/>
      <c r="AE1423" s="233"/>
      <c r="AF1423" s="233"/>
      <c r="AG1423" s="233"/>
      <c r="AH1423" s="233"/>
      <c r="AI1423" s="233"/>
      <c r="AJ1423" s="233"/>
      <c r="AK1423" s="242"/>
      <c r="AL1423" s="242"/>
      <c r="AM1423" s="242"/>
      <c r="AN1423" s="242"/>
      <c r="AO1423" s="242"/>
      <c r="AP1423" s="242"/>
      <c r="AQ1423" s="242"/>
      <c r="AR1423" s="242"/>
      <c r="AS1423" s="242"/>
      <c r="AT1423" s="242"/>
    </row>
    <row r="1424" spans="1:46" ht="21">
      <c r="A1424" s="233"/>
      <c r="B1424" s="233"/>
      <c r="C1424" s="233"/>
      <c r="D1424" s="233"/>
      <c r="E1424" s="233"/>
      <c r="F1424" s="233"/>
      <c r="G1424" s="233"/>
      <c r="H1424" s="242"/>
      <c r="I1424" s="233"/>
      <c r="J1424" s="233"/>
      <c r="K1424" s="233"/>
      <c r="L1424" s="233"/>
      <c r="M1424" s="233"/>
      <c r="N1424" s="233"/>
      <c r="O1424" s="233"/>
      <c r="P1424" s="233"/>
      <c r="Q1424" s="233"/>
      <c r="R1424" s="233"/>
      <c r="S1424" s="233"/>
      <c r="T1424" s="233"/>
      <c r="U1424" s="233"/>
      <c r="V1424" s="233"/>
      <c r="W1424" s="233"/>
      <c r="X1424" s="233"/>
      <c r="Y1424" s="233"/>
      <c r="Z1424" s="233"/>
      <c r="AA1424" s="233"/>
      <c r="AB1424" s="233"/>
      <c r="AC1424" s="233"/>
      <c r="AD1424" s="233"/>
      <c r="AE1424" s="233"/>
      <c r="AF1424" s="233"/>
      <c r="AG1424" s="233"/>
      <c r="AH1424" s="233"/>
      <c r="AI1424" s="233"/>
      <c r="AJ1424" s="233"/>
      <c r="AK1424" s="242"/>
      <c r="AL1424" s="242"/>
      <c r="AM1424" s="242"/>
      <c r="AN1424" s="242"/>
      <c r="AO1424" s="242"/>
      <c r="AP1424" s="242"/>
      <c r="AQ1424" s="242"/>
      <c r="AR1424" s="242"/>
      <c r="AS1424" s="242"/>
      <c r="AT1424" s="242"/>
    </row>
    <row r="1425" spans="1:46" ht="21">
      <c r="A1425" s="244"/>
      <c r="B1425" s="244"/>
      <c r="C1425" s="245"/>
      <c r="D1425" s="246"/>
      <c r="E1425" s="247"/>
      <c r="F1425" s="248"/>
      <c r="G1425" s="248"/>
      <c r="H1425" s="249"/>
      <c r="I1425" s="248"/>
      <c r="J1425" s="244"/>
      <c r="K1425" s="244"/>
      <c r="L1425" s="244"/>
      <c r="M1425" s="244"/>
      <c r="N1425" s="244"/>
      <c r="O1425" s="244"/>
      <c r="P1425" s="244"/>
      <c r="Q1425" s="244"/>
      <c r="R1425" s="244"/>
      <c r="S1425" s="244"/>
      <c r="T1425" s="244"/>
      <c r="U1425" s="244"/>
      <c r="V1425" s="244"/>
      <c r="W1425" s="244"/>
      <c r="X1425" s="244"/>
      <c r="Y1425" s="244"/>
      <c r="Z1425" s="244"/>
      <c r="AA1425" s="244"/>
      <c r="AB1425" s="244"/>
      <c r="AC1425" s="244"/>
      <c r="AD1425" s="244"/>
      <c r="AE1425" s="244"/>
      <c r="AF1425" s="244"/>
      <c r="AG1425" s="244"/>
      <c r="AH1425" s="244"/>
      <c r="AI1425" s="244"/>
      <c r="AJ1425" s="244"/>
      <c r="AK1425" s="250"/>
      <c r="AL1425" s="250"/>
      <c r="AM1425" s="250"/>
      <c r="AN1425" s="250"/>
      <c r="AO1425" s="250"/>
      <c r="AP1425" s="250"/>
      <c r="AQ1425" s="250"/>
      <c r="AR1425" s="250"/>
      <c r="AS1425" s="250"/>
      <c r="AT1425" s="250"/>
    </row>
    <row r="1426" spans="1:46" ht="21">
      <c r="A1426" s="244"/>
      <c r="B1426" s="611"/>
      <c r="C1426" s="611"/>
      <c r="D1426" s="611"/>
      <c r="E1426" s="251"/>
      <c r="F1426" s="659" t="str">
        <f>+F1399</f>
        <v>ARQ. ANTONIO RUIZ TOVAR</v>
      </c>
      <c r="G1426" s="659"/>
      <c r="H1426" s="659"/>
      <c r="I1426" s="659"/>
      <c r="J1426" s="252"/>
      <c r="K1426" s="252"/>
      <c r="L1426" s="252"/>
      <c r="M1426" s="252"/>
      <c r="N1426" s="252"/>
      <c r="O1426" s="252"/>
      <c r="P1426" s="252"/>
      <c r="Q1426" s="252"/>
      <c r="R1426" s="252"/>
      <c r="S1426" s="252"/>
      <c r="T1426" s="252"/>
      <c r="U1426" s="252"/>
      <c r="V1426" s="252"/>
      <c r="W1426" s="252"/>
      <c r="X1426" s="252"/>
      <c r="Y1426" s="252"/>
      <c r="Z1426" s="244"/>
      <c r="AA1426" s="244"/>
      <c r="AB1426" s="244"/>
      <c r="AC1426" s="244"/>
      <c r="AD1426" s="244"/>
      <c r="AE1426" s="244"/>
      <c r="AF1426" s="244"/>
      <c r="AG1426" s="244"/>
      <c r="AH1426" s="244"/>
      <c r="AI1426" s="244"/>
      <c r="AJ1426" s="244"/>
      <c r="AK1426" s="244"/>
      <c r="AL1426" s="244"/>
      <c r="AM1426" s="244"/>
      <c r="AN1426" s="244"/>
      <c r="AO1426" s="244"/>
      <c r="AP1426" s="244"/>
      <c r="AQ1426" s="244"/>
      <c r="AR1426" s="244"/>
      <c r="AS1426" s="244"/>
      <c r="AT1426" s="244"/>
    </row>
    <row r="1427" spans="1:46" ht="21.6" thickBot="1">
      <c r="A1427" s="288"/>
      <c r="B1427" s="613"/>
      <c r="C1427" s="613"/>
      <c r="D1427" s="613"/>
      <c r="E1427" s="613"/>
      <c r="F1427" s="614" t="str">
        <f>+F1400</f>
        <v>PROFESIONAL UNIVERSITARIO</v>
      </c>
      <c r="G1427" s="614"/>
      <c r="H1427" s="614"/>
      <c r="I1427" s="614"/>
      <c r="J1427" s="289"/>
      <c r="K1427" s="289"/>
      <c r="L1427" s="289"/>
      <c r="M1427" s="289"/>
      <c r="N1427" s="289"/>
      <c r="O1427" s="289"/>
      <c r="P1427" s="289"/>
      <c r="Q1427" s="289"/>
      <c r="R1427" s="289"/>
      <c r="S1427" s="289"/>
      <c r="T1427" s="289"/>
      <c r="U1427" s="289"/>
      <c r="V1427" s="289"/>
      <c r="W1427" s="289"/>
      <c r="X1427" s="289"/>
      <c r="Y1427" s="289"/>
      <c r="Z1427" s="288"/>
      <c r="AA1427" s="288"/>
      <c r="AB1427" s="288"/>
      <c r="AC1427" s="288"/>
      <c r="AD1427" s="288"/>
      <c r="AE1427" s="288"/>
      <c r="AF1427" s="288"/>
      <c r="AG1427" s="288"/>
      <c r="AH1427" s="288"/>
      <c r="AI1427" s="288"/>
      <c r="AJ1427" s="288"/>
      <c r="AK1427" s="288"/>
      <c r="AL1427" s="288"/>
      <c r="AM1427" s="288"/>
      <c r="AN1427" s="288"/>
      <c r="AO1427" s="288"/>
      <c r="AP1427" s="288"/>
      <c r="AQ1427" s="288"/>
      <c r="AR1427" s="288"/>
      <c r="AS1427" s="288"/>
      <c r="AT1427" s="288"/>
    </row>
    <row r="1428" spans="1:46" ht="15.6" thickTop="1" thickBot="1"/>
    <row r="1429" spans="1:46" ht="21.6" thickTop="1">
      <c r="A1429" s="272" t="s">
        <v>107</v>
      </c>
      <c r="B1429" s="273"/>
      <c r="C1429" s="274"/>
      <c r="D1429" s="275"/>
      <c r="E1429" s="276"/>
      <c r="F1429" s="276"/>
      <c r="G1429" s="277"/>
      <c r="H1429" s="278"/>
      <c r="I1429" s="277"/>
      <c r="J1429" s="279"/>
      <c r="K1429" s="279"/>
      <c r="L1429" s="279"/>
      <c r="M1429" s="279"/>
      <c r="N1429" s="279"/>
      <c r="O1429" s="279"/>
      <c r="P1429" s="279"/>
      <c r="Q1429" s="279"/>
      <c r="R1429" s="279"/>
      <c r="S1429" s="279"/>
      <c r="T1429" s="279"/>
      <c r="U1429" s="279"/>
      <c r="V1429" s="279"/>
      <c r="W1429" s="279"/>
      <c r="X1429" s="279"/>
      <c r="Y1429" s="279"/>
      <c r="Z1429" s="277"/>
      <c r="AA1429" s="277"/>
      <c r="AB1429" s="277"/>
      <c r="AC1429" s="277"/>
      <c r="AD1429" s="277"/>
      <c r="AE1429" s="277"/>
      <c r="AF1429" s="277"/>
      <c r="AG1429" s="277"/>
      <c r="AH1429" s="277"/>
      <c r="AI1429" s="277"/>
      <c r="AJ1429" s="277"/>
      <c r="AK1429" s="277"/>
      <c r="AL1429" s="277"/>
      <c r="AM1429" s="277"/>
      <c r="AN1429" s="277"/>
      <c r="AO1429" s="277"/>
      <c r="AP1429" s="277"/>
      <c r="AQ1429" s="277"/>
      <c r="AR1429" s="277"/>
      <c r="AS1429" s="277"/>
      <c r="AT1429" s="277"/>
    </row>
    <row r="1430" spans="1:46" ht="21">
      <c r="A1430" s="640" t="s">
        <v>109</v>
      </c>
      <c r="B1430" s="640"/>
      <c r="C1430" s="641" t="str">
        <f>+'PRESUPUESTO GENERAL'!B65</f>
        <v>INSTALACIONES SANITARIAS</v>
      </c>
      <c r="D1430" s="642"/>
      <c r="E1430" s="643"/>
      <c r="F1430" s="643"/>
      <c r="G1430" s="643"/>
      <c r="H1430" s="643"/>
      <c r="I1430" s="643"/>
      <c r="J1430" s="643"/>
      <c r="K1430" s="643"/>
      <c r="L1430" s="643"/>
      <c r="M1430" s="643"/>
      <c r="N1430" s="643"/>
      <c r="O1430" s="643"/>
      <c r="P1430" s="643"/>
      <c r="Q1430" s="643"/>
      <c r="R1430" s="643"/>
      <c r="S1430" s="643"/>
      <c r="T1430" s="643"/>
      <c r="U1430" s="643"/>
      <c r="V1430" s="643"/>
      <c r="W1430" s="643"/>
      <c r="X1430" s="643"/>
      <c r="Y1430" s="643"/>
      <c r="Z1430" s="643"/>
      <c r="AA1430" s="643"/>
      <c r="AB1430" s="643"/>
      <c r="AC1430" s="643"/>
      <c r="AD1430" s="643"/>
      <c r="AE1430" s="643"/>
      <c r="AF1430" s="644"/>
      <c r="AG1430" s="645" t="s">
        <v>8</v>
      </c>
      <c r="AH1430" s="646"/>
      <c r="AI1430" s="646"/>
      <c r="AJ1430" s="646"/>
      <c r="AK1430" s="646"/>
      <c r="AL1430" s="646"/>
      <c r="AM1430" s="647"/>
      <c r="AN1430" s="648" t="s">
        <v>2</v>
      </c>
      <c r="AO1430" s="649"/>
      <c r="AP1430" s="649"/>
      <c r="AQ1430" s="649"/>
      <c r="AR1430" s="649"/>
      <c r="AS1430" s="649"/>
      <c r="AT1430" s="650"/>
    </row>
    <row r="1431" spans="1:46" ht="21">
      <c r="A1431" s="651" t="s">
        <v>110</v>
      </c>
      <c r="B1431" s="651"/>
      <c r="C1431" s="211">
        <f>+'PRESUPUESTO GENERAL'!A74</f>
        <v>10.9</v>
      </c>
      <c r="D1431" s="652" t="str">
        <f>+'PRESUPUESTO GENERAL'!B74</f>
        <v>Orinal  Ref: 8870  o similar, pagado en un</v>
      </c>
      <c r="E1431" s="653"/>
      <c r="F1431" s="653"/>
      <c r="G1431" s="653"/>
      <c r="H1431" s="653"/>
      <c r="I1431" s="653"/>
      <c r="J1431" s="653"/>
      <c r="K1431" s="653"/>
      <c r="L1431" s="653"/>
      <c r="M1431" s="653"/>
      <c r="N1431" s="653"/>
      <c r="O1431" s="653"/>
      <c r="P1431" s="653"/>
      <c r="Q1431" s="653"/>
      <c r="R1431" s="653"/>
      <c r="S1431" s="653"/>
      <c r="T1431" s="653"/>
      <c r="U1431" s="653"/>
      <c r="V1431" s="653"/>
      <c r="W1431" s="653"/>
      <c r="X1431" s="653"/>
      <c r="Y1431" s="653"/>
      <c r="Z1431" s="653"/>
      <c r="AA1431" s="653"/>
      <c r="AB1431" s="653"/>
      <c r="AC1431" s="653"/>
      <c r="AD1431" s="653"/>
      <c r="AE1431" s="653"/>
      <c r="AF1431" s="654"/>
      <c r="AG1431" s="645" t="s">
        <v>111</v>
      </c>
      <c r="AH1431" s="646"/>
      <c r="AI1431" s="646"/>
      <c r="AJ1431" s="646"/>
      <c r="AK1431" s="646"/>
      <c r="AL1431" s="646"/>
      <c r="AM1431" s="647"/>
      <c r="AN1431" s="655">
        <f>+J1443</f>
        <v>2</v>
      </c>
      <c r="AO1431" s="649"/>
      <c r="AP1431" s="649"/>
      <c r="AQ1431" s="649"/>
      <c r="AR1431" s="649"/>
      <c r="AS1431" s="649"/>
      <c r="AT1431" s="650"/>
    </row>
    <row r="1432" spans="1:46" ht="21">
      <c r="A1432" s="213"/>
      <c r="B1432" s="213"/>
      <c r="C1432" s="213"/>
      <c r="D1432" s="213"/>
      <c r="E1432" s="213"/>
      <c r="F1432" s="213"/>
      <c r="G1432" s="213"/>
      <c r="H1432" s="214"/>
      <c r="I1432" s="213"/>
      <c r="J1432" s="213"/>
      <c r="K1432" s="627"/>
      <c r="L1432" s="627"/>
      <c r="M1432" s="627"/>
      <c r="N1432" s="627"/>
      <c r="O1432" s="627"/>
      <c r="P1432" s="627"/>
      <c r="Q1432" s="627"/>
      <c r="R1432" s="627"/>
      <c r="S1432" s="627"/>
      <c r="T1432" s="627"/>
      <c r="U1432" s="627"/>
      <c r="V1432" s="627"/>
      <c r="W1432" s="627"/>
      <c r="X1432" s="627"/>
      <c r="Y1432" s="627"/>
      <c r="Z1432" s="627"/>
      <c r="AA1432" s="628"/>
      <c r="AB1432" s="627"/>
      <c r="AC1432" s="627"/>
      <c r="AD1432" s="627"/>
      <c r="AE1432" s="627"/>
      <c r="AF1432" s="627"/>
      <c r="AG1432" s="627"/>
      <c r="AH1432" s="627"/>
      <c r="AI1432" s="627"/>
      <c r="AJ1432" s="627"/>
      <c r="AK1432" s="627"/>
      <c r="AL1432" s="627"/>
      <c r="AM1432" s="627"/>
      <c r="AN1432" s="627"/>
      <c r="AO1432" s="627"/>
      <c r="AP1432" s="627"/>
      <c r="AQ1432" s="627"/>
      <c r="AR1432" s="627"/>
      <c r="AS1432" s="627"/>
      <c r="AT1432" s="627"/>
    </row>
    <row r="1433" spans="1:46" ht="21">
      <c r="A1433" s="629" t="s">
        <v>112</v>
      </c>
      <c r="B1433" s="610"/>
      <c r="C1433" s="630" t="s">
        <v>113</v>
      </c>
      <c r="D1433" s="630"/>
      <c r="E1433" s="630"/>
      <c r="F1433" s="630"/>
      <c r="G1433" s="630" t="s">
        <v>114</v>
      </c>
      <c r="H1433" s="631" t="s">
        <v>115</v>
      </c>
      <c r="I1433" s="630" t="s">
        <v>116</v>
      </c>
      <c r="J1433" s="630" t="s">
        <v>64</v>
      </c>
      <c r="K1433" s="633"/>
      <c r="L1433" s="633"/>
      <c r="M1433" s="633"/>
      <c r="N1433" s="633"/>
      <c r="O1433" s="633"/>
      <c r="P1433" s="633"/>
      <c r="Q1433" s="633"/>
      <c r="R1433" s="633"/>
      <c r="S1433" s="633"/>
      <c r="T1433" s="633"/>
      <c r="U1433" s="633"/>
      <c r="V1433" s="633"/>
      <c r="W1433" s="633"/>
      <c r="X1433" s="633"/>
      <c r="Y1433" s="633"/>
      <c r="Z1433" s="633"/>
      <c r="AA1433" s="633"/>
      <c r="AB1433" s="633"/>
      <c r="AC1433" s="633"/>
      <c r="AD1433" s="633"/>
      <c r="AE1433" s="633"/>
      <c r="AF1433" s="633"/>
      <c r="AG1433" s="633"/>
      <c r="AH1433" s="633"/>
      <c r="AI1433" s="633"/>
      <c r="AJ1433" s="633"/>
      <c r="AK1433" s="633"/>
      <c r="AL1433" s="633"/>
      <c r="AM1433" s="633"/>
      <c r="AN1433" s="633"/>
      <c r="AO1433" s="633"/>
      <c r="AP1433" s="633"/>
      <c r="AQ1433" s="633"/>
      <c r="AR1433" s="633"/>
      <c r="AS1433" s="633"/>
      <c r="AT1433" s="633"/>
    </row>
    <row r="1434" spans="1:46" ht="21">
      <c r="A1434" s="603"/>
      <c r="B1434" s="604"/>
      <c r="C1434" s="215" t="s">
        <v>117</v>
      </c>
      <c r="D1434" s="215" t="s">
        <v>118</v>
      </c>
      <c r="E1434" s="215" t="s">
        <v>119</v>
      </c>
      <c r="F1434" s="215" t="s">
        <v>120</v>
      </c>
      <c r="G1434" s="630"/>
      <c r="H1434" s="632"/>
      <c r="I1434" s="630"/>
      <c r="J1434" s="630"/>
      <c r="K1434" s="633"/>
      <c r="L1434" s="633"/>
      <c r="M1434" s="633"/>
      <c r="N1434" s="633"/>
      <c r="O1434" s="633"/>
      <c r="P1434" s="633"/>
      <c r="Q1434" s="633"/>
      <c r="R1434" s="633"/>
      <c r="S1434" s="633"/>
      <c r="T1434" s="633"/>
      <c r="U1434" s="633"/>
      <c r="V1434" s="633"/>
      <c r="W1434" s="633"/>
      <c r="X1434" s="633"/>
      <c r="Y1434" s="633"/>
      <c r="Z1434" s="633"/>
      <c r="AA1434" s="633"/>
      <c r="AB1434" s="633"/>
      <c r="AC1434" s="633"/>
      <c r="AD1434" s="633"/>
      <c r="AE1434" s="633"/>
      <c r="AF1434" s="633"/>
      <c r="AG1434" s="633"/>
      <c r="AH1434" s="633"/>
      <c r="AI1434" s="633"/>
      <c r="AJ1434" s="633"/>
      <c r="AK1434" s="633"/>
      <c r="AL1434" s="633"/>
      <c r="AM1434" s="633"/>
      <c r="AN1434" s="633"/>
      <c r="AO1434" s="633"/>
      <c r="AP1434" s="633"/>
      <c r="AQ1434" s="633"/>
      <c r="AR1434" s="633"/>
      <c r="AS1434" s="633"/>
      <c r="AT1434" s="633"/>
    </row>
    <row r="1435" spans="1:46" ht="21">
      <c r="A1435" s="634"/>
      <c r="B1435" s="635"/>
      <c r="C1435" s="638"/>
      <c r="D1435" s="638"/>
      <c r="E1435" s="638"/>
      <c r="F1435" s="638"/>
      <c r="G1435" s="638"/>
      <c r="H1435" s="638"/>
      <c r="I1435" s="638"/>
      <c r="J1435" s="638"/>
      <c r="K1435" s="333"/>
      <c r="L1435" s="334"/>
      <c r="M1435" s="334"/>
      <c r="N1435" s="334"/>
      <c r="O1435" s="334"/>
      <c r="P1435" s="334"/>
      <c r="Q1435" s="334"/>
      <c r="R1435" s="334"/>
      <c r="S1435" s="334"/>
      <c r="T1435" s="334"/>
      <c r="U1435" s="334"/>
      <c r="V1435" s="334"/>
      <c r="W1435" s="334"/>
      <c r="X1435" s="334"/>
      <c r="Y1435" s="334"/>
      <c r="Z1435" s="334"/>
      <c r="AA1435" s="334"/>
      <c r="AB1435" s="334"/>
      <c r="AC1435" s="334"/>
      <c r="AD1435" s="334"/>
      <c r="AE1435" s="334"/>
      <c r="AF1435" s="334"/>
      <c r="AG1435" s="334"/>
      <c r="AH1435" s="334"/>
      <c r="AI1435" s="334"/>
      <c r="AJ1435" s="334"/>
      <c r="AK1435" s="334"/>
      <c r="AL1435" s="334"/>
      <c r="AM1435" s="334"/>
      <c r="AN1435" s="334"/>
      <c r="AO1435" s="334"/>
      <c r="AP1435" s="334"/>
      <c r="AQ1435" s="334"/>
      <c r="AR1435" s="334"/>
      <c r="AS1435" s="334"/>
      <c r="AT1435" s="335"/>
    </row>
    <row r="1436" spans="1:46" ht="21">
      <c r="A1436" s="636"/>
      <c r="B1436" s="637"/>
      <c r="C1436" s="639"/>
      <c r="D1436" s="639"/>
      <c r="E1436" s="639"/>
      <c r="F1436" s="639"/>
      <c r="G1436" s="639"/>
      <c r="H1436" s="639"/>
      <c r="I1436" s="639"/>
      <c r="J1436" s="639"/>
      <c r="K1436" s="333"/>
      <c r="L1436" s="334"/>
      <c r="M1436" s="334"/>
      <c r="N1436" s="334"/>
      <c r="O1436" s="334"/>
      <c r="P1436" s="334"/>
      <c r="Q1436" s="334"/>
      <c r="R1436" s="334"/>
      <c r="S1436" s="334"/>
      <c r="T1436" s="334"/>
      <c r="U1436" s="334"/>
      <c r="V1436" s="334"/>
      <c r="W1436" s="334"/>
      <c r="X1436" s="334"/>
      <c r="Y1436" s="334"/>
      <c r="Z1436" s="334"/>
      <c r="AA1436" s="334"/>
      <c r="AB1436" s="334"/>
      <c r="AC1436" s="334"/>
      <c r="AD1436" s="334"/>
      <c r="AE1436" s="334"/>
      <c r="AF1436" s="334"/>
      <c r="AG1436" s="334"/>
      <c r="AH1436" s="334"/>
      <c r="AI1436" s="334"/>
      <c r="AJ1436" s="334"/>
      <c r="AK1436" s="334"/>
      <c r="AL1436" s="334"/>
      <c r="AM1436" s="334"/>
      <c r="AN1436" s="334"/>
      <c r="AO1436" s="334"/>
      <c r="AP1436" s="334"/>
      <c r="AQ1436" s="334"/>
      <c r="AR1436" s="334"/>
      <c r="AS1436" s="334"/>
      <c r="AT1436" s="335"/>
    </row>
    <row r="1437" spans="1:46" ht="21">
      <c r="A1437" s="656" t="s">
        <v>297</v>
      </c>
      <c r="B1437" s="660"/>
      <c r="C1437" s="620"/>
      <c r="D1437" s="620"/>
      <c r="E1437" s="622"/>
      <c r="F1437" s="620">
        <v>2</v>
      </c>
      <c r="G1437" s="661">
        <f>F1437</f>
        <v>2</v>
      </c>
      <c r="H1437" s="620">
        <v>1</v>
      </c>
      <c r="I1437" s="620" t="s">
        <v>2</v>
      </c>
      <c r="J1437" s="624">
        <f>G1437*H1437</f>
        <v>2</v>
      </c>
      <c r="K1437" s="333"/>
      <c r="L1437" s="334"/>
      <c r="M1437" s="334"/>
      <c r="N1437" s="334"/>
      <c r="O1437" s="334"/>
      <c r="P1437" s="334"/>
      <c r="Q1437" s="334"/>
      <c r="R1437" s="334"/>
      <c r="S1437" s="334"/>
      <c r="T1437" s="334"/>
      <c r="U1437" s="334"/>
      <c r="V1437" s="334"/>
      <c r="W1437" s="334"/>
      <c r="X1437" s="334"/>
      <c r="Y1437" s="334"/>
      <c r="Z1437" s="334"/>
      <c r="AA1437" s="334"/>
      <c r="AB1437" s="334"/>
      <c r="AC1437" s="334"/>
      <c r="AD1437" s="334"/>
      <c r="AE1437" s="334"/>
      <c r="AF1437" s="334"/>
      <c r="AG1437" s="334"/>
      <c r="AH1437" s="334"/>
      <c r="AI1437" s="334"/>
      <c r="AJ1437" s="334"/>
      <c r="AK1437" s="334"/>
      <c r="AL1437" s="334"/>
      <c r="AM1437" s="334"/>
      <c r="AN1437" s="334"/>
      <c r="AO1437" s="334"/>
      <c r="AP1437" s="334"/>
      <c r="AQ1437" s="334"/>
      <c r="AR1437" s="334"/>
      <c r="AS1437" s="334"/>
      <c r="AT1437" s="335"/>
    </row>
    <row r="1438" spans="1:46" ht="21">
      <c r="A1438" s="617"/>
      <c r="B1438" s="618"/>
      <c r="C1438" s="621"/>
      <c r="D1438" s="621"/>
      <c r="E1438" s="623"/>
      <c r="F1438" s="621"/>
      <c r="G1438" s="620"/>
      <c r="H1438" s="621"/>
      <c r="I1438" s="621"/>
      <c r="J1438" s="625"/>
      <c r="K1438" s="333"/>
      <c r="L1438" s="334"/>
      <c r="M1438" s="334"/>
      <c r="N1438" s="334"/>
      <c r="O1438" s="334"/>
      <c r="P1438" s="334"/>
      <c r="Q1438" s="334"/>
      <c r="R1438" s="334"/>
      <c r="S1438" s="334"/>
      <c r="T1438" s="334"/>
      <c r="U1438" s="334"/>
      <c r="V1438" s="334"/>
      <c r="W1438" s="334"/>
      <c r="X1438" s="334"/>
      <c r="Y1438" s="334"/>
      <c r="Z1438" s="334"/>
      <c r="AA1438" s="334"/>
      <c r="AB1438" s="334"/>
      <c r="AC1438" s="334"/>
      <c r="AD1438" s="334"/>
      <c r="AE1438" s="334"/>
      <c r="AF1438" s="334"/>
      <c r="AG1438" s="334"/>
      <c r="AH1438" s="334"/>
      <c r="AI1438" s="334"/>
      <c r="AJ1438" s="334"/>
      <c r="AK1438" s="334"/>
      <c r="AL1438" s="334"/>
      <c r="AM1438" s="334"/>
      <c r="AN1438" s="334"/>
      <c r="AO1438" s="334"/>
      <c r="AP1438" s="334"/>
      <c r="AQ1438" s="334"/>
      <c r="AR1438" s="334"/>
      <c r="AS1438" s="334"/>
      <c r="AT1438" s="335"/>
    </row>
    <row r="1439" spans="1:46" ht="21">
      <c r="A1439" s="656"/>
      <c r="B1439" s="660"/>
      <c r="C1439" s="661"/>
      <c r="D1439" s="620"/>
      <c r="E1439" s="622"/>
      <c r="F1439" s="620"/>
      <c r="G1439" s="661"/>
      <c r="H1439" s="620"/>
      <c r="I1439" s="620"/>
      <c r="J1439" s="624"/>
      <c r="K1439" s="333"/>
      <c r="L1439" s="334"/>
      <c r="M1439" s="334"/>
      <c r="N1439" s="334"/>
      <c r="O1439" s="334"/>
      <c r="P1439" s="334"/>
      <c r="Q1439" s="334"/>
      <c r="R1439" s="334"/>
      <c r="S1439" s="334"/>
      <c r="T1439" s="334"/>
      <c r="U1439" s="334"/>
      <c r="V1439" s="334"/>
      <c r="W1439" s="334"/>
      <c r="X1439" s="334"/>
      <c r="Y1439" s="334"/>
      <c r="Z1439" s="334"/>
      <c r="AA1439" s="334"/>
      <c r="AB1439" s="334"/>
      <c r="AC1439" s="334"/>
      <c r="AD1439" s="334"/>
      <c r="AE1439" s="334"/>
      <c r="AF1439" s="334"/>
      <c r="AG1439" s="334"/>
      <c r="AH1439" s="334"/>
      <c r="AI1439" s="334"/>
      <c r="AJ1439" s="334"/>
      <c r="AK1439" s="334"/>
      <c r="AL1439" s="334"/>
      <c r="AM1439" s="334"/>
      <c r="AN1439" s="334"/>
      <c r="AO1439" s="334"/>
      <c r="AP1439" s="334"/>
      <c r="AQ1439" s="334"/>
      <c r="AR1439" s="334"/>
      <c r="AS1439" s="334"/>
      <c r="AT1439" s="335"/>
    </row>
    <row r="1440" spans="1:46" ht="21">
      <c r="A1440" s="617"/>
      <c r="B1440" s="618"/>
      <c r="C1440" s="620"/>
      <c r="D1440" s="621"/>
      <c r="E1440" s="623"/>
      <c r="F1440" s="621"/>
      <c r="G1440" s="620"/>
      <c r="H1440" s="621"/>
      <c r="I1440" s="621"/>
      <c r="J1440" s="625"/>
      <c r="K1440" s="333"/>
      <c r="L1440" s="334"/>
      <c r="M1440" s="334"/>
      <c r="N1440" s="334"/>
      <c r="O1440" s="334"/>
      <c r="P1440" s="334"/>
      <c r="Q1440" s="334"/>
      <c r="R1440" s="334"/>
      <c r="S1440" s="334"/>
      <c r="T1440" s="334"/>
      <c r="U1440" s="334"/>
      <c r="V1440" s="334"/>
      <c r="W1440" s="334"/>
      <c r="X1440" s="334"/>
      <c r="Y1440" s="334"/>
      <c r="Z1440" s="334"/>
      <c r="AA1440" s="334"/>
      <c r="AB1440" s="334"/>
      <c r="AC1440" s="334"/>
      <c r="AD1440" s="334"/>
      <c r="AE1440" s="334"/>
      <c r="AF1440" s="334"/>
      <c r="AG1440" s="334"/>
      <c r="AH1440" s="334"/>
      <c r="AI1440" s="334"/>
      <c r="AJ1440" s="334"/>
      <c r="AK1440" s="334"/>
      <c r="AL1440" s="334"/>
      <c r="AM1440" s="334"/>
      <c r="AN1440" s="334"/>
      <c r="AO1440" s="334"/>
      <c r="AP1440" s="334"/>
      <c r="AQ1440" s="334"/>
      <c r="AR1440" s="334"/>
      <c r="AS1440" s="334"/>
      <c r="AT1440" s="335"/>
    </row>
    <row r="1441" spans="1:46" ht="21">
      <c r="A1441" s="656"/>
      <c r="B1441" s="660"/>
      <c r="C1441" s="661"/>
      <c r="D1441" s="620"/>
      <c r="E1441" s="622"/>
      <c r="F1441" s="620"/>
      <c r="G1441" s="661"/>
      <c r="H1441" s="620"/>
      <c r="I1441" s="620"/>
      <c r="J1441" s="624"/>
      <c r="K1441" s="333"/>
      <c r="L1441" s="334"/>
      <c r="M1441" s="334"/>
      <c r="N1441" s="334"/>
      <c r="O1441" s="334"/>
      <c r="P1441" s="334"/>
      <c r="Q1441" s="334"/>
      <c r="R1441" s="334"/>
      <c r="S1441" s="334"/>
      <c r="T1441" s="334"/>
      <c r="U1441" s="334"/>
      <c r="V1441" s="334"/>
      <c r="W1441" s="334"/>
      <c r="X1441" s="334"/>
      <c r="Y1441" s="334"/>
      <c r="Z1441" s="334"/>
      <c r="AA1441" s="334"/>
      <c r="AB1441" s="334"/>
      <c r="AC1441" s="334"/>
      <c r="AD1441" s="334"/>
      <c r="AE1441" s="334"/>
      <c r="AF1441" s="334"/>
      <c r="AG1441" s="334"/>
      <c r="AH1441" s="334"/>
      <c r="AI1441" s="334"/>
      <c r="AJ1441" s="334"/>
      <c r="AK1441" s="334"/>
      <c r="AL1441" s="334"/>
      <c r="AM1441" s="334"/>
      <c r="AN1441" s="334"/>
      <c r="AO1441" s="334"/>
      <c r="AP1441" s="334"/>
      <c r="AQ1441" s="334"/>
      <c r="AR1441" s="334"/>
      <c r="AS1441" s="334"/>
      <c r="AT1441" s="335"/>
    </row>
    <row r="1442" spans="1:46" ht="21">
      <c r="A1442" s="617"/>
      <c r="B1442" s="618"/>
      <c r="C1442" s="620"/>
      <c r="D1442" s="621"/>
      <c r="E1442" s="623"/>
      <c r="F1442" s="621"/>
      <c r="G1442" s="620"/>
      <c r="H1442" s="621"/>
      <c r="I1442" s="621"/>
      <c r="J1442" s="625"/>
      <c r="K1442" s="333"/>
      <c r="L1442" s="334"/>
      <c r="M1442" s="334"/>
      <c r="N1442" s="334"/>
      <c r="O1442" s="334"/>
      <c r="P1442" s="334"/>
      <c r="Q1442" s="334"/>
      <c r="R1442" s="334"/>
      <c r="S1442" s="334"/>
      <c r="T1442" s="334"/>
      <c r="U1442" s="334"/>
      <c r="V1442" s="334"/>
      <c r="W1442" s="334"/>
      <c r="X1442" s="334"/>
      <c r="Y1442" s="334"/>
      <c r="Z1442" s="334"/>
      <c r="AA1442" s="334"/>
      <c r="AB1442" s="334"/>
      <c r="AC1442" s="334"/>
      <c r="AD1442" s="334"/>
      <c r="AE1442" s="334"/>
      <c r="AF1442" s="334"/>
      <c r="AG1442" s="334"/>
      <c r="AH1442" s="334"/>
      <c r="AI1442" s="334"/>
      <c r="AJ1442" s="334"/>
      <c r="AK1442" s="334"/>
      <c r="AL1442" s="334"/>
      <c r="AM1442" s="334"/>
      <c r="AN1442" s="334"/>
      <c r="AO1442" s="334"/>
      <c r="AP1442" s="334"/>
      <c r="AQ1442" s="334"/>
      <c r="AR1442" s="334"/>
      <c r="AS1442" s="334"/>
      <c r="AT1442" s="335"/>
    </row>
    <row r="1443" spans="1:46" ht="21">
      <c r="A1443" s="283"/>
      <c r="B1443" s="225"/>
      <c r="C1443" s="225"/>
      <c r="D1443" s="225"/>
      <c r="E1443" s="226" t="s">
        <v>121</v>
      </c>
      <c r="F1443" s="227">
        <v>2</v>
      </c>
      <c r="G1443" s="228" t="s">
        <v>122</v>
      </c>
      <c r="H1443" s="229"/>
      <c r="I1443" s="230" t="s">
        <v>64</v>
      </c>
      <c r="J1443" s="231">
        <f>ROUND(SUM(J1437:J1440),F1443)</f>
        <v>2</v>
      </c>
      <c r="K1443" s="336"/>
      <c r="L1443" s="337"/>
      <c r="M1443" s="337"/>
      <c r="N1443" s="337"/>
      <c r="O1443" s="337"/>
      <c r="P1443" s="337"/>
      <c r="Q1443" s="334"/>
      <c r="R1443" s="334"/>
      <c r="S1443" s="334"/>
      <c r="T1443" s="334"/>
      <c r="U1443" s="334"/>
      <c r="V1443" s="334"/>
      <c r="W1443" s="334"/>
      <c r="X1443" s="334"/>
      <c r="Y1443" s="334"/>
      <c r="Z1443" s="334"/>
      <c r="AA1443" s="334"/>
      <c r="AB1443" s="334"/>
      <c r="AC1443" s="334"/>
      <c r="AD1443" s="334"/>
      <c r="AE1443" s="334"/>
      <c r="AF1443" s="334"/>
      <c r="AG1443" s="334"/>
      <c r="AH1443" s="334"/>
      <c r="AI1443" s="334"/>
      <c r="AJ1443" s="334"/>
      <c r="AK1443" s="334"/>
      <c r="AL1443" s="334"/>
      <c r="AM1443" s="334"/>
      <c r="AN1443" s="334"/>
      <c r="AO1443" s="334"/>
      <c r="AP1443" s="334"/>
      <c r="AQ1443" s="334"/>
      <c r="AR1443" s="334"/>
      <c r="AS1443" s="334"/>
      <c r="AT1443" s="335"/>
    </row>
    <row r="1444" spans="1:46" ht="21">
      <c r="A1444" s="284"/>
      <c r="B1444" s="233"/>
      <c r="C1444" s="233"/>
      <c r="D1444" s="233"/>
      <c r="E1444" s="233"/>
      <c r="F1444" s="233"/>
      <c r="G1444" s="233"/>
      <c r="H1444" s="233"/>
      <c r="I1444" s="234"/>
      <c r="J1444" s="233"/>
      <c r="K1444" s="329"/>
      <c r="L1444" s="339"/>
      <c r="M1444" s="339"/>
      <c r="N1444" s="339"/>
      <c r="O1444" s="339"/>
      <c r="P1444" s="339"/>
      <c r="Q1444" s="340"/>
      <c r="R1444" s="340"/>
      <c r="S1444" s="340"/>
      <c r="T1444" s="340"/>
      <c r="U1444" s="340"/>
      <c r="V1444" s="340"/>
      <c r="W1444" s="340"/>
      <c r="X1444" s="340"/>
      <c r="Y1444" s="340"/>
      <c r="Z1444" s="340"/>
      <c r="AA1444" s="340"/>
      <c r="AB1444" s="340"/>
      <c r="AC1444" s="340"/>
      <c r="AD1444" s="340"/>
      <c r="AE1444" s="340"/>
      <c r="AF1444" s="340"/>
      <c r="AG1444" s="340"/>
      <c r="AH1444" s="340"/>
      <c r="AI1444" s="340"/>
      <c r="AJ1444" s="340"/>
      <c r="AK1444" s="340"/>
      <c r="AL1444" s="340"/>
      <c r="AM1444" s="340"/>
      <c r="AN1444" s="340"/>
      <c r="AO1444" s="340"/>
      <c r="AP1444" s="340"/>
      <c r="AQ1444" s="340"/>
      <c r="AR1444" s="340"/>
      <c r="AS1444" s="340"/>
      <c r="AT1444" s="341"/>
    </row>
    <row r="1445" spans="1:46" ht="21">
      <c r="A1445" s="603"/>
      <c r="B1445" s="604"/>
      <c r="C1445" s="604"/>
      <c r="D1445" s="604"/>
      <c r="E1445" s="604"/>
      <c r="F1445" s="604"/>
      <c r="G1445" s="604"/>
      <c r="H1445" s="604"/>
      <c r="I1445" s="604"/>
      <c r="J1445" s="235"/>
      <c r="K1445" s="329"/>
      <c r="L1445" s="339"/>
      <c r="M1445" s="339"/>
      <c r="N1445" s="339"/>
      <c r="O1445" s="339"/>
      <c r="P1445" s="339"/>
      <c r="Q1445" s="340"/>
      <c r="R1445" s="340"/>
      <c r="S1445" s="340"/>
      <c r="T1445" s="340"/>
      <c r="U1445" s="340"/>
      <c r="V1445" s="340"/>
      <c r="W1445" s="340"/>
      <c r="X1445" s="340"/>
      <c r="Y1445" s="340"/>
      <c r="Z1445" s="340"/>
      <c r="AA1445" s="340"/>
      <c r="AB1445" s="340"/>
      <c r="AC1445" s="340"/>
      <c r="AD1445" s="340"/>
      <c r="AE1445" s="340"/>
      <c r="AF1445" s="340"/>
      <c r="AG1445" s="340"/>
      <c r="AH1445" s="340"/>
      <c r="AI1445" s="340"/>
      <c r="AJ1445" s="340"/>
      <c r="AK1445" s="340"/>
      <c r="AL1445" s="340"/>
      <c r="AM1445" s="340"/>
      <c r="AN1445" s="340"/>
      <c r="AO1445" s="340"/>
      <c r="AP1445" s="340"/>
      <c r="AQ1445" s="340"/>
      <c r="AR1445" s="340"/>
      <c r="AS1445" s="340"/>
      <c r="AT1445" s="341"/>
    </row>
    <row r="1446" spans="1:46" ht="42">
      <c r="A1446" s="285" t="s">
        <v>123</v>
      </c>
      <c r="B1446" s="605"/>
      <c r="C1446" s="605"/>
      <c r="D1446" s="605"/>
      <c r="E1446" s="605"/>
      <c r="F1446" s="605"/>
      <c r="G1446" s="605"/>
      <c r="H1446" s="605"/>
      <c r="I1446" s="605"/>
      <c r="J1446" s="605"/>
      <c r="K1446" s="605"/>
      <c r="L1446" s="605"/>
      <c r="M1446" s="605"/>
      <c r="N1446" s="605"/>
      <c r="O1446" s="605"/>
      <c r="P1446" s="605"/>
      <c r="Q1446" s="605"/>
      <c r="R1446" s="605"/>
      <c r="S1446" s="605"/>
      <c r="T1446" s="605"/>
      <c r="U1446" s="605"/>
      <c r="V1446" s="605"/>
      <c r="W1446" s="605"/>
      <c r="X1446" s="605"/>
      <c r="Y1446" s="605"/>
      <c r="Z1446" s="605"/>
      <c r="AA1446" s="605"/>
      <c r="AB1446" s="605"/>
      <c r="AC1446" s="605"/>
      <c r="AD1446" s="605"/>
      <c r="AE1446" s="605"/>
      <c r="AF1446" s="605"/>
      <c r="AG1446" s="605"/>
      <c r="AH1446" s="605"/>
      <c r="AI1446" s="605"/>
      <c r="AJ1446" s="605"/>
      <c r="AK1446" s="605"/>
      <c r="AL1446" s="605"/>
      <c r="AM1446" s="605"/>
      <c r="AN1446" s="605"/>
      <c r="AO1446" s="605"/>
      <c r="AP1446" s="605"/>
      <c r="AQ1446" s="605"/>
      <c r="AR1446" s="605"/>
      <c r="AS1446" s="605"/>
      <c r="AT1446" s="237"/>
    </row>
    <row r="1447" spans="1:46" ht="21">
      <c r="A1447" s="286"/>
      <c r="B1447" s="606"/>
      <c r="C1447" s="606"/>
      <c r="D1447" s="606"/>
      <c r="E1447" s="606"/>
      <c r="F1447" s="606"/>
      <c r="G1447" s="606"/>
      <c r="H1447" s="606"/>
      <c r="I1447" s="606"/>
      <c r="J1447" s="606"/>
      <c r="K1447" s="606"/>
      <c r="L1447" s="606"/>
      <c r="M1447" s="606"/>
      <c r="N1447" s="606"/>
      <c r="O1447" s="606"/>
      <c r="P1447" s="606"/>
      <c r="Q1447" s="606"/>
      <c r="R1447" s="606"/>
      <c r="S1447" s="606"/>
      <c r="T1447" s="606"/>
      <c r="U1447" s="606"/>
      <c r="V1447" s="606"/>
      <c r="W1447" s="606"/>
      <c r="X1447" s="606"/>
      <c r="Y1447" s="606"/>
      <c r="Z1447" s="606"/>
      <c r="AA1447" s="606"/>
      <c r="AB1447" s="606"/>
      <c r="AC1447" s="606"/>
      <c r="AD1447" s="606"/>
      <c r="AE1447" s="606"/>
      <c r="AF1447" s="606"/>
      <c r="AG1447" s="606"/>
      <c r="AH1447" s="606"/>
      <c r="AI1447" s="606"/>
      <c r="AJ1447" s="606"/>
      <c r="AK1447" s="606"/>
      <c r="AL1447" s="606"/>
      <c r="AM1447" s="606"/>
      <c r="AN1447" s="606"/>
      <c r="AO1447" s="606"/>
      <c r="AP1447" s="606"/>
      <c r="AQ1447" s="606"/>
      <c r="AR1447" s="606"/>
      <c r="AS1447" s="606"/>
      <c r="AT1447" s="239"/>
    </row>
    <row r="1448" spans="1:46" ht="21">
      <c r="A1448" s="287"/>
      <c r="B1448" s="607"/>
      <c r="C1448" s="607"/>
      <c r="D1448" s="607"/>
      <c r="E1448" s="607"/>
      <c r="F1448" s="607"/>
      <c r="G1448" s="607"/>
      <c r="H1448" s="607"/>
      <c r="I1448" s="607"/>
      <c r="J1448" s="607"/>
      <c r="K1448" s="607"/>
      <c r="L1448" s="607"/>
      <c r="M1448" s="607"/>
      <c r="N1448" s="607"/>
      <c r="O1448" s="607"/>
      <c r="P1448" s="607"/>
      <c r="Q1448" s="607"/>
      <c r="R1448" s="607"/>
      <c r="S1448" s="607"/>
      <c r="T1448" s="607"/>
      <c r="U1448" s="607"/>
      <c r="V1448" s="607"/>
      <c r="W1448" s="607"/>
      <c r="X1448" s="607"/>
      <c r="Y1448" s="607"/>
      <c r="Z1448" s="607"/>
      <c r="AA1448" s="607"/>
      <c r="AB1448" s="607"/>
      <c r="AC1448" s="607"/>
      <c r="AD1448" s="607"/>
      <c r="AE1448" s="241"/>
      <c r="AF1448" s="608" t="str">
        <f t="shared" ref="AF1448" si="91">"Item    " &amp; C1431 &amp; "    Página   1   de   1  "</f>
        <v xml:space="preserve">Item    10,9    Página   1   de   1  </v>
      </c>
      <c r="AG1448" s="609"/>
      <c r="AH1448" s="609"/>
      <c r="AI1448" s="609"/>
      <c r="AJ1448" s="609"/>
      <c r="AK1448" s="609"/>
      <c r="AL1448" s="609"/>
      <c r="AM1448" s="609"/>
      <c r="AN1448" s="609"/>
      <c r="AO1448" s="609"/>
      <c r="AP1448" s="609"/>
      <c r="AQ1448" s="609"/>
      <c r="AR1448" s="609"/>
      <c r="AS1448" s="609"/>
      <c r="AT1448" s="609"/>
    </row>
    <row r="1449" spans="1:46" ht="21">
      <c r="A1449" s="233"/>
      <c r="B1449" s="233"/>
      <c r="C1449" s="233"/>
      <c r="D1449" s="233"/>
      <c r="E1449" s="610" t="s">
        <v>75</v>
      </c>
      <c r="F1449" s="610"/>
      <c r="G1449" s="233"/>
      <c r="H1449" s="242"/>
      <c r="I1449" s="233"/>
      <c r="J1449" s="233"/>
      <c r="K1449" s="233"/>
      <c r="L1449" s="233"/>
      <c r="M1449" s="233"/>
      <c r="N1449" s="233"/>
      <c r="O1449" s="233"/>
      <c r="P1449" s="233"/>
      <c r="Q1449" s="233"/>
      <c r="R1449" s="233"/>
      <c r="S1449" s="233"/>
      <c r="T1449" s="233"/>
      <c r="U1449" s="233"/>
      <c r="V1449" s="233"/>
      <c r="W1449" s="233"/>
      <c r="X1449" s="233"/>
      <c r="Y1449" s="233"/>
      <c r="Z1449" s="233"/>
      <c r="AA1449" s="233"/>
      <c r="AB1449" s="233"/>
      <c r="AC1449" s="233"/>
      <c r="AD1449" s="233"/>
      <c r="AE1449" s="233"/>
      <c r="AF1449" s="233"/>
      <c r="AG1449" s="233"/>
      <c r="AH1449" s="233"/>
      <c r="AI1449" s="233"/>
      <c r="AJ1449" s="233"/>
      <c r="AK1449" s="242"/>
      <c r="AL1449" s="242"/>
      <c r="AM1449" s="242"/>
      <c r="AN1449" s="242"/>
      <c r="AO1449" s="242"/>
      <c r="AP1449" s="242"/>
      <c r="AQ1449" s="242"/>
      <c r="AR1449" s="242"/>
      <c r="AS1449" s="242"/>
      <c r="AT1449" s="242"/>
    </row>
    <row r="1450" spans="1:46" ht="21">
      <c r="A1450" s="233"/>
      <c r="B1450" s="233"/>
      <c r="C1450" s="233"/>
      <c r="D1450" s="233"/>
      <c r="E1450" s="233"/>
      <c r="F1450" s="233"/>
      <c r="G1450" s="233"/>
      <c r="H1450" s="242"/>
      <c r="I1450" s="233"/>
      <c r="J1450" s="233"/>
      <c r="K1450" s="233"/>
      <c r="L1450" s="233"/>
      <c r="M1450" s="233"/>
      <c r="N1450" s="233"/>
      <c r="O1450" s="233"/>
      <c r="P1450" s="233"/>
      <c r="Q1450" s="233"/>
      <c r="R1450" s="233"/>
      <c r="S1450" s="233"/>
      <c r="T1450" s="233"/>
      <c r="U1450" s="233"/>
      <c r="V1450" s="233"/>
      <c r="W1450" s="233"/>
      <c r="X1450" s="233"/>
      <c r="Y1450" s="233"/>
      <c r="Z1450" s="233"/>
      <c r="AA1450" s="233"/>
      <c r="AB1450" s="233"/>
      <c r="AC1450" s="233"/>
      <c r="AD1450" s="233"/>
      <c r="AE1450" s="233"/>
      <c r="AF1450" s="233"/>
      <c r="AG1450" s="233"/>
      <c r="AH1450" s="233"/>
      <c r="AI1450" s="233"/>
      <c r="AJ1450" s="233"/>
      <c r="AK1450" s="242"/>
      <c r="AL1450" s="242"/>
      <c r="AM1450" s="242"/>
      <c r="AN1450" s="242"/>
      <c r="AO1450" s="242"/>
      <c r="AP1450" s="242"/>
      <c r="AQ1450" s="242"/>
      <c r="AR1450" s="242"/>
      <c r="AS1450" s="242"/>
      <c r="AT1450" s="242"/>
    </row>
    <row r="1451" spans="1:46" ht="21">
      <c r="A1451" s="233"/>
      <c r="B1451" s="233"/>
      <c r="C1451" s="233"/>
      <c r="D1451" s="233"/>
      <c r="E1451" s="233"/>
      <c r="F1451" s="233"/>
      <c r="G1451" s="233"/>
      <c r="H1451" s="242"/>
      <c r="I1451" s="233"/>
      <c r="J1451" s="233"/>
      <c r="K1451" s="233"/>
      <c r="L1451" s="233"/>
      <c r="M1451" s="233"/>
      <c r="N1451" s="233"/>
      <c r="O1451" s="233"/>
      <c r="P1451" s="233"/>
      <c r="Q1451" s="233"/>
      <c r="R1451" s="233"/>
      <c r="S1451" s="233"/>
      <c r="T1451" s="233"/>
      <c r="U1451" s="233"/>
      <c r="V1451" s="233"/>
      <c r="W1451" s="233"/>
      <c r="X1451" s="233"/>
      <c r="Y1451" s="233"/>
      <c r="Z1451" s="233"/>
      <c r="AA1451" s="233"/>
      <c r="AB1451" s="233"/>
      <c r="AC1451" s="233"/>
      <c r="AD1451" s="233"/>
      <c r="AE1451" s="233"/>
      <c r="AF1451" s="233"/>
      <c r="AG1451" s="233"/>
      <c r="AH1451" s="233"/>
      <c r="AI1451" s="233"/>
      <c r="AJ1451" s="233"/>
      <c r="AK1451" s="242"/>
      <c r="AL1451" s="242"/>
      <c r="AM1451" s="242"/>
      <c r="AN1451" s="242"/>
      <c r="AO1451" s="242"/>
      <c r="AP1451" s="242"/>
      <c r="AQ1451" s="242"/>
      <c r="AR1451" s="242"/>
      <c r="AS1451" s="242"/>
      <c r="AT1451" s="242"/>
    </row>
    <row r="1452" spans="1:46" ht="21">
      <c r="A1452" s="244"/>
      <c r="B1452" s="244"/>
      <c r="C1452" s="245"/>
      <c r="D1452" s="246"/>
      <c r="E1452" s="247"/>
      <c r="F1452" s="248"/>
      <c r="G1452" s="248"/>
      <c r="H1452" s="249"/>
      <c r="I1452" s="248"/>
      <c r="J1452" s="244"/>
      <c r="K1452" s="244"/>
      <c r="L1452" s="244"/>
      <c r="M1452" s="244"/>
      <c r="N1452" s="244"/>
      <c r="O1452" s="244"/>
      <c r="P1452" s="244"/>
      <c r="Q1452" s="244"/>
      <c r="R1452" s="244"/>
      <c r="S1452" s="244"/>
      <c r="T1452" s="244"/>
      <c r="U1452" s="244"/>
      <c r="V1452" s="244"/>
      <c r="W1452" s="244"/>
      <c r="X1452" s="244"/>
      <c r="Y1452" s="244"/>
      <c r="Z1452" s="244"/>
      <c r="AA1452" s="244"/>
      <c r="AB1452" s="244"/>
      <c r="AC1452" s="244"/>
      <c r="AD1452" s="244"/>
      <c r="AE1452" s="244"/>
      <c r="AF1452" s="244"/>
      <c r="AG1452" s="244"/>
      <c r="AH1452" s="244"/>
      <c r="AI1452" s="244"/>
      <c r="AJ1452" s="244"/>
      <c r="AK1452" s="250"/>
      <c r="AL1452" s="250"/>
      <c r="AM1452" s="250"/>
      <c r="AN1452" s="250"/>
      <c r="AO1452" s="250"/>
      <c r="AP1452" s="250"/>
      <c r="AQ1452" s="250"/>
      <c r="AR1452" s="250"/>
      <c r="AS1452" s="250"/>
      <c r="AT1452" s="250"/>
    </row>
    <row r="1453" spans="1:46" ht="21">
      <c r="A1453" s="244"/>
      <c r="B1453" s="611"/>
      <c r="C1453" s="611"/>
      <c r="D1453" s="611"/>
      <c r="E1453" s="251"/>
      <c r="F1453" s="659" t="str">
        <f>+F1426</f>
        <v>ARQ. ANTONIO RUIZ TOVAR</v>
      </c>
      <c r="G1453" s="659"/>
      <c r="H1453" s="659"/>
      <c r="I1453" s="659"/>
      <c r="J1453" s="252"/>
      <c r="K1453" s="252"/>
      <c r="L1453" s="252"/>
      <c r="M1453" s="252"/>
      <c r="N1453" s="252"/>
      <c r="O1453" s="252"/>
      <c r="P1453" s="252"/>
      <c r="Q1453" s="252"/>
      <c r="R1453" s="252"/>
      <c r="S1453" s="252"/>
      <c r="T1453" s="252"/>
      <c r="U1453" s="252"/>
      <c r="V1453" s="252"/>
      <c r="W1453" s="252"/>
      <c r="X1453" s="252"/>
      <c r="Y1453" s="252"/>
      <c r="Z1453" s="244"/>
      <c r="AA1453" s="244"/>
      <c r="AB1453" s="244"/>
      <c r="AC1453" s="244"/>
      <c r="AD1453" s="244"/>
      <c r="AE1453" s="244"/>
      <c r="AF1453" s="244"/>
      <c r="AG1453" s="244"/>
      <c r="AH1453" s="244"/>
      <c r="AI1453" s="244"/>
      <c r="AJ1453" s="244"/>
      <c r="AK1453" s="244"/>
      <c r="AL1453" s="244"/>
      <c r="AM1453" s="244"/>
      <c r="AN1453" s="244"/>
      <c r="AO1453" s="244"/>
      <c r="AP1453" s="244"/>
      <c r="AQ1453" s="244"/>
      <c r="AR1453" s="244"/>
      <c r="AS1453" s="244"/>
      <c r="AT1453" s="244"/>
    </row>
    <row r="1454" spans="1:46" ht="21.6" thickBot="1">
      <c r="A1454" s="288"/>
      <c r="B1454" s="613"/>
      <c r="C1454" s="613"/>
      <c r="D1454" s="613"/>
      <c r="E1454" s="613"/>
      <c r="F1454" s="614" t="str">
        <f>+F1427</f>
        <v>PROFESIONAL UNIVERSITARIO</v>
      </c>
      <c r="G1454" s="614"/>
      <c r="H1454" s="614"/>
      <c r="I1454" s="614"/>
      <c r="J1454" s="289"/>
      <c r="K1454" s="289"/>
      <c r="L1454" s="289"/>
      <c r="M1454" s="289"/>
      <c r="N1454" s="289"/>
      <c r="O1454" s="289"/>
      <c r="P1454" s="289"/>
      <c r="Q1454" s="289"/>
      <c r="R1454" s="289"/>
      <c r="S1454" s="289"/>
      <c r="T1454" s="289"/>
      <c r="U1454" s="289"/>
      <c r="V1454" s="289"/>
      <c r="W1454" s="289"/>
      <c r="X1454" s="289"/>
      <c r="Y1454" s="289"/>
      <c r="Z1454" s="288"/>
      <c r="AA1454" s="288"/>
      <c r="AB1454" s="288"/>
      <c r="AC1454" s="288"/>
      <c r="AD1454" s="288"/>
      <c r="AE1454" s="288"/>
      <c r="AF1454" s="288"/>
      <c r="AG1454" s="288"/>
      <c r="AH1454" s="288"/>
      <c r="AI1454" s="288"/>
      <c r="AJ1454" s="288"/>
      <c r="AK1454" s="288"/>
      <c r="AL1454" s="288"/>
      <c r="AM1454" s="288"/>
      <c r="AN1454" s="288"/>
      <c r="AO1454" s="288"/>
      <c r="AP1454" s="288"/>
      <c r="AQ1454" s="288"/>
      <c r="AR1454" s="288"/>
      <c r="AS1454" s="288"/>
      <c r="AT1454" s="288"/>
    </row>
    <row r="1455" spans="1:46" ht="15.6" thickTop="1" thickBot="1"/>
    <row r="1456" spans="1:46" ht="21.6" thickTop="1">
      <c r="A1456" s="272" t="s">
        <v>107</v>
      </c>
      <c r="B1456" s="273"/>
      <c r="C1456" s="274"/>
      <c r="D1456" s="275"/>
      <c r="E1456" s="276"/>
      <c r="F1456" s="276"/>
      <c r="G1456" s="277"/>
      <c r="H1456" s="278"/>
      <c r="I1456" s="277"/>
      <c r="J1456" s="279"/>
      <c r="K1456" s="279"/>
      <c r="L1456" s="279"/>
      <c r="M1456" s="279"/>
      <c r="N1456" s="279"/>
      <c r="O1456" s="279"/>
      <c r="P1456" s="279"/>
      <c r="Q1456" s="279"/>
      <c r="R1456" s="279"/>
      <c r="S1456" s="279"/>
      <c r="T1456" s="279"/>
      <c r="U1456" s="279"/>
      <c r="V1456" s="279"/>
      <c r="W1456" s="279"/>
      <c r="X1456" s="279"/>
      <c r="Y1456" s="279"/>
      <c r="Z1456" s="277"/>
      <c r="AA1456" s="277"/>
      <c r="AB1456" s="277"/>
      <c r="AC1456" s="277"/>
      <c r="AD1456" s="277"/>
      <c r="AE1456" s="277"/>
      <c r="AF1456" s="277"/>
      <c r="AG1456" s="277"/>
      <c r="AH1456" s="277"/>
      <c r="AI1456" s="277"/>
      <c r="AJ1456" s="277"/>
      <c r="AK1456" s="277"/>
      <c r="AL1456" s="277"/>
      <c r="AM1456" s="277"/>
      <c r="AN1456" s="277"/>
      <c r="AO1456" s="277"/>
      <c r="AP1456" s="277"/>
      <c r="AQ1456" s="277"/>
      <c r="AR1456" s="277"/>
      <c r="AS1456" s="277"/>
      <c r="AT1456" s="277"/>
    </row>
    <row r="1457" spans="1:46" ht="21">
      <c r="A1457" s="640" t="s">
        <v>109</v>
      </c>
      <c r="B1457" s="640"/>
      <c r="C1457" s="641" t="str">
        <f>+'PRESUPUESTO GENERAL'!B76</f>
        <v>INSTALACIONES ELECTRICAS</v>
      </c>
      <c r="D1457" s="642"/>
      <c r="E1457" s="643"/>
      <c r="F1457" s="643"/>
      <c r="G1457" s="643"/>
      <c r="H1457" s="643"/>
      <c r="I1457" s="643"/>
      <c r="J1457" s="643"/>
      <c r="K1457" s="643"/>
      <c r="L1457" s="643"/>
      <c r="M1457" s="643"/>
      <c r="N1457" s="643"/>
      <c r="O1457" s="643"/>
      <c r="P1457" s="643"/>
      <c r="Q1457" s="643"/>
      <c r="R1457" s="643"/>
      <c r="S1457" s="643"/>
      <c r="T1457" s="643"/>
      <c r="U1457" s="643"/>
      <c r="V1457" s="643"/>
      <c r="W1457" s="643"/>
      <c r="X1457" s="643"/>
      <c r="Y1457" s="643"/>
      <c r="Z1457" s="643"/>
      <c r="AA1457" s="643"/>
      <c r="AB1457" s="643"/>
      <c r="AC1457" s="643"/>
      <c r="AD1457" s="643"/>
      <c r="AE1457" s="643"/>
      <c r="AF1457" s="644"/>
      <c r="AG1457" s="645" t="s">
        <v>8</v>
      </c>
      <c r="AH1457" s="646"/>
      <c r="AI1457" s="646"/>
      <c r="AJ1457" s="646"/>
      <c r="AK1457" s="646"/>
      <c r="AL1457" s="646"/>
      <c r="AM1457" s="647"/>
      <c r="AN1457" s="648" t="s">
        <v>2</v>
      </c>
      <c r="AO1457" s="649"/>
      <c r="AP1457" s="649"/>
      <c r="AQ1457" s="649"/>
      <c r="AR1457" s="649"/>
      <c r="AS1457" s="649"/>
      <c r="AT1457" s="650"/>
    </row>
    <row r="1458" spans="1:46" ht="21">
      <c r="A1458" s="651" t="s">
        <v>110</v>
      </c>
      <c r="B1458" s="651"/>
      <c r="C1458" s="211">
        <f>+'PRESUPUESTO GENERAL'!A77</f>
        <v>11.1</v>
      </c>
      <c r="D1458" s="652" t="str">
        <f>+'PRESUPUESTO GENERAL'!B77</f>
        <v>Salida para toma monofásica doble con polo a tierra, en tubo conduit PVC de 1/2"</v>
      </c>
      <c r="E1458" s="653"/>
      <c r="F1458" s="653"/>
      <c r="G1458" s="653"/>
      <c r="H1458" s="653"/>
      <c r="I1458" s="653"/>
      <c r="J1458" s="653"/>
      <c r="K1458" s="653"/>
      <c r="L1458" s="653"/>
      <c r="M1458" s="653"/>
      <c r="N1458" s="653"/>
      <c r="O1458" s="653"/>
      <c r="P1458" s="653"/>
      <c r="Q1458" s="653"/>
      <c r="R1458" s="653"/>
      <c r="S1458" s="653"/>
      <c r="T1458" s="653"/>
      <c r="U1458" s="653"/>
      <c r="V1458" s="653"/>
      <c r="W1458" s="653"/>
      <c r="X1458" s="653"/>
      <c r="Y1458" s="653"/>
      <c r="Z1458" s="653"/>
      <c r="AA1458" s="653"/>
      <c r="AB1458" s="653"/>
      <c r="AC1458" s="653"/>
      <c r="AD1458" s="653"/>
      <c r="AE1458" s="653"/>
      <c r="AF1458" s="654"/>
      <c r="AG1458" s="645" t="s">
        <v>111</v>
      </c>
      <c r="AH1458" s="646"/>
      <c r="AI1458" s="646"/>
      <c r="AJ1458" s="646"/>
      <c r="AK1458" s="646"/>
      <c r="AL1458" s="646"/>
      <c r="AM1458" s="647"/>
      <c r="AN1458" s="655">
        <f>+J1472</f>
        <v>3</v>
      </c>
      <c r="AO1458" s="649"/>
      <c r="AP1458" s="649"/>
      <c r="AQ1458" s="649"/>
      <c r="AR1458" s="649"/>
      <c r="AS1458" s="649"/>
      <c r="AT1458" s="650"/>
    </row>
    <row r="1459" spans="1:46" ht="21">
      <c r="A1459" s="213"/>
      <c r="B1459" s="213"/>
      <c r="C1459" s="213"/>
      <c r="D1459" s="213"/>
      <c r="E1459" s="213"/>
      <c r="F1459" s="213"/>
      <c r="G1459" s="213"/>
      <c r="H1459" s="214"/>
      <c r="I1459" s="213"/>
      <c r="J1459" s="213"/>
      <c r="K1459" s="627"/>
      <c r="L1459" s="627"/>
      <c r="M1459" s="627"/>
      <c r="N1459" s="627"/>
      <c r="O1459" s="627"/>
      <c r="P1459" s="627"/>
      <c r="Q1459" s="627"/>
      <c r="R1459" s="627"/>
      <c r="S1459" s="627"/>
      <c r="T1459" s="627"/>
      <c r="U1459" s="627"/>
      <c r="V1459" s="627"/>
      <c r="W1459" s="627"/>
      <c r="X1459" s="627"/>
      <c r="Y1459" s="627"/>
      <c r="Z1459" s="627"/>
      <c r="AA1459" s="628"/>
      <c r="AB1459" s="627"/>
      <c r="AC1459" s="627"/>
      <c r="AD1459" s="627"/>
      <c r="AE1459" s="627"/>
      <c r="AF1459" s="627"/>
      <c r="AG1459" s="627"/>
      <c r="AH1459" s="627"/>
      <c r="AI1459" s="627"/>
      <c r="AJ1459" s="627"/>
      <c r="AK1459" s="627"/>
      <c r="AL1459" s="627"/>
      <c r="AM1459" s="627"/>
      <c r="AN1459" s="627"/>
      <c r="AO1459" s="627"/>
      <c r="AP1459" s="627"/>
      <c r="AQ1459" s="627"/>
      <c r="AR1459" s="627"/>
      <c r="AS1459" s="627"/>
      <c r="AT1459" s="627"/>
    </row>
    <row r="1460" spans="1:46" ht="21">
      <c r="A1460" s="629" t="s">
        <v>112</v>
      </c>
      <c r="B1460" s="610"/>
      <c r="C1460" s="630" t="s">
        <v>113</v>
      </c>
      <c r="D1460" s="630"/>
      <c r="E1460" s="630"/>
      <c r="F1460" s="630"/>
      <c r="G1460" s="630" t="s">
        <v>114</v>
      </c>
      <c r="H1460" s="631" t="s">
        <v>115</v>
      </c>
      <c r="I1460" s="630" t="s">
        <v>116</v>
      </c>
      <c r="J1460" s="630" t="s">
        <v>64</v>
      </c>
      <c r="K1460" s="633"/>
      <c r="L1460" s="633"/>
      <c r="M1460" s="633"/>
      <c r="N1460" s="633"/>
      <c r="O1460" s="633"/>
      <c r="P1460" s="633"/>
      <c r="Q1460" s="633"/>
      <c r="R1460" s="633"/>
      <c r="S1460" s="633"/>
      <c r="T1460" s="633"/>
      <c r="U1460" s="633"/>
      <c r="V1460" s="633"/>
      <c r="W1460" s="633"/>
      <c r="X1460" s="633"/>
      <c r="Y1460" s="633"/>
      <c r="Z1460" s="633"/>
      <c r="AA1460" s="633"/>
      <c r="AB1460" s="633"/>
      <c r="AC1460" s="633"/>
      <c r="AD1460" s="633"/>
      <c r="AE1460" s="633"/>
      <c r="AF1460" s="633"/>
      <c r="AG1460" s="633"/>
      <c r="AH1460" s="633"/>
      <c r="AI1460" s="633"/>
      <c r="AJ1460" s="633"/>
      <c r="AK1460" s="633"/>
      <c r="AL1460" s="633"/>
      <c r="AM1460" s="633"/>
      <c r="AN1460" s="633"/>
      <c r="AO1460" s="633"/>
      <c r="AP1460" s="633"/>
      <c r="AQ1460" s="633"/>
      <c r="AR1460" s="633"/>
      <c r="AS1460" s="633"/>
      <c r="AT1460" s="633"/>
    </row>
    <row r="1461" spans="1:46" ht="21">
      <c r="A1461" s="603"/>
      <c r="B1461" s="604"/>
      <c r="C1461" s="215" t="s">
        <v>117</v>
      </c>
      <c r="D1461" s="215" t="s">
        <v>118</v>
      </c>
      <c r="E1461" s="215" t="s">
        <v>119</v>
      </c>
      <c r="F1461" s="215" t="s">
        <v>120</v>
      </c>
      <c r="G1461" s="630"/>
      <c r="H1461" s="632"/>
      <c r="I1461" s="630"/>
      <c r="J1461" s="630"/>
      <c r="K1461" s="633"/>
      <c r="L1461" s="633"/>
      <c r="M1461" s="633"/>
      <c r="N1461" s="633"/>
      <c r="O1461" s="633"/>
      <c r="P1461" s="633"/>
      <c r="Q1461" s="633"/>
      <c r="R1461" s="633"/>
      <c r="S1461" s="633"/>
      <c r="T1461" s="633"/>
      <c r="U1461" s="633"/>
      <c r="V1461" s="633"/>
      <c r="W1461" s="633"/>
      <c r="X1461" s="633"/>
      <c r="Y1461" s="633"/>
      <c r="Z1461" s="633"/>
      <c r="AA1461" s="633"/>
      <c r="AB1461" s="633"/>
      <c r="AC1461" s="633"/>
      <c r="AD1461" s="633"/>
      <c r="AE1461" s="633"/>
      <c r="AF1461" s="633"/>
      <c r="AG1461" s="633"/>
      <c r="AH1461" s="633"/>
      <c r="AI1461" s="633"/>
      <c r="AJ1461" s="633"/>
      <c r="AK1461" s="633"/>
      <c r="AL1461" s="633"/>
      <c r="AM1461" s="633"/>
      <c r="AN1461" s="633"/>
      <c r="AO1461" s="633"/>
      <c r="AP1461" s="633"/>
      <c r="AQ1461" s="633"/>
      <c r="AR1461" s="633"/>
      <c r="AS1461" s="633"/>
      <c r="AT1461" s="633"/>
    </row>
    <row r="1462" spans="1:46" ht="21">
      <c r="A1462" s="634"/>
      <c r="B1462" s="635"/>
      <c r="C1462" s="638"/>
      <c r="D1462" s="638"/>
      <c r="E1462" s="638"/>
      <c r="F1462" s="638"/>
      <c r="G1462" s="638"/>
      <c r="H1462" s="638"/>
      <c r="I1462" s="638"/>
      <c r="J1462" s="638"/>
      <c r="K1462" s="362"/>
      <c r="L1462" s="363"/>
      <c r="M1462" s="363"/>
      <c r="N1462" s="363"/>
      <c r="O1462" s="363"/>
      <c r="P1462" s="363"/>
      <c r="Q1462" s="363"/>
      <c r="R1462" s="363"/>
      <c r="S1462" s="363"/>
      <c r="T1462" s="363"/>
      <c r="U1462" s="363"/>
      <c r="V1462" s="363"/>
      <c r="W1462" s="363"/>
      <c r="X1462" s="363"/>
      <c r="Y1462" s="363"/>
      <c r="Z1462" s="363"/>
      <c r="AA1462" s="363"/>
      <c r="AB1462" s="363"/>
      <c r="AC1462" s="363"/>
      <c r="AD1462" s="363"/>
      <c r="AE1462" s="363"/>
      <c r="AF1462" s="363"/>
      <c r="AG1462" s="363"/>
      <c r="AH1462" s="363"/>
      <c r="AI1462" s="363"/>
      <c r="AJ1462" s="363"/>
      <c r="AK1462" s="363"/>
      <c r="AL1462" s="363"/>
      <c r="AM1462" s="363"/>
      <c r="AN1462" s="363"/>
      <c r="AO1462" s="363"/>
      <c r="AP1462" s="363"/>
      <c r="AQ1462" s="363"/>
      <c r="AR1462" s="363"/>
      <c r="AS1462" s="363"/>
      <c r="AT1462" s="364"/>
    </row>
    <row r="1463" spans="1:46" ht="21">
      <c r="A1463" s="636"/>
      <c r="B1463" s="637"/>
      <c r="C1463" s="639"/>
      <c r="D1463" s="639"/>
      <c r="E1463" s="639"/>
      <c r="F1463" s="639"/>
      <c r="G1463" s="639"/>
      <c r="H1463" s="639"/>
      <c r="I1463" s="639"/>
      <c r="J1463" s="639"/>
      <c r="K1463" s="362"/>
      <c r="L1463" s="363"/>
      <c r="M1463" s="363"/>
      <c r="N1463" s="363"/>
      <c r="O1463" s="363"/>
      <c r="P1463" s="363"/>
      <c r="Q1463" s="363"/>
      <c r="R1463" s="363"/>
      <c r="S1463" s="363"/>
      <c r="T1463" s="363"/>
      <c r="U1463" s="363"/>
      <c r="V1463" s="363"/>
      <c r="W1463" s="363"/>
      <c r="X1463" s="363"/>
      <c r="Y1463" s="363"/>
      <c r="Z1463" s="363"/>
      <c r="AA1463" s="363"/>
      <c r="AB1463" s="363"/>
      <c r="AC1463" s="363"/>
      <c r="AD1463" s="363"/>
      <c r="AE1463" s="363"/>
      <c r="AF1463" s="363"/>
      <c r="AG1463" s="363"/>
      <c r="AH1463" s="363"/>
      <c r="AI1463" s="363"/>
      <c r="AJ1463" s="363"/>
      <c r="AK1463" s="363"/>
      <c r="AL1463" s="363"/>
      <c r="AM1463" s="363"/>
      <c r="AN1463" s="363"/>
      <c r="AO1463" s="363"/>
      <c r="AP1463" s="363"/>
      <c r="AQ1463" s="363"/>
      <c r="AR1463" s="363"/>
      <c r="AS1463" s="363"/>
      <c r="AT1463" s="364"/>
    </row>
    <row r="1464" spans="1:46" ht="21">
      <c r="A1464" s="656" t="s">
        <v>298</v>
      </c>
      <c r="B1464" s="657"/>
      <c r="C1464" s="620"/>
      <c r="D1464" s="620"/>
      <c r="E1464" s="622"/>
      <c r="F1464" s="620">
        <v>3</v>
      </c>
      <c r="G1464" s="658">
        <f>+F1464</f>
        <v>3</v>
      </c>
      <c r="H1464" s="620">
        <v>1</v>
      </c>
      <c r="I1464" s="620" t="s">
        <v>2</v>
      </c>
      <c r="J1464" s="626">
        <f>G1464*H1464</f>
        <v>3</v>
      </c>
      <c r="K1464" s="365"/>
      <c r="L1464" s="366"/>
      <c r="M1464" s="366"/>
      <c r="N1464" s="366"/>
      <c r="O1464" s="366"/>
      <c r="P1464" s="366"/>
      <c r="Q1464" s="366"/>
      <c r="R1464" s="366"/>
      <c r="S1464" s="366"/>
      <c r="T1464" s="366"/>
      <c r="U1464" s="366"/>
      <c r="V1464" s="366"/>
      <c r="W1464" s="366"/>
      <c r="X1464" s="366"/>
      <c r="Y1464" s="366"/>
      <c r="Z1464" s="366"/>
      <c r="AA1464" s="366"/>
      <c r="AB1464" s="366"/>
      <c r="AC1464" s="366"/>
      <c r="AD1464" s="366"/>
      <c r="AE1464" s="366"/>
      <c r="AF1464" s="366"/>
      <c r="AG1464" s="366"/>
      <c r="AH1464" s="366"/>
      <c r="AI1464" s="366"/>
      <c r="AJ1464" s="366"/>
      <c r="AK1464" s="366"/>
      <c r="AL1464" s="366"/>
      <c r="AM1464" s="366"/>
      <c r="AN1464" s="366"/>
      <c r="AO1464" s="366"/>
      <c r="AP1464" s="366"/>
      <c r="AQ1464" s="366"/>
      <c r="AR1464" s="366"/>
      <c r="AS1464" s="366"/>
      <c r="AT1464" s="367"/>
    </row>
    <row r="1465" spans="1:46" ht="21">
      <c r="A1465" s="617"/>
      <c r="B1465" s="618"/>
      <c r="C1465" s="621"/>
      <c r="D1465" s="621"/>
      <c r="E1465" s="623"/>
      <c r="F1465" s="621"/>
      <c r="G1465" s="620"/>
      <c r="H1465" s="621"/>
      <c r="I1465" s="621"/>
      <c r="J1465" s="625"/>
      <c r="K1465" s="365"/>
      <c r="L1465" s="366"/>
      <c r="M1465" s="366"/>
      <c r="N1465" s="366"/>
      <c r="O1465" s="542"/>
      <c r="P1465" s="366"/>
      <c r="Q1465" s="366"/>
      <c r="R1465" s="366"/>
      <c r="S1465" s="366"/>
      <c r="T1465" s="366"/>
      <c r="U1465" s="366"/>
      <c r="V1465" s="366"/>
      <c r="W1465" s="366"/>
      <c r="X1465" s="366"/>
      <c r="Y1465" s="366"/>
      <c r="Z1465" s="366"/>
      <c r="AA1465" s="366"/>
      <c r="AB1465" s="366"/>
      <c r="AC1465" s="366"/>
      <c r="AD1465" s="366"/>
      <c r="AE1465" s="366"/>
      <c r="AF1465" s="366"/>
      <c r="AG1465" s="366"/>
      <c r="AH1465" s="366"/>
      <c r="AI1465" s="366"/>
      <c r="AJ1465" s="366"/>
      <c r="AK1465" s="366"/>
      <c r="AL1465" s="366"/>
      <c r="AM1465" s="366"/>
      <c r="AN1465" s="366"/>
      <c r="AO1465" s="366"/>
      <c r="AP1465" s="366"/>
      <c r="AQ1465" s="366"/>
      <c r="AR1465" s="366"/>
      <c r="AS1465" s="366"/>
      <c r="AT1465" s="367"/>
    </row>
    <row r="1466" spans="1:46" ht="21">
      <c r="A1466" s="615"/>
      <c r="B1466" s="616"/>
      <c r="C1466" s="620"/>
      <c r="D1466" s="620"/>
      <c r="E1466" s="622"/>
      <c r="F1466" s="620"/>
      <c r="G1466" s="619"/>
      <c r="H1466" s="620"/>
      <c r="I1466" s="620"/>
      <c r="J1466" s="626"/>
      <c r="K1466" s="365"/>
      <c r="L1466" s="366"/>
      <c r="M1466" s="366"/>
      <c r="N1466" s="366"/>
      <c r="O1466" s="366"/>
      <c r="P1466" s="366"/>
      <c r="Q1466" s="366"/>
      <c r="R1466" s="366"/>
      <c r="S1466" s="366"/>
      <c r="T1466" s="366"/>
      <c r="U1466" s="366"/>
      <c r="V1466" s="366"/>
      <c r="W1466" s="366"/>
      <c r="X1466" s="366"/>
      <c r="Y1466" s="366"/>
      <c r="Z1466" s="366"/>
      <c r="AA1466" s="366"/>
      <c r="AB1466" s="366"/>
      <c r="AC1466" s="366"/>
      <c r="AD1466" s="366"/>
      <c r="AE1466" s="366"/>
      <c r="AF1466" s="366"/>
      <c r="AG1466" s="366"/>
      <c r="AH1466" s="366"/>
      <c r="AI1466" s="366"/>
      <c r="AJ1466" s="366"/>
      <c r="AK1466" s="366"/>
      <c r="AL1466" s="366"/>
      <c r="AM1466" s="366"/>
      <c r="AN1466" s="366"/>
      <c r="AO1466" s="366"/>
      <c r="AP1466" s="366"/>
      <c r="AQ1466" s="366"/>
      <c r="AR1466" s="366"/>
      <c r="AS1466" s="366"/>
      <c r="AT1466" s="367"/>
    </row>
    <row r="1467" spans="1:46" ht="21">
      <c r="A1467" s="617"/>
      <c r="B1467" s="618"/>
      <c r="C1467" s="621"/>
      <c r="D1467" s="621"/>
      <c r="E1467" s="623"/>
      <c r="F1467" s="621"/>
      <c r="G1467" s="620"/>
      <c r="H1467" s="621"/>
      <c r="I1467" s="621"/>
      <c r="J1467" s="625"/>
      <c r="K1467" s="365"/>
      <c r="L1467" s="366"/>
      <c r="M1467" s="366"/>
      <c r="N1467" s="366"/>
      <c r="O1467" s="366"/>
      <c r="P1467" s="366"/>
      <c r="Q1467" s="366"/>
      <c r="R1467" s="366"/>
      <c r="S1467" s="366"/>
      <c r="T1467" s="366"/>
      <c r="U1467" s="366"/>
      <c r="V1467" s="366"/>
      <c r="W1467" s="366"/>
      <c r="X1467" s="366"/>
      <c r="Y1467" s="366"/>
      <c r="Z1467" s="366"/>
      <c r="AA1467" s="366"/>
      <c r="AB1467" s="366"/>
      <c r="AC1467" s="366"/>
      <c r="AD1467" s="366"/>
      <c r="AE1467" s="366"/>
      <c r="AF1467" s="366"/>
      <c r="AG1467" s="366"/>
      <c r="AH1467" s="366"/>
      <c r="AI1467" s="366"/>
      <c r="AJ1467" s="366"/>
      <c r="AK1467" s="366"/>
      <c r="AL1467" s="366"/>
      <c r="AM1467" s="366"/>
      <c r="AN1467" s="366"/>
      <c r="AO1467" s="366"/>
      <c r="AP1467" s="366"/>
      <c r="AQ1467" s="366"/>
      <c r="AR1467" s="366"/>
      <c r="AS1467" s="366"/>
      <c r="AT1467" s="367"/>
    </row>
    <row r="1468" spans="1:46" ht="21">
      <c r="A1468" s="615"/>
      <c r="B1468" s="616"/>
      <c r="C1468" s="619"/>
      <c r="D1468" s="620"/>
      <c r="E1468" s="622"/>
      <c r="F1468" s="620"/>
      <c r="G1468" s="619"/>
      <c r="H1468" s="620"/>
      <c r="I1468" s="620"/>
      <c r="J1468" s="624"/>
      <c r="K1468" s="365"/>
      <c r="L1468" s="366"/>
      <c r="M1468" s="366"/>
      <c r="N1468" s="366"/>
      <c r="O1468" s="366"/>
      <c r="P1468" s="366"/>
      <c r="Q1468" s="366"/>
      <c r="R1468" s="366"/>
      <c r="S1468" s="366"/>
      <c r="T1468" s="366"/>
      <c r="U1468" s="366"/>
      <c r="V1468" s="366"/>
      <c r="W1468" s="366"/>
      <c r="X1468" s="366"/>
      <c r="Y1468" s="366"/>
      <c r="Z1468" s="366"/>
      <c r="AA1468" s="366"/>
      <c r="AB1468" s="366"/>
      <c r="AC1468" s="366"/>
      <c r="AD1468" s="366"/>
      <c r="AE1468" s="366"/>
      <c r="AF1468" s="366"/>
      <c r="AG1468" s="366"/>
      <c r="AH1468" s="366"/>
      <c r="AI1468" s="366"/>
      <c r="AJ1468" s="366"/>
      <c r="AK1468" s="366"/>
      <c r="AL1468" s="366"/>
      <c r="AM1468" s="366"/>
      <c r="AN1468" s="366"/>
      <c r="AO1468" s="366"/>
      <c r="AP1468" s="366"/>
      <c r="AQ1468" s="366"/>
      <c r="AR1468" s="366"/>
      <c r="AS1468" s="366"/>
      <c r="AT1468" s="367"/>
    </row>
    <row r="1469" spans="1:46" ht="21">
      <c r="A1469" s="617"/>
      <c r="B1469" s="618"/>
      <c r="C1469" s="620"/>
      <c r="D1469" s="621"/>
      <c r="E1469" s="623"/>
      <c r="F1469" s="621"/>
      <c r="G1469" s="620"/>
      <c r="H1469" s="621"/>
      <c r="I1469" s="621"/>
      <c r="J1469" s="625"/>
      <c r="K1469" s="365"/>
      <c r="L1469" s="366"/>
      <c r="M1469" s="366"/>
      <c r="N1469" s="366"/>
      <c r="O1469" s="366"/>
      <c r="P1469" s="366"/>
      <c r="Q1469" s="366"/>
      <c r="R1469" s="366"/>
      <c r="S1469" s="366"/>
      <c r="T1469" s="366"/>
      <c r="U1469" s="366"/>
      <c r="V1469" s="366"/>
      <c r="W1469" s="366"/>
      <c r="X1469" s="366"/>
      <c r="Y1469" s="366"/>
      <c r="Z1469" s="366"/>
      <c r="AA1469" s="366"/>
      <c r="AB1469" s="366"/>
      <c r="AC1469" s="366"/>
      <c r="AD1469" s="366"/>
      <c r="AE1469" s="366"/>
      <c r="AF1469" s="366"/>
      <c r="AG1469" s="366"/>
      <c r="AH1469" s="366"/>
      <c r="AI1469" s="366"/>
      <c r="AJ1469" s="366"/>
      <c r="AK1469" s="366"/>
      <c r="AL1469" s="366"/>
      <c r="AM1469" s="366"/>
      <c r="AN1469" s="366"/>
      <c r="AO1469" s="366"/>
      <c r="AP1469" s="366"/>
      <c r="AQ1469" s="366"/>
      <c r="AR1469" s="366"/>
      <c r="AS1469" s="366"/>
      <c r="AT1469" s="367"/>
    </row>
    <row r="1470" spans="1:46" ht="21">
      <c r="A1470" s="615"/>
      <c r="B1470" s="616"/>
      <c r="C1470" s="619"/>
      <c r="D1470" s="620"/>
      <c r="E1470" s="622"/>
      <c r="F1470" s="620"/>
      <c r="G1470" s="619"/>
      <c r="H1470" s="620"/>
      <c r="I1470" s="620"/>
      <c r="J1470" s="624"/>
      <c r="K1470" s="365"/>
      <c r="L1470" s="366"/>
      <c r="M1470" s="366"/>
      <c r="N1470" s="366"/>
      <c r="O1470" s="366"/>
      <c r="P1470" s="366"/>
      <c r="Q1470" s="366"/>
      <c r="R1470" s="366"/>
      <c r="S1470" s="366"/>
      <c r="T1470" s="366"/>
      <c r="U1470" s="366"/>
      <c r="V1470" s="366"/>
      <c r="W1470" s="366"/>
      <c r="X1470" s="366"/>
      <c r="Y1470" s="366"/>
      <c r="Z1470" s="366"/>
      <c r="AA1470" s="366"/>
      <c r="AB1470" s="366"/>
      <c r="AC1470" s="366"/>
      <c r="AD1470" s="366"/>
      <c r="AE1470" s="366"/>
      <c r="AF1470" s="366"/>
      <c r="AG1470" s="366"/>
      <c r="AH1470" s="366"/>
      <c r="AI1470" s="366"/>
      <c r="AJ1470" s="366"/>
      <c r="AK1470" s="366"/>
      <c r="AL1470" s="366"/>
      <c r="AM1470" s="366"/>
      <c r="AN1470" s="366"/>
      <c r="AO1470" s="366"/>
      <c r="AP1470" s="366"/>
      <c r="AQ1470" s="366"/>
      <c r="AR1470" s="366"/>
      <c r="AS1470" s="366"/>
      <c r="AT1470" s="367"/>
    </row>
    <row r="1471" spans="1:46" ht="21">
      <c r="A1471" s="617"/>
      <c r="B1471" s="618"/>
      <c r="C1471" s="620"/>
      <c r="D1471" s="621"/>
      <c r="E1471" s="623"/>
      <c r="F1471" s="621"/>
      <c r="G1471" s="620"/>
      <c r="H1471" s="621"/>
      <c r="I1471" s="621"/>
      <c r="J1471" s="625"/>
      <c r="K1471" s="365"/>
      <c r="L1471" s="366"/>
      <c r="M1471" s="366"/>
      <c r="N1471" s="366"/>
      <c r="O1471" s="366"/>
      <c r="P1471" s="366"/>
      <c r="Q1471" s="366"/>
      <c r="R1471" s="366"/>
      <c r="S1471" s="366"/>
      <c r="T1471" s="366"/>
      <c r="U1471" s="366"/>
      <c r="V1471" s="366"/>
      <c r="W1471" s="366"/>
      <c r="X1471" s="366"/>
      <c r="Y1471" s="366"/>
      <c r="Z1471" s="366"/>
      <c r="AA1471" s="366"/>
      <c r="AB1471" s="366"/>
      <c r="AC1471" s="366"/>
      <c r="AD1471" s="366"/>
      <c r="AE1471" s="366"/>
      <c r="AF1471" s="366"/>
      <c r="AG1471" s="366"/>
      <c r="AH1471" s="366"/>
      <c r="AI1471" s="366"/>
      <c r="AJ1471" s="366"/>
      <c r="AK1471" s="366"/>
      <c r="AL1471" s="366"/>
      <c r="AM1471" s="366"/>
      <c r="AN1471" s="366"/>
      <c r="AO1471" s="366"/>
      <c r="AP1471" s="366"/>
      <c r="AQ1471" s="366"/>
      <c r="AR1471" s="366"/>
      <c r="AS1471" s="366"/>
      <c r="AT1471" s="367"/>
    </row>
    <row r="1472" spans="1:46" ht="21">
      <c r="A1472" s="283"/>
      <c r="B1472" s="225"/>
      <c r="C1472" s="225"/>
      <c r="D1472" s="225"/>
      <c r="E1472" s="226" t="s">
        <v>121</v>
      </c>
      <c r="F1472" s="227">
        <v>2</v>
      </c>
      <c r="G1472" s="228" t="s">
        <v>122</v>
      </c>
      <c r="H1472" s="229"/>
      <c r="I1472" s="230" t="s">
        <v>64</v>
      </c>
      <c r="J1472" s="231">
        <f t="shared" ref="J1472" si="92">ROUND(SUM(J1462:J1469),F1472)</f>
        <v>3</v>
      </c>
      <c r="K1472" s="368"/>
      <c r="L1472" s="369"/>
      <c r="M1472" s="369"/>
      <c r="N1472" s="369"/>
      <c r="O1472" s="369"/>
      <c r="P1472" s="369"/>
      <c r="Q1472" s="366"/>
      <c r="R1472" s="366"/>
      <c r="S1472" s="366"/>
      <c r="T1472" s="366"/>
      <c r="U1472" s="366"/>
      <c r="V1472" s="366"/>
      <c r="W1472" s="366"/>
      <c r="X1472" s="366"/>
      <c r="Y1472" s="366"/>
      <c r="Z1472" s="366"/>
      <c r="AA1472" s="366"/>
      <c r="AB1472" s="366"/>
      <c r="AC1472" s="366"/>
      <c r="AD1472" s="366"/>
      <c r="AE1472" s="366"/>
      <c r="AF1472" s="366"/>
      <c r="AG1472" s="366"/>
      <c r="AH1472" s="366"/>
      <c r="AI1472" s="366"/>
      <c r="AJ1472" s="366"/>
      <c r="AK1472" s="366"/>
      <c r="AL1472" s="366"/>
      <c r="AM1472" s="366"/>
      <c r="AN1472" s="366"/>
      <c r="AO1472" s="366"/>
      <c r="AP1472" s="366"/>
      <c r="AQ1472" s="366"/>
      <c r="AR1472" s="366"/>
      <c r="AS1472" s="366"/>
      <c r="AT1472" s="367"/>
    </row>
    <row r="1473" spans="1:46" ht="21">
      <c r="A1473" s="284"/>
      <c r="B1473" s="233"/>
      <c r="C1473" s="233"/>
      <c r="D1473" s="233"/>
      <c r="E1473" s="233"/>
      <c r="F1473" s="233"/>
      <c r="G1473" s="233"/>
      <c r="H1473" s="233"/>
      <c r="I1473" s="234"/>
      <c r="J1473" s="233"/>
      <c r="K1473" s="370"/>
      <c r="L1473" s="371"/>
      <c r="M1473" s="371"/>
      <c r="N1473" s="371"/>
      <c r="O1473" s="371"/>
      <c r="P1473" s="371"/>
      <c r="Q1473" s="372"/>
      <c r="R1473" s="372"/>
      <c r="S1473" s="372"/>
      <c r="T1473" s="372"/>
      <c r="U1473" s="372"/>
      <c r="V1473" s="372"/>
      <c r="W1473" s="372"/>
      <c r="X1473" s="372"/>
      <c r="Y1473" s="372"/>
      <c r="Z1473" s="372"/>
      <c r="AA1473" s="372"/>
      <c r="AB1473" s="372"/>
      <c r="AC1473" s="372"/>
      <c r="AD1473" s="372"/>
      <c r="AE1473" s="372"/>
      <c r="AF1473" s="372"/>
      <c r="AG1473" s="372"/>
      <c r="AH1473" s="372"/>
      <c r="AI1473" s="372"/>
      <c r="AJ1473" s="372"/>
      <c r="AK1473" s="372"/>
      <c r="AL1473" s="372"/>
      <c r="AM1473" s="372"/>
      <c r="AN1473" s="372"/>
      <c r="AO1473" s="372"/>
      <c r="AP1473" s="372"/>
      <c r="AQ1473" s="372"/>
      <c r="AR1473" s="372"/>
      <c r="AS1473" s="372"/>
      <c r="AT1473" s="373"/>
    </row>
    <row r="1474" spans="1:46" ht="21">
      <c r="A1474" s="603"/>
      <c r="B1474" s="604"/>
      <c r="C1474" s="604"/>
      <c r="D1474" s="604"/>
      <c r="E1474" s="604"/>
      <c r="F1474" s="604"/>
      <c r="G1474" s="604"/>
      <c r="H1474" s="604"/>
      <c r="I1474" s="604"/>
      <c r="J1474" s="235"/>
      <c r="K1474" s="370"/>
      <c r="L1474" s="371"/>
      <c r="M1474" s="371"/>
      <c r="N1474" s="371"/>
      <c r="O1474" s="371"/>
      <c r="P1474" s="371"/>
      <c r="Q1474" s="372"/>
      <c r="R1474" s="372"/>
      <c r="S1474" s="372"/>
      <c r="T1474" s="372"/>
      <c r="U1474" s="372"/>
      <c r="V1474" s="372"/>
      <c r="W1474" s="372"/>
      <c r="X1474" s="372"/>
      <c r="Y1474" s="372"/>
      <c r="Z1474" s="372"/>
      <c r="AA1474" s="372"/>
      <c r="AB1474" s="372"/>
      <c r="AC1474" s="372"/>
      <c r="AD1474" s="372"/>
      <c r="AE1474" s="372"/>
      <c r="AF1474" s="372"/>
      <c r="AG1474" s="372"/>
      <c r="AH1474" s="372"/>
      <c r="AI1474" s="372"/>
      <c r="AJ1474" s="372"/>
      <c r="AK1474" s="372"/>
      <c r="AL1474" s="372"/>
      <c r="AM1474" s="372"/>
      <c r="AN1474" s="372"/>
      <c r="AO1474" s="372"/>
      <c r="AP1474" s="372"/>
      <c r="AQ1474" s="372"/>
      <c r="AR1474" s="372"/>
      <c r="AS1474" s="372"/>
      <c r="AT1474" s="373"/>
    </row>
    <row r="1475" spans="1:46" ht="42">
      <c r="A1475" s="285" t="s">
        <v>123</v>
      </c>
      <c r="B1475" s="605"/>
      <c r="C1475" s="605"/>
      <c r="D1475" s="605"/>
      <c r="E1475" s="605"/>
      <c r="F1475" s="605"/>
      <c r="G1475" s="605"/>
      <c r="H1475" s="605"/>
      <c r="I1475" s="605"/>
      <c r="J1475" s="605"/>
      <c r="K1475" s="605"/>
      <c r="L1475" s="605"/>
      <c r="M1475" s="605"/>
      <c r="N1475" s="605"/>
      <c r="O1475" s="605"/>
      <c r="P1475" s="605"/>
      <c r="Q1475" s="605"/>
      <c r="R1475" s="605"/>
      <c r="S1475" s="605"/>
      <c r="T1475" s="605"/>
      <c r="U1475" s="605"/>
      <c r="V1475" s="605"/>
      <c r="W1475" s="605"/>
      <c r="X1475" s="605"/>
      <c r="Y1475" s="605"/>
      <c r="Z1475" s="605"/>
      <c r="AA1475" s="605"/>
      <c r="AB1475" s="605"/>
      <c r="AC1475" s="605"/>
      <c r="AD1475" s="605"/>
      <c r="AE1475" s="605"/>
      <c r="AF1475" s="605"/>
      <c r="AG1475" s="605"/>
      <c r="AH1475" s="605"/>
      <c r="AI1475" s="605"/>
      <c r="AJ1475" s="605"/>
      <c r="AK1475" s="605"/>
      <c r="AL1475" s="605"/>
      <c r="AM1475" s="605"/>
      <c r="AN1475" s="605"/>
      <c r="AO1475" s="605"/>
      <c r="AP1475" s="605"/>
      <c r="AQ1475" s="605"/>
      <c r="AR1475" s="605"/>
      <c r="AS1475" s="605"/>
      <c r="AT1475" s="237"/>
    </row>
    <row r="1476" spans="1:46" ht="21">
      <c r="A1476" s="286"/>
      <c r="B1476" s="606"/>
      <c r="C1476" s="606"/>
      <c r="D1476" s="606"/>
      <c r="E1476" s="606"/>
      <c r="F1476" s="606"/>
      <c r="G1476" s="606"/>
      <c r="H1476" s="606"/>
      <c r="I1476" s="606"/>
      <c r="J1476" s="606"/>
      <c r="K1476" s="606"/>
      <c r="L1476" s="606"/>
      <c r="M1476" s="606"/>
      <c r="N1476" s="606"/>
      <c r="O1476" s="606"/>
      <c r="P1476" s="606"/>
      <c r="Q1476" s="606"/>
      <c r="R1476" s="606"/>
      <c r="S1476" s="606"/>
      <c r="T1476" s="606"/>
      <c r="U1476" s="606"/>
      <c r="V1476" s="606"/>
      <c r="W1476" s="606"/>
      <c r="X1476" s="606"/>
      <c r="Y1476" s="606"/>
      <c r="Z1476" s="606"/>
      <c r="AA1476" s="606"/>
      <c r="AB1476" s="606"/>
      <c r="AC1476" s="606"/>
      <c r="AD1476" s="606"/>
      <c r="AE1476" s="606"/>
      <c r="AF1476" s="606"/>
      <c r="AG1476" s="606"/>
      <c r="AH1476" s="606"/>
      <c r="AI1476" s="606"/>
      <c r="AJ1476" s="606"/>
      <c r="AK1476" s="606"/>
      <c r="AL1476" s="606"/>
      <c r="AM1476" s="606"/>
      <c r="AN1476" s="606"/>
      <c r="AO1476" s="606"/>
      <c r="AP1476" s="606"/>
      <c r="AQ1476" s="606"/>
      <c r="AR1476" s="606"/>
      <c r="AS1476" s="606"/>
      <c r="AT1476" s="239"/>
    </row>
    <row r="1477" spans="1:46" ht="21">
      <c r="A1477" s="287"/>
      <c r="B1477" s="607"/>
      <c r="C1477" s="607"/>
      <c r="D1477" s="607"/>
      <c r="E1477" s="607"/>
      <c r="F1477" s="607"/>
      <c r="G1477" s="607"/>
      <c r="H1477" s="607"/>
      <c r="I1477" s="607"/>
      <c r="J1477" s="607"/>
      <c r="K1477" s="607"/>
      <c r="L1477" s="607"/>
      <c r="M1477" s="607"/>
      <c r="N1477" s="607"/>
      <c r="O1477" s="607"/>
      <c r="P1477" s="607"/>
      <c r="Q1477" s="607"/>
      <c r="R1477" s="607"/>
      <c r="S1477" s="607"/>
      <c r="T1477" s="607"/>
      <c r="U1477" s="607"/>
      <c r="V1477" s="607"/>
      <c r="W1477" s="607"/>
      <c r="X1477" s="607"/>
      <c r="Y1477" s="607"/>
      <c r="Z1477" s="607"/>
      <c r="AA1477" s="607"/>
      <c r="AB1477" s="607"/>
      <c r="AC1477" s="607"/>
      <c r="AD1477" s="607"/>
      <c r="AE1477" s="241"/>
      <c r="AF1477" s="608" t="str">
        <f t="shared" ref="AF1477" si="93">"Item    " &amp; C1458 &amp; "    Página   1   de   1  "</f>
        <v xml:space="preserve">Item    11,1    Página   1   de   1  </v>
      </c>
      <c r="AG1477" s="609"/>
      <c r="AH1477" s="609"/>
      <c r="AI1477" s="609"/>
      <c r="AJ1477" s="609"/>
      <c r="AK1477" s="609"/>
      <c r="AL1477" s="609"/>
      <c r="AM1477" s="609"/>
      <c r="AN1477" s="609"/>
      <c r="AO1477" s="609"/>
      <c r="AP1477" s="609"/>
      <c r="AQ1477" s="609"/>
      <c r="AR1477" s="609"/>
      <c r="AS1477" s="609"/>
      <c r="AT1477" s="609"/>
    </row>
    <row r="1478" spans="1:46" ht="21">
      <c r="A1478" s="233"/>
      <c r="B1478" s="233"/>
      <c r="C1478" s="233"/>
      <c r="D1478" s="233"/>
      <c r="E1478" s="610" t="s">
        <v>75</v>
      </c>
      <c r="F1478" s="610"/>
      <c r="G1478" s="233"/>
      <c r="H1478" s="242"/>
      <c r="I1478" s="233"/>
      <c r="J1478" s="233"/>
      <c r="K1478" s="233"/>
      <c r="L1478" s="233"/>
      <c r="M1478" s="233"/>
      <c r="N1478" s="233"/>
      <c r="O1478" s="233"/>
      <c r="P1478" s="233"/>
      <c r="Q1478" s="233"/>
      <c r="R1478" s="233"/>
      <c r="S1478" s="233"/>
      <c r="T1478" s="233"/>
      <c r="U1478" s="233"/>
      <c r="V1478" s="233"/>
      <c r="W1478" s="233"/>
      <c r="X1478" s="233"/>
      <c r="Y1478" s="233"/>
      <c r="Z1478" s="233"/>
      <c r="AA1478" s="233"/>
      <c r="AB1478" s="233"/>
      <c r="AC1478" s="233"/>
      <c r="AD1478" s="233"/>
      <c r="AE1478" s="233"/>
      <c r="AF1478" s="233"/>
      <c r="AG1478" s="233"/>
      <c r="AH1478" s="233"/>
      <c r="AI1478" s="233"/>
      <c r="AJ1478" s="233"/>
      <c r="AK1478" s="242"/>
      <c r="AL1478" s="242"/>
      <c r="AM1478" s="242"/>
      <c r="AN1478" s="242"/>
      <c r="AO1478" s="242"/>
      <c r="AP1478" s="242"/>
      <c r="AQ1478" s="242"/>
      <c r="AR1478" s="242"/>
      <c r="AS1478" s="242"/>
      <c r="AT1478" s="242"/>
    </row>
    <row r="1479" spans="1:46" ht="21">
      <c r="A1479" s="233"/>
      <c r="B1479" s="233"/>
      <c r="C1479" s="233"/>
      <c r="D1479" s="233"/>
      <c r="E1479" s="233"/>
      <c r="F1479" s="233"/>
      <c r="G1479" s="233"/>
      <c r="H1479" s="242"/>
      <c r="I1479" s="233"/>
      <c r="J1479" s="233"/>
      <c r="K1479" s="233"/>
      <c r="L1479" s="233"/>
      <c r="M1479" s="233"/>
      <c r="N1479" s="233"/>
      <c r="O1479" s="233"/>
      <c r="P1479" s="233"/>
      <c r="Q1479" s="233"/>
      <c r="R1479" s="233"/>
      <c r="S1479" s="233"/>
      <c r="T1479" s="233"/>
      <c r="U1479" s="233"/>
      <c r="V1479" s="233"/>
      <c r="W1479" s="233"/>
      <c r="X1479" s="233"/>
      <c r="Y1479" s="233"/>
      <c r="Z1479" s="233"/>
      <c r="AA1479" s="233"/>
      <c r="AB1479" s="233"/>
      <c r="AC1479" s="233"/>
      <c r="AD1479" s="233"/>
      <c r="AE1479" s="233"/>
      <c r="AF1479" s="233"/>
      <c r="AG1479" s="233"/>
      <c r="AH1479" s="233"/>
      <c r="AI1479" s="233"/>
      <c r="AJ1479" s="233"/>
      <c r="AK1479" s="242"/>
      <c r="AL1479" s="242"/>
      <c r="AM1479" s="242"/>
      <c r="AN1479" s="242"/>
      <c r="AO1479" s="242"/>
      <c r="AP1479" s="242"/>
      <c r="AQ1479" s="242"/>
      <c r="AR1479" s="242"/>
      <c r="AS1479" s="242"/>
      <c r="AT1479" s="242"/>
    </row>
    <row r="1480" spans="1:46" ht="21">
      <c r="A1480" s="233"/>
      <c r="B1480" s="233"/>
      <c r="C1480" s="233"/>
      <c r="D1480" s="233"/>
      <c r="E1480" s="233"/>
      <c r="F1480" s="233"/>
      <c r="G1480" s="233"/>
      <c r="H1480" s="242"/>
      <c r="I1480" s="233"/>
      <c r="J1480" s="233"/>
      <c r="K1480" s="233"/>
      <c r="L1480" s="233"/>
      <c r="M1480" s="233"/>
      <c r="N1480" s="233"/>
      <c r="O1480" s="233"/>
      <c r="P1480" s="233"/>
      <c r="Q1480" s="233"/>
      <c r="R1480" s="233"/>
      <c r="S1480" s="233"/>
      <c r="T1480" s="233"/>
      <c r="U1480" s="233"/>
      <c r="V1480" s="233"/>
      <c r="W1480" s="233"/>
      <c r="X1480" s="233"/>
      <c r="Y1480" s="233"/>
      <c r="Z1480" s="233"/>
      <c r="AA1480" s="233"/>
      <c r="AB1480" s="233"/>
      <c r="AC1480" s="233"/>
      <c r="AD1480" s="233"/>
      <c r="AE1480" s="233"/>
      <c r="AF1480" s="233"/>
      <c r="AG1480" s="233"/>
      <c r="AH1480" s="233"/>
      <c r="AI1480" s="233"/>
      <c r="AJ1480" s="233"/>
      <c r="AK1480" s="242"/>
      <c r="AL1480" s="242"/>
      <c r="AM1480" s="242"/>
      <c r="AN1480" s="242"/>
      <c r="AO1480" s="242"/>
      <c r="AP1480" s="242"/>
      <c r="AQ1480" s="242"/>
      <c r="AR1480" s="242"/>
      <c r="AS1480" s="242"/>
      <c r="AT1480" s="242"/>
    </row>
    <row r="1481" spans="1:46" ht="21">
      <c r="A1481" s="244"/>
      <c r="B1481" s="244"/>
      <c r="C1481" s="245"/>
      <c r="D1481" s="246"/>
      <c r="E1481" s="247"/>
      <c r="F1481" s="248"/>
      <c r="G1481" s="248"/>
      <c r="H1481" s="249"/>
      <c r="I1481" s="248"/>
      <c r="J1481" s="244"/>
      <c r="K1481" s="244"/>
      <c r="L1481" s="244"/>
      <c r="M1481" s="244"/>
      <c r="N1481" s="244"/>
      <c r="O1481" s="244"/>
      <c r="P1481" s="244"/>
      <c r="Q1481" s="244"/>
      <c r="R1481" s="244"/>
      <c r="S1481" s="244"/>
      <c r="T1481" s="244"/>
      <c r="U1481" s="244"/>
      <c r="V1481" s="244"/>
      <c r="W1481" s="244"/>
      <c r="X1481" s="244"/>
      <c r="Y1481" s="244"/>
      <c r="Z1481" s="244"/>
      <c r="AA1481" s="244"/>
      <c r="AB1481" s="244"/>
      <c r="AC1481" s="244"/>
      <c r="AD1481" s="244"/>
      <c r="AE1481" s="244"/>
      <c r="AF1481" s="244"/>
      <c r="AG1481" s="244"/>
      <c r="AH1481" s="244"/>
      <c r="AI1481" s="244"/>
      <c r="AJ1481" s="244"/>
      <c r="AK1481" s="250"/>
      <c r="AL1481" s="250"/>
      <c r="AM1481" s="250"/>
      <c r="AN1481" s="250"/>
      <c r="AO1481" s="250"/>
      <c r="AP1481" s="250"/>
      <c r="AQ1481" s="250"/>
      <c r="AR1481" s="250"/>
      <c r="AS1481" s="250"/>
      <c r="AT1481" s="250"/>
    </row>
    <row r="1482" spans="1:46" ht="21">
      <c r="A1482" s="244"/>
      <c r="B1482" s="611"/>
      <c r="C1482" s="611"/>
      <c r="D1482" s="611"/>
      <c r="E1482" s="251"/>
      <c r="F1482" s="612" t="str">
        <f>+F1453</f>
        <v>ARQ. ANTONIO RUIZ TOVAR</v>
      </c>
      <c r="G1482" s="612"/>
      <c r="H1482" s="612"/>
      <c r="I1482" s="612"/>
      <c r="J1482" s="252"/>
      <c r="K1482" s="252"/>
      <c r="L1482" s="252"/>
      <c r="M1482" s="252"/>
      <c r="N1482" s="252"/>
      <c r="O1482" s="252"/>
      <c r="P1482" s="252"/>
      <c r="Q1482" s="252"/>
      <c r="R1482" s="252"/>
      <c r="S1482" s="252"/>
      <c r="T1482" s="252"/>
      <c r="U1482" s="252"/>
      <c r="V1482" s="252"/>
      <c r="W1482" s="252"/>
      <c r="X1482" s="252"/>
      <c r="Y1482" s="252"/>
      <c r="Z1482" s="244"/>
      <c r="AA1482" s="244"/>
      <c r="AB1482" s="244"/>
      <c r="AC1482" s="244"/>
      <c r="AD1482" s="244"/>
      <c r="AE1482" s="244"/>
      <c r="AF1482" s="244"/>
      <c r="AG1482" s="244"/>
      <c r="AH1482" s="244"/>
      <c r="AI1482" s="244"/>
      <c r="AJ1482" s="244"/>
      <c r="AK1482" s="244"/>
      <c r="AL1482" s="244"/>
      <c r="AM1482" s="244"/>
      <c r="AN1482" s="244"/>
      <c r="AO1482" s="244"/>
      <c r="AP1482" s="244"/>
      <c r="AQ1482" s="244"/>
      <c r="AR1482" s="244"/>
      <c r="AS1482" s="244"/>
      <c r="AT1482" s="244"/>
    </row>
    <row r="1483" spans="1:46" ht="21.6" thickBot="1">
      <c r="A1483" s="288"/>
      <c r="B1483" s="613"/>
      <c r="C1483" s="613"/>
      <c r="D1483" s="613"/>
      <c r="E1483" s="613"/>
      <c r="F1483" s="614" t="str">
        <f>+F1454</f>
        <v>PROFESIONAL UNIVERSITARIO</v>
      </c>
      <c r="G1483" s="614"/>
      <c r="H1483" s="614"/>
      <c r="I1483" s="614"/>
      <c r="J1483" s="289"/>
      <c r="K1483" s="289"/>
      <c r="L1483" s="289"/>
      <c r="M1483" s="289"/>
      <c r="N1483" s="289"/>
      <c r="O1483" s="289"/>
      <c r="P1483" s="289"/>
      <c r="Q1483" s="289"/>
      <c r="R1483" s="289"/>
      <c r="S1483" s="289"/>
      <c r="T1483" s="289"/>
      <c r="U1483" s="289"/>
      <c r="V1483" s="289"/>
      <c r="W1483" s="289"/>
      <c r="X1483" s="289"/>
      <c r="Y1483" s="289"/>
      <c r="Z1483" s="288"/>
      <c r="AA1483" s="288"/>
      <c r="AB1483" s="288"/>
      <c r="AC1483" s="288"/>
      <c r="AD1483" s="288"/>
      <c r="AE1483" s="288"/>
      <c r="AF1483" s="288"/>
      <c r="AG1483" s="288"/>
      <c r="AH1483" s="288"/>
      <c r="AI1483" s="288"/>
      <c r="AJ1483" s="288"/>
      <c r="AK1483" s="288"/>
      <c r="AL1483" s="288"/>
      <c r="AM1483" s="288"/>
      <c r="AN1483" s="288"/>
      <c r="AO1483" s="288"/>
      <c r="AP1483" s="288"/>
      <c r="AQ1483" s="288"/>
      <c r="AR1483" s="288"/>
      <c r="AS1483" s="288"/>
      <c r="AT1483" s="288"/>
    </row>
    <row r="1484" spans="1:46" ht="15.6" thickTop="1" thickBot="1"/>
    <row r="1485" spans="1:46" ht="21.6" thickTop="1">
      <c r="A1485" s="272" t="s">
        <v>107</v>
      </c>
      <c r="B1485" s="273"/>
      <c r="C1485" s="274"/>
      <c r="D1485" s="275"/>
      <c r="E1485" s="276"/>
      <c r="F1485" s="276"/>
      <c r="G1485" s="277"/>
      <c r="H1485" s="278"/>
      <c r="I1485" s="277"/>
      <c r="J1485" s="279"/>
      <c r="K1485" s="279"/>
      <c r="L1485" s="279"/>
      <c r="M1485" s="279"/>
      <c r="N1485" s="279"/>
      <c r="O1485" s="279"/>
      <c r="P1485" s="279"/>
      <c r="Q1485" s="279"/>
      <c r="R1485" s="279"/>
      <c r="S1485" s="279"/>
      <c r="T1485" s="279"/>
      <c r="U1485" s="279"/>
      <c r="V1485" s="279"/>
      <c r="W1485" s="279"/>
      <c r="X1485" s="279"/>
      <c r="Y1485" s="279"/>
      <c r="Z1485" s="277"/>
      <c r="AA1485" s="277"/>
      <c r="AB1485" s="277"/>
      <c r="AC1485" s="277"/>
      <c r="AD1485" s="277"/>
      <c r="AE1485" s="277"/>
      <c r="AF1485" s="277"/>
      <c r="AG1485" s="277"/>
      <c r="AH1485" s="277"/>
      <c r="AI1485" s="277"/>
      <c r="AJ1485" s="277"/>
      <c r="AK1485" s="277"/>
      <c r="AL1485" s="277"/>
      <c r="AM1485" s="277"/>
      <c r="AN1485" s="277"/>
      <c r="AO1485" s="277"/>
      <c r="AP1485" s="277"/>
      <c r="AQ1485" s="277"/>
      <c r="AR1485" s="277"/>
      <c r="AS1485" s="277"/>
      <c r="AT1485" s="277"/>
    </row>
    <row r="1486" spans="1:46" ht="21">
      <c r="A1486" s="640" t="s">
        <v>109</v>
      </c>
      <c r="B1486" s="640"/>
      <c r="C1486" s="641" t="str">
        <f>+'PRESUPUESTO GENERAL'!B76</f>
        <v>INSTALACIONES ELECTRICAS</v>
      </c>
      <c r="D1486" s="642"/>
      <c r="E1486" s="643"/>
      <c r="F1486" s="643"/>
      <c r="G1486" s="643"/>
      <c r="H1486" s="643"/>
      <c r="I1486" s="643"/>
      <c r="J1486" s="643"/>
      <c r="K1486" s="643"/>
      <c r="L1486" s="643"/>
      <c r="M1486" s="643"/>
      <c r="N1486" s="643"/>
      <c r="O1486" s="643"/>
      <c r="P1486" s="643"/>
      <c r="Q1486" s="643"/>
      <c r="R1486" s="643"/>
      <c r="S1486" s="643"/>
      <c r="T1486" s="643"/>
      <c r="U1486" s="643"/>
      <c r="V1486" s="643"/>
      <c r="W1486" s="643"/>
      <c r="X1486" s="643"/>
      <c r="Y1486" s="643"/>
      <c r="Z1486" s="643"/>
      <c r="AA1486" s="643"/>
      <c r="AB1486" s="643"/>
      <c r="AC1486" s="643"/>
      <c r="AD1486" s="643"/>
      <c r="AE1486" s="643"/>
      <c r="AF1486" s="644"/>
      <c r="AG1486" s="645" t="s">
        <v>8</v>
      </c>
      <c r="AH1486" s="646"/>
      <c r="AI1486" s="646"/>
      <c r="AJ1486" s="646"/>
      <c r="AK1486" s="646"/>
      <c r="AL1486" s="646"/>
      <c r="AM1486" s="647"/>
      <c r="AN1486" s="648" t="s">
        <v>2</v>
      </c>
      <c r="AO1486" s="649"/>
      <c r="AP1486" s="649"/>
      <c r="AQ1486" s="649"/>
      <c r="AR1486" s="649"/>
      <c r="AS1486" s="649"/>
      <c r="AT1486" s="650"/>
    </row>
    <row r="1487" spans="1:46" ht="21">
      <c r="A1487" s="651" t="s">
        <v>110</v>
      </c>
      <c r="B1487" s="651"/>
      <c r="C1487" s="211">
        <f>+'PRESUPUESTO GENERAL'!A78</f>
        <v>11.2</v>
      </c>
      <c r="D1487" s="652" t="str">
        <f>+'PRESUPUESTO GENERAL'!B78</f>
        <v>Salida para Luminarias Incandecentes en Tubo Conduit de 1/2" con su respectivo interruptor y caja.</v>
      </c>
      <c r="E1487" s="653"/>
      <c r="F1487" s="653"/>
      <c r="G1487" s="653"/>
      <c r="H1487" s="653"/>
      <c r="I1487" s="653"/>
      <c r="J1487" s="653"/>
      <c r="K1487" s="653"/>
      <c r="L1487" s="653"/>
      <c r="M1487" s="653"/>
      <c r="N1487" s="653"/>
      <c r="O1487" s="653"/>
      <c r="P1487" s="653"/>
      <c r="Q1487" s="653"/>
      <c r="R1487" s="653"/>
      <c r="S1487" s="653"/>
      <c r="T1487" s="653"/>
      <c r="U1487" s="653"/>
      <c r="V1487" s="653"/>
      <c r="W1487" s="653"/>
      <c r="X1487" s="653"/>
      <c r="Y1487" s="653"/>
      <c r="Z1487" s="653"/>
      <c r="AA1487" s="653"/>
      <c r="AB1487" s="653"/>
      <c r="AC1487" s="653"/>
      <c r="AD1487" s="653"/>
      <c r="AE1487" s="653"/>
      <c r="AF1487" s="654"/>
      <c r="AG1487" s="645" t="s">
        <v>111</v>
      </c>
      <c r="AH1487" s="646"/>
      <c r="AI1487" s="646"/>
      <c r="AJ1487" s="646"/>
      <c r="AK1487" s="646"/>
      <c r="AL1487" s="646"/>
      <c r="AM1487" s="647"/>
      <c r="AN1487" s="655">
        <f>+J1501</f>
        <v>10</v>
      </c>
      <c r="AO1487" s="649"/>
      <c r="AP1487" s="649"/>
      <c r="AQ1487" s="649"/>
      <c r="AR1487" s="649"/>
      <c r="AS1487" s="649"/>
      <c r="AT1487" s="650"/>
    </row>
    <row r="1488" spans="1:46" ht="21">
      <c r="A1488" s="213"/>
      <c r="B1488" s="213"/>
      <c r="C1488" s="213"/>
      <c r="D1488" s="213"/>
      <c r="E1488" s="213"/>
      <c r="F1488" s="213"/>
      <c r="G1488" s="213"/>
      <c r="H1488" s="214"/>
      <c r="I1488" s="213"/>
      <c r="J1488" s="213"/>
      <c r="K1488" s="627"/>
      <c r="L1488" s="627"/>
      <c r="M1488" s="627"/>
      <c r="N1488" s="627"/>
      <c r="O1488" s="627"/>
      <c r="P1488" s="627"/>
      <c r="Q1488" s="627"/>
      <c r="R1488" s="627"/>
      <c r="S1488" s="627"/>
      <c r="T1488" s="627"/>
      <c r="U1488" s="627"/>
      <c r="V1488" s="627"/>
      <c r="W1488" s="627"/>
      <c r="X1488" s="627"/>
      <c r="Y1488" s="627"/>
      <c r="Z1488" s="627"/>
      <c r="AA1488" s="628"/>
      <c r="AB1488" s="627"/>
      <c r="AC1488" s="627"/>
      <c r="AD1488" s="627"/>
      <c r="AE1488" s="627"/>
      <c r="AF1488" s="627"/>
      <c r="AG1488" s="627"/>
      <c r="AH1488" s="627"/>
      <c r="AI1488" s="627"/>
      <c r="AJ1488" s="627"/>
      <c r="AK1488" s="627"/>
      <c r="AL1488" s="627"/>
      <c r="AM1488" s="627"/>
      <c r="AN1488" s="627"/>
      <c r="AO1488" s="627"/>
      <c r="AP1488" s="627"/>
      <c r="AQ1488" s="627"/>
      <c r="AR1488" s="627"/>
      <c r="AS1488" s="627"/>
      <c r="AT1488" s="627"/>
    </row>
    <row r="1489" spans="1:46" ht="21">
      <c r="A1489" s="629" t="s">
        <v>112</v>
      </c>
      <c r="B1489" s="610"/>
      <c r="C1489" s="630" t="s">
        <v>113</v>
      </c>
      <c r="D1489" s="630"/>
      <c r="E1489" s="630"/>
      <c r="F1489" s="630"/>
      <c r="G1489" s="630" t="s">
        <v>114</v>
      </c>
      <c r="H1489" s="631" t="s">
        <v>115</v>
      </c>
      <c r="I1489" s="630" t="s">
        <v>116</v>
      </c>
      <c r="J1489" s="630" t="s">
        <v>64</v>
      </c>
      <c r="K1489" s="633"/>
      <c r="L1489" s="633"/>
      <c r="M1489" s="633"/>
      <c r="N1489" s="633"/>
      <c r="O1489" s="633"/>
      <c r="P1489" s="633"/>
      <c r="Q1489" s="633"/>
      <c r="R1489" s="633"/>
      <c r="S1489" s="633"/>
      <c r="T1489" s="633"/>
      <c r="U1489" s="633"/>
      <c r="V1489" s="633"/>
      <c r="W1489" s="633"/>
      <c r="X1489" s="633"/>
      <c r="Y1489" s="633"/>
      <c r="Z1489" s="633"/>
      <c r="AA1489" s="633"/>
      <c r="AB1489" s="633"/>
      <c r="AC1489" s="633"/>
      <c r="AD1489" s="633"/>
      <c r="AE1489" s="633"/>
      <c r="AF1489" s="633"/>
      <c r="AG1489" s="633"/>
      <c r="AH1489" s="633"/>
      <c r="AI1489" s="633"/>
      <c r="AJ1489" s="633"/>
      <c r="AK1489" s="633"/>
      <c r="AL1489" s="633"/>
      <c r="AM1489" s="633"/>
      <c r="AN1489" s="633"/>
      <c r="AO1489" s="633"/>
      <c r="AP1489" s="633"/>
      <c r="AQ1489" s="633"/>
      <c r="AR1489" s="633"/>
      <c r="AS1489" s="633"/>
      <c r="AT1489" s="633"/>
    </row>
    <row r="1490" spans="1:46" ht="21">
      <c r="A1490" s="603"/>
      <c r="B1490" s="604"/>
      <c r="C1490" s="215" t="s">
        <v>117</v>
      </c>
      <c r="D1490" s="215" t="s">
        <v>118</v>
      </c>
      <c r="E1490" s="215" t="s">
        <v>119</v>
      </c>
      <c r="F1490" s="215" t="s">
        <v>120</v>
      </c>
      <c r="G1490" s="630"/>
      <c r="H1490" s="632"/>
      <c r="I1490" s="630"/>
      <c r="J1490" s="630"/>
      <c r="K1490" s="633"/>
      <c r="L1490" s="633"/>
      <c r="M1490" s="633"/>
      <c r="N1490" s="633"/>
      <c r="O1490" s="633"/>
      <c r="P1490" s="633"/>
      <c r="Q1490" s="633"/>
      <c r="R1490" s="633"/>
      <c r="S1490" s="633"/>
      <c r="T1490" s="633"/>
      <c r="U1490" s="633"/>
      <c r="V1490" s="633"/>
      <c r="W1490" s="633"/>
      <c r="X1490" s="633"/>
      <c r="Y1490" s="633"/>
      <c r="Z1490" s="633"/>
      <c r="AA1490" s="633"/>
      <c r="AB1490" s="633"/>
      <c r="AC1490" s="633"/>
      <c r="AD1490" s="633"/>
      <c r="AE1490" s="633"/>
      <c r="AF1490" s="633"/>
      <c r="AG1490" s="633"/>
      <c r="AH1490" s="633"/>
      <c r="AI1490" s="633"/>
      <c r="AJ1490" s="633"/>
      <c r="AK1490" s="633"/>
      <c r="AL1490" s="633"/>
      <c r="AM1490" s="633"/>
      <c r="AN1490" s="633"/>
      <c r="AO1490" s="633"/>
      <c r="AP1490" s="633"/>
      <c r="AQ1490" s="633"/>
      <c r="AR1490" s="633"/>
      <c r="AS1490" s="633"/>
      <c r="AT1490" s="633"/>
    </row>
    <row r="1491" spans="1:46" ht="21">
      <c r="A1491" s="634"/>
      <c r="B1491" s="635"/>
      <c r="C1491" s="638"/>
      <c r="D1491" s="638"/>
      <c r="E1491" s="638"/>
      <c r="F1491" s="638"/>
      <c r="G1491" s="638"/>
      <c r="H1491" s="638"/>
      <c r="I1491" s="638"/>
      <c r="J1491" s="638"/>
      <c r="K1491" s="365"/>
      <c r="L1491" s="366"/>
      <c r="M1491" s="366"/>
      <c r="N1491" s="366"/>
      <c r="O1491" s="366"/>
      <c r="P1491" s="366"/>
      <c r="Q1491" s="366"/>
      <c r="R1491" s="366"/>
      <c r="S1491" s="366"/>
      <c r="T1491" s="366"/>
      <c r="U1491" s="366"/>
      <c r="V1491" s="366"/>
      <c r="W1491" s="366"/>
      <c r="X1491" s="366"/>
      <c r="Y1491" s="366"/>
      <c r="Z1491" s="366"/>
      <c r="AA1491" s="366"/>
      <c r="AB1491" s="366"/>
      <c r="AC1491" s="366"/>
      <c r="AD1491" s="366"/>
      <c r="AE1491" s="366"/>
      <c r="AF1491" s="366"/>
      <c r="AG1491" s="366"/>
      <c r="AH1491" s="366"/>
      <c r="AI1491" s="366"/>
      <c r="AJ1491" s="366"/>
      <c r="AK1491" s="366"/>
      <c r="AL1491" s="366"/>
      <c r="AM1491" s="366"/>
      <c r="AN1491" s="366"/>
      <c r="AO1491" s="366"/>
      <c r="AP1491" s="366"/>
      <c r="AQ1491" s="366"/>
      <c r="AR1491" s="366"/>
      <c r="AS1491" s="366"/>
      <c r="AT1491" s="367"/>
    </row>
    <row r="1492" spans="1:46" ht="21">
      <c r="A1492" s="636"/>
      <c r="B1492" s="637"/>
      <c r="C1492" s="639"/>
      <c r="D1492" s="639"/>
      <c r="E1492" s="639"/>
      <c r="F1492" s="639"/>
      <c r="G1492" s="639"/>
      <c r="H1492" s="639"/>
      <c r="I1492" s="639"/>
      <c r="J1492" s="639"/>
      <c r="K1492" s="365"/>
      <c r="L1492" s="366"/>
      <c r="M1492" s="366"/>
      <c r="N1492" s="366"/>
      <c r="O1492" s="366"/>
      <c r="P1492" s="366"/>
      <c r="Q1492" s="366"/>
      <c r="R1492" s="366"/>
      <c r="S1492" s="366"/>
      <c r="T1492" s="366"/>
      <c r="U1492" s="366"/>
      <c r="V1492" s="366"/>
      <c r="W1492" s="366"/>
      <c r="X1492" s="366"/>
      <c r="Y1492" s="366"/>
      <c r="Z1492" s="366"/>
      <c r="AA1492" s="366"/>
      <c r="AB1492" s="366"/>
      <c r="AC1492" s="366"/>
      <c r="AD1492" s="366"/>
      <c r="AE1492" s="366"/>
      <c r="AF1492" s="366"/>
      <c r="AG1492" s="366"/>
      <c r="AH1492" s="366"/>
      <c r="AI1492" s="366"/>
      <c r="AJ1492" s="366"/>
      <c r="AK1492" s="366"/>
      <c r="AL1492" s="366"/>
      <c r="AM1492" s="366"/>
      <c r="AN1492" s="366"/>
      <c r="AO1492" s="366"/>
      <c r="AP1492" s="366"/>
      <c r="AQ1492" s="366"/>
      <c r="AR1492" s="366"/>
      <c r="AS1492" s="366"/>
      <c r="AT1492" s="367"/>
    </row>
    <row r="1493" spans="1:46" ht="21">
      <c r="A1493" s="615" t="s">
        <v>299</v>
      </c>
      <c r="B1493" s="616"/>
      <c r="C1493" s="620"/>
      <c r="D1493" s="620"/>
      <c r="E1493" s="622"/>
      <c r="F1493" s="620">
        <v>7</v>
      </c>
      <c r="G1493" s="619">
        <v>10</v>
      </c>
      <c r="H1493" s="620">
        <v>1</v>
      </c>
      <c r="I1493" s="620" t="s">
        <v>2</v>
      </c>
      <c r="J1493" s="626">
        <f>G1493*H1493</f>
        <v>10</v>
      </c>
      <c r="K1493" s="365"/>
      <c r="L1493" s="366"/>
      <c r="M1493" s="366"/>
      <c r="N1493" s="366"/>
      <c r="O1493" s="543"/>
      <c r="P1493" s="366"/>
      <c r="Q1493" s="366"/>
      <c r="R1493" s="366"/>
      <c r="S1493" s="366"/>
      <c r="T1493" s="366"/>
      <c r="U1493" s="366"/>
      <c r="V1493" s="366"/>
      <c r="W1493" s="366"/>
      <c r="X1493" s="366"/>
      <c r="Y1493" s="366"/>
      <c r="Z1493" s="366"/>
      <c r="AA1493" s="366"/>
      <c r="AB1493" s="366"/>
      <c r="AC1493" s="366"/>
      <c r="AD1493" s="366"/>
      <c r="AE1493" s="366"/>
      <c r="AF1493" s="366"/>
      <c r="AG1493" s="366"/>
      <c r="AH1493" s="366"/>
      <c r="AI1493" s="366"/>
      <c r="AJ1493" s="366"/>
      <c r="AK1493" s="366"/>
      <c r="AL1493" s="366"/>
      <c r="AM1493" s="366"/>
      <c r="AN1493" s="366"/>
      <c r="AO1493" s="366"/>
      <c r="AP1493" s="366"/>
      <c r="AQ1493" s="366"/>
      <c r="AR1493" s="366"/>
      <c r="AS1493" s="366"/>
      <c r="AT1493" s="367"/>
    </row>
    <row r="1494" spans="1:46" ht="21">
      <c r="A1494" s="617"/>
      <c r="B1494" s="618"/>
      <c r="C1494" s="621"/>
      <c r="D1494" s="621"/>
      <c r="E1494" s="623"/>
      <c r="F1494" s="621"/>
      <c r="G1494" s="620"/>
      <c r="H1494" s="621"/>
      <c r="I1494" s="621"/>
      <c r="J1494" s="625"/>
      <c r="K1494" s="365"/>
      <c r="L1494" s="366"/>
      <c r="M1494" s="366"/>
      <c r="N1494" s="366"/>
      <c r="O1494" s="366"/>
      <c r="P1494" s="366"/>
      <c r="Q1494" s="366"/>
      <c r="R1494" s="366"/>
      <c r="S1494" s="366"/>
      <c r="T1494" s="366"/>
      <c r="U1494" s="366"/>
      <c r="V1494" s="366"/>
      <c r="W1494" s="366"/>
      <c r="X1494" s="366"/>
      <c r="Y1494" s="366"/>
      <c r="Z1494" s="366"/>
      <c r="AA1494" s="366"/>
      <c r="AB1494" s="366"/>
      <c r="AC1494" s="366"/>
      <c r="AD1494" s="366"/>
      <c r="AE1494" s="366"/>
      <c r="AF1494" s="366"/>
      <c r="AG1494" s="366"/>
      <c r="AH1494" s="366"/>
      <c r="AI1494" s="366"/>
      <c r="AJ1494" s="366"/>
      <c r="AK1494" s="366"/>
      <c r="AL1494" s="366"/>
      <c r="AM1494" s="366"/>
      <c r="AN1494" s="366"/>
      <c r="AO1494" s="366"/>
      <c r="AP1494" s="366"/>
      <c r="AQ1494" s="366"/>
      <c r="AR1494" s="366"/>
      <c r="AS1494" s="366"/>
      <c r="AT1494" s="367"/>
    </row>
    <row r="1495" spans="1:46" ht="21">
      <c r="A1495" s="615"/>
      <c r="B1495" s="616"/>
      <c r="C1495" s="620"/>
      <c r="D1495" s="620"/>
      <c r="E1495" s="622"/>
      <c r="F1495" s="620"/>
      <c r="G1495" s="619"/>
      <c r="H1495" s="620"/>
      <c r="I1495" s="620"/>
      <c r="J1495" s="626"/>
      <c r="K1495" s="365"/>
      <c r="L1495" s="366"/>
      <c r="M1495" s="366"/>
      <c r="N1495" s="366"/>
      <c r="O1495" s="366"/>
      <c r="P1495" s="366"/>
      <c r="Q1495" s="366"/>
      <c r="R1495" s="366"/>
      <c r="S1495" s="366"/>
      <c r="T1495" s="366"/>
      <c r="U1495" s="366"/>
      <c r="V1495" s="366"/>
      <c r="W1495" s="366"/>
      <c r="X1495" s="366"/>
      <c r="Y1495" s="366"/>
      <c r="Z1495" s="366"/>
      <c r="AA1495" s="366"/>
      <c r="AB1495" s="366"/>
      <c r="AC1495" s="366"/>
      <c r="AD1495" s="366"/>
      <c r="AE1495" s="366"/>
      <c r="AF1495" s="366"/>
      <c r="AG1495" s="366"/>
      <c r="AH1495" s="366"/>
      <c r="AI1495" s="366"/>
      <c r="AJ1495" s="366"/>
      <c r="AK1495" s="366"/>
      <c r="AL1495" s="366"/>
      <c r="AM1495" s="366"/>
      <c r="AN1495" s="366"/>
      <c r="AO1495" s="366"/>
      <c r="AP1495" s="366"/>
      <c r="AQ1495" s="366"/>
      <c r="AR1495" s="366"/>
      <c r="AS1495" s="366"/>
      <c r="AT1495" s="367"/>
    </row>
    <row r="1496" spans="1:46" ht="21">
      <c r="A1496" s="617"/>
      <c r="B1496" s="618"/>
      <c r="C1496" s="621"/>
      <c r="D1496" s="621"/>
      <c r="E1496" s="623"/>
      <c r="F1496" s="621"/>
      <c r="G1496" s="620"/>
      <c r="H1496" s="621"/>
      <c r="I1496" s="621"/>
      <c r="J1496" s="625"/>
      <c r="K1496" s="365"/>
      <c r="L1496" s="366"/>
      <c r="M1496" s="366"/>
      <c r="N1496" s="366"/>
      <c r="O1496" s="366"/>
      <c r="P1496" s="366"/>
      <c r="Q1496" s="366"/>
      <c r="R1496" s="366"/>
      <c r="S1496" s="366"/>
      <c r="T1496" s="366"/>
      <c r="U1496" s="366"/>
      <c r="V1496" s="366"/>
      <c r="W1496" s="366"/>
      <c r="X1496" s="366"/>
      <c r="Y1496" s="366"/>
      <c r="Z1496" s="366"/>
      <c r="AA1496" s="366"/>
      <c r="AB1496" s="366"/>
      <c r="AC1496" s="366"/>
      <c r="AD1496" s="366"/>
      <c r="AE1496" s="366"/>
      <c r="AF1496" s="366"/>
      <c r="AG1496" s="366"/>
      <c r="AH1496" s="366"/>
      <c r="AI1496" s="366"/>
      <c r="AJ1496" s="366"/>
      <c r="AK1496" s="366"/>
      <c r="AL1496" s="366"/>
      <c r="AM1496" s="366"/>
      <c r="AN1496" s="366"/>
      <c r="AO1496" s="366"/>
      <c r="AP1496" s="366"/>
      <c r="AQ1496" s="366"/>
      <c r="AR1496" s="366"/>
      <c r="AS1496" s="366"/>
      <c r="AT1496" s="367"/>
    </row>
    <row r="1497" spans="1:46" ht="21">
      <c r="A1497" s="615"/>
      <c r="B1497" s="616"/>
      <c r="C1497" s="619"/>
      <c r="D1497" s="620"/>
      <c r="E1497" s="622"/>
      <c r="F1497" s="620"/>
      <c r="G1497" s="619"/>
      <c r="H1497" s="620"/>
      <c r="I1497" s="620"/>
      <c r="J1497" s="624"/>
      <c r="K1497" s="365"/>
      <c r="L1497" s="366"/>
      <c r="M1497" s="366"/>
      <c r="N1497" s="366"/>
      <c r="O1497" s="366"/>
      <c r="P1497" s="366"/>
      <c r="Q1497" s="366"/>
      <c r="R1497" s="366"/>
      <c r="S1497" s="366"/>
      <c r="T1497" s="366"/>
      <c r="U1497" s="366"/>
      <c r="V1497" s="366"/>
      <c r="W1497" s="366"/>
      <c r="X1497" s="366"/>
      <c r="Y1497" s="366"/>
      <c r="Z1497" s="366"/>
      <c r="AA1497" s="366"/>
      <c r="AB1497" s="366"/>
      <c r="AC1497" s="366"/>
      <c r="AD1497" s="366"/>
      <c r="AE1497" s="366"/>
      <c r="AF1497" s="366"/>
      <c r="AG1497" s="366"/>
      <c r="AH1497" s="366"/>
      <c r="AI1497" s="366"/>
      <c r="AJ1497" s="366"/>
      <c r="AK1497" s="366"/>
      <c r="AL1497" s="366"/>
      <c r="AM1497" s="366"/>
      <c r="AN1497" s="366"/>
      <c r="AO1497" s="366"/>
      <c r="AP1497" s="366"/>
      <c r="AQ1497" s="366"/>
      <c r="AR1497" s="366"/>
      <c r="AS1497" s="366"/>
      <c r="AT1497" s="367"/>
    </row>
    <row r="1498" spans="1:46" ht="21">
      <c r="A1498" s="617"/>
      <c r="B1498" s="618"/>
      <c r="C1498" s="620"/>
      <c r="D1498" s="621"/>
      <c r="E1498" s="623"/>
      <c r="F1498" s="621"/>
      <c r="G1498" s="620"/>
      <c r="H1498" s="621"/>
      <c r="I1498" s="621"/>
      <c r="J1498" s="625"/>
      <c r="K1498" s="365"/>
      <c r="L1498" s="366"/>
      <c r="M1498" s="366"/>
      <c r="N1498" s="366"/>
      <c r="O1498" s="366"/>
      <c r="P1498" s="366"/>
      <c r="Q1498" s="366"/>
      <c r="R1498" s="366"/>
      <c r="S1498" s="366"/>
      <c r="T1498" s="366"/>
      <c r="U1498" s="366"/>
      <c r="V1498" s="366"/>
      <c r="W1498" s="366"/>
      <c r="X1498" s="366"/>
      <c r="Y1498" s="366"/>
      <c r="Z1498" s="366"/>
      <c r="AA1498" s="366"/>
      <c r="AB1498" s="366"/>
      <c r="AC1498" s="366"/>
      <c r="AD1498" s="366"/>
      <c r="AE1498" s="366"/>
      <c r="AF1498" s="366"/>
      <c r="AG1498" s="366"/>
      <c r="AH1498" s="366"/>
      <c r="AI1498" s="366"/>
      <c r="AJ1498" s="366"/>
      <c r="AK1498" s="366"/>
      <c r="AL1498" s="366"/>
      <c r="AM1498" s="366"/>
      <c r="AN1498" s="366"/>
      <c r="AO1498" s="366"/>
      <c r="AP1498" s="366"/>
      <c r="AQ1498" s="366"/>
      <c r="AR1498" s="366"/>
      <c r="AS1498" s="366"/>
      <c r="AT1498" s="367"/>
    </row>
    <row r="1499" spans="1:46" ht="21">
      <c r="A1499" s="615"/>
      <c r="B1499" s="616"/>
      <c r="C1499" s="619"/>
      <c r="D1499" s="620"/>
      <c r="E1499" s="622"/>
      <c r="F1499" s="620"/>
      <c r="G1499" s="619"/>
      <c r="H1499" s="620"/>
      <c r="I1499" s="620"/>
      <c r="J1499" s="624"/>
      <c r="K1499" s="365"/>
      <c r="L1499" s="366"/>
      <c r="M1499" s="366"/>
      <c r="N1499" s="366"/>
      <c r="O1499" s="366"/>
      <c r="P1499" s="366"/>
      <c r="Q1499" s="366"/>
      <c r="R1499" s="366"/>
      <c r="S1499" s="366"/>
      <c r="T1499" s="366"/>
      <c r="U1499" s="366"/>
      <c r="V1499" s="366"/>
      <c r="W1499" s="366"/>
      <c r="X1499" s="366"/>
      <c r="Y1499" s="366"/>
      <c r="Z1499" s="366"/>
      <c r="AA1499" s="366"/>
      <c r="AB1499" s="366"/>
      <c r="AC1499" s="366"/>
      <c r="AD1499" s="366"/>
      <c r="AE1499" s="366"/>
      <c r="AF1499" s="366"/>
      <c r="AG1499" s="366"/>
      <c r="AH1499" s="366"/>
      <c r="AI1499" s="366"/>
      <c r="AJ1499" s="366"/>
      <c r="AK1499" s="366"/>
      <c r="AL1499" s="366"/>
      <c r="AM1499" s="366"/>
      <c r="AN1499" s="366"/>
      <c r="AO1499" s="366"/>
      <c r="AP1499" s="366"/>
      <c r="AQ1499" s="366"/>
      <c r="AR1499" s="366"/>
      <c r="AS1499" s="366"/>
      <c r="AT1499" s="367"/>
    </row>
    <row r="1500" spans="1:46" ht="21">
      <c r="A1500" s="617"/>
      <c r="B1500" s="618"/>
      <c r="C1500" s="620"/>
      <c r="D1500" s="621"/>
      <c r="E1500" s="623"/>
      <c r="F1500" s="621"/>
      <c r="G1500" s="620"/>
      <c r="H1500" s="621"/>
      <c r="I1500" s="621"/>
      <c r="J1500" s="625"/>
      <c r="K1500" s="365"/>
      <c r="L1500" s="366"/>
      <c r="M1500" s="366"/>
      <c r="N1500" s="366"/>
      <c r="O1500" s="366"/>
      <c r="P1500" s="366"/>
      <c r="Q1500" s="366"/>
      <c r="R1500" s="366"/>
      <c r="S1500" s="366"/>
      <c r="T1500" s="366"/>
      <c r="U1500" s="366"/>
      <c r="V1500" s="366"/>
      <c r="W1500" s="366"/>
      <c r="X1500" s="366"/>
      <c r="Y1500" s="366"/>
      <c r="Z1500" s="366"/>
      <c r="AA1500" s="366"/>
      <c r="AB1500" s="366"/>
      <c r="AC1500" s="366"/>
      <c r="AD1500" s="366"/>
      <c r="AE1500" s="366"/>
      <c r="AF1500" s="366"/>
      <c r="AG1500" s="366"/>
      <c r="AH1500" s="366"/>
      <c r="AI1500" s="366"/>
      <c r="AJ1500" s="366"/>
      <c r="AK1500" s="366"/>
      <c r="AL1500" s="366"/>
      <c r="AM1500" s="366"/>
      <c r="AN1500" s="366"/>
      <c r="AO1500" s="366"/>
      <c r="AP1500" s="366"/>
      <c r="AQ1500" s="366"/>
      <c r="AR1500" s="366"/>
      <c r="AS1500" s="366"/>
      <c r="AT1500" s="367"/>
    </row>
    <row r="1501" spans="1:46" ht="21">
      <c r="A1501" s="283"/>
      <c r="B1501" s="225"/>
      <c r="C1501" s="225"/>
      <c r="D1501" s="225"/>
      <c r="E1501" s="226" t="s">
        <v>121</v>
      </c>
      <c r="F1501" s="227">
        <v>2</v>
      </c>
      <c r="G1501" s="228" t="s">
        <v>122</v>
      </c>
      <c r="H1501" s="229"/>
      <c r="I1501" s="230" t="s">
        <v>64</v>
      </c>
      <c r="J1501" s="231">
        <f t="shared" ref="J1501" si="94">ROUND(SUM(J1491:J1498),F1501)</f>
        <v>10</v>
      </c>
      <c r="K1501" s="368"/>
      <c r="L1501" s="369"/>
      <c r="M1501" s="369"/>
      <c r="N1501" s="369"/>
      <c r="O1501" s="369"/>
      <c r="P1501" s="369"/>
      <c r="Q1501" s="366"/>
      <c r="R1501" s="366"/>
      <c r="S1501" s="366"/>
      <c r="T1501" s="366"/>
      <c r="U1501" s="366"/>
      <c r="V1501" s="366"/>
      <c r="W1501" s="366"/>
      <c r="X1501" s="366"/>
      <c r="Y1501" s="366"/>
      <c r="Z1501" s="366"/>
      <c r="AA1501" s="366"/>
      <c r="AB1501" s="366"/>
      <c r="AC1501" s="366"/>
      <c r="AD1501" s="366"/>
      <c r="AE1501" s="366"/>
      <c r="AF1501" s="366"/>
      <c r="AG1501" s="366"/>
      <c r="AH1501" s="366"/>
      <c r="AI1501" s="366"/>
      <c r="AJ1501" s="366"/>
      <c r="AK1501" s="366"/>
      <c r="AL1501" s="366"/>
      <c r="AM1501" s="366"/>
      <c r="AN1501" s="366"/>
      <c r="AO1501" s="366"/>
      <c r="AP1501" s="366"/>
      <c r="AQ1501" s="366"/>
      <c r="AR1501" s="366"/>
      <c r="AS1501" s="366"/>
      <c r="AT1501" s="367"/>
    </row>
    <row r="1502" spans="1:46" ht="21">
      <c r="A1502" s="284"/>
      <c r="B1502" s="233"/>
      <c r="C1502" s="233"/>
      <c r="D1502" s="233"/>
      <c r="E1502" s="233"/>
      <c r="F1502" s="233"/>
      <c r="G1502" s="233"/>
      <c r="H1502" s="233"/>
      <c r="I1502" s="234"/>
      <c r="J1502" s="233"/>
      <c r="K1502" s="370"/>
      <c r="L1502" s="371"/>
      <c r="M1502" s="371"/>
      <c r="N1502" s="371"/>
      <c r="O1502" s="371"/>
      <c r="P1502" s="371"/>
      <c r="Q1502" s="372"/>
      <c r="R1502" s="372"/>
      <c r="S1502" s="372"/>
      <c r="T1502" s="372"/>
      <c r="U1502" s="372"/>
      <c r="V1502" s="372"/>
      <c r="W1502" s="372"/>
      <c r="X1502" s="372"/>
      <c r="Y1502" s="372"/>
      <c r="Z1502" s="372"/>
      <c r="AA1502" s="372"/>
      <c r="AB1502" s="372"/>
      <c r="AC1502" s="372"/>
      <c r="AD1502" s="372"/>
      <c r="AE1502" s="372"/>
      <c r="AF1502" s="372"/>
      <c r="AG1502" s="372"/>
      <c r="AH1502" s="372"/>
      <c r="AI1502" s="372"/>
      <c r="AJ1502" s="372"/>
      <c r="AK1502" s="372"/>
      <c r="AL1502" s="372"/>
      <c r="AM1502" s="372"/>
      <c r="AN1502" s="372"/>
      <c r="AO1502" s="372"/>
      <c r="AP1502" s="372"/>
      <c r="AQ1502" s="372"/>
      <c r="AR1502" s="372"/>
      <c r="AS1502" s="372"/>
      <c r="AT1502" s="373"/>
    </row>
    <row r="1503" spans="1:46" ht="21">
      <c r="A1503" s="603"/>
      <c r="B1503" s="604"/>
      <c r="C1503" s="604"/>
      <c r="D1503" s="604"/>
      <c r="E1503" s="604"/>
      <c r="F1503" s="604"/>
      <c r="G1503" s="604"/>
      <c r="H1503" s="604"/>
      <c r="I1503" s="604"/>
      <c r="J1503" s="235"/>
      <c r="K1503" s="370"/>
      <c r="L1503" s="371"/>
      <c r="M1503" s="371"/>
      <c r="N1503" s="371"/>
      <c r="O1503" s="371"/>
      <c r="P1503" s="371"/>
      <c r="Q1503" s="372"/>
      <c r="R1503" s="372"/>
      <c r="S1503" s="372"/>
      <c r="T1503" s="372"/>
      <c r="U1503" s="372"/>
      <c r="V1503" s="372"/>
      <c r="W1503" s="372"/>
      <c r="X1503" s="372"/>
      <c r="Y1503" s="372"/>
      <c r="Z1503" s="372"/>
      <c r="AA1503" s="372"/>
      <c r="AB1503" s="372"/>
      <c r="AC1503" s="372"/>
      <c r="AD1503" s="372"/>
      <c r="AE1503" s="372"/>
      <c r="AF1503" s="372"/>
      <c r="AG1503" s="372"/>
      <c r="AH1503" s="372"/>
      <c r="AI1503" s="372"/>
      <c r="AJ1503" s="372"/>
      <c r="AK1503" s="372"/>
      <c r="AL1503" s="372"/>
      <c r="AM1503" s="372"/>
      <c r="AN1503" s="372"/>
      <c r="AO1503" s="372"/>
      <c r="AP1503" s="372"/>
      <c r="AQ1503" s="372"/>
      <c r="AR1503" s="372"/>
      <c r="AS1503" s="372"/>
      <c r="AT1503" s="373"/>
    </row>
    <row r="1504" spans="1:46" ht="42">
      <c r="A1504" s="285" t="s">
        <v>123</v>
      </c>
      <c r="B1504" s="605"/>
      <c r="C1504" s="605"/>
      <c r="D1504" s="605"/>
      <c r="E1504" s="605"/>
      <c r="F1504" s="605"/>
      <c r="G1504" s="605"/>
      <c r="H1504" s="605"/>
      <c r="I1504" s="605"/>
      <c r="J1504" s="605"/>
      <c r="K1504" s="605"/>
      <c r="L1504" s="605"/>
      <c r="M1504" s="605"/>
      <c r="N1504" s="605"/>
      <c r="O1504" s="605"/>
      <c r="P1504" s="605"/>
      <c r="Q1504" s="605"/>
      <c r="R1504" s="605"/>
      <c r="S1504" s="605"/>
      <c r="T1504" s="605"/>
      <c r="U1504" s="605"/>
      <c r="V1504" s="605"/>
      <c r="W1504" s="605"/>
      <c r="X1504" s="605"/>
      <c r="Y1504" s="605"/>
      <c r="Z1504" s="605"/>
      <c r="AA1504" s="605"/>
      <c r="AB1504" s="605"/>
      <c r="AC1504" s="605"/>
      <c r="AD1504" s="605"/>
      <c r="AE1504" s="605"/>
      <c r="AF1504" s="605"/>
      <c r="AG1504" s="605"/>
      <c r="AH1504" s="605"/>
      <c r="AI1504" s="605"/>
      <c r="AJ1504" s="605"/>
      <c r="AK1504" s="605"/>
      <c r="AL1504" s="605"/>
      <c r="AM1504" s="605"/>
      <c r="AN1504" s="605"/>
      <c r="AO1504" s="605"/>
      <c r="AP1504" s="605"/>
      <c r="AQ1504" s="605"/>
      <c r="AR1504" s="605"/>
      <c r="AS1504" s="605"/>
      <c r="AT1504" s="237"/>
    </row>
    <row r="1505" spans="1:46" ht="21">
      <c r="A1505" s="286"/>
      <c r="B1505" s="606"/>
      <c r="C1505" s="606"/>
      <c r="D1505" s="606"/>
      <c r="E1505" s="606"/>
      <c r="F1505" s="606"/>
      <c r="G1505" s="606"/>
      <c r="H1505" s="606"/>
      <c r="I1505" s="606"/>
      <c r="J1505" s="606"/>
      <c r="K1505" s="606"/>
      <c r="L1505" s="606"/>
      <c r="M1505" s="606"/>
      <c r="N1505" s="606"/>
      <c r="O1505" s="606"/>
      <c r="P1505" s="606"/>
      <c r="Q1505" s="606"/>
      <c r="R1505" s="606"/>
      <c r="S1505" s="606"/>
      <c r="T1505" s="606"/>
      <c r="U1505" s="606"/>
      <c r="V1505" s="606"/>
      <c r="W1505" s="606"/>
      <c r="X1505" s="606"/>
      <c r="Y1505" s="606"/>
      <c r="Z1505" s="606"/>
      <c r="AA1505" s="606"/>
      <c r="AB1505" s="606"/>
      <c r="AC1505" s="606"/>
      <c r="AD1505" s="606"/>
      <c r="AE1505" s="606"/>
      <c r="AF1505" s="606"/>
      <c r="AG1505" s="606"/>
      <c r="AH1505" s="606"/>
      <c r="AI1505" s="606"/>
      <c r="AJ1505" s="606"/>
      <c r="AK1505" s="606"/>
      <c r="AL1505" s="606"/>
      <c r="AM1505" s="606"/>
      <c r="AN1505" s="606"/>
      <c r="AO1505" s="606"/>
      <c r="AP1505" s="606"/>
      <c r="AQ1505" s="606"/>
      <c r="AR1505" s="606"/>
      <c r="AS1505" s="606"/>
      <c r="AT1505" s="239"/>
    </row>
    <row r="1506" spans="1:46" ht="21">
      <c r="A1506" s="287"/>
      <c r="B1506" s="607"/>
      <c r="C1506" s="607"/>
      <c r="D1506" s="607"/>
      <c r="E1506" s="607"/>
      <c r="F1506" s="607"/>
      <c r="G1506" s="607"/>
      <c r="H1506" s="607"/>
      <c r="I1506" s="607"/>
      <c r="J1506" s="607"/>
      <c r="K1506" s="607"/>
      <c r="L1506" s="607"/>
      <c r="M1506" s="607"/>
      <c r="N1506" s="607"/>
      <c r="O1506" s="607"/>
      <c r="P1506" s="607"/>
      <c r="Q1506" s="607"/>
      <c r="R1506" s="607"/>
      <c r="S1506" s="607"/>
      <c r="T1506" s="607"/>
      <c r="U1506" s="607"/>
      <c r="V1506" s="607"/>
      <c r="W1506" s="607"/>
      <c r="X1506" s="607"/>
      <c r="Y1506" s="607"/>
      <c r="Z1506" s="607"/>
      <c r="AA1506" s="607"/>
      <c r="AB1506" s="607"/>
      <c r="AC1506" s="607"/>
      <c r="AD1506" s="607"/>
      <c r="AE1506" s="241"/>
      <c r="AF1506" s="608" t="str">
        <f t="shared" ref="AF1506" si="95">"Item    " &amp; C1487 &amp; "    Página   1   de   1  "</f>
        <v xml:space="preserve">Item    11,2    Página   1   de   1  </v>
      </c>
      <c r="AG1506" s="609"/>
      <c r="AH1506" s="609"/>
      <c r="AI1506" s="609"/>
      <c r="AJ1506" s="609"/>
      <c r="AK1506" s="609"/>
      <c r="AL1506" s="609"/>
      <c r="AM1506" s="609"/>
      <c r="AN1506" s="609"/>
      <c r="AO1506" s="609"/>
      <c r="AP1506" s="609"/>
      <c r="AQ1506" s="609"/>
      <c r="AR1506" s="609"/>
      <c r="AS1506" s="609"/>
      <c r="AT1506" s="609"/>
    </row>
    <row r="1507" spans="1:46" ht="21">
      <c r="A1507" s="233"/>
      <c r="B1507" s="233"/>
      <c r="C1507" s="233"/>
      <c r="D1507" s="233"/>
      <c r="E1507" s="610" t="s">
        <v>75</v>
      </c>
      <c r="F1507" s="610"/>
      <c r="G1507" s="233"/>
      <c r="H1507" s="242"/>
      <c r="I1507" s="233"/>
      <c r="J1507" s="233"/>
      <c r="K1507" s="233"/>
      <c r="L1507" s="233"/>
      <c r="M1507" s="233"/>
      <c r="N1507" s="233"/>
      <c r="O1507" s="233"/>
      <c r="P1507" s="233"/>
      <c r="Q1507" s="233"/>
      <c r="R1507" s="233"/>
      <c r="S1507" s="233"/>
      <c r="T1507" s="233"/>
      <c r="U1507" s="233"/>
      <c r="V1507" s="233"/>
      <c r="W1507" s="233"/>
      <c r="X1507" s="233"/>
      <c r="Y1507" s="233"/>
      <c r="Z1507" s="233"/>
      <c r="AA1507" s="233"/>
      <c r="AB1507" s="233"/>
      <c r="AC1507" s="233"/>
      <c r="AD1507" s="233"/>
      <c r="AE1507" s="233"/>
      <c r="AF1507" s="233"/>
      <c r="AG1507" s="233"/>
      <c r="AH1507" s="233"/>
      <c r="AI1507" s="233"/>
      <c r="AJ1507" s="233"/>
      <c r="AK1507" s="242"/>
      <c r="AL1507" s="242"/>
      <c r="AM1507" s="242"/>
      <c r="AN1507" s="242"/>
      <c r="AO1507" s="242"/>
      <c r="AP1507" s="242"/>
      <c r="AQ1507" s="242"/>
      <c r="AR1507" s="242"/>
      <c r="AS1507" s="242"/>
      <c r="AT1507" s="242"/>
    </row>
    <row r="1508" spans="1:46" ht="21">
      <c r="A1508" s="233"/>
      <c r="B1508" s="233"/>
      <c r="C1508" s="233"/>
      <c r="D1508" s="233"/>
      <c r="E1508" s="233"/>
      <c r="F1508" s="233"/>
      <c r="G1508" s="233"/>
      <c r="H1508" s="242"/>
      <c r="I1508" s="233"/>
      <c r="J1508" s="233"/>
      <c r="K1508" s="233"/>
      <c r="L1508" s="233"/>
      <c r="M1508" s="233"/>
      <c r="N1508" s="233"/>
      <c r="O1508" s="233"/>
      <c r="P1508" s="233"/>
      <c r="Q1508" s="233"/>
      <c r="R1508" s="233"/>
      <c r="S1508" s="233"/>
      <c r="T1508" s="233"/>
      <c r="U1508" s="233"/>
      <c r="V1508" s="233"/>
      <c r="W1508" s="233"/>
      <c r="X1508" s="233"/>
      <c r="Y1508" s="233"/>
      <c r="Z1508" s="233"/>
      <c r="AA1508" s="233"/>
      <c r="AB1508" s="233"/>
      <c r="AC1508" s="233"/>
      <c r="AD1508" s="233"/>
      <c r="AE1508" s="233"/>
      <c r="AF1508" s="233"/>
      <c r="AG1508" s="233"/>
      <c r="AH1508" s="233"/>
      <c r="AI1508" s="233"/>
      <c r="AJ1508" s="233"/>
      <c r="AK1508" s="242"/>
      <c r="AL1508" s="242"/>
      <c r="AM1508" s="242"/>
      <c r="AN1508" s="242"/>
      <c r="AO1508" s="242"/>
      <c r="AP1508" s="242"/>
      <c r="AQ1508" s="242"/>
      <c r="AR1508" s="242"/>
      <c r="AS1508" s="242"/>
      <c r="AT1508" s="242"/>
    </row>
    <row r="1509" spans="1:46" ht="21">
      <c r="A1509" s="233"/>
      <c r="B1509" s="233"/>
      <c r="C1509" s="233"/>
      <c r="D1509" s="233"/>
      <c r="E1509" s="233"/>
      <c r="F1509" s="233"/>
      <c r="G1509" s="233"/>
      <c r="H1509" s="242"/>
      <c r="I1509" s="233"/>
      <c r="J1509" s="233"/>
      <c r="K1509" s="233"/>
      <c r="L1509" s="233"/>
      <c r="M1509" s="233"/>
      <c r="N1509" s="233"/>
      <c r="O1509" s="233"/>
      <c r="P1509" s="233"/>
      <c r="Q1509" s="233"/>
      <c r="R1509" s="233"/>
      <c r="S1509" s="233"/>
      <c r="T1509" s="233"/>
      <c r="U1509" s="233"/>
      <c r="V1509" s="233"/>
      <c r="W1509" s="233"/>
      <c r="X1509" s="233"/>
      <c r="Y1509" s="233"/>
      <c r="Z1509" s="233"/>
      <c r="AA1509" s="233"/>
      <c r="AB1509" s="233"/>
      <c r="AC1509" s="233"/>
      <c r="AD1509" s="233"/>
      <c r="AE1509" s="233"/>
      <c r="AF1509" s="233"/>
      <c r="AG1509" s="233"/>
      <c r="AH1509" s="233"/>
      <c r="AI1509" s="233"/>
      <c r="AJ1509" s="233"/>
      <c r="AK1509" s="242"/>
      <c r="AL1509" s="242"/>
      <c r="AM1509" s="242"/>
      <c r="AN1509" s="242"/>
      <c r="AO1509" s="242"/>
      <c r="AP1509" s="242"/>
      <c r="AQ1509" s="242"/>
      <c r="AR1509" s="242"/>
      <c r="AS1509" s="242"/>
      <c r="AT1509" s="242"/>
    </row>
    <row r="1510" spans="1:46" ht="21">
      <c r="A1510" s="244"/>
      <c r="B1510" s="244"/>
      <c r="C1510" s="245"/>
      <c r="D1510" s="246"/>
      <c r="E1510" s="247"/>
      <c r="F1510" s="248"/>
      <c r="G1510" s="248"/>
      <c r="H1510" s="249"/>
      <c r="I1510" s="248"/>
      <c r="J1510" s="244"/>
      <c r="K1510" s="244"/>
      <c r="L1510" s="244"/>
      <c r="M1510" s="244"/>
      <c r="N1510" s="244"/>
      <c r="O1510" s="244"/>
      <c r="P1510" s="244"/>
      <c r="Q1510" s="244"/>
      <c r="R1510" s="244"/>
      <c r="S1510" s="244"/>
      <c r="T1510" s="244"/>
      <c r="U1510" s="244"/>
      <c r="V1510" s="244"/>
      <c r="W1510" s="244"/>
      <c r="X1510" s="244"/>
      <c r="Y1510" s="244"/>
      <c r="Z1510" s="244"/>
      <c r="AA1510" s="244"/>
      <c r="AB1510" s="244"/>
      <c r="AC1510" s="244"/>
      <c r="AD1510" s="244"/>
      <c r="AE1510" s="244"/>
      <c r="AF1510" s="244"/>
      <c r="AG1510" s="244"/>
      <c r="AH1510" s="244"/>
      <c r="AI1510" s="244"/>
      <c r="AJ1510" s="244"/>
      <c r="AK1510" s="250"/>
      <c r="AL1510" s="250"/>
      <c r="AM1510" s="250"/>
      <c r="AN1510" s="250"/>
      <c r="AO1510" s="250"/>
      <c r="AP1510" s="250"/>
      <c r="AQ1510" s="250"/>
      <c r="AR1510" s="250"/>
      <c r="AS1510" s="250"/>
      <c r="AT1510" s="250"/>
    </row>
    <row r="1511" spans="1:46" ht="21">
      <c r="A1511" s="244"/>
      <c r="B1511" s="611"/>
      <c r="C1511" s="611"/>
      <c r="D1511" s="611"/>
      <c r="E1511" s="251"/>
      <c r="F1511" s="612" t="str">
        <f>+F1482</f>
        <v>ARQ. ANTONIO RUIZ TOVAR</v>
      </c>
      <c r="G1511" s="612"/>
      <c r="H1511" s="612"/>
      <c r="I1511" s="612"/>
      <c r="J1511" s="252"/>
      <c r="K1511" s="252"/>
      <c r="L1511" s="252"/>
      <c r="M1511" s="252"/>
      <c r="N1511" s="252"/>
      <c r="O1511" s="252"/>
      <c r="P1511" s="252"/>
      <c r="Q1511" s="252"/>
      <c r="R1511" s="252"/>
      <c r="S1511" s="252"/>
      <c r="T1511" s="252"/>
      <c r="U1511" s="252"/>
      <c r="V1511" s="252"/>
      <c r="W1511" s="252"/>
      <c r="X1511" s="252"/>
      <c r="Y1511" s="252"/>
      <c r="Z1511" s="244"/>
      <c r="AA1511" s="244"/>
      <c r="AB1511" s="244"/>
      <c r="AC1511" s="244"/>
      <c r="AD1511" s="244"/>
      <c r="AE1511" s="244"/>
      <c r="AF1511" s="244"/>
      <c r="AG1511" s="244"/>
      <c r="AH1511" s="244"/>
      <c r="AI1511" s="244"/>
      <c r="AJ1511" s="244"/>
      <c r="AK1511" s="244"/>
      <c r="AL1511" s="244"/>
      <c r="AM1511" s="244"/>
      <c r="AN1511" s="244"/>
      <c r="AO1511" s="244"/>
      <c r="AP1511" s="244"/>
      <c r="AQ1511" s="244"/>
      <c r="AR1511" s="244"/>
      <c r="AS1511" s="244"/>
      <c r="AT1511" s="244"/>
    </row>
    <row r="1512" spans="1:46" ht="21.6" thickBot="1">
      <c r="A1512" s="288"/>
      <c r="B1512" s="613"/>
      <c r="C1512" s="613"/>
      <c r="D1512" s="613"/>
      <c r="E1512" s="613"/>
      <c r="F1512" s="614" t="str">
        <f>+F1483</f>
        <v>PROFESIONAL UNIVERSITARIO</v>
      </c>
      <c r="G1512" s="614"/>
      <c r="H1512" s="614"/>
      <c r="I1512" s="614"/>
      <c r="J1512" s="289"/>
      <c r="K1512" s="289"/>
      <c r="L1512" s="289"/>
      <c r="M1512" s="289"/>
      <c r="N1512" s="289"/>
      <c r="O1512" s="289"/>
      <c r="P1512" s="289"/>
      <c r="Q1512" s="289"/>
      <c r="R1512" s="289"/>
      <c r="S1512" s="289"/>
      <c r="T1512" s="289"/>
      <c r="U1512" s="289"/>
      <c r="V1512" s="289"/>
      <c r="W1512" s="289"/>
      <c r="X1512" s="289"/>
      <c r="Y1512" s="289"/>
      <c r="Z1512" s="288"/>
      <c r="AA1512" s="288"/>
      <c r="AB1512" s="288"/>
      <c r="AC1512" s="288"/>
      <c r="AD1512" s="288"/>
      <c r="AE1512" s="288"/>
      <c r="AF1512" s="288"/>
      <c r="AG1512" s="288"/>
      <c r="AH1512" s="288"/>
      <c r="AI1512" s="288"/>
      <c r="AJ1512" s="288"/>
      <c r="AK1512" s="288"/>
      <c r="AL1512" s="288"/>
      <c r="AM1512" s="288"/>
      <c r="AN1512" s="288"/>
      <c r="AO1512" s="288"/>
      <c r="AP1512" s="288"/>
      <c r="AQ1512" s="288"/>
      <c r="AR1512" s="288"/>
      <c r="AS1512" s="288"/>
      <c r="AT1512" s="288"/>
    </row>
    <row r="1513" spans="1:46" ht="15.6" thickTop="1" thickBot="1"/>
    <row r="1514" spans="1:46" ht="21.6" thickTop="1">
      <c r="A1514" s="272" t="s">
        <v>107</v>
      </c>
      <c r="B1514" s="273"/>
      <c r="C1514" s="274"/>
      <c r="D1514" s="275"/>
      <c r="E1514" s="276"/>
      <c r="F1514" s="276"/>
      <c r="G1514" s="277"/>
      <c r="H1514" s="278"/>
      <c r="I1514" s="277"/>
      <c r="J1514" s="279"/>
      <c r="K1514" s="279"/>
      <c r="L1514" s="279"/>
      <c r="M1514" s="279"/>
      <c r="N1514" s="279"/>
      <c r="O1514" s="279"/>
      <c r="P1514" s="279"/>
      <c r="Q1514" s="279"/>
      <c r="R1514" s="279"/>
      <c r="S1514" s="279"/>
      <c r="T1514" s="279"/>
      <c r="U1514" s="279"/>
      <c r="V1514" s="279"/>
      <c r="W1514" s="279"/>
      <c r="X1514" s="279"/>
      <c r="Y1514" s="279"/>
      <c r="Z1514" s="277"/>
      <c r="AA1514" s="277"/>
      <c r="AB1514" s="277"/>
      <c r="AC1514" s="277"/>
      <c r="AD1514" s="277"/>
      <c r="AE1514" s="277"/>
      <c r="AF1514" s="277"/>
      <c r="AG1514" s="277"/>
      <c r="AH1514" s="277"/>
      <c r="AI1514" s="277"/>
      <c r="AJ1514" s="277"/>
      <c r="AK1514" s="277"/>
      <c r="AL1514" s="277"/>
      <c r="AM1514" s="277"/>
      <c r="AN1514" s="277"/>
      <c r="AO1514" s="277"/>
      <c r="AP1514" s="277"/>
      <c r="AQ1514" s="277"/>
      <c r="AR1514" s="277"/>
      <c r="AS1514" s="277"/>
      <c r="AT1514" s="277"/>
    </row>
    <row r="1515" spans="1:46" ht="21">
      <c r="A1515" s="640" t="s">
        <v>109</v>
      </c>
      <c r="B1515" s="640"/>
      <c r="C1515" s="641" t="str">
        <f>+'PRESUPUESTO GENERAL'!B76</f>
        <v>INSTALACIONES ELECTRICAS</v>
      </c>
      <c r="D1515" s="642"/>
      <c r="E1515" s="643"/>
      <c r="F1515" s="643"/>
      <c r="G1515" s="643"/>
      <c r="H1515" s="643"/>
      <c r="I1515" s="643"/>
      <c r="J1515" s="643"/>
      <c r="K1515" s="643"/>
      <c r="L1515" s="643"/>
      <c r="M1515" s="643"/>
      <c r="N1515" s="643"/>
      <c r="O1515" s="643"/>
      <c r="P1515" s="643"/>
      <c r="Q1515" s="643"/>
      <c r="R1515" s="643"/>
      <c r="S1515" s="643"/>
      <c r="T1515" s="643"/>
      <c r="U1515" s="643"/>
      <c r="V1515" s="643"/>
      <c r="W1515" s="643"/>
      <c r="X1515" s="643"/>
      <c r="Y1515" s="643"/>
      <c r="Z1515" s="643"/>
      <c r="AA1515" s="643"/>
      <c r="AB1515" s="643"/>
      <c r="AC1515" s="643"/>
      <c r="AD1515" s="643"/>
      <c r="AE1515" s="643"/>
      <c r="AF1515" s="644"/>
      <c r="AG1515" s="645" t="s">
        <v>8</v>
      </c>
      <c r="AH1515" s="646"/>
      <c r="AI1515" s="646"/>
      <c r="AJ1515" s="646"/>
      <c r="AK1515" s="646"/>
      <c r="AL1515" s="646"/>
      <c r="AM1515" s="647"/>
      <c r="AN1515" s="648" t="s">
        <v>2</v>
      </c>
      <c r="AO1515" s="649"/>
      <c r="AP1515" s="649"/>
      <c r="AQ1515" s="649"/>
      <c r="AR1515" s="649"/>
      <c r="AS1515" s="649"/>
      <c r="AT1515" s="650"/>
    </row>
    <row r="1516" spans="1:46" ht="21">
      <c r="A1516" s="651" t="s">
        <v>110</v>
      </c>
      <c r="B1516" s="651"/>
      <c r="C1516" s="211">
        <f>+'PRESUPUESTO GENERAL'!A79</f>
        <v>11.3</v>
      </c>
      <c r="D1516" s="652" t="str">
        <f>+'PRESUPUESTO GENERAL'!B79</f>
        <v>Suministro e instalación de lámpara Led 25 w.</v>
      </c>
      <c r="E1516" s="653"/>
      <c r="F1516" s="653"/>
      <c r="G1516" s="653"/>
      <c r="H1516" s="653"/>
      <c r="I1516" s="653"/>
      <c r="J1516" s="653"/>
      <c r="K1516" s="653"/>
      <c r="L1516" s="653"/>
      <c r="M1516" s="653"/>
      <c r="N1516" s="653"/>
      <c r="O1516" s="653"/>
      <c r="P1516" s="653"/>
      <c r="Q1516" s="653"/>
      <c r="R1516" s="653"/>
      <c r="S1516" s="653"/>
      <c r="T1516" s="653"/>
      <c r="U1516" s="653"/>
      <c r="V1516" s="653"/>
      <c r="W1516" s="653"/>
      <c r="X1516" s="653"/>
      <c r="Y1516" s="653"/>
      <c r="Z1516" s="653"/>
      <c r="AA1516" s="653"/>
      <c r="AB1516" s="653"/>
      <c r="AC1516" s="653"/>
      <c r="AD1516" s="653"/>
      <c r="AE1516" s="653"/>
      <c r="AF1516" s="654"/>
      <c r="AG1516" s="645" t="s">
        <v>111</v>
      </c>
      <c r="AH1516" s="646"/>
      <c r="AI1516" s="646"/>
      <c r="AJ1516" s="646"/>
      <c r="AK1516" s="646"/>
      <c r="AL1516" s="646"/>
      <c r="AM1516" s="647"/>
      <c r="AN1516" s="655">
        <f>+J1530</f>
        <v>10</v>
      </c>
      <c r="AO1516" s="649"/>
      <c r="AP1516" s="649"/>
      <c r="AQ1516" s="649"/>
      <c r="AR1516" s="649"/>
      <c r="AS1516" s="649"/>
      <c r="AT1516" s="650"/>
    </row>
    <row r="1517" spans="1:46" ht="21">
      <c r="A1517" s="213"/>
      <c r="B1517" s="213"/>
      <c r="C1517" s="213"/>
      <c r="D1517" s="213"/>
      <c r="E1517" s="213"/>
      <c r="F1517" s="213"/>
      <c r="G1517" s="213"/>
      <c r="H1517" s="214"/>
      <c r="I1517" s="213"/>
      <c r="J1517" s="213"/>
      <c r="K1517" s="627"/>
      <c r="L1517" s="627"/>
      <c r="M1517" s="627"/>
      <c r="N1517" s="627"/>
      <c r="O1517" s="627"/>
      <c r="P1517" s="627"/>
      <c r="Q1517" s="627"/>
      <c r="R1517" s="627"/>
      <c r="S1517" s="627"/>
      <c r="T1517" s="627"/>
      <c r="U1517" s="627"/>
      <c r="V1517" s="627"/>
      <c r="W1517" s="627"/>
      <c r="X1517" s="627"/>
      <c r="Y1517" s="627"/>
      <c r="Z1517" s="627"/>
      <c r="AA1517" s="628"/>
      <c r="AB1517" s="627"/>
      <c r="AC1517" s="627"/>
      <c r="AD1517" s="627"/>
      <c r="AE1517" s="627"/>
      <c r="AF1517" s="627"/>
      <c r="AG1517" s="627"/>
      <c r="AH1517" s="627"/>
      <c r="AI1517" s="627"/>
      <c r="AJ1517" s="627"/>
      <c r="AK1517" s="627"/>
      <c r="AL1517" s="627"/>
      <c r="AM1517" s="627"/>
      <c r="AN1517" s="627"/>
      <c r="AO1517" s="627"/>
      <c r="AP1517" s="627"/>
      <c r="AQ1517" s="627"/>
      <c r="AR1517" s="627"/>
      <c r="AS1517" s="627"/>
      <c r="AT1517" s="627"/>
    </row>
    <row r="1518" spans="1:46" ht="21">
      <c r="A1518" s="629" t="s">
        <v>112</v>
      </c>
      <c r="B1518" s="610"/>
      <c r="C1518" s="630" t="s">
        <v>113</v>
      </c>
      <c r="D1518" s="630"/>
      <c r="E1518" s="630"/>
      <c r="F1518" s="630"/>
      <c r="G1518" s="630" t="s">
        <v>114</v>
      </c>
      <c r="H1518" s="631" t="s">
        <v>115</v>
      </c>
      <c r="I1518" s="630" t="s">
        <v>116</v>
      </c>
      <c r="J1518" s="630" t="s">
        <v>64</v>
      </c>
      <c r="K1518" s="633"/>
      <c r="L1518" s="633"/>
      <c r="M1518" s="633"/>
      <c r="N1518" s="633"/>
      <c r="O1518" s="633"/>
      <c r="P1518" s="633"/>
      <c r="Q1518" s="633"/>
      <c r="R1518" s="633"/>
      <c r="S1518" s="633"/>
      <c r="T1518" s="633"/>
      <c r="U1518" s="633"/>
      <c r="V1518" s="633"/>
      <c r="W1518" s="633"/>
      <c r="X1518" s="633"/>
      <c r="Y1518" s="633"/>
      <c r="Z1518" s="633"/>
      <c r="AA1518" s="633"/>
      <c r="AB1518" s="633"/>
      <c r="AC1518" s="633"/>
      <c r="AD1518" s="633"/>
      <c r="AE1518" s="633"/>
      <c r="AF1518" s="633"/>
      <c r="AG1518" s="633"/>
      <c r="AH1518" s="633"/>
      <c r="AI1518" s="633"/>
      <c r="AJ1518" s="633"/>
      <c r="AK1518" s="633"/>
      <c r="AL1518" s="633"/>
      <c r="AM1518" s="633"/>
      <c r="AN1518" s="633"/>
      <c r="AO1518" s="633"/>
      <c r="AP1518" s="633"/>
      <c r="AQ1518" s="633"/>
      <c r="AR1518" s="633"/>
      <c r="AS1518" s="633"/>
      <c r="AT1518" s="633"/>
    </row>
    <row r="1519" spans="1:46" ht="21">
      <c r="A1519" s="603"/>
      <c r="B1519" s="604"/>
      <c r="C1519" s="215" t="s">
        <v>117</v>
      </c>
      <c r="D1519" s="215" t="s">
        <v>118</v>
      </c>
      <c r="E1519" s="215" t="s">
        <v>119</v>
      </c>
      <c r="F1519" s="215" t="s">
        <v>120</v>
      </c>
      <c r="G1519" s="630"/>
      <c r="H1519" s="632"/>
      <c r="I1519" s="630"/>
      <c r="J1519" s="630"/>
      <c r="K1519" s="633"/>
      <c r="L1519" s="633"/>
      <c r="M1519" s="633"/>
      <c r="N1519" s="633"/>
      <c r="O1519" s="633"/>
      <c r="P1519" s="633"/>
      <c r="Q1519" s="633"/>
      <c r="R1519" s="633"/>
      <c r="S1519" s="633"/>
      <c r="T1519" s="633"/>
      <c r="U1519" s="633"/>
      <c r="V1519" s="633"/>
      <c r="W1519" s="633"/>
      <c r="X1519" s="633"/>
      <c r="Y1519" s="633"/>
      <c r="Z1519" s="633"/>
      <c r="AA1519" s="633"/>
      <c r="AB1519" s="633"/>
      <c r="AC1519" s="633"/>
      <c r="AD1519" s="633"/>
      <c r="AE1519" s="633"/>
      <c r="AF1519" s="633"/>
      <c r="AG1519" s="633"/>
      <c r="AH1519" s="633"/>
      <c r="AI1519" s="633"/>
      <c r="AJ1519" s="633"/>
      <c r="AK1519" s="633"/>
      <c r="AL1519" s="633"/>
      <c r="AM1519" s="633"/>
      <c r="AN1519" s="633"/>
      <c r="AO1519" s="633"/>
      <c r="AP1519" s="633"/>
      <c r="AQ1519" s="633"/>
      <c r="AR1519" s="633"/>
      <c r="AS1519" s="633"/>
      <c r="AT1519" s="633"/>
    </row>
    <row r="1520" spans="1:46" ht="21">
      <c r="A1520" s="634"/>
      <c r="B1520" s="635"/>
      <c r="C1520" s="638"/>
      <c r="D1520" s="638"/>
      <c r="E1520" s="638"/>
      <c r="F1520" s="638"/>
      <c r="G1520" s="638"/>
      <c r="H1520" s="638"/>
      <c r="I1520" s="638"/>
      <c r="J1520" s="638"/>
      <c r="K1520" s="365"/>
      <c r="L1520" s="366"/>
      <c r="M1520" s="366"/>
      <c r="N1520" s="366"/>
      <c r="O1520" s="366"/>
      <c r="P1520" s="366"/>
      <c r="Q1520" s="366"/>
      <c r="R1520" s="366"/>
      <c r="S1520" s="366"/>
      <c r="T1520" s="366"/>
      <c r="U1520" s="366"/>
      <c r="V1520" s="366"/>
      <c r="W1520" s="366"/>
      <c r="X1520" s="366"/>
      <c r="Y1520" s="366"/>
      <c r="Z1520" s="366"/>
      <c r="AA1520" s="366"/>
      <c r="AB1520" s="366"/>
      <c r="AC1520" s="366"/>
      <c r="AD1520" s="366"/>
      <c r="AE1520" s="366"/>
      <c r="AF1520" s="366"/>
      <c r="AG1520" s="366"/>
      <c r="AH1520" s="366"/>
      <c r="AI1520" s="366"/>
      <c r="AJ1520" s="366"/>
      <c r="AK1520" s="366"/>
      <c r="AL1520" s="366"/>
      <c r="AM1520" s="366"/>
      <c r="AN1520" s="366"/>
      <c r="AO1520" s="366"/>
      <c r="AP1520" s="366"/>
      <c r="AQ1520" s="366"/>
      <c r="AR1520" s="366"/>
      <c r="AS1520" s="366"/>
      <c r="AT1520" s="367"/>
    </row>
    <row r="1521" spans="1:46" ht="21">
      <c r="A1521" s="636"/>
      <c r="B1521" s="637"/>
      <c r="C1521" s="639"/>
      <c r="D1521" s="639"/>
      <c r="E1521" s="639"/>
      <c r="F1521" s="639"/>
      <c r="G1521" s="639"/>
      <c r="H1521" s="639"/>
      <c r="I1521" s="639"/>
      <c r="J1521" s="639"/>
      <c r="K1521" s="365"/>
      <c r="L1521" s="366"/>
      <c r="M1521" s="366"/>
      <c r="N1521" s="366"/>
      <c r="O1521" s="366"/>
      <c r="P1521" s="366"/>
      <c r="Q1521" s="366"/>
      <c r="R1521" s="366"/>
      <c r="S1521" s="366"/>
      <c r="T1521" s="366"/>
      <c r="U1521" s="366"/>
      <c r="V1521" s="366"/>
      <c r="W1521" s="366"/>
      <c r="X1521" s="366"/>
      <c r="Y1521" s="366"/>
      <c r="Z1521" s="366"/>
      <c r="AA1521" s="366"/>
      <c r="AB1521" s="366"/>
      <c r="AC1521" s="366"/>
      <c r="AD1521" s="366"/>
      <c r="AE1521" s="366"/>
      <c r="AF1521" s="366"/>
      <c r="AG1521" s="366"/>
      <c r="AH1521" s="366"/>
      <c r="AI1521" s="366"/>
      <c r="AJ1521" s="366"/>
      <c r="AK1521" s="366"/>
      <c r="AL1521" s="366"/>
      <c r="AM1521" s="366"/>
      <c r="AN1521" s="366"/>
      <c r="AO1521" s="366"/>
      <c r="AP1521" s="366"/>
      <c r="AQ1521" s="366"/>
      <c r="AR1521" s="366"/>
      <c r="AS1521" s="366"/>
      <c r="AT1521" s="367"/>
    </row>
    <row r="1522" spans="1:46" ht="21">
      <c r="A1522" s="615" t="s">
        <v>300</v>
      </c>
      <c r="B1522" s="616"/>
      <c r="C1522" s="620"/>
      <c r="D1522" s="620"/>
      <c r="E1522" s="622"/>
      <c r="F1522" s="620">
        <v>7</v>
      </c>
      <c r="G1522" s="619">
        <v>10</v>
      </c>
      <c r="H1522" s="620">
        <v>1</v>
      </c>
      <c r="I1522" s="620" t="s">
        <v>2</v>
      </c>
      <c r="J1522" s="626">
        <v>10</v>
      </c>
      <c r="K1522" s="365"/>
      <c r="L1522" s="366"/>
      <c r="M1522" s="366"/>
      <c r="N1522" s="366"/>
      <c r="O1522" s="366"/>
      <c r="P1522" s="366"/>
      <c r="Q1522" s="366"/>
      <c r="R1522" s="366"/>
      <c r="S1522" s="366"/>
      <c r="T1522" s="366"/>
      <c r="U1522" s="366"/>
      <c r="V1522" s="366"/>
      <c r="W1522" s="366"/>
      <c r="X1522" s="366"/>
      <c r="Y1522" s="366"/>
      <c r="Z1522" s="366"/>
      <c r="AA1522" s="366"/>
      <c r="AB1522" s="366"/>
      <c r="AC1522" s="366"/>
      <c r="AD1522" s="366"/>
      <c r="AE1522" s="366"/>
      <c r="AF1522" s="366"/>
      <c r="AG1522" s="366"/>
      <c r="AH1522" s="366"/>
      <c r="AI1522" s="366"/>
      <c r="AJ1522" s="366"/>
      <c r="AK1522" s="366"/>
      <c r="AL1522" s="366"/>
      <c r="AM1522" s="366"/>
      <c r="AN1522" s="366"/>
      <c r="AO1522" s="366"/>
      <c r="AP1522" s="366"/>
      <c r="AQ1522" s="366"/>
      <c r="AR1522" s="366"/>
      <c r="AS1522" s="366"/>
      <c r="AT1522" s="367"/>
    </row>
    <row r="1523" spans="1:46" ht="21">
      <c r="A1523" s="617"/>
      <c r="B1523" s="618"/>
      <c r="C1523" s="621"/>
      <c r="D1523" s="621"/>
      <c r="E1523" s="623"/>
      <c r="F1523" s="621"/>
      <c r="G1523" s="620"/>
      <c r="H1523" s="621"/>
      <c r="I1523" s="621"/>
      <c r="J1523" s="625"/>
      <c r="K1523" s="365"/>
      <c r="L1523" s="366"/>
      <c r="M1523" s="366"/>
      <c r="N1523" s="366"/>
      <c r="O1523" s="543"/>
      <c r="P1523" s="366"/>
      <c r="Q1523" s="366"/>
      <c r="R1523" s="366"/>
      <c r="S1523" s="366"/>
      <c r="T1523" s="366"/>
      <c r="U1523" s="366"/>
      <c r="V1523" s="366"/>
      <c r="W1523" s="366"/>
      <c r="X1523" s="366"/>
      <c r="Y1523" s="366"/>
      <c r="Z1523" s="366"/>
      <c r="AA1523" s="366"/>
      <c r="AB1523" s="366"/>
      <c r="AC1523" s="366"/>
      <c r="AD1523" s="366"/>
      <c r="AE1523" s="366"/>
      <c r="AF1523" s="366"/>
      <c r="AG1523" s="366"/>
      <c r="AH1523" s="366"/>
      <c r="AI1523" s="366"/>
      <c r="AJ1523" s="366"/>
      <c r="AK1523" s="366"/>
      <c r="AL1523" s="366"/>
      <c r="AM1523" s="366"/>
      <c r="AN1523" s="366"/>
      <c r="AO1523" s="366"/>
      <c r="AP1523" s="366"/>
      <c r="AQ1523" s="366"/>
      <c r="AR1523" s="366"/>
      <c r="AS1523" s="366"/>
      <c r="AT1523" s="367"/>
    </row>
    <row r="1524" spans="1:46" ht="21">
      <c r="A1524" s="615"/>
      <c r="B1524" s="616"/>
      <c r="C1524" s="620"/>
      <c r="D1524" s="620"/>
      <c r="E1524" s="622"/>
      <c r="F1524" s="620"/>
      <c r="G1524" s="619"/>
      <c r="H1524" s="620"/>
      <c r="I1524" s="620"/>
      <c r="J1524" s="626"/>
      <c r="K1524" s="365"/>
      <c r="L1524" s="366"/>
      <c r="M1524" s="366"/>
      <c r="N1524" s="366"/>
      <c r="O1524" s="366"/>
      <c r="P1524" s="366"/>
      <c r="Q1524" s="366"/>
      <c r="R1524" s="366"/>
      <c r="S1524" s="366"/>
      <c r="T1524" s="366"/>
      <c r="U1524" s="366"/>
      <c r="V1524" s="366"/>
      <c r="W1524" s="366"/>
      <c r="X1524" s="366"/>
      <c r="Y1524" s="366"/>
      <c r="Z1524" s="366"/>
      <c r="AA1524" s="366"/>
      <c r="AB1524" s="366"/>
      <c r="AC1524" s="366"/>
      <c r="AD1524" s="366"/>
      <c r="AE1524" s="366"/>
      <c r="AF1524" s="366"/>
      <c r="AG1524" s="366"/>
      <c r="AH1524" s="366"/>
      <c r="AI1524" s="366"/>
      <c r="AJ1524" s="366"/>
      <c r="AK1524" s="366"/>
      <c r="AL1524" s="366"/>
      <c r="AM1524" s="366"/>
      <c r="AN1524" s="366"/>
      <c r="AO1524" s="366"/>
      <c r="AP1524" s="366"/>
      <c r="AQ1524" s="366"/>
      <c r="AR1524" s="366"/>
      <c r="AS1524" s="366"/>
      <c r="AT1524" s="367"/>
    </row>
    <row r="1525" spans="1:46" ht="21">
      <c r="A1525" s="617"/>
      <c r="B1525" s="618"/>
      <c r="C1525" s="621"/>
      <c r="D1525" s="621"/>
      <c r="E1525" s="623"/>
      <c r="F1525" s="621"/>
      <c r="G1525" s="620"/>
      <c r="H1525" s="621"/>
      <c r="I1525" s="621"/>
      <c r="J1525" s="625"/>
      <c r="K1525" s="365"/>
      <c r="L1525" s="366"/>
      <c r="M1525" s="366"/>
      <c r="N1525" s="366"/>
      <c r="O1525" s="366"/>
      <c r="P1525" s="366"/>
      <c r="Q1525" s="366"/>
      <c r="R1525" s="366"/>
      <c r="S1525" s="366"/>
      <c r="T1525" s="366"/>
      <c r="U1525" s="366"/>
      <c r="V1525" s="366"/>
      <c r="W1525" s="366"/>
      <c r="X1525" s="366"/>
      <c r="Y1525" s="366"/>
      <c r="Z1525" s="366"/>
      <c r="AA1525" s="366"/>
      <c r="AB1525" s="366"/>
      <c r="AC1525" s="366"/>
      <c r="AD1525" s="366"/>
      <c r="AE1525" s="366"/>
      <c r="AF1525" s="366"/>
      <c r="AG1525" s="366"/>
      <c r="AH1525" s="366"/>
      <c r="AI1525" s="366"/>
      <c r="AJ1525" s="366"/>
      <c r="AK1525" s="366"/>
      <c r="AL1525" s="366"/>
      <c r="AM1525" s="366"/>
      <c r="AN1525" s="366"/>
      <c r="AO1525" s="366"/>
      <c r="AP1525" s="366"/>
      <c r="AQ1525" s="366"/>
      <c r="AR1525" s="366"/>
      <c r="AS1525" s="366"/>
      <c r="AT1525" s="367"/>
    </row>
    <row r="1526" spans="1:46" ht="21">
      <c r="A1526" s="615"/>
      <c r="B1526" s="616"/>
      <c r="C1526" s="619"/>
      <c r="D1526" s="620"/>
      <c r="E1526" s="622"/>
      <c r="F1526" s="620"/>
      <c r="G1526" s="619"/>
      <c r="H1526" s="620"/>
      <c r="I1526" s="620"/>
      <c r="J1526" s="624"/>
      <c r="K1526" s="365"/>
      <c r="L1526" s="366"/>
      <c r="M1526" s="366"/>
      <c r="N1526" s="366"/>
      <c r="O1526" s="366"/>
      <c r="P1526" s="366"/>
      <c r="Q1526" s="366"/>
      <c r="R1526" s="366"/>
      <c r="S1526" s="366"/>
      <c r="T1526" s="366"/>
      <c r="U1526" s="366"/>
      <c r="V1526" s="366"/>
      <c r="W1526" s="366"/>
      <c r="X1526" s="366"/>
      <c r="Y1526" s="366"/>
      <c r="Z1526" s="366"/>
      <c r="AA1526" s="366"/>
      <c r="AB1526" s="366"/>
      <c r="AC1526" s="366"/>
      <c r="AD1526" s="366"/>
      <c r="AE1526" s="366"/>
      <c r="AF1526" s="366"/>
      <c r="AG1526" s="366"/>
      <c r="AH1526" s="366"/>
      <c r="AI1526" s="366"/>
      <c r="AJ1526" s="366"/>
      <c r="AK1526" s="366"/>
      <c r="AL1526" s="366"/>
      <c r="AM1526" s="366"/>
      <c r="AN1526" s="366"/>
      <c r="AO1526" s="366"/>
      <c r="AP1526" s="366"/>
      <c r="AQ1526" s="366"/>
      <c r="AR1526" s="366"/>
      <c r="AS1526" s="366"/>
      <c r="AT1526" s="367"/>
    </row>
    <row r="1527" spans="1:46" ht="21">
      <c r="A1527" s="617"/>
      <c r="B1527" s="618"/>
      <c r="C1527" s="620"/>
      <c r="D1527" s="621"/>
      <c r="E1527" s="623"/>
      <c r="F1527" s="621"/>
      <c r="G1527" s="620"/>
      <c r="H1527" s="621"/>
      <c r="I1527" s="621"/>
      <c r="J1527" s="625"/>
      <c r="K1527" s="365"/>
      <c r="L1527" s="366"/>
      <c r="M1527" s="366"/>
      <c r="N1527" s="366"/>
      <c r="O1527" s="366"/>
      <c r="P1527" s="366"/>
      <c r="Q1527" s="366"/>
      <c r="R1527" s="366"/>
      <c r="S1527" s="366"/>
      <c r="T1527" s="366"/>
      <c r="U1527" s="366"/>
      <c r="V1527" s="366"/>
      <c r="W1527" s="366"/>
      <c r="X1527" s="366"/>
      <c r="Y1527" s="366"/>
      <c r="Z1527" s="366"/>
      <c r="AA1527" s="366"/>
      <c r="AB1527" s="366"/>
      <c r="AC1527" s="366"/>
      <c r="AD1527" s="366"/>
      <c r="AE1527" s="366"/>
      <c r="AF1527" s="366"/>
      <c r="AG1527" s="366"/>
      <c r="AH1527" s="366"/>
      <c r="AI1527" s="366"/>
      <c r="AJ1527" s="366"/>
      <c r="AK1527" s="366"/>
      <c r="AL1527" s="366"/>
      <c r="AM1527" s="366"/>
      <c r="AN1527" s="366"/>
      <c r="AO1527" s="366"/>
      <c r="AP1527" s="366"/>
      <c r="AQ1527" s="366"/>
      <c r="AR1527" s="366"/>
      <c r="AS1527" s="366"/>
      <c r="AT1527" s="367"/>
    </row>
    <row r="1528" spans="1:46" ht="21">
      <c r="A1528" s="615"/>
      <c r="B1528" s="616"/>
      <c r="C1528" s="619"/>
      <c r="D1528" s="620"/>
      <c r="E1528" s="622"/>
      <c r="F1528" s="620"/>
      <c r="G1528" s="619"/>
      <c r="H1528" s="620"/>
      <c r="I1528" s="620"/>
      <c r="J1528" s="624"/>
      <c r="K1528" s="365"/>
      <c r="L1528" s="366"/>
      <c r="M1528" s="366"/>
      <c r="N1528" s="366"/>
      <c r="O1528" s="366"/>
      <c r="P1528" s="366"/>
      <c r="Q1528" s="366"/>
      <c r="R1528" s="366"/>
      <c r="S1528" s="366"/>
      <c r="T1528" s="366"/>
      <c r="U1528" s="366"/>
      <c r="V1528" s="366"/>
      <c r="W1528" s="366"/>
      <c r="X1528" s="366"/>
      <c r="Y1528" s="366"/>
      <c r="Z1528" s="366"/>
      <c r="AA1528" s="366"/>
      <c r="AB1528" s="366"/>
      <c r="AC1528" s="366"/>
      <c r="AD1528" s="366"/>
      <c r="AE1528" s="366"/>
      <c r="AF1528" s="366"/>
      <c r="AG1528" s="366"/>
      <c r="AH1528" s="366"/>
      <c r="AI1528" s="366"/>
      <c r="AJ1528" s="366"/>
      <c r="AK1528" s="366"/>
      <c r="AL1528" s="366"/>
      <c r="AM1528" s="366"/>
      <c r="AN1528" s="366"/>
      <c r="AO1528" s="366"/>
      <c r="AP1528" s="366"/>
      <c r="AQ1528" s="366"/>
      <c r="AR1528" s="366"/>
      <c r="AS1528" s="366"/>
      <c r="AT1528" s="367"/>
    </row>
    <row r="1529" spans="1:46" ht="21">
      <c r="A1529" s="617"/>
      <c r="B1529" s="618"/>
      <c r="C1529" s="620"/>
      <c r="D1529" s="621"/>
      <c r="E1529" s="623"/>
      <c r="F1529" s="621"/>
      <c r="G1529" s="620"/>
      <c r="H1529" s="621"/>
      <c r="I1529" s="621"/>
      <c r="J1529" s="625"/>
      <c r="K1529" s="365"/>
      <c r="L1529" s="366"/>
      <c r="M1529" s="366"/>
      <c r="N1529" s="366"/>
      <c r="O1529" s="366"/>
      <c r="P1529" s="366"/>
      <c r="Q1529" s="366"/>
      <c r="R1529" s="366"/>
      <c r="S1529" s="366"/>
      <c r="T1529" s="366"/>
      <c r="U1529" s="366"/>
      <c r="V1529" s="366"/>
      <c r="W1529" s="366"/>
      <c r="X1529" s="366"/>
      <c r="Y1529" s="366"/>
      <c r="Z1529" s="366"/>
      <c r="AA1529" s="366"/>
      <c r="AB1529" s="366"/>
      <c r="AC1529" s="366"/>
      <c r="AD1529" s="366"/>
      <c r="AE1529" s="366"/>
      <c r="AF1529" s="366"/>
      <c r="AG1529" s="366"/>
      <c r="AH1529" s="366"/>
      <c r="AI1529" s="366"/>
      <c r="AJ1529" s="366"/>
      <c r="AK1529" s="366"/>
      <c r="AL1529" s="366"/>
      <c r="AM1529" s="366"/>
      <c r="AN1529" s="366"/>
      <c r="AO1529" s="366"/>
      <c r="AP1529" s="366"/>
      <c r="AQ1529" s="366"/>
      <c r="AR1529" s="366"/>
      <c r="AS1529" s="366"/>
      <c r="AT1529" s="367"/>
    </row>
    <row r="1530" spans="1:46" ht="21">
      <c r="A1530" s="283"/>
      <c r="B1530" s="225"/>
      <c r="C1530" s="225"/>
      <c r="D1530" s="225"/>
      <c r="E1530" s="226" t="s">
        <v>121</v>
      </c>
      <c r="F1530" s="227">
        <v>2</v>
      </c>
      <c r="G1530" s="228" t="s">
        <v>122</v>
      </c>
      <c r="H1530" s="229"/>
      <c r="I1530" s="230" t="s">
        <v>64</v>
      </c>
      <c r="J1530" s="231">
        <f t="shared" ref="J1530" si="96">ROUND(SUM(J1520:J1527),F1530)</f>
        <v>10</v>
      </c>
      <c r="K1530" s="368"/>
      <c r="L1530" s="369"/>
      <c r="M1530" s="369"/>
      <c r="N1530" s="369"/>
      <c r="O1530" s="369"/>
      <c r="P1530" s="369"/>
      <c r="Q1530" s="366"/>
      <c r="R1530" s="366"/>
      <c r="S1530" s="366"/>
      <c r="T1530" s="366"/>
      <c r="U1530" s="366"/>
      <c r="V1530" s="366"/>
      <c r="W1530" s="366"/>
      <c r="X1530" s="366"/>
      <c r="Y1530" s="366"/>
      <c r="Z1530" s="366"/>
      <c r="AA1530" s="366"/>
      <c r="AB1530" s="366"/>
      <c r="AC1530" s="366"/>
      <c r="AD1530" s="366"/>
      <c r="AE1530" s="366"/>
      <c r="AF1530" s="366"/>
      <c r="AG1530" s="366"/>
      <c r="AH1530" s="366"/>
      <c r="AI1530" s="366"/>
      <c r="AJ1530" s="366"/>
      <c r="AK1530" s="366"/>
      <c r="AL1530" s="366"/>
      <c r="AM1530" s="366"/>
      <c r="AN1530" s="366"/>
      <c r="AO1530" s="366"/>
      <c r="AP1530" s="366"/>
      <c r="AQ1530" s="366"/>
      <c r="AR1530" s="366"/>
      <c r="AS1530" s="366"/>
      <c r="AT1530" s="367"/>
    </row>
    <row r="1531" spans="1:46" ht="21">
      <c r="A1531" s="284"/>
      <c r="B1531" s="233"/>
      <c r="C1531" s="233"/>
      <c r="D1531" s="233"/>
      <c r="E1531" s="233"/>
      <c r="F1531" s="233"/>
      <c r="G1531" s="233"/>
      <c r="H1531" s="233"/>
      <c r="I1531" s="234"/>
      <c r="J1531" s="233"/>
      <c r="K1531" s="370"/>
      <c r="L1531" s="371"/>
      <c r="M1531" s="371"/>
      <c r="N1531" s="371"/>
      <c r="O1531" s="371"/>
      <c r="P1531" s="371"/>
      <c r="Q1531" s="372"/>
      <c r="R1531" s="372"/>
      <c r="S1531" s="372"/>
      <c r="T1531" s="372"/>
      <c r="U1531" s="372"/>
      <c r="V1531" s="372"/>
      <c r="W1531" s="372"/>
      <c r="X1531" s="372"/>
      <c r="Y1531" s="372"/>
      <c r="Z1531" s="372"/>
      <c r="AA1531" s="372"/>
      <c r="AB1531" s="372"/>
      <c r="AC1531" s="372"/>
      <c r="AD1531" s="372"/>
      <c r="AE1531" s="372"/>
      <c r="AF1531" s="372"/>
      <c r="AG1531" s="372"/>
      <c r="AH1531" s="372"/>
      <c r="AI1531" s="372"/>
      <c r="AJ1531" s="372"/>
      <c r="AK1531" s="372"/>
      <c r="AL1531" s="372"/>
      <c r="AM1531" s="372"/>
      <c r="AN1531" s="372"/>
      <c r="AO1531" s="372"/>
      <c r="AP1531" s="372"/>
      <c r="AQ1531" s="372"/>
      <c r="AR1531" s="372"/>
      <c r="AS1531" s="372"/>
      <c r="AT1531" s="373"/>
    </row>
    <row r="1532" spans="1:46" ht="21">
      <c r="A1532" s="603"/>
      <c r="B1532" s="604"/>
      <c r="C1532" s="604"/>
      <c r="D1532" s="604"/>
      <c r="E1532" s="604"/>
      <c r="F1532" s="604"/>
      <c r="G1532" s="604"/>
      <c r="H1532" s="604"/>
      <c r="I1532" s="604"/>
      <c r="J1532" s="235"/>
      <c r="K1532" s="370"/>
      <c r="L1532" s="371"/>
      <c r="M1532" s="371"/>
      <c r="N1532" s="371"/>
      <c r="O1532" s="371"/>
      <c r="P1532" s="371"/>
      <c r="Q1532" s="372"/>
      <c r="R1532" s="372"/>
      <c r="S1532" s="372"/>
      <c r="T1532" s="372"/>
      <c r="U1532" s="372"/>
      <c r="V1532" s="372"/>
      <c r="W1532" s="372"/>
      <c r="X1532" s="372"/>
      <c r="Y1532" s="372"/>
      <c r="Z1532" s="372"/>
      <c r="AA1532" s="372"/>
      <c r="AB1532" s="372"/>
      <c r="AC1532" s="372"/>
      <c r="AD1532" s="372"/>
      <c r="AE1532" s="372"/>
      <c r="AF1532" s="372"/>
      <c r="AG1532" s="372"/>
      <c r="AH1532" s="372"/>
      <c r="AI1532" s="372"/>
      <c r="AJ1532" s="372"/>
      <c r="AK1532" s="372"/>
      <c r="AL1532" s="372"/>
      <c r="AM1532" s="372"/>
      <c r="AN1532" s="372"/>
      <c r="AO1532" s="372"/>
      <c r="AP1532" s="372"/>
      <c r="AQ1532" s="372"/>
      <c r="AR1532" s="372"/>
      <c r="AS1532" s="372"/>
      <c r="AT1532" s="373"/>
    </row>
    <row r="1533" spans="1:46" ht="42">
      <c r="A1533" s="285" t="s">
        <v>123</v>
      </c>
      <c r="B1533" s="605"/>
      <c r="C1533" s="605"/>
      <c r="D1533" s="605"/>
      <c r="E1533" s="605"/>
      <c r="F1533" s="605"/>
      <c r="G1533" s="605"/>
      <c r="H1533" s="605"/>
      <c r="I1533" s="605"/>
      <c r="J1533" s="605"/>
      <c r="K1533" s="605"/>
      <c r="L1533" s="605"/>
      <c r="M1533" s="605"/>
      <c r="N1533" s="605"/>
      <c r="O1533" s="605"/>
      <c r="P1533" s="605"/>
      <c r="Q1533" s="605"/>
      <c r="R1533" s="605"/>
      <c r="S1533" s="605"/>
      <c r="T1533" s="605"/>
      <c r="U1533" s="605"/>
      <c r="V1533" s="605"/>
      <c r="W1533" s="605"/>
      <c r="X1533" s="605"/>
      <c r="Y1533" s="605"/>
      <c r="Z1533" s="605"/>
      <c r="AA1533" s="605"/>
      <c r="AB1533" s="605"/>
      <c r="AC1533" s="605"/>
      <c r="AD1533" s="605"/>
      <c r="AE1533" s="605"/>
      <c r="AF1533" s="605"/>
      <c r="AG1533" s="605"/>
      <c r="AH1533" s="605"/>
      <c r="AI1533" s="605"/>
      <c r="AJ1533" s="605"/>
      <c r="AK1533" s="605"/>
      <c r="AL1533" s="605"/>
      <c r="AM1533" s="605"/>
      <c r="AN1533" s="605"/>
      <c r="AO1533" s="605"/>
      <c r="AP1533" s="605"/>
      <c r="AQ1533" s="605"/>
      <c r="AR1533" s="605"/>
      <c r="AS1533" s="605"/>
      <c r="AT1533" s="237"/>
    </row>
    <row r="1534" spans="1:46" ht="21">
      <c r="A1534" s="286"/>
      <c r="B1534" s="606"/>
      <c r="C1534" s="606"/>
      <c r="D1534" s="606"/>
      <c r="E1534" s="606"/>
      <c r="F1534" s="606"/>
      <c r="G1534" s="606"/>
      <c r="H1534" s="606"/>
      <c r="I1534" s="606"/>
      <c r="J1534" s="606"/>
      <c r="K1534" s="606"/>
      <c r="L1534" s="606"/>
      <c r="M1534" s="606"/>
      <c r="N1534" s="606"/>
      <c r="O1534" s="606"/>
      <c r="P1534" s="606"/>
      <c r="Q1534" s="606"/>
      <c r="R1534" s="606"/>
      <c r="S1534" s="606"/>
      <c r="T1534" s="606"/>
      <c r="U1534" s="606"/>
      <c r="V1534" s="606"/>
      <c r="W1534" s="606"/>
      <c r="X1534" s="606"/>
      <c r="Y1534" s="606"/>
      <c r="Z1534" s="606"/>
      <c r="AA1534" s="606"/>
      <c r="AB1534" s="606"/>
      <c r="AC1534" s="606"/>
      <c r="AD1534" s="606"/>
      <c r="AE1534" s="606"/>
      <c r="AF1534" s="606"/>
      <c r="AG1534" s="606"/>
      <c r="AH1534" s="606"/>
      <c r="AI1534" s="606"/>
      <c r="AJ1534" s="606"/>
      <c r="AK1534" s="606"/>
      <c r="AL1534" s="606"/>
      <c r="AM1534" s="606"/>
      <c r="AN1534" s="606"/>
      <c r="AO1534" s="606"/>
      <c r="AP1534" s="606"/>
      <c r="AQ1534" s="606"/>
      <c r="AR1534" s="606"/>
      <c r="AS1534" s="606"/>
      <c r="AT1534" s="239"/>
    </row>
    <row r="1535" spans="1:46" ht="21">
      <c r="A1535" s="287"/>
      <c r="B1535" s="607"/>
      <c r="C1535" s="607"/>
      <c r="D1535" s="607"/>
      <c r="E1535" s="607"/>
      <c r="F1535" s="607"/>
      <c r="G1535" s="607"/>
      <c r="H1535" s="607"/>
      <c r="I1535" s="607"/>
      <c r="J1535" s="607"/>
      <c r="K1535" s="607"/>
      <c r="L1535" s="607"/>
      <c r="M1535" s="607"/>
      <c r="N1535" s="607"/>
      <c r="O1535" s="607"/>
      <c r="P1535" s="607"/>
      <c r="Q1535" s="607"/>
      <c r="R1535" s="607"/>
      <c r="S1535" s="607"/>
      <c r="T1535" s="607"/>
      <c r="U1535" s="607"/>
      <c r="V1535" s="607"/>
      <c r="W1535" s="607"/>
      <c r="X1535" s="607"/>
      <c r="Y1535" s="607"/>
      <c r="Z1535" s="607"/>
      <c r="AA1535" s="607"/>
      <c r="AB1535" s="607"/>
      <c r="AC1535" s="607"/>
      <c r="AD1535" s="607"/>
      <c r="AE1535" s="241"/>
      <c r="AF1535" s="608" t="str">
        <f t="shared" ref="AF1535" si="97">"Item    " &amp; C1516 &amp; "    Página   1   de   1  "</f>
        <v xml:space="preserve">Item    11,3    Página   1   de   1  </v>
      </c>
      <c r="AG1535" s="609"/>
      <c r="AH1535" s="609"/>
      <c r="AI1535" s="609"/>
      <c r="AJ1535" s="609"/>
      <c r="AK1535" s="609"/>
      <c r="AL1535" s="609"/>
      <c r="AM1535" s="609"/>
      <c r="AN1535" s="609"/>
      <c r="AO1535" s="609"/>
      <c r="AP1535" s="609"/>
      <c r="AQ1535" s="609"/>
      <c r="AR1535" s="609"/>
      <c r="AS1535" s="609"/>
      <c r="AT1535" s="609"/>
    </row>
    <row r="1536" spans="1:46" ht="21">
      <c r="A1536" s="233"/>
      <c r="B1536" s="233"/>
      <c r="C1536" s="233"/>
      <c r="D1536" s="233"/>
      <c r="E1536" s="610" t="s">
        <v>75</v>
      </c>
      <c r="F1536" s="610"/>
      <c r="G1536" s="233"/>
      <c r="H1536" s="242"/>
      <c r="I1536" s="233"/>
      <c r="J1536" s="233"/>
      <c r="K1536" s="233"/>
      <c r="L1536" s="233"/>
      <c r="M1536" s="233"/>
      <c r="N1536" s="233"/>
      <c r="O1536" s="233"/>
      <c r="P1536" s="233"/>
      <c r="Q1536" s="233"/>
      <c r="R1536" s="233"/>
      <c r="S1536" s="233"/>
      <c r="T1536" s="233"/>
      <c r="U1536" s="233"/>
      <c r="V1536" s="233"/>
      <c r="W1536" s="233"/>
      <c r="X1536" s="233"/>
      <c r="Y1536" s="233"/>
      <c r="Z1536" s="233"/>
      <c r="AA1536" s="233"/>
      <c r="AB1536" s="233"/>
      <c r="AC1536" s="233"/>
      <c r="AD1536" s="233"/>
      <c r="AE1536" s="233"/>
      <c r="AF1536" s="233"/>
      <c r="AG1536" s="233"/>
      <c r="AH1536" s="233"/>
      <c r="AI1536" s="233"/>
      <c r="AJ1536" s="233"/>
      <c r="AK1536" s="242"/>
      <c r="AL1536" s="242"/>
      <c r="AM1536" s="242"/>
      <c r="AN1536" s="242"/>
      <c r="AO1536" s="242"/>
      <c r="AP1536" s="242"/>
      <c r="AQ1536" s="242"/>
      <c r="AR1536" s="242"/>
      <c r="AS1536" s="242"/>
      <c r="AT1536" s="242"/>
    </row>
    <row r="1537" spans="1:46" ht="21">
      <c r="A1537" s="233"/>
      <c r="B1537" s="233"/>
      <c r="C1537" s="233"/>
      <c r="D1537" s="233"/>
      <c r="E1537" s="233"/>
      <c r="F1537" s="233"/>
      <c r="G1537" s="233"/>
      <c r="H1537" s="242"/>
      <c r="I1537" s="233"/>
      <c r="J1537" s="233"/>
      <c r="K1537" s="233"/>
      <c r="L1537" s="233"/>
      <c r="M1537" s="233"/>
      <c r="N1537" s="233"/>
      <c r="O1537" s="233"/>
      <c r="P1537" s="233"/>
      <c r="Q1537" s="233"/>
      <c r="R1537" s="233"/>
      <c r="S1537" s="233"/>
      <c r="T1537" s="233"/>
      <c r="U1537" s="233"/>
      <c r="V1537" s="233"/>
      <c r="W1537" s="233"/>
      <c r="X1537" s="233"/>
      <c r="Y1537" s="233"/>
      <c r="Z1537" s="233"/>
      <c r="AA1537" s="233"/>
      <c r="AB1537" s="233"/>
      <c r="AC1537" s="233"/>
      <c r="AD1537" s="233"/>
      <c r="AE1537" s="233"/>
      <c r="AF1537" s="233"/>
      <c r="AG1537" s="233"/>
      <c r="AH1537" s="233"/>
      <c r="AI1537" s="233"/>
      <c r="AJ1537" s="233"/>
      <c r="AK1537" s="242"/>
      <c r="AL1537" s="242"/>
      <c r="AM1537" s="242"/>
      <c r="AN1537" s="242"/>
      <c r="AO1537" s="242"/>
      <c r="AP1537" s="242"/>
      <c r="AQ1537" s="242"/>
      <c r="AR1537" s="242"/>
      <c r="AS1537" s="242"/>
      <c r="AT1537" s="242"/>
    </row>
    <row r="1538" spans="1:46" ht="21">
      <c r="A1538" s="233"/>
      <c r="B1538" s="233"/>
      <c r="C1538" s="233"/>
      <c r="D1538" s="233"/>
      <c r="E1538" s="233"/>
      <c r="F1538" s="233"/>
      <c r="G1538" s="233"/>
      <c r="H1538" s="242"/>
      <c r="I1538" s="233"/>
      <c r="J1538" s="233"/>
      <c r="K1538" s="233"/>
      <c r="L1538" s="233"/>
      <c r="M1538" s="233"/>
      <c r="N1538" s="233"/>
      <c r="O1538" s="233"/>
      <c r="P1538" s="233"/>
      <c r="Q1538" s="233"/>
      <c r="R1538" s="233"/>
      <c r="S1538" s="233"/>
      <c r="T1538" s="233"/>
      <c r="U1538" s="233"/>
      <c r="V1538" s="233"/>
      <c r="W1538" s="233"/>
      <c r="X1538" s="233"/>
      <c r="Y1538" s="233"/>
      <c r="Z1538" s="233"/>
      <c r="AA1538" s="233"/>
      <c r="AB1538" s="233"/>
      <c r="AC1538" s="233"/>
      <c r="AD1538" s="233"/>
      <c r="AE1538" s="233"/>
      <c r="AF1538" s="233"/>
      <c r="AG1538" s="233"/>
      <c r="AH1538" s="233"/>
      <c r="AI1538" s="233"/>
      <c r="AJ1538" s="233"/>
      <c r="AK1538" s="242"/>
      <c r="AL1538" s="242"/>
      <c r="AM1538" s="242"/>
      <c r="AN1538" s="242"/>
      <c r="AO1538" s="242"/>
      <c r="AP1538" s="242"/>
      <c r="AQ1538" s="242"/>
      <c r="AR1538" s="242"/>
      <c r="AS1538" s="242"/>
      <c r="AT1538" s="242"/>
    </row>
    <row r="1539" spans="1:46" ht="21">
      <c r="A1539" s="244"/>
      <c r="B1539" s="244"/>
      <c r="C1539" s="245"/>
      <c r="D1539" s="246"/>
      <c r="E1539" s="247"/>
      <c r="F1539" s="248"/>
      <c r="G1539" s="248"/>
      <c r="H1539" s="249"/>
      <c r="I1539" s="248"/>
      <c r="J1539" s="244"/>
      <c r="K1539" s="244"/>
      <c r="L1539" s="244"/>
      <c r="M1539" s="244"/>
      <c r="N1539" s="244"/>
      <c r="O1539" s="244"/>
      <c r="P1539" s="244"/>
      <c r="Q1539" s="244"/>
      <c r="R1539" s="244"/>
      <c r="S1539" s="244"/>
      <c r="T1539" s="244"/>
      <c r="U1539" s="244"/>
      <c r="V1539" s="244"/>
      <c r="W1539" s="244"/>
      <c r="X1539" s="244"/>
      <c r="Y1539" s="244"/>
      <c r="Z1539" s="244"/>
      <c r="AA1539" s="244"/>
      <c r="AB1539" s="244"/>
      <c r="AC1539" s="244"/>
      <c r="AD1539" s="244"/>
      <c r="AE1539" s="244"/>
      <c r="AF1539" s="244"/>
      <c r="AG1539" s="244"/>
      <c r="AH1539" s="244"/>
      <c r="AI1539" s="244"/>
      <c r="AJ1539" s="244"/>
      <c r="AK1539" s="250"/>
      <c r="AL1539" s="250"/>
      <c r="AM1539" s="250"/>
      <c r="AN1539" s="250"/>
      <c r="AO1539" s="250"/>
      <c r="AP1539" s="250"/>
      <c r="AQ1539" s="250"/>
      <c r="AR1539" s="250"/>
      <c r="AS1539" s="250"/>
      <c r="AT1539" s="250"/>
    </row>
    <row r="1540" spans="1:46" ht="21">
      <c r="A1540" s="244"/>
      <c r="B1540" s="611"/>
      <c r="C1540" s="611"/>
      <c r="D1540" s="611"/>
      <c r="E1540" s="251"/>
      <c r="F1540" s="612" t="str">
        <f>+F1511</f>
        <v>ARQ. ANTONIO RUIZ TOVAR</v>
      </c>
      <c r="G1540" s="612"/>
      <c r="H1540" s="612"/>
      <c r="I1540" s="612"/>
      <c r="J1540" s="252"/>
      <c r="K1540" s="252"/>
      <c r="L1540" s="252"/>
      <c r="M1540" s="252"/>
      <c r="N1540" s="252"/>
      <c r="O1540" s="252"/>
      <c r="P1540" s="252"/>
      <c r="Q1540" s="252"/>
      <c r="R1540" s="252"/>
      <c r="S1540" s="252"/>
      <c r="T1540" s="252"/>
      <c r="U1540" s="252"/>
      <c r="V1540" s="252"/>
      <c r="W1540" s="252"/>
      <c r="X1540" s="252"/>
      <c r="Y1540" s="252"/>
      <c r="Z1540" s="244"/>
      <c r="AA1540" s="244"/>
      <c r="AB1540" s="244"/>
      <c r="AC1540" s="244"/>
      <c r="AD1540" s="244"/>
      <c r="AE1540" s="244"/>
      <c r="AF1540" s="244"/>
      <c r="AG1540" s="244"/>
      <c r="AH1540" s="244"/>
      <c r="AI1540" s="244"/>
      <c r="AJ1540" s="244"/>
      <c r="AK1540" s="244"/>
      <c r="AL1540" s="244"/>
      <c r="AM1540" s="244"/>
      <c r="AN1540" s="244"/>
      <c r="AO1540" s="244"/>
      <c r="AP1540" s="244"/>
      <c r="AQ1540" s="244"/>
      <c r="AR1540" s="244"/>
      <c r="AS1540" s="244"/>
      <c r="AT1540" s="244"/>
    </row>
    <row r="1541" spans="1:46" ht="21.6" thickBot="1">
      <c r="A1541" s="288"/>
      <c r="B1541" s="613"/>
      <c r="C1541" s="613"/>
      <c r="D1541" s="613"/>
      <c r="E1541" s="613"/>
      <c r="F1541" s="614" t="str">
        <f>+F1512</f>
        <v>PROFESIONAL UNIVERSITARIO</v>
      </c>
      <c r="G1541" s="614"/>
      <c r="H1541" s="614"/>
      <c r="I1541" s="614"/>
      <c r="J1541" s="289"/>
      <c r="K1541" s="289"/>
      <c r="L1541" s="289"/>
      <c r="M1541" s="289"/>
      <c r="N1541" s="289"/>
      <c r="O1541" s="289"/>
      <c r="P1541" s="289"/>
      <c r="Q1541" s="289"/>
      <c r="R1541" s="289"/>
      <c r="S1541" s="289"/>
      <c r="T1541" s="289"/>
      <c r="U1541" s="289"/>
      <c r="V1541" s="289"/>
      <c r="W1541" s="289"/>
      <c r="X1541" s="289"/>
      <c r="Y1541" s="289"/>
      <c r="Z1541" s="288"/>
      <c r="AA1541" s="288"/>
      <c r="AB1541" s="288"/>
      <c r="AC1541" s="288"/>
      <c r="AD1541" s="288"/>
      <c r="AE1541" s="288"/>
      <c r="AF1541" s="288"/>
      <c r="AG1541" s="288"/>
      <c r="AH1541" s="288"/>
      <c r="AI1541" s="288"/>
      <c r="AJ1541" s="288"/>
      <c r="AK1541" s="288"/>
      <c r="AL1541" s="288"/>
      <c r="AM1541" s="288"/>
      <c r="AN1541" s="288"/>
      <c r="AO1541" s="288"/>
      <c r="AP1541" s="288"/>
      <c r="AQ1541" s="288"/>
      <c r="AR1541" s="288"/>
      <c r="AS1541" s="288"/>
      <c r="AT1541" s="288"/>
    </row>
    <row r="1542" spans="1:46" ht="15.6" thickTop="1" thickBot="1"/>
    <row r="1543" spans="1:46" ht="21.6" thickTop="1">
      <c r="A1543" s="272" t="s">
        <v>107</v>
      </c>
      <c r="B1543" s="273"/>
      <c r="C1543" s="274"/>
      <c r="D1543" s="275"/>
      <c r="E1543" s="276"/>
      <c r="F1543" s="276"/>
      <c r="G1543" s="277"/>
      <c r="H1543" s="278"/>
      <c r="I1543" s="277"/>
      <c r="J1543" s="279"/>
      <c r="K1543" s="279"/>
      <c r="L1543" s="279"/>
      <c r="M1543" s="279"/>
      <c r="N1543" s="279"/>
      <c r="O1543" s="279"/>
      <c r="P1543" s="279"/>
      <c r="Q1543" s="279"/>
      <c r="R1543" s="279"/>
      <c r="S1543" s="279"/>
      <c r="T1543" s="279"/>
      <c r="U1543" s="279"/>
      <c r="V1543" s="279"/>
      <c r="W1543" s="279"/>
      <c r="X1543" s="279"/>
      <c r="Y1543" s="279"/>
      <c r="Z1543" s="277"/>
      <c r="AA1543" s="277"/>
      <c r="AB1543" s="277"/>
      <c r="AC1543" s="277"/>
      <c r="AD1543" s="277"/>
      <c r="AE1543" s="277"/>
      <c r="AF1543" s="277"/>
      <c r="AG1543" s="277"/>
      <c r="AH1543" s="277"/>
      <c r="AI1543" s="277"/>
      <c r="AJ1543" s="277"/>
      <c r="AK1543" s="277"/>
      <c r="AL1543" s="277"/>
      <c r="AM1543" s="277"/>
      <c r="AN1543" s="277"/>
      <c r="AO1543" s="277"/>
      <c r="AP1543" s="277"/>
      <c r="AQ1543" s="277"/>
      <c r="AR1543" s="277"/>
      <c r="AS1543" s="277"/>
      <c r="AT1543" s="277"/>
    </row>
    <row r="1544" spans="1:46" ht="21">
      <c r="A1544" s="640" t="s">
        <v>109</v>
      </c>
      <c r="B1544" s="640"/>
      <c r="C1544" s="641" t="str">
        <f>+'PRESUPUESTO GENERAL'!B76</f>
        <v>INSTALACIONES ELECTRICAS</v>
      </c>
      <c r="D1544" s="642"/>
      <c r="E1544" s="643"/>
      <c r="F1544" s="643"/>
      <c r="G1544" s="643"/>
      <c r="H1544" s="643"/>
      <c r="I1544" s="643"/>
      <c r="J1544" s="643"/>
      <c r="K1544" s="643"/>
      <c r="L1544" s="643"/>
      <c r="M1544" s="643"/>
      <c r="N1544" s="643"/>
      <c r="O1544" s="643"/>
      <c r="P1544" s="643"/>
      <c r="Q1544" s="643"/>
      <c r="R1544" s="643"/>
      <c r="S1544" s="643"/>
      <c r="T1544" s="643"/>
      <c r="U1544" s="643"/>
      <c r="V1544" s="643"/>
      <c r="W1544" s="643"/>
      <c r="X1544" s="643"/>
      <c r="Y1544" s="643"/>
      <c r="Z1544" s="643"/>
      <c r="AA1544" s="643"/>
      <c r="AB1544" s="643"/>
      <c r="AC1544" s="643"/>
      <c r="AD1544" s="643"/>
      <c r="AE1544" s="643"/>
      <c r="AF1544" s="644"/>
      <c r="AG1544" s="645" t="s">
        <v>8</v>
      </c>
      <c r="AH1544" s="646"/>
      <c r="AI1544" s="646"/>
      <c r="AJ1544" s="646"/>
      <c r="AK1544" s="646"/>
      <c r="AL1544" s="646"/>
      <c r="AM1544" s="647"/>
      <c r="AN1544" s="648" t="s">
        <v>2</v>
      </c>
      <c r="AO1544" s="649"/>
      <c r="AP1544" s="649"/>
      <c r="AQ1544" s="649"/>
      <c r="AR1544" s="649"/>
      <c r="AS1544" s="649"/>
      <c r="AT1544" s="650"/>
    </row>
    <row r="1545" spans="1:46" ht="21">
      <c r="A1545" s="651" t="s">
        <v>110</v>
      </c>
      <c r="B1545" s="651"/>
      <c r="C1545" s="211">
        <f>+'PRESUPUESTO GENERAL'!A80</f>
        <v>11.4</v>
      </c>
      <c r="D1545" s="652" t="str">
        <f>+'PRESUPUESTO GENERAL'!B80</f>
        <v>Acometida electrica Monofasica cable encauchetado No. 8</v>
      </c>
      <c r="E1545" s="653"/>
      <c r="F1545" s="653"/>
      <c r="G1545" s="653"/>
      <c r="H1545" s="653"/>
      <c r="I1545" s="653"/>
      <c r="J1545" s="653"/>
      <c r="K1545" s="653"/>
      <c r="L1545" s="653"/>
      <c r="M1545" s="653"/>
      <c r="N1545" s="653"/>
      <c r="O1545" s="653"/>
      <c r="P1545" s="653"/>
      <c r="Q1545" s="653"/>
      <c r="R1545" s="653"/>
      <c r="S1545" s="653"/>
      <c r="T1545" s="653"/>
      <c r="U1545" s="653"/>
      <c r="V1545" s="653"/>
      <c r="W1545" s="653"/>
      <c r="X1545" s="653"/>
      <c r="Y1545" s="653"/>
      <c r="Z1545" s="653"/>
      <c r="AA1545" s="653"/>
      <c r="AB1545" s="653"/>
      <c r="AC1545" s="653"/>
      <c r="AD1545" s="653"/>
      <c r="AE1545" s="653"/>
      <c r="AF1545" s="654"/>
      <c r="AG1545" s="645" t="s">
        <v>111</v>
      </c>
      <c r="AH1545" s="646"/>
      <c r="AI1545" s="646"/>
      <c r="AJ1545" s="646"/>
      <c r="AK1545" s="646"/>
      <c r="AL1545" s="646"/>
      <c r="AM1545" s="647"/>
      <c r="AN1545" s="655">
        <f>+J1559</f>
        <v>1</v>
      </c>
      <c r="AO1545" s="649"/>
      <c r="AP1545" s="649"/>
      <c r="AQ1545" s="649"/>
      <c r="AR1545" s="649"/>
      <c r="AS1545" s="649"/>
      <c r="AT1545" s="650"/>
    </row>
    <row r="1546" spans="1:46" ht="21">
      <c r="A1546" s="213"/>
      <c r="B1546" s="213"/>
      <c r="C1546" s="213"/>
      <c r="D1546" s="213"/>
      <c r="E1546" s="213"/>
      <c r="F1546" s="213"/>
      <c r="G1546" s="213"/>
      <c r="H1546" s="214"/>
      <c r="I1546" s="213"/>
      <c r="J1546" s="213"/>
      <c r="K1546" s="627"/>
      <c r="L1546" s="627"/>
      <c r="M1546" s="627"/>
      <c r="N1546" s="627"/>
      <c r="O1546" s="627"/>
      <c r="P1546" s="627"/>
      <c r="Q1546" s="627"/>
      <c r="R1546" s="627"/>
      <c r="S1546" s="627"/>
      <c r="T1546" s="627"/>
      <c r="U1546" s="627"/>
      <c r="V1546" s="627"/>
      <c r="W1546" s="627"/>
      <c r="X1546" s="627"/>
      <c r="Y1546" s="627"/>
      <c r="Z1546" s="627"/>
      <c r="AA1546" s="628"/>
      <c r="AB1546" s="627"/>
      <c r="AC1546" s="627"/>
      <c r="AD1546" s="627"/>
      <c r="AE1546" s="627"/>
      <c r="AF1546" s="627"/>
      <c r="AG1546" s="627"/>
      <c r="AH1546" s="627"/>
      <c r="AI1546" s="627"/>
      <c r="AJ1546" s="627"/>
      <c r="AK1546" s="627"/>
      <c r="AL1546" s="627"/>
      <c r="AM1546" s="627"/>
      <c r="AN1546" s="627"/>
      <c r="AO1546" s="627"/>
      <c r="AP1546" s="627"/>
      <c r="AQ1546" s="627"/>
      <c r="AR1546" s="627"/>
      <c r="AS1546" s="627"/>
      <c r="AT1546" s="627"/>
    </row>
    <row r="1547" spans="1:46" ht="21">
      <c r="A1547" s="629" t="s">
        <v>112</v>
      </c>
      <c r="B1547" s="610"/>
      <c r="C1547" s="630" t="s">
        <v>113</v>
      </c>
      <c r="D1547" s="630"/>
      <c r="E1547" s="630"/>
      <c r="F1547" s="630"/>
      <c r="G1547" s="630" t="s">
        <v>114</v>
      </c>
      <c r="H1547" s="631" t="s">
        <v>115</v>
      </c>
      <c r="I1547" s="630" t="s">
        <v>116</v>
      </c>
      <c r="J1547" s="630" t="s">
        <v>64</v>
      </c>
      <c r="K1547" s="633"/>
      <c r="L1547" s="633"/>
      <c r="M1547" s="633"/>
      <c r="N1547" s="633"/>
      <c r="O1547" s="633"/>
      <c r="P1547" s="633"/>
      <c r="Q1547" s="633"/>
      <c r="R1547" s="633"/>
      <c r="S1547" s="633"/>
      <c r="T1547" s="633"/>
      <c r="U1547" s="633"/>
      <c r="V1547" s="633"/>
      <c r="W1547" s="633"/>
      <c r="X1547" s="633"/>
      <c r="Y1547" s="633"/>
      <c r="Z1547" s="633"/>
      <c r="AA1547" s="633"/>
      <c r="AB1547" s="633"/>
      <c r="AC1547" s="633"/>
      <c r="AD1547" s="633"/>
      <c r="AE1547" s="633"/>
      <c r="AF1547" s="633"/>
      <c r="AG1547" s="633"/>
      <c r="AH1547" s="633"/>
      <c r="AI1547" s="633"/>
      <c r="AJ1547" s="633"/>
      <c r="AK1547" s="633"/>
      <c r="AL1547" s="633"/>
      <c r="AM1547" s="633"/>
      <c r="AN1547" s="633"/>
      <c r="AO1547" s="633"/>
      <c r="AP1547" s="633"/>
      <c r="AQ1547" s="633"/>
      <c r="AR1547" s="633"/>
      <c r="AS1547" s="633"/>
      <c r="AT1547" s="633"/>
    </row>
    <row r="1548" spans="1:46" ht="21">
      <c r="A1548" s="603"/>
      <c r="B1548" s="604"/>
      <c r="C1548" s="215" t="s">
        <v>117</v>
      </c>
      <c r="D1548" s="215" t="s">
        <v>118</v>
      </c>
      <c r="E1548" s="215" t="s">
        <v>119</v>
      </c>
      <c r="F1548" s="215" t="s">
        <v>120</v>
      </c>
      <c r="G1548" s="630"/>
      <c r="H1548" s="632"/>
      <c r="I1548" s="630"/>
      <c r="J1548" s="630"/>
      <c r="K1548" s="633"/>
      <c r="L1548" s="633"/>
      <c r="M1548" s="633"/>
      <c r="N1548" s="633"/>
      <c r="O1548" s="633"/>
      <c r="P1548" s="633"/>
      <c r="Q1548" s="633"/>
      <c r="R1548" s="633"/>
      <c r="S1548" s="633"/>
      <c r="T1548" s="633"/>
      <c r="U1548" s="633"/>
      <c r="V1548" s="633"/>
      <c r="W1548" s="633"/>
      <c r="X1548" s="633"/>
      <c r="Y1548" s="633"/>
      <c r="Z1548" s="633"/>
      <c r="AA1548" s="633"/>
      <c r="AB1548" s="633"/>
      <c r="AC1548" s="633"/>
      <c r="AD1548" s="633"/>
      <c r="AE1548" s="633"/>
      <c r="AF1548" s="633"/>
      <c r="AG1548" s="633"/>
      <c r="AH1548" s="633"/>
      <c r="AI1548" s="633"/>
      <c r="AJ1548" s="633"/>
      <c r="AK1548" s="633"/>
      <c r="AL1548" s="633"/>
      <c r="AM1548" s="633"/>
      <c r="AN1548" s="633"/>
      <c r="AO1548" s="633"/>
      <c r="AP1548" s="633"/>
      <c r="AQ1548" s="633"/>
      <c r="AR1548" s="633"/>
      <c r="AS1548" s="633"/>
      <c r="AT1548" s="633"/>
    </row>
    <row r="1549" spans="1:46" ht="21">
      <c r="A1549" s="634"/>
      <c r="B1549" s="635"/>
      <c r="C1549" s="638"/>
      <c r="D1549" s="638"/>
      <c r="E1549" s="638"/>
      <c r="F1549" s="638"/>
      <c r="G1549" s="638"/>
      <c r="H1549" s="638"/>
      <c r="I1549" s="638"/>
      <c r="J1549" s="638"/>
      <c r="K1549" s="365"/>
      <c r="L1549" s="366"/>
      <c r="M1549" s="366"/>
      <c r="N1549" s="366"/>
      <c r="O1549" s="366"/>
      <c r="P1549" s="366"/>
      <c r="Q1549" s="366"/>
      <c r="R1549" s="366"/>
      <c r="S1549" s="366"/>
      <c r="T1549" s="366"/>
      <c r="U1549" s="366"/>
      <c r="V1549" s="366"/>
      <c r="W1549" s="366"/>
      <c r="X1549" s="366"/>
      <c r="Y1549" s="366"/>
      <c r="Z1549" s="366"/>
      <c r="AA1549" s="366"/>
      <c r="AB1549" s="366"/>
      <c r="AC1549" s="366"/>
      <c r="AD1549" s="366"/>
      <c r="AE1549" s="366"/>
      <c r="AF1549" s="366"/>
      <c r="AG1549" s="366"/>
      <c r="AH1549" s="366"/>
      <c r="AI1549" s="366"/>
      <c r="AJ1549" s="366"/>
      <c r="AK1549" s="366"/>
      <c r="AL1549" s="366"/>
      <c r="AM1549" s="366"/>
      <c r="AN1549" s="366"/>
      <c r="AO1549" s="366"/>
      <c r="AP1549" s="366"/>
      <c r="AQ1549" s="366"/>
      <c r="AR1549" s="366"/>
      <c r="AS1549" s="366"/>
      <c r="AT1549" s="367"/>
    </row>
    <row r="1550" spans="1:46" ht="21">
      <c r="A1550" s="636"/>
      <c r="B1550" s="637"/>
      <c r="C1550" s="639"/>
      <c r="D1550" s="639"/>
      <c r="E1550" s="639"/>
      <c r="F1550" s="639"/>
      <c r="G1550" s="639"/>
      <c r="H1550" s="639"/>
      <c r="I1550" s="639"/>
      <c r="J1550" s="639"/>
      <c r="K1550" s="365"/>
      <c r="L1550" s="366"/>
      <c r="M1550" s="366"/>
      <c r="N1550" s="366"/>
      <c r="O1550" s="366"/>
      <c r="P1550" s="366"/>
      <c r="Q1550" s="366"/>
      <c r="R1550" s="366"/>
      <c r="S1550" s="366"/>
      <c r="T1550" s="366"/>
      <c r="U1550" s="366"/>
      <c r="V1550" s="366"/>
      <c r="W1550" s="366"/>
      <c r="X1550" s="366"/>
      <c r="Y1550" s="366"/>
      <c r="Z1550" s="366"/>
      <c r="AA1550" s="366"/>
      <c r="AB1550" s="366"/>
      <c r="AC1550" s="366"/>
      <c r="AD1550" s="366"/>
      <c r="AE1550" s="366"/>
      <c r="AF1550" s="366"/>
      <c r="AG1550" s="366"/>
      <c r="AH1550" s="366"/>
      <c r="AI1550" s="366"/>
      <c r="AJ1550" s="366"/>
      <c r="AK1550" s="366"/>
      <c r="AL1550" s="366"/>
      <c r="AM1550" s="366"/>
      <c r="AN1550" s="366"/>
      <c r="AO1550" s="366"/>
      <c r="AP1550" s="366"/>
      <c r="AQ1550" s="366"/>
      <c r="AR1550" s="366"/>
      <c r="AS1550" s="366"/>
      <c r="AT1550" s="367"/>
    </row>
    <row r="1551" spans="1:46" ht="21">
      <c r="A1551" s="615" t="s">
        <v>301</v>
      </c>
      <c r="B1551" s="616"/>
      <c r="C1551" s="620"/>
      <c r="D1551" s="620"/>
      <c r="E1551" s="622"/>
      <c r="F1551" s="620">
        <v>1</v>
      </c>
      <c r="G1551" s="619">
        <v>1</v>
      </c>
      <c r="H1551" s="620">
        <v>1</v>
      </c>
      <c r="I1551" s="620" t="s">
        <v>2</v>
      </c>
      <c r="J1551" s="626">
        <v>1</v>
      </c>
      <c r="K1551" s="365"/>
      <c r="L1551" s="366"/>
      <c r="M1551" s="366"/>
      <c r="N1551" s="366"/>
      <c r="O1551" s="366"/>
      <c r="P1551" s="366"/>
      <c r="Q1551" s="366"/>
      <c r="R1551" s="366"/>
      <c r="S1551" s="366"/>
      <c r="T1551" s="366"/>
      <c r="U1551" s="366"/>
      <c r="V1551" s="366"/>
      <c r="W1551" s="366"/>
      <c r="X1551" s="366"/>
      <c r="Y1551" s="366"/>
      <c r="Z1551" s="366"/>
      <c r="AA1551" s="366"/>
      <c r="AB1551" s="366"/>
      <c r="AC1551" s="366"/>
      <c r="AD1551" s="366"/>
      <c r="AE1551" s="366"/>
      <c r="AF1551" s="366"/>
      <c r="AG1551" s="366"/>
      <c r="AH1551" s="366"/>
      <c r="AI1551" s="366"/>
      <c r="AJ1551" s="366"/>
      <c r="AK1551" s="366"/>
      <c r="AL1551" s="366"/>
      <c r="AM1551" s="366"/>
      <c r="AN1551" s="366"/>
      <c r="AO1551" s="366"/>
      <c r="AP1551" s="366"/>
      <c r="AQ1551" s="366"/>
      <c r="AR1551" s="366"/>
      <c r="AS1551" s="366"/>
      <c r="AT1551" s="367"/>
    </row>
    <row r="1552" spans="1:46" ht="21">
      <c r="A1552" s="617"/>
      <c r="B1552" s="618"/>
      <c r="C1552" s="621"/>
      <c r="D1552" s="621"/>
      <c r="E1552" s="623"/>
      <c r="F1552" s="621"/>
      <c r="G1552" s="620"/>
      <c r="H1552" s="621"/>
      <c r="I1552" s="621"/>
      <c r="J1552" s="625"/>
      <c r="K1552" s="365"/>
      <c r="L1552" s="366"/>
      <c r="M1552" s="366"/>
      <c r="N1552" s="366"/>
      <c r="O1552" s="366"/>
      <c r="P1552" s="366"/>
      <c r="Q1552" s="366"/>
      <c r="R1552" s="366"/>
      <c r="S1552" s="366"/>
      <c r="T1552" s="366"/>
      <c r="U1552" s="366"/>
      <c r="V1552" s="366"/>
      <c r="W1552" s="366"/>
      <c r="X1552" s="366"/>
      <c r="Y1552" s="366"/>
      <c r="Z1552" s="366"/>
      <c r="AA1552" s="366"/>
      <c r="AB1552" s="366"/>
      <c r="AC1552" s="366"/>
      <c r="AD1552" s="366"/>
      <c r="AE1552" s="366"/>
      <c r="AF1552" s="366"/>
      <c r="AG1552" s="366"/>
      <c r="AH1552" s="366"/>
      <c r="AI1552" s="366"/>
      <c r="AJ1552" s="366"/>
      <c r="AK1552" s="366"/>
      <c r="AL1552" s="366"/>
      <c r="AM1552" s="366"/>
      <c r="AN1552" s="366"/>
      <c r="AO1552" s="366"/>
      <c r="AP1552" s="366"/>
      <c r="AQ1552" s="366"/>
      <c r="AR1552" s="366"/>
      <c r="AS1552" s="366"/>
      <c r="AT1552" s="367"/>
    </row>
    <row r="1553" spans="1:46" ht="21">
      <c r="A1553" s="615"/>
      <c r="B1553" s="616"/>
      <c r="C1553" s="620"/>
      <c r="D1553" s="620"/>
      <c r="E1553" s="622"/>
      <c r="F1553" s="620"/>
      <c r="G1553" s="619"/>
      <c r="H1553" s="620"/>
      <c r="I1553" s="620"/>
      <c r="J1553" s="626"/>
      <c r="K1553" s="365"/>
      <c r="L1553" s="366"/>
      <c r="M1553" s="366"/>
      <c r="N1553" s="366"/>
      <c r="O1553" s="366"/>
      <c r="P1553" s="366"/>
      <c r="Q1553" s="366"/>
      <c r="R1553" s="366"/>
      <c r="S1553" s="366"/>
      <c r="T1553" s="366"/>
      <c r="U1553" s="366"/>
      <c r="V1553" s="366"/>
      <c r="W1553" s="366"/>
      <c r="X1553" s="366"/>
      <c r="Y1553" s="366"/>
      <c r="Z1553" s="366"/>
      <c r="AA1553" s="366"/>
      <c r="AB1553" s="366"/>
      <c r="AC1553" s="366"/>
      <c r="AD1553" s="366"/>
      <c r="AE1553" s="366"/>
      <c r="AF1553" s="366"/>
      <c r="AG1553" s="366"/>
      <c r="AH1553" s="366"/>
      <c r="AI1553" s="366"/>
      <c r="AJ1553" s="366"/>
      <c r="AK1553" s="366"/>
      <c r="AL1553" s="366"/>
      <c r="AM1553" s="366"/>
      <c r="AN1553" s="366"/>
      <c r="AO1553" s="366"/>
      <c r="AP1553" s="366"/>
      <c r="AQ1553" s="366"/>
      <c r="AR1553" s="366"/>
      <c r="AS1553" s="366"/>
      <c r="AT1553" s="367"/>
    </row>
    <row r="1554" spans="1:46" ht="21">
      <c r="A1554" s="617"/>
      <c r="B1554" s="618"/>
      <c r="C1554" s="621"/>
      <c r="D1554" s="621"/>
      <c r="E1554" s="623"/>
      <c r="F1554" s="621"/>
      <c r="G1554" s="620"/>
      <c r="H1554" s="621"/>
      <c r="I1554" s="621"/>
      <c r="J1554" s="625"/>
      <c r="K1554" s="365"/>
      <c r="L1554" s="366"/>
      <c r="M1554" s="366"/>
      <c r="N1554" s="366"/>
      <c r="O1554" s="366"/>
      <c r="P1554" s="366"/>
      <c r="Q1554" s="366"/>
      <c r="R1554" s="366"/>
      <c r="S1554" s="366"/>
      <c r="T1554" s="366"/>
      <c r="U1554" s="366"/>
      <c r="V1554" s="366"/>
      <c r="W1554" s="366"/>
      <c r="X1554" s="366"/>
      <c r="Y1554" s="366"/>
      <c r="Z1554" s="366"/>
      <c r="AA1554" s="366"/>
      <c r="AB1554" s="366"/>
      <c r="AC1554" s="366"/>
      <c r="AD1554" s="366"/>
      <c r="AE1554" s="366"/>
      <c r="AF1554" s="366"/>
      <c r="AG1554" s="366"/>
      <c r="AH1554" s="366"/>
      <c r="AI1554" s="366"/>
      <c r="AJ1554" s="366"/>
      <c r="AK1554" s="366"/>
      <c r="AL1554" s="366"/>
      <c r="AM1554" s="366"/>
      <c r="AN1554" s="366"/>
      <c r="AO1554" s="366"/>
      <c r="AP1554" s="366"/>
      <c r="AQ1554" s="366"/>
      <c r="AR1554" s="366"/>
      <c r="AS1554" s="366"/>
      <c r="AT1554" s="367"/>
    </row>
    <row r="1555" spans="1:46" ht="21">
      <c r="A1555" s="615"/>
      <c r="B1555" s="616"/>
      <c r="C1555" s="619"/>
      <c r="D1555" s="620"/>
      <c r="E1555" s="622"/>
      <c r="F1555" s="620"/>
      <c r="G1555" s="619"/>
      <c r="H1555" s="620"/>
      <c r="I1555" s="620"/>
      <c r="J1555" s="624"/>
      <c r="K1555" s="365"/>
      <c r="L1555" s="366"/>
      <c r="M1555" s="366"/>
      <c r="N1555" s="366"/>
      <c r="O1555" s="366"/>
      <c r="P1555" s="366"/>
      <c r="Q1555" s="366"/>
      <c r="R1555" s="366"/>
      <c r="S1555" s="366"/>
      <c r="T1555" s="366"/>
      <c r="U1555" s="366"/>
      <c r="V1555" s="366"/>
      <c r="W1555" s="366"/>
      <c r="X1555" s="366"/>
      <c r="Y1555" s="366"/>
      <c r="Z1555" s="366"/>
      <c r="AA1555" s="366"/>
      <c r="AB1555" s="366"/>
      <c r="AC1555" s="366"/>
      <c r="AD1555" s="366"/>
      <c r="AE1555" s="366"/>
      <c r="AF1555" s="366"/>
      <c r="AG1555" s="366"/>
      <c r="AH1555" s="366"/>
      <c r="AI1555" s="366"/>
      <c r="AJ1555" s="366"/>
      <c r="AK1555" s="366"/>
      <c r="AL1555" s="366"/>
      <c r="AM1555" s="366"/>
      <c r="AN1555" s="366"/>
      <c r="AO1555" s="366"/>
      <c r="AP1555" s="366"/>
      <c r="AQ1555" s="366"/>
      <c r="AR1555" s="366"/>
      <c r="AS1555" s="366"/>
      <c r="AT1555" s="367"/>
    </row>
    <row r="1556" spans="1:46" ht="21">
      <c r="A1556" s="617"/>
      <c r="B1556" s="618"/>
      <c r="C1556" s="620"/>
      <c r="D1556" s="621"/>
      <c r="E1556" s="623"/>
      <c r="F1556" s="621"/>
      <c r="G1556" s="620"/>
      <c r="H1556" s="621"/>
      <c r="I1556" s="621"/>
      <c r="J1556" s="625"/>
      <c r="K1556" s="365"/>
      <c r="L1556" s="366"/>
      <c r="M1556" s="366"/>
      <c r="N1556" s="366"/>
      <c r="O1556" s="366"/>
      <c r="P1556" s="366"/>
      <c r="Q1556" s="366"/>
      <c r="R1556" s="366"/>
      <c r="S1556" s="366"/>
      <c r="T1556" s="366"/>
      <c r="U1556" s="366"/>
      <c r="V1556" s="366"/>
      <c r="W1556" s="366"/>
      <c r="X1556" s="366"/>
      <c r="Y1556" s="366"/>
      <c r="Z1556" s="366"/>
      <c r="AA1556" s="366"/>
      <c r="AB1556" s="366"/>
      <c r="AC1556" s="366"/>
      <c r="AD1556" s="366"/>
      <c r="AE1556" s="366"/>
      <c r="AF1556" s="366"/>
      <c r="AG1556" s="366"/>
      <c r="AH1556" s="366"/>
      <c r="AI1556" s="366"/>
      <c r="AJ1556" s="366"/>
      <c r="AK1556" s="366"/>
      <c r="AL1556" s="366"/>
      <c r="AM1556" s="366"/>
      <c r="AN1556" s="366"/>
      <c r="AO1556" s="366"/>
      <c r="AP1556" s="366"/>
      <c r="AQ1556" s="366"/>
      <c r="AR1556" s="366"/>
      <c r="AS1556" s="366"/>
      <c r="AT1556" s="367"/>
    </row>
    <row r="1557" spans="1:46" ht="21">
      <c r="A1557" s="615"/>
      <c r="B1557" s="616"/>
      <c r="C1557" s="619"/>
      <c r="D1557" s="620"/>
      <c r="E1557" s="622"/>
      <c r="F1557" s="620"/>
      <c r="G1557" s="619"/>
      <c r="H1557" s="620"/>
      <c r="I1557" s="620"/>
      <c r="J1557" s="624"/>
      <c r="K1557" s="365"/>
      <c r="L1557" s="366"/>
      <c r="M1557" s="366"/>
      <c r="N1557" s="366"/>
      <c r="O1557" s="366"/>
      <c r="P1557" s="366"/>
      <c r="Q1557" s="366"/>
      <c r="R1557" s="366"/>
      <c r="S1557" s="366"/>
      <c r="T1557" s="366"/>
      <c r="U1557" s="366"/>
      <c r="V1557" s="366"/>
      <c r="W1557" s="366"/>
      <c r="X1557" s="366"/>
      <c r="Y1557" s="366"/>
      <c r="Z1557" s="366"/>
      <c r="AA1557" s="366"/>
      <c r="AB1557" s="366"/>
      <c r="AC1557" s="366"/>
      <c r="AD1557" s="366"/>
      <c r="AE1557" s="366"/>
      <c r="AF1557" s="366"/>
      <c r="AG1557" s="366"/>
      <c r="AH1557" s="366"/>
      <c r="AI1557" s="366"/>
      <c r="AJ1557" s="366"/>
      <c r="AK1557" s="366"/>
      <c r="AL1557" s="366"/>
      <c r="AM1557" s="366"/>
      <c r="AN1557" s="366"/>
      <c r="AO1557" s="366"/>
      <c r="AP1557" s="366"/>
      <c r="AQ1557" s="366"/>
      <c r="AR1557" s="366"/>
      <c r="AS1557" s="366"/>
      <c r="AT1557" s="367"/>
    </row>
    <row r="1558" spans="1:46" ht="21">
      <c r="A1558" s="617"/>
      <c r="B1558" s="618"/>
      <c r="C1558" s="620"/>
      <c r="D1558" s="621"/>
      <c r="E1558" s="623"/>
      <c r="F1558" s="621"/>
      <c r="G1558" s="620"/>
      <c r="H1558" s="621"/>
      <c r="I1558" s="621"/>
      <c r="J1558" s="625"/>
      <c r="K1558" s="365"/>
      <c r="L1558" s="366"/>
      <c r="M1558" s="366"/>
      <c r="N1558" s="366"/>
      <c r="O1558" s="366"/>
      <c r="P1558" s="366"/>
      <c r="Q1558" s="366"/>
      <c r="R1558" s="366"/>
      <c r="S1558" s="366"/>
      <c r="T1558" s="366"/>
      <c r="U1558" s="366"/>
      <c r="V1558" s="366"/>
      <c r="W1558" s="366"/>
      <c r="X1558" s="366"/>
      <c r="Y1558" s="366"/>
      <c r="Z1558" s="366"/>
      <c r="AA1558" s="366"/>
      <c r="AB1558" s="366"/>
      <c r="AC1558" s="366"/>
      <c r="AD1558" s="366"/>
      <c r="AE1558" s="366"/>
      <c r="AF1558" s="366"/>
      <c r="AG1558" s="366"/>
      <c r="AH1558" s="366"/>
      <c r="AI1558" s="366"/>
      <c r="AJ1558" s="366"/>
      <c r="AK1558" s="366"/>
      <c r="AL1558" s="366"/>
      <c r="AM1558" s="366"/>
      <c r="AN1558" s="366"/>
      <c r="AO1558" s="366"/>
      <c r="AP1558" s="366"/>
      <c r="AQ1558" s="366"/>
      <c r="AR1558" s="366"/>
      <c r="AS1558" s="366"/>
      <c r="AT1558" s="367"/>
    </row>
    <row r="1559" spans="1:46" ht="21">
      <c r="A1559" s="283"/>
      <c r="B1559" s="225"/>
      <c r="C1559" s="225"/>
      <c r="D1559" s="225"/>
      <c r="E1559" s="226" t="s">
        <v>121</v>
      </c>
      <c r="F1559" s="227">
        <v>2</v>
      </c>
      <c r="G1559" s="228" t="s">
        <v>122</v>
      </c>
      <c r="H1559" s="229"/>
      <c r="I1559" s="230" t="s">
        <v>64</v>
      </c>
      <c r="J1559" s="231">
        <f>ROUND(SUM(J1551:J1558),F1559)</f>
        <v>1</v>
      </c>
      <c r="K1559" s="368"/>
      <c r="L1559" s="369"/>
      <c r="M1559" s="369"/>
      <c r="N1559" s="369"/>
      <c r="O1559" s="369"/>
      <c r="P1559" s="369"/>
      <c r="Q1559" s="366"/>
      <c r="R1559" s="366"/>
      <c r="S1559" s="366"/>
      <c r="T1559" s="366"/>
      <c r="U1559" s="366"/>
      <c r="V1559" s="366"/>
      <c r="W1559" s="366"/>
      <c r="X1559" s="366"/>
      <c r="Y1559" s="366"/>
      <c r="Z1559" s="366"/>
      <c r="AA1559" s="366"/>
      <c r="AB1559" s="366"/>
      <c r="AC1559" s="366"/>
      <c r="AD1559" s="366"/>
      <c r="AE1559" s="366"/>
      <c r="AF1559" s="366"/>
      <c r="AG1559" s="366"/>
      <c r="AH1559" s="366"/>
      <c r="AI1559" s="366"/>
      <c r="AJ1559" s="366"/>
      <c r="AK1559" s="366"/>
      <c r="AL1559" s="366"/>
      <c r="AM1559" s="366"/>
      <c r="AN1559" s="366"/>
      <c r="AO1559" s="366"/>
      <c r="AP1559" s="366"/>
      <c r="AQ1559" s="366"/>
      <c r="AR1559" s="366"/>
      <c r="AS1559" s="366"/>
      <c r="AT1559" s="367"/>
    </row>
    <row r="1560" spans="1:46" ht="21">
      <c r="A1560" s="284"/>
      <c r="B1560" s="233"/>
      <c r="C1560" s="233"/>
      <c r="D1560" s="233"/>
      <c r="E1560" s="233"/>
      <c r="F1560" s="233"/>
      <c r="G1560" s="233"/>
      <c r="H1560" s="233"/>
      <c r="I1560" s="234"/>
      <c r="J1560" s="233"/>
      <c r="K1560" s="370"/>
      <c r="L1560" s="371"/>
      <c r="M1560" s="371"/>
      <c r="N1560" s="371"/>
      <c r="O1560" s="371"/>
      <c r="P1560" s="371"/>
      <c r="Q1560" s="372"/>
      <c r="R1560" s="372"/>
      <c r="S1560" s="372"/>
      <c r="T1560" s="372"/>
      <c r="U1560" s="372"/>
      <c r="V1560" s="372"/>
      <c r="W1560" s="372"/>
      <c r="X1560" s="372"/>
      <c r="Y1560" s="372"/>
      <c r="Z1560" s="372"/>
      <c r="AA1560" s="372"/>
      <c r="AB1560" s="372"/>
      <c r="AC1560" s="372"/>
      <c r="AD1560" s="372"/>
      <c r="AE1560" s="372"/>
      <c r="AF1560" s="372"/>
      <c r="AG1560" s="372"/>
      <c r="AH1560" s="372"/>
      <c r="AI1560" s="372"/>
      <c r="AJ1560" s="372"/>
      <c r="AK1560" s="372"/>
      <c r="AL1560" s="372"/>
      <c r="AM1560" s="372"/>
      <c r="AN1560" s="372"/>
      <c r="AO1560" s="372"/>
      <c r="AP1560" s="372"/>
      <c r="AQ1560" s="372"/>
      <c r="AR1560" s="372"/>
      <c r="AS1560" s="372"/>
      <c r="AT1560" s="373"/>
    </row>
    <row r="1561" spans="1:46" ht="21">
      <c r="A1561" s="603"/>
      <c r="B1561" s="604"/>
      <c r="C1561" s="604"/>
      <c r="D1561" s="604"/>
      <c r="E1561" s="604"/>
      <c r="F1561" s="604"/>
      <c r="G1561" s="604"/>
      <c r="H1561" s="604"/>
      <c r="I1561" s="604"/>
      <c r="J1561" s="235"/>
      <c r="K1561" s="370"/>
      <c r="L1561" s="371"/>
      <c r="M1561" s="371"/>
      <c r="N1561" s="371"/>
      <c r="O1561" s="371"/>
      <c r="P1561" s="371"/>
      <c r="Q1561" s="372"/>
      <c r="R1561" s="372"/>
      <c r="S1561" s="372"/>
      <c r="T1561" s="372"/>
      <c r="U1561" s="372"/>
      <c r="V1561" s="372"/>
      <c r="W1561" s="372"/>
      <c r="X1561" s="372"/>
      <c r="Y1561" s="372"/>
      <c r="Z1561" s="372"/>
      <c r="AA1561" s="372"/>
      <c r="AB1561" s="372"/>
      <c r="AC1561" s="372"/>
      <c r="AD1561" s="372"/>
      <c r="AE1561" s="372"/>
      <c r="AF1561" s="372"/>
      <c r="AG1561" s="372"/>
      <c r="AH1561" s="372"/>
      <c r="AI1561" s="372"/>
      <c r="AJ1561" s="372"/>
      <c r="AK1561" s="372"/>
      <c r="AL1561" s="372"/>
      <c r="AM1561" s="372"/>
      <c r="AN1561" s="372"/>
      <c r="AO1561" s="372"/>
      <c r="AP1561" s="372"/>
      <c r="AQ1561" s="372"/>
      <c r="AR1561" s="372"/>
      <c r="AS1561" s="372"/>
      <c r="AT1561" s="373"/>
    </row>
    <row r="1562" spans="1:46" ht="42">
      <c r="A1562" s="285" t="s">
        <v>123</v>
      </c>
      <c r="B1562" s="605"/>
      <c r="C1562" s="605"/>
      <c r="D1562" s="605"/>
      <c r="E1562" s="605"/>
      <c r="F1562" s="605"/>
      <c r="G1562" s="605"/>
      <c r="H1562" s="605"/>
      <c r="I1562" s="605"/>
      <c r="J1562" s="605"/>
      <c r="K1562" s="605"/>
      <c r="L1562" s="605"/>
      <c r="M1562" s="605"/>
      <c r="N1562" s="605"/>
      <c r="O1562" s="605"/>
      <c r="P1562" s="605"/>
      <c r="Q1562" s="605"/>
      <c r="R1562" s="605"/>
      <c r="S1562" s="605"/>
      <c r="T1562" s="605"/>
      <c r="U1562" s="605"/>
      <c r="V1562" s="605"/>
      <c r="W1562" s="605"/>
      <c r="X1562" s="605"/>
      <c r="Y1562" s="605"/>
      <c r="Z1562" s="605"/>
      <c r="AA1562" s="605"/>
      <c r="AB1562" s="605"/>
      <c r="AC1562" s="605"/>
      <c r="AD1562" s="605"/>
      <c r="AE1562" s="605"/>
      <c r="AF1562" s="605"/>
      <c r="AG1562" s="605"/>
      <c r="AH1562" s="605"/>
      <c r="AI1562" s="605"/>
      <c r="AJ1562" s="605"/>
      <c r="AK1562" s="605"/>
      <c r="AL1562" s="605"/>
      <c r="AM1562" s="605"/>
      <c r="AN1562" s="605"/>
      <c r="AO1562" s="605"/>
      <c r="AP1562" s="605"/>
      <c r="AQ1562" s="605"/>
      <c r="AR1562" s="605"/>
      <c r="AS1562" s="605"/>
      <c r="AT1562" s="237"/>
    </row>
    <row r="1563" spans="1:46" ht="21">
      <c r="A1563" s="286"/>
      <c r="B1563" s="606"/>
      <c r="C1563" s="606"/>
      <c r="D1563" s="606"/>
      <c r="E1563" s="606"/>
      <c r="F1563" s="606"/>
      <c r="G1563" s="606"/>
      <c r="H1563" s="606"/>
      <c r="I1563" s="606"/>
      <c r="J1563" s="606"/>
      <c r="K1563" s="606"/>
      <c r="L1563" s="606"/>
      <c r="M1563" s="606"/>
      <c r="N1563" s="606"/>
      <c r="O1563" s="606"/>
      <c r="P1563" s="606"/>
      <c r="Q1563" s="606"/>
      <c r="R1563" s="606"/>
      <c r="S1563" s="606"/>
      <c r="T1563" s="606"/>
      <c r="U1563" s="606"/>
      <c r="V1563" s="606"/>
      <c r="W1563" s="606"/>
      <c r="X1563" s="606"/>
      <c r="Y1563" s="606"/>
      <c r="Z1563" s="606"/>
      <c r="AA1563" s="606"/>
      <c r="AB1563" s="606"/>
      <c r="AC1563" s="606"/>
      <c r="AD1563" s="606"/>
      <c r="AE1563" s="606"/>
      <c r="AF1563" s="606"/>
      <c r="AG1563" s="606"/>
      <c r="AH1563" s="606"/>
      <c r="AI1563" s="606"/>
      <c r="AJ1563" s="606"/>
      <c r="AK1563" s="606"/>
      <c r="AL1563" s="606"/>
      <c r="AM1563" s="606"/>
      <c r="AN1563" s="606"/>
      <c r="AO1563" s="606"/>
      <c r="AP1563" s="606"/>
      <c r="AQ1563" s="606"/>
      <c r="AR1563" s="606"/>
      <c r="AS1563" s="606"/>
      <c r="AT1563" s="239"/>
    </row>
    <row r="1564" spans="1:46" ht="21">
      <c r="A1564" s="287"/>
      <c r="B1564" s="607"/>
      <c r="C1564" s="607"/>
      <c r="D1564" s="607"/>
      <c r="E1564" s="607"/>
      <c r="F1564" s="607"/>
      <c r="G1564" s="607"/>
      <c r="H1564" s="607"/>
      <c r="I1564" s="607"/>
      <c r="J1564" s="607"/>
      <c r="K1564" s="607"/>
      <c r="L1564" s="607"/>
      <c r="M1564" s="607"/>
      <c r="N1564" s="607"/>
      <c r="O1564" s="607"/>
      <c r="P1564" s="607"/>
      <c r="Q1564" s="607"/>
      <c r="R1564" s="607"/>
      <c r="S1564" s="607"/>
      <c r="T1564" s="607"/>
      <c r="U1564" s="607"/>
      <c r="V1564" s="607"/>
      <c r="W1564" s="607"/>
      <c r="X1564" s="607"/>
      <c r="Y1564" s="607"/>
      <c r="Z1564" s="607"/>
      <c r="AA1564" s="607"/>
      <c r="AB1564" s="607"/>
      <c r="AC1564" s="607"/>
      <c r="AD1564" s="607"/>
      <c r="AE1564" s="241"/>
      <c r="AF1564" s="608" t="str">
        <f t="shared" ref="AF1564" si="98">"Item    " &amp; C1545 &amp; "    Página   1   de   1  "</f>
        <v xml:space="preserve">Item    11,4    Página   1   de   1  </v>
      </c>
      <c r="AG1564" s="609"/>
      <c r="AH1564" s="609"/>
      <c r="AI1564" s="609"/>
      <c r="AJ1564" s="609"/>
      <c r="AK1564" s="609"/>
      <c r="AL1564" s="609"/>
      <c r="AM1564" s="609"/>
      <c r="AN1564" s="609"/>
      <c r="AO1564" s="609"/>
      <c r="AP1564" s="609"/>
      <c r="AQ1564" s="609"/>
      <c r="AR1564" s="609"/>
      <c r="AS1564" s="609"/>
      <c r="AT1564" s="609"/>
    </row>
    <row r="1565" spans="1:46" ht="21">
      <c r="A1565" s="233"/>
      <c r="B1565" s="233"/>
      <c r="C1565" s="233"/>
      <c r="D1565" s="233"/>
      <c r="E1565" s="610" t="s">
        <v>75</v>
      </c>
      <c r="F1565" s="610"/>
      <c r="G1565" s="233"/>
      <c r="H1565" s="242"/>
      <c r="I1565" s="233"/>
      <c r="J1565" s="233"/>
      <c r="K1565" s="233"/>
      <c r="L1565" s="233"/>
      <c r="M1565" s="233"/>
      <c r="N1565" s="233"/>
      <c r="O1565" s="233"/>
      <c r="P1565" s="233"/>
      <c r="Q1565" s="233"/>
      <c r="R1565" s="233"/>
      <c r="S1565" s="233"/>
      <c r="T1565" s="233"/>
      <c r="U1565" s="233"/>
      <c r="V1565" s="233"/>
      <c r="W1565" s="233"/>
      <c r="X1565" s="233"/>
      <c r="Y1565" s="233"/>
      <c r="Z1565" s="233"/>
      <c r="AA1565" s="233"/>
      <c r="AB1565" s="233"/>
      <c r="AC1565" s="233"/>
      <c r="AD1565" s="233"/>
      <c r="AE1565" s="233"/>
      <c r="AF1565" s="233"/>
      <c r="AG1565" s="233"/>
      <c r="AH1565" s="233"/>
      <c r="AI1565" s="233"/>
      <c r="AJ1565" s="233"/>
      <c r="AK1565" s="242"/>
      <c r="AL1565" s="242"/>
      <c r="AM1565" s="242"/>
      <c r="AN1565" s="242"/>
      <c r="AO1565" s="242"/>
      <c r="AP1565" s="242"/>
      <c r="AQ1565" s="242"/>
      <c r="AR1565" s="242"/>
      <c r="AS1565" s="242"/>
      <c r="AT1565" s="242"/>
    </row>
    <row r="1566" spans="1:46" ht="21">
      <c r="A1566" s="233"/>
      <c r="B1566" s="233"/>
      <c r="C1566" s="233"/>
      <c r="D1566" s="233"/>
      <c r="E1566" s="233"/>
      <c r="F1566" s="233"/>
      <c r="G1566" s="233"/>
      <c r="H1566" s="242"/>
      <c r="I1566" s="233"/>
      <c r="J1566" s="233"/>
      <c r="K1566" s="233"/>
      <c r="L1566" s="233"/>
      <c r="M1566" s="233"/>
      <c r="N1566" s="233"/>
      <c r="O1566" s="233"/>
      <c r="P1566" s="233"/>
      <c r="Q1566" s="233"/>
      <c r="R1566" s="233"/>
      <c r="S1566" s="233"/>
      <c r="T1566" s="233"/>
      <c r="U1566" s="233"/>
      <c r="V1566" s="233"/>
      <c r="W1566" s="233"/>
      <c r="X1566" s="233"/>
      <c r="Y1566" s="233"/>
      <c r="Z1566" s="233"/>
      <c r="AA1566" s="233"/>
      <c r="AB1566" s="233"/>
      <c r="AC1566" s="233"/>
      <c r="AD1566" s="233"/>
      <c r="AE1566" s="233"/>
      <c r="AF1566" s="233"/>
      <c r="AG1566" s="233"/>
      <c r="AH1566" s="233"/>
      <c r="AI1566" s="233"/>
      <c r="AJ1566" s="233"/>
      <c r="AK1566" s="242"/>
      <c r="AL1566" s="242"/>
      <c r="AM1566" s="242"/>
      <c r="AN1566" s="242"/>
      <c r="AO1566" s="242"/>
      <c r="AP1566" s="242"/>
      <c r="AQ1566" s="242"/>
      <c r="AR1566" s="242"/>
      <c r="AS1566" s="242"/>
      <c r="AT1566" s="242"/>
    </row>
    <row r="1567" spans="1:46" ht="21">
      <c r="A1567" s="233"/>
      <c r="B1567" s="233"/>
      <c r="C1567" s="233"/>
      <c r="D1567" s="233"/>
      <c r="E1567" s="233"/>
      <c r="F1567" s="233"/>
      <c r="G1567" s="233"/>
      <c r="H1567" s="242"/>
      <c r="I1567" s="233"/>
      <c r="J1567" s="233"/>
      <c r="K1567" s="233"/>
      <c r="L1567" s="233"/>
      <c r="M1567" s="233"/>
      <c r="N1567" s="233"/>
      <c r="O1567" s="233"/>
      <c r="P1567" s="233"/>
      <c r="Q1567" s="233"/>
      <c r="R1567" s="233"/>
      <c r="S1567" s="233"/>
      <c r="T1567" s="233"/>
      <c r="U1567" s="233"/>
      <c r="V1567" s="233"/>
      <c r="W1567" s="233"/>
      <c r="X1567" s="233"/>
      <c r="Y1567" s="233"/>
      <c r="Z1567" s="233"/>
      <c r="AA1567" s="233"/>
      <c r="AB1567" s="233"/>
      <c r="AC1567" s="233"/>
      <c r="AD1567" s="233"/>
      <c r="AE1567" s="233"/>
      <c r="AF1567" s="233"/>
      <c r="AG1567" s="233"/>
      <c r="AH1567" s="233"/>
      <c r="AI1567" s="233"/>
      <c r="AJ1567" s="233"/>
      <c r="AK1567" s="242"/>
      <c r="AL1567" s="242"/>
      <c r="AM1567" s="242"/>
      <c r="AN1567" s="242"/>
      <c r="AO1567" s="242"/>
      <c r="AP1567" s="242"/>
      <c r="AQ1567" s="242"/>
      <c r="AR1567" s="242"/>
      <c r="AS1567" s="242"/>
      <c r="AT1567" s="242"/>
    </row>
    <row r="1568" spans="1:46" ht="21">
      <c r="A1568" s="244"/>
      <c r="B1568" s="244"/>
      <c r="C1568" s="245"/>
      <c r="D1568" s="246"/>
      <c r="E1568" s="247"/>
      <c r="F1568" s="248"/>
      <c r="G1568" s="248"/>
      <c r="H1568" s="249"/>
      <c r="I1568" s="248"/>
      <c r="J1568" s="244"/>
      <c r="K1568" s="244"/>
      <c r="L1568" s="244"/>
      <c r="M1568" s="244"/>
      <c r="N1568" s="244"/>
      <c r="O1568" s="244"/>
      <c r="P1568" s="244"/>
      <c r="Q1568" s="244"/>
      <c r="R1568" s="244"/>
      <c r="S1568" s="244"/>
      <c r="T1568" s="244"/>
      <c r="U1568" s="244"/>
      <c r="V1568" s="244"/>
      <c r="W1568" s="244"/>
      <c r="X1568" s="244"/>
      <c r="Y1568" s="244"/>
      <c r="Z1568" s="244"/>
      <c r="AA1568" s="244"/>
      <c r="AB1568" s="244"/>
      <c r="AC1568" s="244"/>
      <c r="AD1568" s="244"/>
      <c r="AE1568" s="244"/>
      <c r="AF1568" s="244"/>
      <c r="AG1568" s="244"/>
      <c r="AH1568" s="244"/>
      <c r="AI1568" s="244"/>
      <c r="AJ1568" s="244"/>
      <c r="AK1568" s="250"/>
      <c r="AL1568" s="250"/>
      <c r="AM1568" s="250"/>
      <c r="AN1568" s="250"/>
      <c r="AO1568" s="250"/>
      <c r="AP1568" s="250"/>
      <c r="AQ1568" s="250"/>
      <c r="AR1568" s="250"/>
      <c r="AS1568" s="250"/>
      <c r="AT1568" s="250"/>
    </row>
    <row r="1569" spans="1:46" ht="21">
      <c r="A1569" s="244"/>
      <c r="B1569" s="611"/>
      <c r="C1569" s="611"/>
      <c r="D1569" s="611"/>
      <c r="E1569" s="251"/>
      <c r="F1569" s="612" t="str">
        <f>+F1540</f>
        <v>ARQ. ANTONIO RUIZ TOVAR</v>
      </c>
      <c r="G1569" s="612"/>
      <c r="H1569" s="612"/>
      <c r="I1569" s="612"/>
      <c r="J1569" s="252"/>
      <c r="K1569" s="252"/>
      <c r="L1569" s="252"/>
      <c r="M1569" s="252"/>
      <c r="N1569" s="252"/>
      <c r="O1569" s="252"/>
      <c r="P1569" s="252"/>
      <c r="Q1569" s="252"/>
      <c r="R1569" s="252"/>
      <c r="S1569" s="252"/>
      <c r="T1569" s="252"/>
      <c r="U1569" s="252"/>
      <c r="V1569" s="252"/>
      <c r="W1569" s="252"/>
      <c r="X1569" s="252"/>
      <c r="Y1569" s="252"/>
      <c r="Z1569" s="244"/>
      <c r="AA1569" s="244"/>
      <c r="AB1569" s="244"/>
      <c r="AC1569" s="244"/>
      <c r="AD1569" s="244"/>
      <c r="AE1569" s="244"/>
      <c r="AF1569" s="244"/>
      <c r="AG1569" s="244"/>
      <c r="AH1569" s="244"/>
      <c r="AI1569" s="244"/>
      <c r="AJ1569" s="244"/>
      <c r="AK1569" s="244"/>
      <c r="AL1569" s="244"/>
      <c r="AM1569" s="244"/>
      <c r="AN1569" s="244"/>
      <c r="AO1569" s="244"/>
      <c r="AP1569" s="244"/>
      <c r="AQ1569" s="244"/>
      <c r="AR1569" s="244"/>
      <c r="AS1569" s="244"/>
      <c r="AT1569" s="244"/>
    </row>
    <row r="1570" spans="1:46" ht="21.6" thickBot="1">
      <c r="A1570" s="288"/>
      <c r="B1570" s="613"/>
      <c r="C1570" s="613"/>
      <c r="D1570" s="613"/>
      <c r="E1570" s="613"/>
      <c r="F1570" s="614" t="str">
        <f>+F1541</f>
        <v>PROFESIONAL UNIVERSITARIO</v>
      </c>
      <c r="G1570" s="614"/>
      <c r="H1570" s="614"/>
      <c r="I1570" s="614"/>
      <c r="J1570" s="289"/>
      <c r="K1570" s="289"/>
      <c r="L1570" s="289"/>
      <c r="M1570" s="289"/>
      <c r="N1570" s="289"/>
      <c r="O1570" s="289"/>
      <c r="P1570" s="289"/>
      <c r="Q1570" s="289"/>
      <c r="R1570" s="289"/>
      <c r="S1570" s="289"/>
      <c r="T1570" s="289"/>
      <c r="U1570" s="289"/>
      <c r="V1570" s="289"/>
      <c r="W1570" s="289"/>
      <c r="X1570" s="289"/>
      <c r="Y1570" s="289"/>
      <c r="Z1570" s="288"/>
      <c r="AA1570" s="288"/>
      <c r="AB1570" s="288"/>
      <c r="AC1570" s="288"/>
      <c r="AD1570" s="288"/>
      <c r="AE1570" s="288"/>
      <c r="AF1570" s="288"/>
      <c r="AG1570" s="288"/>
      <c r="AH1570" s="288"/>
      <c r="AI1570" s="288"/>
      <c r="AJ1570" s="288"/>
      <c r="AK1570" s="288"/>
      <c r="AL1570" s="288"/>
      <c r="AM1570" s="288"/>
      <c r="AN1570" s="288"/>
      <c r="AO1570" s="288"/>
      <c r="AP1570" s="288"/>
      <c r="AQ1570" s="288"/>
      <c r="AR1570" s="288"/>
      <c r="AS1570" s="288"/>
      <c r="AT1570" s="288"/>
    </row>
    <row r="1571" spans="1:46" ht="15.6" thickTop="1" thickBot="1"/>
    <row r="1572" spans="1:46" ht="21.6" thickTop="1">
      <c r="A1572" s="272" t="s">
        <v>107</v>
      </c>
      <c r="B1572" s="273"/>
      <c r="C1572" s="274"/>
      <c r="D1572" s="275"/>
      <c r="E1572" s="276"/>
      <c r="F1572" s="276"/>
      <c r="G1572" s="277"/>
      <c r="H1572" s="278"/>
      <c r="I1572" s="277"/>
      <c r="J1572" s="279"/>
      <c r="K1572" s="279"/>
      <c r="L1572" s="279"/>
      <c r="M1572" s="279"/>
      <c r="N1572" s="279"/>
      <c r="O1572" s="279"/>
      <c r="P1572" s="279"/>
      <c r="Q1572" s="279"/>
      <c r="R1572" s="279"/>
      <c r="S1572" s="279"/>
      <c r="T1572" s="279"/>
      <c r="U1572" s="279"/>
      <c r="V1572" s="279"/>
      <c r="W1572" s="279"/>
      <c r="X1572" s="279"/>
      <c r="Y1572" s="279"/>
      <c r="Z1572" s="277"/>
      <c r="AA1572" s="277"/>
      <c r="AB1572" s="277"/>
      <c r="AC1572" s="277"/>
      <c r="AD1572" s="277"/>
      <c r="AE1572" s="277"/>
      <c r="AF1572" s="277"/>
      <c r="AG1572" s="277"/>
      <c r="AH1572" s="277"/>
      <c r="AI1572" s="277"/>
      <c r="AJ1572" s="277"/>
      <c r="AK1572" s="277"/>
      <c r="AL1572" s="277"/>
      <c r="AM1572" s="277"/>
      <c r="AN1572" s="277"/>
      <c r="AO1572" s="277"/>
      <c r="AP1572" s="277"/>
      <c r="AQ1572" s="277"/>
      <c r="AR1572" s="277"/>
      <c r="AS1572" s="277"/>
      <c r="AT1572" s="277"/>
    </row>
    <row r="1573" spans="1:46" ht="21">
      <c r="A1573" s="640" t="s">
        <v>109</v>
      </c>
      <c r="B1573" s="640"/>
      <c r="C1573" s="641" t="str">
        <f>+'PRESUPUESTO GENERAL'!B76</f>
        <v>INSTALACIONES ELECTRICAS</v>
      </c>
      <c r="D1573" s="642"/>
      <c r="E1573" s="643"/>
      <c r="F1573" s="643"/>
      <c r="G1573" s="643"/>
      <c r="H1573" s="643"/>
      <c r="I1573" s="643"/>
      <c r="J1573" s="643"/>
      <c r="K1573" s="643"/>
      <c r="L1573" s="643"/>
      <c r="M1573" s="643"/>
      <c r="N1573" s="643"/>
      <c r="O1573" s="643"/>
      <c r="P1573" s="643"/>
      <c r="Q1573" s="643"/>
      <c r="R1573" s="643"/>
      <c r="S1573" s="643"/>
      <c r="T1573" s="643"/>
      <c r="U1573" s="643"/>
      <c r="V1573" s="643"/>
      <c r="W1573" s="643"/>
      <c r="X1573" s="643"/>
      <c r="Y1573" s="643"/>
      <c r="Z1573" s="643"/>
      <c r="AA1573" s="643"/>
      <c r="AB1573" s="643"/>
      <c r="AC1573" s="643"/>
      <c r="AD1573" s="643"/>
      <c r="AE1573" s="643"/>
      <c r="AF1573" s="644"/>
      <c r="AG1573" s="645" t="s">
        <v>8</v>
      </c>
      <c r="AH1573" s="646"/>
      <c r="AI1573" s="646"/>
      <c r="AJ1573" s="646"/>
      <c r="AK1573" s="646"/>
      <c r="AL1573" s="646"/>
      <c r="AM1573" s="647"/>
      <c r="AN1573" s="648" t="s">
        <v>2</v>
      </c>
      <c r="AO1573" s="649"/>
      <c r="AP1573" s="649"/>
      <c r="AQ1573" s="649"/>
      <c r="AR1573" s="649"/>
      <c r="AS1573" s="649"/>
      <c r="AT1573" s="650"/>
    </row>
    <row r="1574" spans="1:46" ht="21">
      <c r="A1574" s="651" t="s">
        <v>110</v>
      </c>
      <c r="B1574" s="651"/>
      <c r="C1574" s="211">
        <f>+'PRESUPUESTO GENERAL'!A81</f>
        <v>11.5</v>
      </c>
      <c r="D1574" s="652" t="str">
        <f>+'PRESUPUESTO GENERAL'!B81</f>
        <v xml:space="preserve">Tablero de circuitos </v>
      </c>
      <c r="E1574" s="653"/>
      <c r="F1574" s="653"/>
      <c r="G1574" s="653"/>
      <c r="H1574" s="653"/>
      <c r="I1574" s="653"/>
      <c r="J1574" s="653"/>
      <c r="K1574" s="653"/>
      <c r="L1574" s="653"/>
      <c r="M1574" s="653"/>
      <c r="N1574" s="653"/>
      <c r="O1574" s="653"/>
      <c r="P1574" s="653"/>
      <c r="Q1574" s="653"/>
      <c r="R1574" s="653"/>
      <c r="S1574" s="653"/>
      <c r="T1574" s="653"/>
      <c r="U1574" s="653"/>
      <c r="V1574" s="653"/>
      <c r="W1574" s="653"/>
      <c r="X1574" s="653"/>
      <c r="Y1574" s="653"/>
      <c r="Z1574" s="653"/>
      <c r="AA1574" s="653"/>
      <c r="AB1574" s="653"/>
      <c r="AC1574" s="653"/>
      <c r="AD1574" s="653"/>
      <c r="AE1574" s="653"/>
      <c r="AF1574" s="654"/>
      <c r="AG1574" s="645" t="s">
        <v>111</v>
      </c>
      <c r="AH1574" s="646"/>
      <c r="AI1574" s="646"/>
      <c r="AJ1574" s="646"/>
      <c r="AK1574" s="646"/>
      <c r="AL1574" s="646"/>
      <c r="AM1574" s="647"/>
      <c r="AN1574" s="655">
        <f>+J1588</f>
        <v>1</v>
      </c>
      <c r="AO1574" s="649"/>
      <c r="AP1574" s="649"/>
      <c r="AQ1574" s="649"/>
      <c r="AR1574" s="649"/>
      <c r="AS1574" s="649"/>
      <c r="AT1574" s="650"/>
    </row>
    <row r="1575" spans="1:46" ht="21">
      <c r="A1575" s="213"/>
      <c r="B1575" s="213"/>
      <c r="C1575" s="213"/>
      <c r="D1575" s="213"/>
      <c r="E1575" s="213"/>
      <c r="F1575" s="213"/>
      <c r="G1575" s="213"/>
      <c r="H1575" s="214"/>
      <c r="I1575" s="213"/>
      <c r="J1575" s="213"/>
      <c r="K1575" s="627"/>
      <c r="L1575" s="627"/>
      <c r="M1575" s="627"/>
      <c r="N1575" s="627"/>
      <c r="O1575" s="627"/>
      <c r="P1575" s="627"/>
      <c r="Q1575" s="627"/>
      <c r="R1575" s="627"/>
      <c r="S1575" s="627"/>
      <c r="T1575" s="627"/>
      <c r="U1575" s="627"/>
      <c r="V1575" s="627"/>
      <c r="W1575" s="627"/>
      <c r="X1575" s="627"/>
      <c r="Y1575" s="627"/>
      <c r="Z1575" s="627"/>
      <c r="AA1575" s="628"/>
      <c r="AB1575" s="627"/>
      <c r="AC1575" s="627"/>
      <c r="AD1575" s="627"/>
      <c r="AE1575" s="627"/>
      <c r="AF1575" s="627"/>
      <c r="AG1575" s="627"/>
      <c r="AH1575" s="627"/>
      <c r="AI1575" s="627"/>
      <c r="AJ1575" s="627"/>
      <c r="AK1575" s="627"/>
      <c r="AL1575" s="627"/>
      <c r="AM1575" s="627"/>
      <c r="AN1575" s="627"/>
      <c r="AO1575" s="627"/>
      <c r="AP1575" s="627"/>
      <c r="AQ1575" s="627"/>
      <c r="AR1575" s="627"/>
      <c r="AS1575" s="627"/>
      <c r="AT1575" s="627"/>
    </row>
    <row r="1576" spans="1:46" ht="21">
      <c r="A1576" s="629" t="s">
        <v>112</v>
      </c>
      <c r="B1576" s="610"/>
      <c r="C1576" s="630" t="s">
        <v>113</v>
      </c>
      <c r="D1576" s="630"/>
      <c r="E1576" s="630"/>
      <c r="F1576" s="630"/>
      <c r="G1576" s="630" t="s">
        <v>114</v>
      </c>
      <c r="H1576" s="631" t="s">
        <v>115</v>
      </c>
      <c r="I1576" s="630" t="s">
        <v>116</v>
      </c>
      <c r="J1576" s="630" t="s">
        <v>64</v>
      </c>
      <c r="K1576" s="633"/>
      <c r="L1576" s="633"/>
      <c r="M1576" s="633"/>
      <c r="N1576" s="633"/>
      <c r="O1576" s="633"/>
      <c r="P1576" s="633"/>
      <c r="Q1576" s="633"/>
      <c r="R1576" s="633"/>
      <c r="S1576" s="633"/>
      <c r="T1576" s="633"/>
      <c r="U1576" s="633"/>
      <c r="V1576" s="633"/>
      <c r="W1576" s="633"/>
      <c r="X1576" s="633"/>
      <c r="Y1576" s="633"/>
      <c r="Z1576" s="633"/>
      <c r="AA1576" s="633"/>
      <c r="AB1576" s="633"/>
      <c r="AC1576" s="633"/>
      <c r="AD1576" s="633"/>
      <c r="AE1576" s="633"/>
      <c r="AF1576" s="633"/>
      <c r="AG1576" s="633"/>
      <c r="AH1576" s="633"/>
      <c r="AI1576" s="633"/>
      <c r="AJ1576" s="633"/>
      <c r="AK1576" s="633"/>
      <c r="AL1576" s="633"/>
      <c r="AM1576" s="633"/>
      <c r="AN1576" s="633"/>
      <c r="AO1576" s="633"/>
      <c r="AP1576" s="633"/>
      <c r="AQ1576" s="633"/>
      <c r="AR1576" s="633"/>
      <c r="AS1576" s="633"/>
      <c r="AT1576" s="633"/>
    </row>
    <row r="1577" spans="1:46" ht="21">
      <c r="A1577" s="603"/>
      <c r="B1577" s="604"/>
      <c r="C1577" s="215" t="s">
        <v>117</v>
      </c>
      <c r="D1577" s="215" t="s">
        <v>118</v>
      </c>
      <c r="E1577" s="215" t="s">
        <v>119</v>
      </c>
      <c r="F1577" s="215" t="s">
        <v>120</v>
      </c>
      <c r="G1577" s="630"/>
      <c r="H1577" s="632"/>
      <c r="I1577" s="630"/>
      <c r="J1577" s="630"/>
      <c r="K1577" s="633"/>
      <c r="L1577" s="633"/>
      <c r="M1577" s="633"/>
      <c r="N1577" s="633"/>
      <c r="O1577" s="633"/>
      <c r="P1577" s="633"/>
      <c r="Q1577" s="633"/>
      <c r="R1577" s="633"/>
      <c r="S1577" s="633"/>
      <c r="T1577" s="633"/>
      <c r="U1577" s="633"/>
      <c r="V1577" s="633"/>
      <c r="W1577" s="633"/>
      <c r="X1577" s="633"/>
      <c r="Y1577" s="633"/>
      <c r="Z1577" s="633"/>
      <c r="AA1577" s="633"/>
      <c r="AB1577" s="633"/>
      <c r="AC1577" s="633"/>
      <c r="AD1577" s="633"/>
      <c r="AE1577" s="633"/>
      <c r="AF1577" s="633"/>
      <c r="AG1577" s="633"/>
      <c r="AH1577" s="633"/>
      <c r="AI1577" s="633"/>
      <c r="AJ1577" s="633"/>
      <c r="AK1577" s="633"/>
      <c r="AL1577" s="633"/>
      <c r="AM1577" s="633"/>
      <c r="AN1577" s="633"/>
      <c r="AO1577" s="633"/>
      <c r="AP1577" s="633"/>
      <c r="AQ1577" s="633"/>
      <c r="AR1577" s="633"/>
      <c r="AS1577" s="633"/>
      <c r="AT1577" s="633"/>
    </row>
    <row r="1578" spans="1:46" ht="21">
      <c r="A1578" s="634"/>
      <c r="B1578" s="635"/>
      <c r="C1578" s="638"/>
      <c r="D1578" s="638"/>
      <c r="E1578" s="638"/>
      <c r="F1578" s="638"/>
      <c r="G1578" s="638"/>
      <c r="H1578" s="638"/>
      <c r="I1578" s="638"/>
      <c r="J1578" s="638"/>
      <c r="K1578" s="365"/>
      <c r="L1578" s="366"/>
      <c r="M1578" s="366"/>
      <c r="N1578" s="366"/>
      <c r="O1578" s="366"/>
      <c r="P1578" s="366"/>
      <c r="Q1578" s="366"/>
      <c r="R1578" s="366"/>
      <c r="S1578" s="366"/>
      <c r="T1578" s="366"/>
      <c r="U1578" s="366"/>
      <c r="V1578" s="366"/>
      <c r="W1578" s="366"/>
      <c r="X1578" s="366"/>
      <c r="Y1578" s="366"/>
      <c r="Z1578" s="366"/>
      <c r="AA1578" s="366"/>
      <c r="AB1578" s="366"/>
      <c r="AC1578" s="366"/>
      <c r="AD1578" s="366"/>
      <c r="AE1578" s="366"/>
      <c r="AF1578" s="366"/>
      <c r="AG1578" s="366"/>
      <c r="AH1578" s="366"/>
      <c r="AI1578" s="366"/>
      <c r="AJ1578" s="366"/>
      <c r="AK1578" s="366"/>
      <c r="AL1578" s="366"/>
      <c r="AM1578" s="366"/>
      <c r="AN1578" s="366"/>
      <c r="AO1578" s="366"/>
      <c r="AP1578" s="366"/>
      <c r="AQ1578" s="366"/>
      <c r="AR1578" s="366"/>
      <c r="AS1578" s="366"/>
      <c r="AT1578" s="367"/>
    </row>
    <row r="1579" spans="1:46" ht="21">
      <c r="A1579" s="636"/>
      <c r="B1579" s="637"/>
      <c r="C1579" s="639"/>
      <c r="D1579" s="639"/>
      <c r="E1579" s="639"/>
      <c r="F1579" s="639"/>
      <c r="G1579" s="639"/>
      <c r="H1579" s="639"/>
      <c r="I1579" s="639"/>
      <c r="J1579" s="639"/>
      <c r="K1579" s="365"/>
      <c r="L1579" s="366"/>
      <c r="M1579" s="366"/>
      <c r="N1579" s="366"/>
      <c r="O1579" s="366"/>
      <c r="P1579" s="366"/>
      <c r="Q1579" s="366"/>
      <c r="R1579" s="366"/>
      <c r="S1579" s="366"/>
      <c r="T1579" s="366"/>
      <c r="U1579" s="366"/>
      <c r="V1579" s="366"/>
      <c r="W1579" s="366"/>
      <c r="X1579" s="366"/>
      <c r="Y1579" s="366"/>
      <c r="Z1579" s="366"/>
      <c r="AA1579" s="366"/>
      <c r="AB1579" s="366"/>
      <c r="AC1579" s="366"/>
      <c r="AD1579" s="366"/>
      <c r="AE1579" s="366"/>
      <c r="AF1579" s="366"/>
      <c r="AG1579" s="366"/>
      <c r="AH1579" s="366"/>
      <c r="AI1579" s="366"/>
      <c r="AJ1579" s="366"/>
      <c r="AK1579" s="366"/>
      <c r="AL1579" s="366"/>
      <c r="AM1579" s="366"/>
      <c r="AN1579" s="366"/>
      <c r="AO1579" s="366"/>
      <c r="AP1579" s="366"/>
      <c r="AQ1579" s="366"/>
      <c r="AR1579" s="366"/>
      <c r="AS1579" s="366"/>
      <c r="AT1579" s="367"/>
    </row>
    <row r="1580" spans="1:46" ht="21">
      <c r="A1580" s="615" t="s">
        <v>302</v>
      </c>
      <c r="B1580" s="616"/>
      <c r="C1580" s="620"/>
      <c r="D1580" s="620"/>
      <c r="E1580" s="622"/>
      <c r="F1580" s="620">
        <v>1</v>
      </c>
      <c r="G1580" s="619">
        <v>1</v>
      </c>
      <c r="H1580" s="620">
        <v>1</v>
      </c>
      <c r="I1580" s="620" t="s">
        <v>2</v>
      </c>
      <c r="J1580" s="626">
        <v>1</v>
      </c>
      <c r="K1580" s="365"/>
      <c r="L1580" s="366"/>
      <c r="M1580" s="366"/>
      <c r="N1580" s="366"/>
      <c r="O1580" s="366"/>
      <c r="P1580" s="366"/>
      <c r="Q1580" s="366"/>
      <c r="R1580" s="366"/>
      <c r="S1580" s="366"/>
      <c r="T1580" s="366"/>
      <c r="U1580" s="366"/>
      <c r="V1580" s="366"/>
      <c r="W1580" s="366"/>
      <c r="X1580" s="366"/>
      <c r="Y1580" s="366"/>
      <c r="Z1580" s="366"/>
      <c r="AA1580" s="366"/>
      <c r="AB1580" s="366"/>
      <c r="AC1580" s="366"/>
      <c r="AD1580" s="366"/>
      <c r="AE1580" s="366"/>
      <c r="AF1580" s="366"/>
      <c r="AG1580" s="366"/>
      <c r="AH1580" s="366"/>
      <c r="AI1580" s="366"/>
      <c r="AJ1580" s="366"/>
      <c r="AK1580" s="366"/>
      <c r="AL1580" s="366"/>
      <c r="AM1580" s="366"/>
      <c r="AN1580" s="366"/>
      <c r="AO1580" s="366"/>
      <c r="AP1580" s="366"/>
      <c r="AQ1580" s="366"/>
      <c r="AR1580" s="366"/>
      <c r="AS1580" s="366"/>
      <c r="AT1580" s="367"/>
    </row>
    <row r="1581" spans="1:46" ht="21">
      <c r="A1581" s="617"/>
      <c r="B1581" s="618"/>
      <c r="C1581" s="621"/>
      <c r="D1581" s="621"/>
      <c r="E1581" s="623"/>
      <c r="F1581" s="621"/>
      <c r="G1581" s="620"/>
      <c r="H1581" s="621"/>
      <c r="I1581" s="621"/>
      <c r="J1581" s="625"/>
      <c r="K1581" s="365"/>
      <c r="L1581" s="366"/>
      <c r="M1581" s="366"/>
      <c r="N1581" s="366"/>
      <c r="O1581" s="366"/>
      <c r="P1581" s="366"/>
      <c r="Q1581" s="366"/>
      <c r="R1581" s="366"/>
      <c r="S1581" s="366"/>
      <c r="T1581" s="366"/>
      <c r="U1581" s="366"/>
      <c r="V1581" s="366"/>
      <c r="W1581" s="366"/>
      <c r="X1581" s="366"/>
      <c r="Y1581" s="366"/>
      <c r="Z1581" s="366"/>
      <c r="AA1581" s="366"/>
      <c r="AB1581" s="366"/>
      <c r="AC1581" s="366"/>
      <c r="AD1581" s="366"/>
      <c r="AE1581" s="366"/>
      <c r="AF1581" s="366"/>
      <c r="AG1581" s="366"/>
      <c r="AH1581" s="366"/>
      <c r="AI1581" s="366"/>
      <c r="AJ1581" s="366"/>
      <c r="AK1581" s="366"/>
      <c r="AL1581" s="366"/>
      <c r="AM1581" s="366"/>
      <c r="AN1581" s="366"/>
      <c r="AO1581" s="366"/>
      <c r="AP1581" s="366"/>
      <c r="AQ1581" s="366"/>
      <c r="AR1581" s="366"/>
      <c r="AS1581" s="366"/>
      <c r="AT1581" s="367"/>
    </row>
    <row r="1582" spans="1:46" ht="21">
      <c r="A1582" s="615"/>
      <c r="B1582" s="616"/>
      <c r="C1582" s="620"/>
      <c r="D1582" s="620"/>
      <c r="E1582" s="622"/>
      <c r="F1582" s="620"/>
      <c r="G1582" s="619"/>
      <c r="H1582" s="620"/>
      <c r="I1582" s="620"/>
      <c r="J1582" s="626"/>
      <c r="K1582" s="365"/>
      <c r="L1582" s="366"/>
      <c r="M1582" s="366"/>
      <c r="N1582" s="366"/>
      <c r="O1582" s="366"/>
      <c r="P1582" s="366"/>
      <c r="Q1582" s="366"/>
      <c r="R1582" s="366"/>
      <c r="S1582" s="366"/>
      <c r="T1582" s="366"/>
      <c r="U1582" s="366"/>
      <c r="V1582" s="366"/>
      <c r="W1582" s="366"/>
      <c r="X1582" s="366"/>
      <c r="Y1582" s="366"/>
      <c r="Z1582" s="366"/>
      <c r="AA1582" s="366"/>
      <c r="AB1582" s="366"/>
      <c r="AC1582" s="366"/>
      <c r="AD1582" s="366"/>
      <c r="AE1582" s="366"/>
      <c r="AF1582" s="366"/>
      <c r="AG1582" s="366"/>
      <c r="AH1582" s="366"/>
      <c r="AI1582" s="366"/>
      <c r="AJ1582" s="366"/>
      <c r="AK1582" s="366"/>
      <c r="AL1582" s="366"/>
      <c r="AM1582" s="366"/>
      <c r="AN1582" s="366"/>
      <c r="AO1582" s="366"/>
      <c r="AP1582" s="366"/>
      <c r="AQ1582" s="366"/>
      <c r="AR1582" s="366"/>
      <c r="AS1582" s="366"/>
      <c r="AT1582" s="367"/>
    </row>
    <row r="1583" spans="1:46" ht="21">
      <c r="A1583" s="617"/>
      <c r="B1583" s="618"/>
      <c r="C1583" s="621"/>
      <c r="D1583" s="621"/>
      <c r="E1583" s="623"/>
      <c r="F1583" s="621"/>
      <c r="G1583" s="620"/>
      <c r="H1583" s="621"/>
      <c r="I1583" s="621"/>
      <c r="J1583" s="625"/>
      <c r="K1583" s="365"/>
      <c r="L1583" s="366"/>
      <c r="M1583" s="366"/>
      <c r="N1583" s="366"/>
      <c r="O1583" s="366"/>
      <c r="P1583" s="366"/>
      <c r="Q1583" s="366"/>
      <c r="R1583" s="366"/>
      <c r="S1583" s="366"/>
      <c r="T1583" s="366"/>
      <c r="U1583" s="366"/>
      <c r="V1583" s="366"/>
      <c r="W1583" s="366"/>
      <c r="X1583" s="366"/>
      <c r="Y1583" s="366"/>
      <c r="Z1583" s="366"/>
      <c r="AA1583" s="366"/>
      <c r="AB1583" s="366"/>
      <c r="AC1583" s="366"/>
      <c r="AD1583" s="366"/>
      <c r="AE1583" s="366"/>
      <c r="AF1583" s="366"/>
      <c r="AG1583" s="366"/>
      <c r="AH1583" s="366"/>
      <c r="AI1583" s="366"/>
      <c r="AJ1583" s="366"/>
      <c r="AK1583" s="366"/>
      <c r="AL1583" s="366"/>
      <c r="AM1583" s="366"/>
      <c r="AN1583" s="366"/>
      <c r="AO1583" s="366"/>
      <c r="AP1583" s="366"/>
      <c r="AQ1583" s="366"/>
      <c r="AR1583" s="366"/>
      <c r="AS1583" s="366"/>
      <c r="AT1583" s="367"/>
    </row>
    <row r="1584" spans="1:46" ht="21">
      <c r="A1584" s="615"/>
      <c r="B1584" s="616"/>
      <c r="C1584" s="619"/>
      <c r="D1584" s="620"/>
      <c r="E1584" s="622"/>
      <c r="F1584" s="620"/>
      <c r="G1584" s="619"/>
      <c r="H1584" s="620"/>
      <c r="I1584" s="620"/>
      <c r="J1584" s="624"/>
      <c r="K1584" s="365"/>
      <c r="L1584" s="366"/>
      <c r="M1584" s="366"/>
      <c r="N1584" s="366"/>
      <c r="O1584" s="366"/>
      <c r="P1584" s="366"/>
      <c r="Q1584" s="366"/>
      <c r="R1584" s="366"/>
      <c r="S1584" s="366"/>
      <c r="T1584" s="366"/>
      <c r="U1584" s="366"/>
      <c r="V1584" s="366"/>
      <c r="W1584" s="366"/>
      <c r="X1584" s="366"/>
      <c r="Y1584" s="366"/>
      <c r="Z1584" s="366"/>
      <c r="AA1584" s="366"/>
      <c r="AB1584" s="366"/>
      <c r="AC1584" s="366"/>
      <c r="AD1584" s="366"/>
      <c r="AE1584" s="366"/>
      <c r="AF1584" s="366"/>
      <c r="AG1584" s="366"/>
      <c r="AH1584" s="366"/>
      <c r="AI1584" s="366"/>
      <c r="AJ1584" s="366"/>
      <c r="AK1584" s="366"/>
      <c r="AL1584" s="366"/>
      <c r="AM1584" s="366"/>
      <c r="AN1584" s="366"/>
      <c r="AO1584" s="366"/>
      <c r="AP1584" s="366"/>
      <c r="AQ1584" s="366"/>
      <c r="AR1584" s="366"/>
      <c r="AS1584" s="366"/>
      <c r="AT1584" s="367"/>
    </row>
    <row r="1585" spans="1:46" ht="21">
      <c r="A1585" s="617"/>
      <c r="B1585" s="618"/>
      <c r="C1585" s="620"/>
      <c r="D1585" s="621"/>
      <c r="E1585" s="623"/>
      <c r="F1585" s="621"/>
      <c r="G1585" s="620"/>
      <c r="H1585" s="621"/>
      <c r="I1585" s="621"/>
      <c r="J1585" s="625"/>
      <c r="K1585" s="365"/>
      <c r="L1585" s="366"/>
      <c r="M1585" s="366"/>
      <c r="N1585" s="366"/>
      <c r="O1585" s="366"/>
      <c r="P1585" s="366"/>
      <c r="Q1585" s="366"/>
      <c r="R1585" s="366"/>
      <c r="S1585" s="366"/>
      <c r="T1585" s="366"/>
      <c r="U1585" s="366"/>
      <c r="V1585" s="366"/>
      <c r="W1585" s="366"/>
      <c r="X1585" s="366"/>
      <c r="Y1585" s="366"/>
      <c r="Z1585" s="366"/>
      <c r="AA1585" s="366"/>
      <c r="AB1585" s="366"/>
      <c r="AC1585" s="366"/>
      <c r="AD1585" s="366"/>
      <c r="AE1585" s="366"/>
      <c r="AF1585" s="366"/>
      <c r="AG1585" s="366"/>
      <c r="AH1585" s="366"/>
      <c r="AI1585" s="366"/>
      <c r="AJ1585" s="366"/>
      <c r="AK1585" s="366"/>
      <c r="AL1585" s="366"/>
      <c r="AM1585" s="366"/>
      <c r="AN1585" s="366"/>
      <c r="AO1585" s="366"/>
      <c r="AP1585" s="366"/>
      <c r="AQ1585" s="366"/>
      <c r="AR1585" s="366"/>
      <c r="AS1585" s="366"/>
      <c r="AT1585" s="367"/>
    </row>
    <row r="1586" spans="1:46" ht="21">
      <c r="A1586" s="615"/>
      <c r="B1586" s="616"/>
      <c r="C1586" s="619"/>
      <c r="D1586" s="620"/>
      <c r="E1586" s="622"/>
      <c r="F1586" s="620"/>
      <c r="G1586" s="619"/>
      <c r="H1586" s="620"/>
      <c r="I1586" s="620"/>
      <c r="J1586" s="624"/>
      <c r="K1586" s="365"/>
      <c r="L1586" s="366"/>
      <c r="M1586" s="366"/>
      <c r="N1586" s="366"/>
      <c r="O1586" s="366"/>
      <c r="P1586" s="366"/>
      <c r="Q1586" s="366"/>
      <c r="R1586" s="366"/>
      <c r="S1586" s="366"/>
      <c r="T1586" s="366"/>
      <c r="U1586" s="366"/>
      <c r="V1586" s="366"/>
      <c r="W1586" s="366"/>
      <c r="X1586" s="366"/>
      <c r="Y1586" s="366"/>
      <c r="Z1586" s="366"/>
      <c r="AA1586" s="366"/>
      <c r="AB1586" s="366"/>
      <c r="AC1586" s="366"/>
      <c r="AD1586" s="366"/>
      <c r="AE1586" s="366"/>
      <c r="AF1586" s="366"/>
      <c r="AG1586" s="366"/>
      <c r="AH1586" s="366"/>
      <c r="AI1586" s="366"/>
      <c r="AJ1586" s="366"/>
      <c r="AK1586" s="366"/>
      <c r="AL1586" s="366"/>
      <c r="AM1586" s="366"/>
      <c r="AN1586" s="366"/>
      <c r="AO1586" s="366"/>
      <c r="AP1586" s="366"/>
      <c r="AQ1586" s="366"/>
      <c r="AR1586" s="366"/>
      <c r="AS1586" s="366"/>
      <c r="AT1586" s="367"/>
    </row>
    <row r="1587" spans="1:46" ht="21">
      <c r="A1587" s="617"/>
      <c r="B1587" s="618"/>
      <c r="C1587" s="620"/>
      <c r="D1587" s="621"/>
      <c r="E1587" s="623"/>
      <c r="F1587" s="621"/>
      <c r="G1587" s="620"/>
      <c r="H1587" s="621"/>
      <c r="I1587" s="621"/>
      <c r="J1587" s="625"/>
      <c r="K1587" s="365"/>
      <c r="L1587" s="366"/>
      <c r="M1587" s="366"/>
      <c r="N1587" s="366"/>
      <c r="O1587" s="366"/>
      <c r="P1587" s="366"/>
      <c r="Q1587" s="366"/>
      <c r="R1587" s="366"/>
      <c r="S1587" s="366"/>
      <c r="T1587" s="366"/>
      <c r="U1587" s="366"/>
      <c r="V1587" s="366"/>
      <c r="W1587" s="366"/>
      <c r="X1587" s="366"/>
      <c r="Y1587" s="366"/>
      <c r="Z1587" s="366"/>
      <c r="AA1587" s="366"/>
      <c r="AB1587" s="366"/>
      <c r="AC1587" s="366"/>
      <c r="AD1587" s="366"/>
      <c r="AE1587" s="366"/>
      <c r="AF1587" s="366"/>
      <c r="AG1587" s="366"/>
      <c r="AH1587" s="366"/>
      <c r="AI1587" s="366"/>
      <c r="AJ1587" s="366"/>
      <c r="AK1587" s="366"/>
      <c r="AL1587" s="366"/>
      <c r="AM1587" s="366"/>
      <c r="AN1587" s="366"/>
      <c r="AO1587" s="366"/>
      <c r="AP1587" s="366"/>
      <c r="AQ1587" s="366"/>
      <c r="AR1587" s="366"/>
      <c r="AS1587" s="366"/>
      <c r="AT1587" s="367"/>
    </row>
    <row r="1588" spans="1:46" ht="21">
      <c r="A1588" s="283"/>
      <c r="B1588" s="225"/>
      <c r="C1588" s="225"/>
      <c r="D1588" s="225"/>
      <c r="E1588" s="226" t="s">
        <v>121</v>
      </c>
      <c r="F1588" s="227">
        <v>2</v>
      </c>
      <c r="G1588" s="228" t="s">
        <v>122</v>
      </c>
      <c r="H1588" s="229"/>
      <c r="I1588" s="230" t="s">
        <v>64</v>
      </c>
      <c r="J1588" s="231">
        <f t="shared" ref="J1588" si="99">ROUND(SUM(J1578:J1585),F1588)</f>
        <v>1</v>
      </c>
      <c r="K1588" s="368"/>
      <c r="L1588" s="369"/>
      <c r="M1588" s="369"/>
      <c r="N1588" s="369"/>
      <c r="O1588" s="369"/>
      <c r="P1588" s="369"/>
      <c r="Q1588" s="366"/>
      <c r="R1588" s="366"/>
      <c r="S1588" s="366"/>
      <c r="T1588" s="366"/>
      <c r="U1588" s="366"/>
      <c r="V1588" s="366"/>
      <c r="W1588" s="366"/>
      <c r="X1588" s="366"/>
      <c r="Y1588" s="366"/>
      <c r="Z1588" s="366"/>
      <c r="AA1588" s="366"/>
      <c r="AB1588" s="366"/>
      <c r="AC1588" s="366"/>
      <c r="AD1588" s="366"/>
      <c r="AE1588" s="366"/>
      <c r="AF1588" s="366"/>
      <c r="AG1588" s="366"/>
      <c r="AH1588" s="366"/>
      <c r="AI1588" s="366"/>
      <c r="AJ1588" s="366"/>
      <c r="AK1588" s="366"/>
      <c r="AL1588" s="366"/>
      <c r="AM1588" s="366"/>
      <c r="AN1588" s="366"/>
      <c r="AO1588" s="366"/>
      <c r="AP1588" s="366"/>
      <c r="AQ1588" s="366"/>
      <c r="AR1588" s="366"/>
      <c r="AS1588" s="366"/>
      <c r="AT1588" s="367"/>
    </row>
    <row r="1589" spans="1:46" ht="21">
      <c r="A1589" s="284"/>
      <c r="B1589" s="233"/>
      <c r="C1589" s="233"/>
      <c r="D1589" s="233"/>
      <c r="E1589" s="233"/>
      <c r="F1589" s="233"/>
      <c r="G1589" s="233"/>
      <c r="H1589" s="233"/>
      <c r="I1589" s="234"/>
      <c r="J1589" s="233"/>
      <c r="K1589" s="370"/>
      <c r="L1589" s="371"/>
      <c r="M1589" s="371"/>
      <c r="N1589" s="371"/>
      <c r="O1589" s="371"/>
      <c r="P1589" s="371"/>
      <c r="Q1589" s="372"/>
      <c r="R1589" s="372"/>
      <c r="S1589" s="372"/>
      <c r="T1589" s="372"/>
      <c r="U1589" s="372"/>
      <c r="V1589" s="372"/>
      <c r="W1589" s="372"/>
      <c r="X1589" s="372"/>
      <c r="Y1589" s="372"/>
      <c r="Z1589" s="372"/>
      <c r="AA1589" s="372"/>
      <c r="AB1589" s="372"/>
      <c r="AC1589" s="372"/>
      <c r="AD1589" s="372"/>
      <c r="AE1589" s="372"/>
      <c r="AF1589" s="372"/>
      <c r="AG1589" s="372"/>
      <c r="AH1589" s="372"/>
      <c r="AI1589" s="372"/>
      <c r="AJ1589" s="372"/>
      <c r="AK1589" s="372"/>
      <c r="AL1589" s="372"/>
      <c r="AM1589" s="372"/>
      <c r="AN1589" s="372"/>
      <c r="AO1589" s="372"/>
      <c r="AP1589" s="372"/>
      <c r="AQ1589" s="372"/>
      <c r="AR1589" s="372"/>
      <c r="AS1589" s="372"/>
      <c r="AT1589" s="373"/>
    </row>
    <row r="1590" spans="1:46" ht="21">
      <c r="A1590" s="603"/>
      <c r="B1590" s="604"/>
      <c r="C1590" s="604"/>
      <c r="D1590" s="604"/>
      <c r="E1590" s="604"/>
      <c r="F1590" s="604"/>
      <c r="G1590" s="604"/>
      <c r="H1590" s="604"/>
      <c r="I1590" s="604"/>
      <c r="J1590" s="235"/>
      <c r="K1590" s="370"/>
      <c r="L1590" s="371"/>
      <c r="M1590" s="371"/>
      <c r="N1590" s="371"/>
      <c r="O1590" s="371"/>
      <c r="P1590" s="371"/>
      <c r="Q1590" s="372"/>
      <c r="R1590" s="372"/>
      <c r="S1590" s="372"/>
      <c r="T1590" s="372"/>
      <c r="U1590" s="372"/>
      <c r="V1590" s="372"/>
      <c r="W1590" s="372"/>
      <c r="X1590" s="372"/>
      <c r="Y1590" s="372"/>
      <c r="Z1590" s="372"/>
      <c r="AA1590" s="372"/>
      <c r="AB1590" s="372"/>
      <c r="AC1590" s="372"/>
      <c r="AD1590" s="372"/>
      <c r="AE1590" s="372"/>
      <c r="AF1590" s="372"/>
      <c r="AG1590" s="372"/>
      <c r="AH1590" s="372"/>
      <c r="AI1590" s="372"/>
      <c r="AJ1590" s="372"/>
      <c r="AK1590" s="372"/>
      <c r="AL1590" s="372"/>
      <c r="AM1590" s="372"/>
      <c r="AN1590" s="372"/>
      <c r="AO1590" s="372"/>
      <c r="AP1590" s="372"/>
      <c r="AQ1590" s="372"/>
      <c r="AR1590" s="372"/>
      <c r="AS1590" s="372"/>
      <c r="AT1590" s="373"/>
    </row>
    <row r="1591" spans="1:46" ht="42">
      <c r="A1591" s="285" t="s">
        <v>123</v>
      </c>
      <c r="B1591" s="605"/>
      <c r="C1591" s="605"/>
      <c r="D1591" s="605"/>
      <c r="E1591" s="605"/>
      <c r="F1591" s="605"/>
      <c r="G1591" s="605"/>
      <c r="H1591" s="605"/>
      <c r="I1591" s="605"/>
      <c r="J1591" s="605"/>
      <c r="K1591" s="605"/>
      <c r="L1591" s="605"/>
      <c r="M1591" s="605"/>
      <c r="N1591" s="605"/>
      <c r="O1591" s="605"/>
      <c r="P1591" s="605"/>
      <c r="Q1591" s="605"/>
      <c r="R1591" s="605"/>
      <c r="S1591" s="605"/>
      <c r="T1591" s="605"/>
      <c r="U1591" s="605"/>
      <c r="V1591" s="605"/>
      <c r="W1591" s="605"/>
      <c r="X1591" s="605"/>
      <c r="Y1591" s="605"/>
      <c r="Z1591" s="605"/>
      <c r="AA1591" s="605"/>
      <c r="AB1591" s="605"/>
      <c r="AC1591" s="605"/>
      <c r="AD1591" s="605"/>
      <c r="AE1591" s="605"/>
      <c r="AF1591" s="605"/>
      <c r="AG1591" s="605"/>
      <c r="AH1591" s="605"/>
      <c r="AI1591" s="605"/>
      <c r="AJ1591" s="605"/>
      <c r="AK1591" s="605"/>
      <c r="AL1591" s="605"/>
      <c r="AM1591" s="605"/>
      <c r="AN1591" s="605"/>
      <c r="AO1591" s="605"/>
      <c r="AP1591" s="605"/>
      <c r="AQ1591" s="605"/>
      <c r="AR1591" s="605"/>
      <c r="AS1591" s="605"/>
      <c r="AT1591" s="237"/>
    </row>
    <row r="1592" spans="1:46" ht="21">
      <c r="A1592" s="286"/>
      <c r="B1592" s="606"/>
      <c r="C1592" s="606"/>
      <c r="D1592" s="606"/>
      <c r="E1592" s="606"/>
      <c r="F1592" s="606"/>
      <c r="G1592" s="606"/>
      <c r="H1592" s="606"/>
      <c r="I1592" s="606"/>
      <c r="J1592" s="606"/>
      <c r="K1592" s="606"/>
      <c r="L1592" s="606"/>
      <c r="M1592" s="606"/>
      <c r="N1592" s="606"/>
      <c r="O1592" s="606"/>
      <c r="P1592" s="606"/>
      <c r="Q1592" s="606"/>
      <c r="R1592" s="606"/>
      <c r="S1592" s="606"/>
      <c r="T1592" s="606"/>
      <c r="U1592" s="606"/>
      <c r="V1592" s="606"/>
      <c r="W1592" s="606"/>
      <c r="X1592" s="606"/>
      <c r="Y1592" s="606"/>
      <c r="Z1592" s="606"/>
      <c r="AA1592" s="606"/>
      <c r="AB1592" s="606"/>
      <c r="AC1592" s="606"/>
      <c r="AD1592" s="606"/>
      <c r="AE1592" s="606"/>
      <c r="AF1592" s="606"/>
      <c r="AG1592" s="606"/>
      <c r="AH1592" s="606"/>
      <c r="AI1592" s="606"/>
      <c r="AJ1592" s="606"/>
      <c r="AK1592" s="606"/>
      <c r="AL1592" s="606"/>
      <c r="AM1592" s="606"/>
      <c r="AN1592" s="606"/>
      <c r="AO1592" s="606"/>
      <c r="AP1592" s="606"/>
      <c r="AQ1592" s="606"/>
      <c r="AR1592" s="606"/>
      <c r="AS1592" s="606"/>
      <c r="AT1592" s="239"/>
    </row>
    <row r="1593" spans="1:46" ht="21">
      <c r="A1593" s="287"/>
      <c r="B1593" s="607"/>
      <c r="C1593" s="607"/>
      <c r="D1593" s="607"/>
      <c r="E1593" s="607"/>
      <c r="F1593" s="607"/>
      <c r="G1593" s="607"/>
      <c r="H1593" s="607"/>
      <c r="I1593" s="607"/>
      <c r="J1593" s="607"/>
      <c r="K1593" s="607"/>
      <c r="L1593" s="607"/>
      <c r="M1593" s="607"/>
      <c r="N1593" s="607"/>
      <c r="O1593" s="607"/>
      <c r="P1593" s="607"/>
      <c r="Q1593" s="607"/>
      <c r="R1593" s="607"/>
      <c r="S1593" s="607"/>
      <c r="T1593" s="607"/>
      <c r="U1593" s="607"/>
      <c r="V1593" s="607"/>
      <c r="W1593" s="607"/>
      <c r="X1593" s="607"/>
      <c r="Y1593" s="607"/>
      <c r="Z1593" s="607"/>
      <c r="AA1593" s="607"/>
      <c r="AB1593" s="607"/>
      <c r="AC1593" s="607"/>
      <c r="AD1593" s="607"/>
      <c r="AE1593" s="241"/>
      <c r="AF1593" s="608" t="str">
        <f t="shared" ref="AF1593" si="100">"Item    " &amp; C1574 &amp; "    Página   1   de   1  "</f>
        <v xml:space="preserve">Item    11,5    Página   1   de   1  </v>
      </c>
      <c r="AG1593" s="609"/>
      <c r="AH1593" s="609"/>
      <c r="AI1593" s="609"/>
      <c r="AJ1593" s="609"/>
      <c r="AK1593" s="609"/>
      <c r="AL1593" s="609"/>
      <c r="AM1593" s="609"/>
      <c r="AN1593" s="609"/>
      <c r="AO1593" s="609"/>
      <c r="AP1593" s="609"/>
      <c r="AQ1593" s="609"/>
      <c r="AR1593" s="609"/>
      <c r="AS1593" s="609"/>
      <c r="AT1593" s="609"/>
    </row>
    <row r="1594" spans="1:46" ht="21">
      <c r="A1594" s="233"/>
      <c r="B1594" s="233"/>
      <c r="C1594" s="233"/>
      <c r="D1594" s="233"/>
      <c r="E1594" s="610" t="s">
        <v>75</v>
      </c>
      <c r="F1594" s="610"/>
      <c r="G1594" s="233"/>
      <c r="H1594" s="242"/>
      <c r="I1594" s="233"/>
      <c r="J1594" s="233"/>
      <c r="K1594" s="233"/>
      <c r="L1594" s="233"/>
      <c r="M1594" s="233"/>
      <c r="N1594" s="233"/>
      <c r="O1594" s="233"/>
      <c r="P1594" s="233"/>
      <c r="Q1594" s="233"/>
      <c r="R1594" s="233"/>
      <c r="S1594" s="233"/>
      <c r="T1594" s="233"/>
      <c r="U1594" s="233"/>
      <c r="V1594" s="233"/>
      <c r="W1594" s="233"/>
      <c r="X1594" s="233"/>
      <c r="Y1594" s="233"/>
      <c r="Z1594" s="233"/>
      <c r="AA1594" s="233"/>
      <c r="AB1594" s="233"/>
      <c r="AC1594" s="233"/>
      <c r="AD1594" s="233"/>
      <c r="AE1594" s="233"/>
      <c r="AF1594" s="233"/>
      <c r="AG1594" s="233"/>
      <c r="AH1594" s="233"/>
      <c r="AI1594" s="233"/>
      <c r="AJ1594" s="233"/>
      <c r="AK1594" s="242"/>
      <c r="AL1594" s="242"/>
      <c r="AM1594" s="242"/>
      <c r="AN1594" s="242"/>
      <c r="AO1594" s="242"/>
      <c r="AP1594" s="242"/>
      <c r="AQ1594" s="242"/>
      <c r="AR1594" s="242"/>
      <c r="AS1594" s="242"/>
      <c r="AT1594" s="242"/>
    </row>
    <row r="1595" spans="1:46" ht="21">
      <c r="A1595" s="233"/>
      <c r="B1595" s="233"/>
      <c r="C1595" s="233"/>
      <c r="D1595" s="233"/>
      <c r="E1595" s="233"/>
      <c r="F1595" s="233"/>
      <c r="G1595" s="233"/>
      <c r="H1595" s="242"/>
      <c r="I1595" s="233"/>
      <c r="J1595" s="233"/>
      <c r="K1595" s="233"/>
      <c r="L1595" s="233"/>
      <c r="M1595" s="233"/>
      <c r="N1595" s="233"/>
      <c r="O1595" s="233"/>
      <c r="P1595" s="233"/>
      <c r="Q1595" s="233"/>
      <c r="R1595" s="233"/>
      <c r="S1595" s="233"/>
      <c r="T1595" s="233"/>
      <c r="U1595" s="233"/>
      <c r="V1595" s="233"/>
      <c r="W1595" s="233"/>
      <c r="X1595" s="233"/>
      <c r="Y1595" s="233"/>
      <c r="Z1595" s="233"/>
      <c r="AA1595" s="233"/>
      <c r="AB1595" s="233"/>
      <c r="AC1595" s="233"/>
      <c r="AD1595" s="233"/>
      <c r="AE1595" s="233"/>
      <c r="AF1595" s="233"/>
      <c r="AG1595" s="233"/>
      <c r="AH1595" s="233"/>
      <c r="AI1595" s="233"/>
      <c r="AJ1595" s="233"/>
      <c r="AK1595" s="242"/>
      <c r="AL1595" s="242"/>
      <c r="AM1595" s="242"/>
      <c r="AN1595" s="242"/>
      <c r="AO1595" s="242"/>
      <c r="AP1595" s="242"/>
      <c r="AQ1595" s="242"/>
      <c r="AR1595" s="242"/>
      <c r="AS1595" s="242"/>
      <c r="AT1595" s="242"/>
    </row>
    <row r="1596" spans="1:46" ht="21">
      <c r="A1596" s="233"/>
      <c r="B1596" s="233"/>
      <c r="C1596" s="233"/>
      <c r="D1596" s="233"/>
      <c r="E1596" s="233"/>
      <c r="F1596" s="233"/>
      <c r="G1596" s="233"/>
      <c r="H1596" s="242"/>
      <c r="I1596" s="233"/>
      <c r="J1596" s="233"/>
      <c r="K1596" s="233"/>
      <c r="L1596" s="233"/>
      <c r="M1596" s="233"/>
      <c r="N1596" s="233"/>
      <c r="O1596" s="233"/>
      <c r="P1596" s="233"/>
      <c r="Q1596" s="233"/>
      <c r="R1596" s="233"/>
      <c r="S1596" s="233"/>
      <c r="T1596" s="233"/>
      <c r="U1596" s="233"/>
      <c r="V1596" s="233"/>
      <c r="W1596" s="233"/>
      <c r="X1596" s="233"/>
      <c r="Y1596" s="233"/>
      <c r="Z1596" s="233"/>
      <c r="AA1596" s="233"/>
      <c r="AB1596" s="233"/>
      <c r="AC1596" s="233"/>
      <c r="AD1596" s="233"/>
      <c r="AE1596" s="233"/>
      <c r="AF1596" s="233"/>
      <c r="AG1596" s="233"/>
      <c r="AH1596" s="233"/>
      <c r="AI1596" s="233"/>
      <c r="AJ1596" s="233"/>
      <c r="AK1596" s="242"/>
      <c r="AL1596" s="242"/>
      <c r="AM1596" s="242"/>
      <c r="AN1596" s="242"/>
      <c r="AO1596" s="242"/>
      <c r="AP1596" s="242"/>
      <c r="AQ1596" s="242"/>
      <c r="AR1596" s="242"/>
      <c r="AS1596" s="242"/>
      <c r="AT1596" s="242"/>
    </row>
    <row r="1597" spans="1:46" ht="21">
      <c r="A1597" s="244"/>
      <c r="B1597" s="244"/>
      <c r="C1597" s="245"/>
      <c r="D1597" s="246"/>
      <c r="E1597" s="247"/>
      <c r="F1597" s="248"/>
      <c r="G1597" s="248"/>
      <c r="H1597" s="249"/>
      <c r="I1597" s="248"/>
      <c r="J1597" s="244"/>
      <c r="K1597" s="244"/>
      <c r="L1597" s="244"/>
      <c r="M1597" s="244"/>
      <c r="N1597" s="244"/>
      <c r="O1597" s="244"/>
      <c r="P1597" s="244"/>
      <c r="Q1597" s="244"/>
      <c r="R1597" s="244"/>
      <c r="S1597" s="244"/>
      <c r="T1597" s="244"/>
      <c r="U1597" s="244"/>
      <c r="V1597" s="244"/>
      <c r="W1597" s="244"/>
      <c r="X1597" s="244"/>
      <c r="Y1597" s="244"/>
      <c r="Z1597" s="244"/>
      <c r="AA1597" s="244"/>
      <c r="AB1597" s="244"/>
      <c r="AC1597" s="244"/>
      <c r="AD1597" s="244"/>
      <c r="AE1597" s="244"/>
      <c r="AF1597" s="244"/>
      <c r="AG1597" s="244"/>
      <c r="AH1597" s="244"/>
      <c r="AI1597" s="244"/>
      <c r="AJ1597" s="244"/>
      <c r="AK1597" s="250"/>
      <c r="AL1597" s="250"/>
      <c r="AM1597" s="250"/>
      <c r="AN1597" s="250"/>
      <c r="AO1597" s="250"/>
      <c r="AP1597" s="250"/>
      <c r="AQ1597" s="250"/>
      <c r="AR1597" s="250"/>
      <c r="AS1597" s="250"/>
      <c r="AT1597" s="250"/>
    </row>
    <row r="1598" spans="1:46" ht="21">
      <c r="A1598" s="244"/>
      <c r="B1598" s="611"/>
      <c r="C1598" s="611"/>
      <c r="D1598" s="611"/>
      <c r="E1598" s="251"/>
      <c r="F1598" s="612" t="str">
        <f>+F1569</f>
        <v>ARQ. ANTONIO RUIZ TOVAR</v>
      </c>
      <c r="G1598" s="612"/>
      <c r="H1598" s="612"/>
      <c r="I1598" s="612"/>
      <c r="J1598" s="252"/>
      <c r="K1598" s="252"/>
      <c r="L1598" s="252"/>
      <c r="M1598" s="252"/>
      <c r="N1598" s="252"/>
      <c r="O1598" s="252"/>
      <c r="P1598" s="252"/>
      <c r="Q1598" s="252"/>
      <c r="R1598" s="252"/>
      <c r="S1598" s="252"/>
      <c r="T1598" s="252"/>
      <c r="U1598" s="252"/>
      <c r="V1598" s="252"/>
      <c r="W1598" s="252"/>
      <c r="X1598" s="252"/>
      <c r="Y1598" s="252"/>
      <c r="Z1598" s="244"/>
      <c r="AA1598" s="244"/>
      <c r="AB1598" s="244"/>
      <c r="AC1598" s="244"/>
      <c r="AD1598" s="244"/>
      <c r="AE1598" s="244"/>
      <c r="AF1598" s="244"/>
      <c r="AG1598" s="244"/>
      <c r="AH1598" s="244"/>
      <c r="AI1598" s="244"/>
      <c r="AJ1598" s="244"/>
      <c r="AK1598" s="244"/>
      <c r="AL1598" s="244"/>
      <c r="AM1598" s="244"/>
      <c r="AN1598" s="244"/>
      <c r="AO1598" s="244"/>
      <c r="AP1598" s="244"/>
      <c r="AQ1598" s="244"/>
      <c r="AR1598" s="244"/>
      <c r="AS1598" s="244"/>
      <c r="AT1598" s="244"/>
    </row>
    <row r="1599" spans="1:46" ht="21.6" thickBot="1">
      <c r="A1599" s="288"/>
      <c r="B1599" s="613"/>
      <c r="C1599" s="613"/>
      <c r="D1599" s="613"/>
      <c r="E1599" s="613"/>
      <c r="F1599" s="614" t="str">
        <f>+F1570</f>
        <v>PROFESIONAL UNIVERSITARIO</v>
      </c>
      <c r="G1599" s="614"/>
      <c r="H1599" s="614"/>
      <c r="I1599" s="614"/>
      <c r="J1599" s="289"/>
      <c r="K1599" s="289"/>
      <c r="L1599" s="289"/>
      <c r="M1599" s="289"/>
      <c r="N1599" s="289"/>
      <c r="O1599" s="289"/>
      <c r="P1599" s="289"/>
      <c r="Q1599" s="289"/>
      <c r="R1599" s="289"/>
      <c r="S1599" s="289"/>
      <c r="T1599" s="289"/>
      <c r="U1599" s="289"/>
      <c r="V1599" s="289"/>
      <c r="W1599" s="289"/>
      <c r="X1599" s="289"/>
      <c r="Y1599" s="289"/>
      <c r="Z1599" s="288"/>
      <c r="AA1599" s="288"/>
      <c r="AB1599" s="288"/>
      <c r="AC1599" s="288"/>
      <c r="AD1599" s="288"/>
      <c r="AE1599" s="288"/>
      <c r="AF1599" s="288"/>
      <c r="AG1599" s="288"/>
      <c r="AH1599" s="288"/>
      <c r="AI1599" s="288"/>
      <c r="AJ1599" s="288"/>
      <c r="AK1599" s="288"/>
      <c r="AL1599" s="288"/>
      <c r="AM1599" s="288"/>
      <c r="AN1599" s="288"/>
      <c r="AO1599" s="288"/>
      <c r="AP1599" s="288"/>
      <c r="AQ1599" s="288"/>
      <c r="AR1599" s="288"/>
      <c r="AS1599" s="288"/>
      <c r="AT1599" s="288"/>
    </row>
    <row r="1600" spans="1:46" ht="15.6" thickTop="1" thickBot="1"/>
    <row r="1601" spans="1:46" ht="21.6" thickTop="1">
      <c r="A1601" s="272" t="s">
        <v>107</v>
      </c>
      <c r="B1601" s="273"/>
      <c r="C1601" s="274"/>
      <c r="D1601" s="275"/>
      <c r="E1601" s="276"/>
      <c r="F1601" s="276"/>
      <c r="G1601" s="277"/>
      <c r="H1601" s="278"/>
      <c r="I1601" s="277"/>
      <c r="J1601" s="279"/>
      <c r="K1601" s="279"/>
      <c r="L1601" s="279"/>
      <c r="M1601" s="279"/>
      <c r="N1601" s="279"/>
      <c r="O1601" s="279"/>
      <c r="P1601" s="279"/>
      <c r="Q1601" s="279"/>
      <c r="R1601" s="279"/>
      <c r="S1601" s="279"/>
      <c r="T1601" s="279"/>
      <c r="U1601" s="279"/>
      <c r="V1601" s="279"/>
      <c r="W1601" s="279"/>
      <c r="X1601" s="279"/>
      <c r="Y1601" s="279"/>
      <c r="Z1601" s="277"/>
      <c r="AA1601" s="277"/>
      <c r="AB1601" s="277"/>
      <c r="AC1601" s="277"/>
      <c r="AD1601" s="277"/>
      <c r="AE1601" s="277"/>
      <c r="AF1601" s="277"/>
      <c r="AG1601" s="277"/>
      <c r="AH1601" s="277"/>
      <c r="AI1601" s="277"/>
      <c r="AJ1601" s="277"/>
      <c r="AK1601" s="277"/>
      <c r="AL1601" s="277"/>
      <c r="AM1601" s="277"/>
      <c r="AN1601" s="277"/>
      <c r="AO1601" s="277"/>
      <c r="AP1601" s="277"/>
      <c r="AQ1601" s="277"/>
      <c r="AR1601" s="277"/>
      <c r="AS1601" s="277"/>
      <c r="AT1601" s="277"/>
    </row>
    <row r="1602" spans="1:46" ht="21">
      <c r="A1602" s="640" t="s">
        <v>109</v>
      </c>
      <c r="B1602" s="640"/>
      <c r="C1602" s="641" t="str">
        <f>+'PRESUPUESTO GENERAL'!B76</f>
        <v>INSTALACIONES ELECTRICAS</v>
      </c>
      <c r="D1602" s="642"/>
      <c r="E1602" s="643"/>
      <c r="F1602" s="643"/>
      <c r="G1602" s="643"/>
      <c r="H1602" s="643"/>
      <c r="I1602" s="643"/>
      <c r="J1602" s="643"/>
      <c r="K1602" s="643"/>
      <c r="L1602" s="643"/>
      <c r="M1602" s="643"/>
      <c r="N1602" s="643"/>
      <c r="O1602" s="643"/>
      <c r="P1602" s="643"/>
      <c r="Q1602" s="643"/>
      <c r="R1602" s="643"/>
      <c r="S1602" s="643"/>
      <c r="T1602" s="643"/>
      <c r="U1602" s="643"/>
      <c r="V1602" s="643"/>
      <c r="W1602" s="643"/>
      <c r="X1602" s="643"/>
      <c r="Y1602" s="643"/>
      <c r="Z1602" s="643"/>
      <c r="AA1602" s="643"/>
      <c r="AB1602" s="643"/>
      <c r="AC1602" s="643"/>
      <c r="AD1602" s="643"/>
      <c r="AE1602" s="643"/>
      <c r="AF1602" s="644"/>
      <c r="AG1602" s="645" t="s">
        <v>8</v>
      </c>
      <c r="AH1602" s="646"/>
      <c r="AI1602" s="646"/>
      <c r="AJ1602" s="646"/>
      <c r="AK1602" s="646"/>
      <c r="AL1602" s="646"/>
      <c r="AM1602" s="647"/>
      <c r="AN1602" s="648" t="s">
        <v>2</v>
      </c>
      <c r="AO1602" s="649"/>
      <c r="AP1602" s="649"/>
      <c r="AQ1602" s="649"/>
      <c r="AR1602" s="649"/>
      <c r="AS1602" s="649"/>
      <c r="AT1602" s="650"/>
    </row>
    <row r="1603" spans="1:46" ht="21">
      <c r="A1603" s="651" t="s">
        <v>110</v>
      </c>
      <c r="B1603" s="651"/>
      <c r="C1603" s="211">
        <f>+'PRESUPUESTO GENERAL'!A82</f>
        <v>11.6</v>
      </c>
      <c r="D1603" s="652" t="str">
        <f>+'PRESUPUESTO GENERAL'!B82</f>
        <v>breaker de 15 amp</v>
      </c>
      <c r="E1603" s="653"/>
      <c r="F1603" s="653"/>
      <c r="G1603" s="653"/>
      <c r="H1603" s="653"/>
      <c r="I1603" s="653"/>
      <c r="J1603" s="653"/>
      <c r="K1603" s="653"/>
      <c r="L1603" s="653"/>
      <c r="M1603" s="653"/>
      <c r="N1603" s="653"/>
      <c r="O1603" s="653"/>
      <c r="P1603" s="653"/>
      <c r="Q1603" s="653"/>
      <c r="R1603" s="653"/>
      <c r="S1603" s="653"/>
      <c r="T1603" s="653"/>
      <c r="U1603" s="653"/>
      <c r="V1603" s="653"/>
      <c r="W1603" s="653"/>
      <c r="X1603" s="653"/>
      <c r="Y1603" s="653"/>
      <c r="Z1603" s="653"/>
      <c r="AA1603" s="653"/>
      <c r="AB1603" s="653"/>
      <c r="AC1603" s="653"/>
      <c r="AD1603" s="653"/>
      <c r="AE1603" s="653"/>
      <c r="AF1603" s="654"/>
      <c r="AG1603" s="645" t="s">
        <v>111</v>
      </c>
      <c r="AH1603" s="646"/>
      <c r="AI1603" s="646"/>
      <c r="AJ1603" s="646"/>
      <c r="AK1603" s="646"/>
      <c r="AL1603" s="646"/>
      <c r="AM1603" s="647"/>
      <c r="AN1603" s="655">
        <f>+J1617</f>
        <v>1</v>
      </c>
      <c r="AO1603" s="649"/>
      <c r="AP1603" s="649"/>
      <c r="AQ1603" s="649"/>
      <c r="AR1603" s="649"/>
      <c r="AS1603" s="649"/>
      <c r="AT1603" s="650"/>
    </row>
    <row r="1604" spans="1:46" ht="21">
      <c r="A1604" s="213"/>
      <c r="B1604" s="213"/>
      <c r="C1604" s="213"/>
      <c r="D1604" s="213"/>
      <c r="E1604" s="213"/>
      <c r="F1604" s="213"/>
      <c r="G1604" s="213"/>
      <c r="H1604" s="214"/>
      <c r="I1604" s="213"/>
      <c r="J1604" s="213"/>
      <c r="K1604" s="627"/>
      <c r="L1604" s="627"/>
      <c r="M1604" s="627"/>
      <c r="N1604" s="627"/>
      <c r="O1604" s="627"/>
      <c r="P1604" s="627"/>
      <c r="Q1604" s="627"/>
      <c r="R1604" s="627"/>
      <c r="S1604" s="627"/>
      <c r="T1604" s="627"/>
      <c r="U1604" s="627"/>
      <c r="V1604" s="627"/>
      <c r="W1604" s="627"/>
      <c r="X1604" s="627"/>
      <c r="Y1604" s="627"/>
      <c r="Z1604" s="627"/>
      <c r="AA1604" s="628"/>
      <c r="AB1604" s="627"/>
      <c r="AC1604" s="627"/>
      <c r="AD1604" s="627"/>
      <c r="AE1604" s="627"/>
      <c r="AF1604" s="627"/>
      <c r="AG1604" s="627"/>
      <c r="AH1604" s="627"/>
      <c r="AI1604" s="627"/>
      <c r="AJ1604" s="627"/>
      <c r="AK1604" s="627"/>
      <c r="AL1604" s="627"/>
      <c r="AM1604" s="627"/>
      <c r="AN1604" s="627"/>
      <c r="AO1604" s="627"/>
      <c r="AP1604" s="627"/>
      <c r="AQ1604" s="627"/>
      <c r="AR1604" s="627"/>
      <c r="AS1604" s="627"/>
      <c r="AT1604" s="627"/>
    </row>
    <row r="1605" spans="1:46" ht="21">
      <c r="A1605" s="629" t="s">
        <v>112</v>
      </c>
      <c r="B1605" s="610"/>
      <c r="C1605" s="630" t="s">
        <v>113</v>
      </c>
      <c r="D1605" s="630"/>
      <c r="E1605" s="630"/>
      <c r="F1605" s="630"/>
      <c r="G1605" s="630" t="s">
        <v>114</v>
      </c>
      <c r="H1605" s="631" t="s">
        <v>115</v>
      </c>
      <c r="I1605" s="630" t="s">
        <v>116</v>
      </c>
      <c r="J1605" s="630" t="s">
        <v>64</v>
      </c>
      <c r="K1605" s="633"/>
      <c r="L1605" s="633"/>
      <c r="M1605" s="633"/>
      <c r="N1605" s="633"/>
      <c r="O1605" s="633"/>
      <c r="P1605" s="633"/>
      <c r="Q1605" s="633"/>
      <c r="R1605" s="633"/>
      <c r="S1605" s="633"/>
      <c r="T1605" s="633"/>
      <c r="U1605" s="633"/>
      <c r="V1605" s="633"/>
      <c r="W1605" s="633"/>
      <c r="X1605" s="633"/>
      <c r="Y1605" s="633"/>
      <c r="Z1605" s="633"/>
      <c r="AA1605" s="633"/>
      <c r="AB1605" s="633"/>
      <c r="AC1605" s="633"/>
      <c r="AD1605" s="633"/>
      <c r="AE1605" s="633"/>
      <c r="AF1605" s="633"/>
      <c r="AG1605" s="633"/>
      <c r="AH1605" s="633"/>
      <c r="AI1605" s="633"/>
      <c r="AJ1605" s="633"/>
      <c r="AK1605" s="633"/>
      <c r="AL1605" s="633"/>
      <c r="AM1605" s="633"/>
      <c r="AN1605" s="633"/>
      <c r="AO1605" s="633"/>
      <c r="AP1605" s="633"/>
      <c r="AQ1605" s="633"/>
      <c r="AR1605" s="633"/>
      <c r="AS1605" s="633"/>
      <c r="AT1605" s="633"/>
    </row>
    <row r="1606" spans="1:46" ht="21">
      <c r="A1606" s="603"/>
      <c r="B1606" s="604"/>
      <c r="C1606" s="215" t="s">
        <v>117</v>
      </c>
      <c r="D1606" s="215" t="s">
        <v>118</v>
      </c>
      <c r="E1606" s="215" t="s">
        <v>119</v>
      </c>
      <c r="F1606" s="215" t="s">
        <v>120</v>
      </c>
      <c r="G1606" s="630"/>
      <c r="H1606" s="632"/>
      <c r="I1606" s="630"/>
      <c r="J1606" s="630"/>
      <c r="K1606" s="633"/>
      <c r="L1606" s="633"/>
      <c r="M1606" s="633"/>
      <c r="N1606" s="633"/>
      <c r="O1606" s="633"/>
      <c r="P1606" s="633"/>
      <c r="Q1606" s="633"/>
      <c r="R1606" s="633"/>
      <c r="S1606" s="633"/>
      <c r="T1606" s="633"/>
      <c r="U1606" s="633"/>
      <c r="V1606" s="633"/>
      <c r="W1606" s="633"/>
      <c r="X1606" s="633"/>
      <c r="Y1606" s="633"/>
      <c r="Z1606" s="633"/>
      <c r="AA1606" s="633"/>
      <c r="AB1606" s="633"/>
      <c r="AC1606" s="633"/>
      <c r="AD1606" s="633"/>
      <c r="AE1606" s="633"/>
      <c r="AF1606" s="633"/>
      <c r="AG1606" s="633"/>
      <c r="AH1606" s="633"/>
      <c r="AI1606" s="633"/>
      <c r="AJ1606" s="633"/>
      <c r="AK1606" s="633"/>
      <c r="AL1606" s="633"/>
      <c r="AM1606" s="633"/>
      <c r="AN1606" s="633"/>
      <c r="AO1606" s="633"/>
      <c r="AP1606" s="633"/>
      <c r="AQ1606" s="633"/>
      <c r="AR1606" s="633"/>
      <c r="AS1606" s="633"/>
      <c r="AT1606" s="633"/>
    </row>
    <row r="1607" spans="1:46" ht="21">
      <c r="A1607" s="634"/>
      <c r="B1607" s="635"/>
      <c r="C1607" s="638"/>
      <c r="D1607" s="638"/>
      <c r="E1607" s="638"/>
      <c r="F1607" s="638"/>
      <c r="G1607" s="638"/>
      <c r="H1607" s="638"/>
      <c r="I1607" s="638"/>
      <c r="J1607" s="638"/>
      <c r="K1607" s="365"/>
      <c r="L1607" s="366"/>
      <c r="M1607" s="366"/>
      <c r="N1607" s="366"/>
      <c r="O1607" s="366"/>
      <c r="P1607" s="366"/>
      <c r="Q1607" s="366"/>
      <c r="R1607" s="366"/>
      <c r="S1607" s="366"/>
      <c r="T1607" s="366"/>
      <c r="U1607" s="366"/>
      <c r="V1607" s="366"/>
      <c r="W1607" s="366"/>
      <c r="X1607" s="366"/>
      <c r="Y1607" s="366"/>
      <c r="Z1607" s="366"/>
      <c r="AA1607" s="366"/>
      <c r="AB1607" s="366"/>
      <c r="AC1607" s="366"/>
      <c r="AD1607" s="366"/>
      <c r="AE1607" s="366"/>
      <c r="AF1607" s="366"/>
      <c r="AG1607" s="366"/>
      <c r="AH1607" s="366"/>
      <c r="AI1607" s="366"/>
      <c r="AJ1607" s="366"/>
      <c r="AK1607" s="366"/>
      <c r="AL1607" s="366"/>
      <c r="AM1607" s="366"/>
      <c r="AN1607" s="366"/>
      <c r="AO1607" s="366"/>
      <c r="AP1607" s="366"/>
      <c r="AQ1607" s="366"/>
      <c r="AR1607" s="366"/>
      <c r="AS1607" s="366"/>
      <c r="AT1607" s="367"/>
    </row>
    <row r="1608" spans="1:46" ht="21">
      <c r="A1608" s="636"/>
      <c r="B1608" s="637"/>
      <c r="C1608" s="639"/>
      <c r="D1608" s="639"/>
      <c r="E1608" s="639"/>
      <c r="F1608" s="639"/>
      <c r="G1608" s="639"/>
      <c r="H1608" s="639"/>
      <c r="I1608" s="639"/>
      <c r="J1608" s="639"/>
      <c r="K1608" s="365"/>
      <c r="L1608" s="366"/>
      <c r="M1608" s="366"/>
      <c r="N1608" s="366"/>
      <c r="O1608" s="366"/>
      <c r="P1608" s="366"/>
      <c r="Q1608" s="366"/>
      <c r="R1608" s="366"/>
      <c r="S1608" s="366"/>
      <c r="T1608" s="366"/>
      <c r="U1608" s="366"/>
      <c r="V1608" s="366"/>
      <c r="W1608" s="366"/>
      <c r="X1608" s="366"/>
      <c r="Y1608" s="366"/>
      <c r="Z1608" s="366"/>
      <c r="AA1608" s="366"/>
      <c r="AB1608" s="366"/>
      <c r="AC1608" s="366"/>
      <c r="AD1608" s="366"/>
      <c r="AE1608" s="366"/>
      <c r="AF1608" s="366"/>
      <c r="AG1608" s="366"/>
      <c r="AH1608" s="366"/>
      <c r="AI1608" s="366"/>
      <c r="AJ1608" s="366"/>
      <c r="AK1608" s="366"/>
      <c r="AL1608" s="366"/>
      <c r="AM1608" s="366"/>
      <c r="AN1608" s="366"/>
      <c r="AO1608" s="366"/>
      <c r="AP1608" s="366"/>
      <c r="AQ1608" s="366"/>
      <c r="AR1608" s="366"/>
      <c r="AS1608" s="366"/>
      <c r="AT1608" s="367"/>
    </row>
    <row r="1609" spans="1:46" ht="21">
      <c r="A1609" s="615" t="s">
        <v>303</v>
      </c>
      <c r="B1609" s="616"/>
      <c r="C1609" s="620"/>
      <c r="D1609" s="620"/>
      <c r="E1609" s="622"/>
      <c r="F1609" s="620">
        <v>1</v>
      </c>
      <c r="G1609" s="619">
        <v>1</v>
      </c>
      <c r="H1609" s="620">
        <v>1</v>
      </c>
      <c r="I1609" s="620" t="s">
        <v>2</v>
      </c>
      <c r="J1609" s="626">
        <v>1</v>
      </c>
      <c r="K1609" s="365"/>
      <c r="L1609" s="366"/>
      <c r="M1609" s="366"/>
      <c r="N1609" s="366"/>
      <c r="O1609" s="366"/>
      <c r="P1609" s="366"/>
      <c r="Q1609" s="366"/>
      <c r="R1609" s="366"/>
      <c r="S1609" s="366"/>
      <c r="T1609" s="366"/>
      <c r="U1609" s="366"/>
      <c r="V1609" s="366"/>
      <c r="W1609" s="366"/>
      <c r="X1609" s="366"/>
      <c r="Y1609" s="366"/>
      <c r="Z1609" s="366"/>
      <c r="AA1609" s="366"/>
      <c r="AB1609" s="366"/>
      <c r="AC1609" s="366"/>
      <c r="AD1609" s="366"/>
      <c r="AE1609" s="366"/>
      <c r="AF1609" s="366"/>
      <c r="AG1609" s="366"/>
      <c r="AH1609" s="366"/>
      <c r="AI1609" s="366"/>
      <c r="AJ1609" s="366"/>
      <c r="AK1609" s="366"/>
      <c r="AL1609" s="366"/>
      <c r="AM1609" s="366"/>
      <c r="AN1609" s="366"/>
      <c r="AO1609" s="366"/>
      <c r="AP1609" s="366"/>
      <c r="AQ1609" s="366"/>
      <c r="AR1609" s="366"/>
      <c r="AS1609" s="366"/>
      <c r="AT1609" s="367"/>
    </row>
    <row r="1610" spans="1:46" ht="21">
      <c r="A1610" s="617"/>
      <c r="B1610" s="618"/>
      <c r="C1610" s="621"/>
      <c r="D1610" s="621"/>
      <c r="E1610" s="623"/>
      <c r="F1610" s="621"/>
      <c r="G1610" s="620"/>
      <c r="H1610" s="621"/>
      <c r="I1610" s="621"/>
      <c r="J1610" s="625"/>
      <c r="K1610" s="365"/>
      <c r="L1610" s="366"/>
      <c r="M1610" s="366"/>
      <c r="N1610" s="366"/>
      <c r="O1610" s="366"/>
      <c r="P1610" s="366"/>
      <c r="Q1610" s="366"/>
      <c r="R1610" s="366"/>
      <c r="S1610" s="366"/>
      <c r="T1610" s="366"/>
      <c r="U1610" s="366"/>
      <c r="V1610" s="366"/>
      <c r="W1610" s="366"/>
      <c r="X1610" s="366"/>
      <c r="Y1610" s="366"/>
      <c r="Z1610" s="366"/>
      <c r="AA1610" s="366"/>
      <c r="AB1610" s="366"/>
      <c r="AC1610" s="366"/>
      <c r="AD1610" s="366"/>
      <c r="AE1610" s="366"/>
      <c r="AF1610" s="366"/>
      <c r="AG1610" s="366"/>
      <c r="AH1610" s="366"/>
      <c r="AI1610" s="366"/>
      <c r="AJ1610" s="366"/>
      <c r="AK1610" s="366"/>
      <c r="AL1610" s="366"/>
      <c r="AM1610" s="366"/>
      <c r="AN1610" s="366"/>
      <c r="AO1610" s="366"/>
      <c r="AP1610" s="366"/>
      <c r="AQ1610" s="366"/>
      <c r="AR1610" s="366"/>
      <c r="AS1610" s="366"/>
      <c r="AT1610" s="367"/>
    </row>
    <row r="1611" spans="1:46" ht="21">
      <c r="A1611" s="615"/>
      <c r="B1611" s="616"/>
      <c r="C1611" s="620"/>
      <c r="D1611" s="620"/>
      <c r="E1611" s="622"/>
      <c r="F1611" s="620"/>
      <c r="G1611" s="619"/>
      <c r="H1611" s="620"/>
      <c r="I1611" s="620"/>
      <c r="J1611" s="626"/>
      <c r="K1611" s="365"/>
      <c r="L1611" s="366"/>
      <c r="M1611" s="366"/>
      <c r="N1611" s="366"/>
      <c r="O1611" s="366"/>
      <c r="P1611" s="366"/>
      <c r="Q1611" s="366"/>
      <c r="R1611" s="366"/>
      <c r="S1611" s="366"/>
      <c r="T1611" s="366"/>
      <c r="U1611" s="366"/>
      <c r="V1611" s="366"/>
      <c r="W1611" s="366"/>
      <c r="X1611" s="366"/>
      <c r="Y1611" s="366"/>
      <c r="Z1611" s="366"/>
      <c r="AA1611" s="366"/>
      <c r="AB1611" s="366"/>
      <c r="AC1611" s="366"/>
      <c r="AD1611" s="366"/>
      <c r="AE1611" s="366"/>
      <c r="AF1611" s="366"/>
      <c r="AG1611" s="366"/>
      <c r="AH1611" s="366"/>
      <c r="AI1611" s="366"/>
      <c r="AJ1611" s="366"/>
      <c r="AK1611" s="366"/>
      <c r="AL1611" s="366"/>
      <c r="AM1611" s="366"/>
      <c r="AN1611" s="366"/>
      <c r="AO1611" s="366"/>
      <c r="AP1611" s="366"/>
      <c r="AQ1611" s="366"/>
      <c r="AR1611" s="366"/>
      <c r="AS1611" s="366"/>
      <c r="AT1611" s="367"/>
    </row>
    <row r="1612" spans="1:46" ht="21">
      <c r="A1612" s="617"/>
      <c r="B1612" s="618"/>
      <c r="C1612" s="621"/>
      <c r="D1612" s="621"/>
      <c r="E1612" s="623"/>
      <c r="F1612" s="621"/>
      <c r="G1612" s="620"/>
      <c r="H1612" s="621"/>
      <c r="I1612" s="621"/>
      <c r="J1612" s="625"/>
      <c r="K1612" s="365"/>
      <c r="L1612" s="366"/>
      <c r="M1612" s="366"/>
      <c r="N1612" s="366"/>
      <c r="O1612" s="366"/>
      <c r="P1612" s="366"/>
      <c r="Q1612" s="366"/>
      <c r="R1612" s="366"/>
      <c r="S1612" s="366"/>
      <c r="T1612" s="366"/>
      <c r="U1612" s="366"/>
      <c r="V1612" s="366"/>
      <c r="W1612" s="366"/>
      <c r="X1612" s="366"/>
      <c r="Y1612" s="366"/>
      <c r="Z1612" s="366"/>
      <c r="AA1612" s="366"/>
      <c r="AB1612" s="366"/>
      <c r="AC1612" s="366"/>
      <c r="AD1612" s="366"/>
      <c r="AE1612" s="366"/>
      <c r="AF1612" s="366"/>
      <c r="AG1612" s="366"/>
      <c r="AH1612" s="366"/>
      <c r="AI1612" s="366"/>
      <c r="AJ1612" s="366"/>
      <c r="AK1612" s="366"/>
      <c r="AL1612" s="366"/>
      <c r="AM1612" s="366"/>
      <c r="AN1612" s="366"/>
      <c r="AO1612" s="366"/>
      <c r="AP1612" s="366"/>
      <c r="AQ1612" s="366"/>
      <c r="AR1612" s="366"/>
      <c r="AS1612" s="366"/>
      <c r="AT1612" s="367"/>
    </row>
    <row r="1613" spans="1:46" ht="21">
      <c r="A1613" s="615"/>
      <c r="B1613" s="616"/>
      <c r="C1613" s="619"/>
      <c r="D1613" s="620"/>
      <c r="E1613" s="622"/>
      <c r="F1613" s="620"/>
      <c r="G1613" s="619"/>
      <c r="H1613" s="620"/>
      <c r="I1613" s="620"/>
      <c r="J1613" s="624"/>
      <c r="K1613" s="365"/>
      <c r="L1613" s="366"/>
      <c r="M1613" s="366"/>
      <c r="N1613" s="366"/>
      <c r="O1613" s="366"/>
      <c r="P1613" s="366"/>
      <c r="Q1613" s="366"/>
      <c r="R1613" s="366"/>
      <c r="S1613" s="366"/>
      <c r="T1613" s="366"/>
      <c r="U1613" s="366"/>
      <c r="V1613" s="366"/>
      <c r="W1613" s="366"/>
      <c r="X1613" s="366"/>
      <c r="Y1613" s="366"/>
      <c r="Z1613" s="366"/>
      <c r="AA1613" s="366"/>
      <c r="AB1613" s="366"/>
      <c r="AC1613" s="366"/>
      <c r="AD1613" s="366"/>
      <c r="AE1613" s="366"/>
      <c r="AF1613" s="366"/>
      <c r="AG1613" s="366"/>
      <c r="AH1613" s="366"/>
      <c r="AI1613" s="366"/>
      <c r="AJ1613" s="366"/>
      <c r="AK1613" s="366"/>
      <c r="AL1613" s="366"/>
      <c r="AM1613" s="366"/>
      <c r="AN1613" s="366"/>
      <c r="AO1613" s="366"/>
      <c r="AP1613" s="366"/>
      <c r="AQ1613" s="366"/>
      <c r="AR1613" s="366"/>
      <c r="AS1613" s="366"/>
      <c r="AT1613" s="367"/>
    </row>
    <row r="1614" spans="1:46" ht="21">
      <c r="A1614" s="617"/>
      <c r="B1614" s="618"/>
      <c r="C1614" s="620"/>
      <c r="D1614" s="621"/>
      <c r="E1614" s="623"/>
      <c r="F1614" s="621"/>
      <c r="G1614" s="620"/>
      <c r="H1614" s="621"/>
      <c r="I1614" s="621"/>
      <c r="J1614" s="625"/>
      <c r="K1614" s="365"/>
      <c r="L1614" s="366"/>
      <c r="M1614" s="366"/>
      <c r="N1614" s="366"/>
      <c r="O1614" s="366"/>
      <c r="P1614" s="366"/>
      <c r="Q1614" s="366"/>
      <c r="R1614" s="366"/>
      <c r="S1614" s="366"/>
      <c r="T1614" s="366"/>
      <c r="U1614" s="366"/>
      <c r="V1614" s="366"/>
      <c r="W1614" s="366"/>
      <c r="X1614" s="366"/>
      <c r="Y1614" s="366"/>
      <c r="Z1614" s="366"/>
      <c r="AA1614" s="366"/>
      <c r="AB1614" s="366"/>
      <c r="AC1614" s="366"/>
      <c r="AD1614" s="366"/>
      <c r="AE1614" s="366"/>
      <c r="AF1614" s="366"/>
      <c r="AG1614" s="366"/>
      <c r="AH1614" s="366"/>
      <c r="AI1614" s="366"/>
      <c r="AJ1614" s="366"/>
      <c r="AK1614" s="366"/>
      <c r="AL1614" s="366"/>
      <c r="AM1614" s="366"/>
      <c r="AN1614" s="366"/>
      <c r="AO1614" s="366"/>
      <c r="AP1614" s="366"/>
      <c r="AQ1614" s="366"/>
      <c r="AR1614" s="366"/>
      <c r="AS1614" s="366"/>
      <c r="AT1614" s="367"/>
    </row>
    <row r="1615" spans="1:46" ht="21">
      <c r="A1615" s="615"/>
      <c r="B1615" s="616"/>
      <c r="C1615" s="619"/>
      <c r="D1615" s="620"/>
      <c r="E1615" s="622"/>
      <c r="F1615" s="620"/>
      <c r="G1615" s="619"/>
      <c r="H1615" s="620"/>
      <c r="I1615" s="620"/>
      <c r="J1615" s="624"/>
      <c r="K1615" s="365"/>
      <c r="L1615" s="366"/>
      <c r="M1615" s="366"/>
      <c r="N1615" s="366"/>
      <c r="O1615" s="366"/>
      <c r="P1615" s="366"/>
      <c r="Q1615" s="366"/>
      <c r="R1615" s="366"/>
      <c r="S1615" s="366"/>
      <c r="T1615" s="366"/>
      <c r="U1615" s="366"/>
      <c r="V1615" s="366"/>
      <c r="W1615" s="366"/>
      <c r="X1615" s="366"/>
      <c r="Y1615" s="366"/>
      <c r="Z1615" s="366"/>
      <c r="AA1615" s="366"/>
      <c r="AB1615" s="366"/>
      <c r="AC1615" s="366"/>
      <c r="AD1615" s="366"/>
      <c r="AE1615" s="366"/>
      <c r="AF1615" s="366"/>
      <c r="AG1615" s="366"/>
      <c r="AH1615" s="366"/>
      <c r="AI1615" s="366"/>
      <c r="AJ1615" s="366"/>
      <c r="AK1615" s="366"/>
      <c r="AL1615" s="366"/>
      <c r="AM1615" s="366"/>
      <c r="AN1615" s="366"/>
      <c r="AO1615" s="366"/>
      <c r="AP1615" s="366"/>
      <c r="AQ1615" s="366"/>
      <c r="AR1615" s="366"/>
      <c r="AS1615" s="366"/>
      <c r="AT1615" s="367"/>
    </row>
    <row r="1616" spans="1:46" ht="21">
      <c r="A1616" s="617"/>
      <c r="B1616" s="618"/>
      <c r="C1616" s="620"/>
      <c r="D1616" s="621"/>
      <c r="E1616" s="623"/>
      <c r="F1616" s="621"/>
      <c r="G1616" s="620"/>
      <c r="H1616" s="621"/>
      <c r="I1616" s="621"/>
      <c r="J1616" s="625"/>
      <c r="K1616" s="365"/>
      <c r="L1616" s="366"/>
      <c r="M1616" s="366"/>
      <c r="N1616" s="366"/>
      <c r="O1616" s="366"/>
      <c r="P1616" s="366"/>
      <c r="Q1616" s="366"/>
      <c r="R1616" s="366"/>
      <c r="S1616" s="366"/>
      <c r="T1616" s="366"/>
      <c r="U1616" s="366"/>
      <c r="V1616" s="366"/>
      <c r="W1616" s="366"/>
      <c r="X1616" s="366"/>
      <c r="Y1616" s="366"/>
      <c r="Z1616" s="366"/>
      <c r="AA1616" s="366"/>
      <c r="AB1616" s="366"/>
      <c r="AC1616" s="366"/>
      <c r="AD1616" s="366"/>
      <c r="AE1616" s="366"/>
      <c r="AF1616" s="366"/>
      <c r="AG1616" s="366"/>
      <c r="AH1616" s="366"/>
      <c r="AI1616" s="366"/>
      <c r="AJ1616" s="366"/>
      <c r="AK1616" s="366"/>
      <c r="AL1616" s="366"/>
      <c r="AM1616" s="366"/>
      <c r="AN1616" s="366"/>
      <c r="AO1616" s="366"/>
      <c r="AP1616" s="366"/>
      <c r="AQ1616" s="366"/>
      <c r="AR1616" s="366"/>
      <c r="AS1616" s="366"/>
      <c r="AT1616" s="367"/>
    </row>
    <row r="1617" spans="1:46" ht="21">
      <c r="A1617" s="283"/>
      <c r="B1617" s="225"/>
      <c r="C1617" s="225"/>
      <c r="D1617" s="225"/>
      <c r="E1617" s="226" t="s">
        <v>121</v>
      </c>
      <c r="F1617" s="227">
        <v>2</v>
      </c>
      <c r="G1617" s="228" t="s">
        <v>122</v>
      </c>
      <c r="H1617" s="229"/>
      <c r="I1617" s="230" t="s">
        <v>64</v>
      </c>
      <c r="J1617" s="231">
        <f t="shared" ref="J1617" si="101">ROUND(SUM(J1607:J1614),F1617)</f>
        <v>1</v>
      </c>
      <c r="K1617" s="368"/>
      <c r="L1617" s="369"/>
      <c r="M1617" s="369"/>
      <c r="N1617" s="369"/>
      <c r="O1617" s="369"/>
      <c r="P1617" s="369"/>
      <c r="Q1617" s="366"/>
      <c r="R1617" s="366"/>
      <c r="S1617" s="366"/>
      <c r="T1617" s="366"/>
      <c r="U1617" s="366"/>
      <c r="V1617" s="366"/>
      <c r="W1617" s="366"/>
      <c r="X1617" s="366"/>
      <c r="Y1617" s="366"/>
      <c r="Z1617" s="366"/>
      <c r="AA1617" s="366"/>
      <c r="AB1617" s="366"/>
      <c r="AC1617" s="366"/>
      <c r="AD1617" s="366"/>
      <c r="AE1617" s="366"/>
      <c r="AF1617" s="366"/>
      <c r="AG1617" s="366"/>
      <c r="AH1617" s="366"/>
      <c r="AI1617" s="366"/>
      <c r="AJ1617" s="366"/>
      <c r="AK1617" s="366"/>
      <c r="AL1617" s="366"/>
      <c r="AM1617" s="366"/>
      <c r="AN1617" s="366"/>
      <c r="AO1617" s="366"/>
      <c r="AP1617" s="366"/>
      <c r="AQ1617" s="366"/>
      <c r="AR1617" s="366"/>
      <c r="AS1617" s="366"/>
      <c r="AT1617" s="367"/>
    </row>
    <row r="1618" spans="1:46" ht="21">
      <c r="A1618" s="284"/>
      <c r="B1618" s="233"/>
      <c r="C1618" s="233"/>
      <c r="D1618" s="233"/>
      <c r="E1618" s="233"/>
      <c r="F1618" s="233"/>
      <c r="G1618" s="233"/>
      <c r="H1618" s="233"/>
      <c r="I1618" s="234"/>
      <c r="J1618" s="233"/>
      <c r="K1618" s="370"/>
      <c r="L1618" s="371"/>
      <c r="M1618" s="371"/>
      <c r="N1618" s="371"/>
      <c r="O1618" s="371"/>
      <c r="P1618" s="371"/>
      <c r="Q1618" s="372"/>
      <c r="R1618" s="372"/>
      <c r="S1618" s="372"/>
      <c r="T1618" s="372"/>
      <c r="U1618" s="372"/>
      <c r="V1618" s="372"/>
      <c r="W1618" s="372"/>
      <c r="X1618" s="372"/>
      <c r="Y1618" s="372"/>
      <c r="Z1618" s="372"/>
      <c r="AA1618" s="372"/>
      <c r="AB1618" s="372"/>
      <c r="AC1618" s="372"/>
      <c r="AD1618" s="372"/>
      <c r="AE1618" s="372"/>
      <c r="AF1618" s="372"/>
      <c r="AG1618" s="372"/>
      <c r="AH1618" s="372"/>
      <c r="AI1618" s="372"/>
      <c r="AJ1618" s="372"/>
      <c r="AK1618" s="372"/>
      <c r="AL1618" s="372"/>
      <c r="AM1618" s="372"/>
      <c r="AN1618" s="372"/>
      <c r="AO1618" s="372"/>
      <c r="AP1618" s="372"/>
      <c r="AQ1618" s="372"/>
      <c r="AR1618" s="372"/>
      <c r="AS1618" s="372"/>
      <c r="AT1618" s="373"/>
    </row>
    <row r="1619" spans="1:46" ht="21">
      <c r="A1619" s="603"/>
      <c r="B1619" s="604"/>
      <c r="C1619" s="604"/>
      <c r="D1619" s="604"/>
      <c r="E1619" s="604"/>
      <c r="F1619" s="604"/>
      <c r="G1619" s="604"/>
      <c r="H1619" s="604"/>
      <c r="I1619" s="604"/>
      <c r="J1619" s="235"/>
      <c r="K1619" s="370"/>
      <c r="L1619" s="371"/>
      <c r="M1619" s="371"/>
      <c r="N1619" s="371"/>
      <c r="O1619" s="371"/>
      <c r="P1619" s="371"/>
      <c r="Q1619" s="372"/>
      <c r="R1619" s="372"/>
      <c r="S1619" s="372"/>
      <c r="T1619" s="372"/>
      <c r="U1619" s="372"/>
      <c r="V1619" s="372"/>
      <c r="W1619" s="372"/>
      <c r="X1619" s="372"/>
      <c r="Y1619" s="372"/>
      <c r="Z1619" s="372"/>
      <c r="AA1619" s="372"/>
      <c r="AB1619" s="372"/>
      <c r="AC1619" s="372"/>
      <c r="AD1619" s="372"/>
      <c r="AE1619" s="372"/>
      <c r="AF1619" s="372"/>
      <c r="AG1619" s="372"/>
      <c r="AH1619" s="372"/>
      <c r="AI1619" s="372"/>
      <c r="AJ1619" s="372"/>
      <c r="AK1619" s="372"/>
      <c r="AL1619" s="372"/>
      <c r="AM1619" s="372"/>
      <c r="AN1619" s="372"/>
      <c r="AO1619" s="372"/>
      <c r="AP1619" s="372"/>
      <c r="AQ1619" s="372"/>
      <c r="AR1619" s="372"/>
      <c r="AS1619" s="372"/>
      <c r="AT1619" s="373"/>
    </row>
    <row r="1620" spans="1:46" ht="42">
      <c r="A1620" s="285" t="s">
        <v>123</v>
      </c>
      <c r="B1620" s="605"/>
      <c r="C1620" s="605"/>
      <c r="D1620" s="605"/>
      <c r="E1620" s="605"/>
      <c r="F1620" s="605"/>
      <c r="G1620" s="605"/>
      <c r="H1620" s="605"/>
      <c r="I1620" s="605"/>
      <c r="J1620" s="605"/>
      <c r="K1620" s="605"/>
      <c r="L1620" s="605"/>
      <c r="M1620" s="605"/>
      <c r="N1620" s="605"/>
      <c r="O1620" s="605"/>
      <c r="P1620" s="605"/>
      <c r="Q1620" s="605"/>
      <c r="R1620" s="605"/>
      <c r="S1620" s="605"/>
      <c r="T1620" s="605"/>
      <c r="U1620" s="605"/>
      <c r="V1620" s="605"/>
      <c r="W1620" s="605"/>
      <c r="X1620" s="605"/>
      <c r="Y1620" s="605"/>
      <c r="Z1620" s="605"/>
      <c r="AA1620" s="605"/>
      <c r="AB1620" s="605"/>
      <c r="AC1620" s="605"/>
      <c r="AD1620" s="605"/>
      <c r="AE1620" s="605"/>
      <c r="AF1620" s="605"/>
      <c r="AG1620" s="605"/>
      <c r="AH1620" s="605"/>
      <c r="AI1620" s="605"/>
      <c r="AJ1620" s="605"/>
      <c r="AK1620" s="605"/>
      <c r="AL1620" s="605"/>
      <c r="AM1620" s="605"/>
      <c r="AN1620" s="605"/>
      <c r="AO1620" s="605"/>
      <c r="AP1620" s="605"/>
      <c r="AQ1620" s="605"/>
      <c r="AR1620" s="605"/>
      <c r="AS1620" s="605"/>
      <c r="AT1620" s="237"/>
    </row>
    <row r="1621" spans="1:46" ht="21">
      <c r="A1621" s="286"/>
      <c r="B1621" s="606"/>
      <c r="C1621" s="606"/>
      <c r="D1621" s="606"/>
      <c r="E1621" s="606"/>
      <c r="F1621" s="606"/>
      <c r="G1621" s="606"/>
      <c r="H1621" s="606"/>
      <c r="I1621" s="606"/>
      <c r="J1621" s="606"/>
      <c r="K1621" s="606"/>
      <c r="L1621" s="606"/>
      <c r="M1621" s="606"/>
      <c r="N1621" s="606"/>
      <c r="O1621" s="606"/>
      <c r="P1621" s="606"/>
      <c r="Q1621" s="606"/>
      <c r="R1621" s="606"/>
      <c r="S1621" s="606"/>
      <c r="T1621" s="606"/>
      <c r="U1621" s="606"/>
      <c r="V1621" s="606"/>
      <c r="W1621" s="606"/>
      <c r="X1621" s="606"/>
      <c r="Y1621" s="606"/>
      <c r="Z1621" s="606"/>
      <c r="AA1621" s="606"/>
      <c r="AB1621" s="606"/>
      <c r="AC1621" s="606"/>
      <c r="AD1621" s="606"/>
      <c r="AE1621" s="606"/>
      <c r="AF1621" s="606"/>
      <c r="AG1621" s="606"/>
      <c r="AH1621" s="606"/>
      <c r="AI1621" s="606"/>
      <c r="AJ1621" s="606"/>
      <c r="AK1621" s="606"/>
      <c r="AL1621" s="606"/>
      <c r="AM1621" s="606"/>
      <c r="AN1621" s="606"/>
      <c r="AO1621" s="606"/>
      <c r="AP1621" s="606"/>
      <c r="AQ1621" s="606"/>
      <c r="AR1621" s="606"/>
      <c r="AS1621" s="606"/>
      <c r="AT1621" s="239"/>
    </row>
    <row r="1622" spans="1:46" ht="21">
      <c r="A1622" s="287"/>
      <c r="B1622" s="607"/>
      <c r="C1622" s="607"/>
      <c r="D1622" s="607"/>
      <c r="E1622" s="607"/>
      <c r="F1622" s="607"/>
      <c r="G1622" s="607"/>
      <c r="H1622" s="607"/>
      <c r="I1622" s="607"/>
      <c r="J1622" s="607"/>
      <c r="K1622" s="607"/>
      <c r="L1622" s="607"/>
      <c r="M1622" s="607"/>
      <c r="N1622" s="607"/>
      <c r="O1622" s="607"/>
      <c r="P1622" s="607"/>
      <c r="Q1622" s="607"/>
      <c r="R1622" s="607"/>
      <c r="S1622" s="607"/>
      <c r="T1622" s="607"/>
      <c r="U1622" s="607"/>
      <c r="V1622" s="607"/>
      <c r="W1622" s="607"/>
      <c r="X1622" s="607"/>
      <c r="Y1622" s="607"/>
      <c r="Z1622" s="607"/>
      <c r="AA1622" s="607"/>
      <c r="AB1622" s="607"/>
      <c r="AC1622" s="607"/>
      <c r="AD1622" s="607"/>
      <c r="AE1622" s="241"/>
      <c r="AF1622" s="608" t="str">
        <f t="shared" ref="AF1622" si="102">"Item    " &amp; C1603 &amp; "    Página   1   de   1  "</f>
        <v xml:space="preserve">Item    11,6    Página   1   de   1  </v>
      </c>
      <c r="AG1622" s="609"/>
      <c r="AH1622" s="609"/>
      <c r="AI1622" s="609"/>
      <c r="AJ1622" s="609"/>
      <c r="AK1622" s="609"/>
      <c r="AL1622" s="609"/>
      <c r="AM1622" s="609"/>
      <c r="AN1622" s="609"/>
      <c r="AO1622" s="609"/>
      <c r="AP1622" s="609"/>
      <c r="AQ1622" s="609"/>
      <c r="AR1622" s="609"/>
      <c r="AS1622" s="609"/>
      <c r="AT1622" s="609"/>
    </row>
    <row r="1623" spans="1:46" ht="21">
      <c r="A1623" s="233"/>
      <c r="B1623" s="233"/>
      <c r="C1623" s="233"/>
      <c r="D1623" s="233"/>
      <c r="E1623" s="610" t="s">
        <v>75</v>
      </c>
      <c r="F1623" s="610"/>
      <c r="G1623" s="233"/>
      <c r="H1623" s="242"/>
      <c r="I1623" s="233"/>
      <c r="J1623" s="233"/>
      <c r="K1623" s="233"/>
      <c r="L1623" s="233"/>
      <c r="M1623" s="233"/>
      <c r="N1623" s="233"/>
      <c r="O1623" s="233"/>
      <c r="P1623" s="233"/>
      <c r="Q1623" s="233"/>
      <c r="R1623" s="233"/>
      <c r="S1623" s="233"/>
      <c r="T1623" s="233"/>
      <c r="U1623" s="233"/>
      <c r="V1623" s="233"/>
      <c r="W1623" s="233"/>
      <c r="X1623" s="233"/>
      <c r="Y1623" s="233"/>
      <c r="Z1623" s="233"/>
      <c r="AA1623" s="233"/>
      <c r="AB1623" s="233"/>
      <c r="AC1623" s="233"/>
      <c r="AD1623" s="233"/>
      <c r="AE1623" s="233"/>
      <c r="AF1623" s="233"/>
      <c r="AG1623" s="233"/>
      <c r="AH1623" s="233"/>
      <c r="AI1623" s="233"/>
      <c r="AJ1623" s="233"/>
      <c r="AK1623" s="242"/>
      <c r="AL1623" s="242"/>
      <c r="AM1623" s="242"/>
      <c r="AN1623" s="242"/>
      <c r="AO1623" s="242"/>
      <c r="AP1623" s="242"/>
      <c r="AQ1623" s="242"/>
      <c r="AR1623" s="242"/>
      <c r="AS1623" s="242"/>
      <c r="AT1623" s="242"/>
    </row>
    <row r="1624" spans="1:46" ht="21">
      <c r="A1624" s="233"/>
      <c r="B1624" s="233"/>
      <c r="C1624" s="233"/>
      <c r="D1624" s="233"/>
      <c r="E1624" s="233"/>
      <c r="F1624" s="233"/>
      <c r="G1624" s="233"/>
      <c r="H1624" s="242"/>
      <c r="I1624" s="233"/>
      <c r="J1624" s="233"/>
      <c r="K1624" s="233"/>
      <c r="L1624" s="233"/>
      <c r="M1624" s="233"/>
      <c r="N1624" s="233"/>
      <c r="O1624" s="233"/>
      <c r="P1624" s="233"/>
      <c r="Q1624" s="233"/>
      <c r="R1624" s="233"/>
      <c r="S1624" s="233"/>
      <c r="T1624" s="233"/>
      <c r="U1624" s="233"/>
      <c r="V1624" s="233"/>
      <c r="W1624" s="233"/>
      <c r="X1624" s="233"/>
      <c r="Y1624" s="233"/>
      <c r="Z1624" s="233"/>
      <c r="AA1624" s="233"/>
      <c r="AB1624" s="233"/>
      <c r="AC1624" s="233"/>
      <c r="AD1624" s="233"/>
      <c r="AE1624" s="233"/>
      <c r="AF1624" s="233"/>
      <c r="AG1624" s="233"/>
      <c r="AH1624" s="233"/>
      <c r="AI1624" s="233"/>
      <c r="AJ1624" s="233"/>
      <c r="AK1624" s="242"/>
      <c r="AL1624" s="242"/>
      <c r="AM1624" s="242"/>
      <c r="AN1624" s="242"/>
      <c r="AO1624" s="242"/>
      <c r="AP1624" s="242"/>
      <c r="AQ1624" s="242"/>
      <c r="AR1624" s="242"/>
      <c r="AS1624" s="242"/>
      <c r="AT1624" s="242"/>
    </row>
    <row r="1625" spans="1:46" ht="21">
      <c r="A1625" s="233"/>
      <c r="B1625" s="233"/>
      <c r="C1625" s="233"/>
      <c r="D1625" s="233"/>
      <c r="E1625" s="233"/>
      <c r="F1625" s="233"/>
      <c r="G1625" s="233"/>
      <c r="H1625" s="242"/>
      <c r="I1625" s="233"/>
      <c r="J1625" s="233"/>
      <c r="K1625" s="233"/>
      <c r="L1625" s="233"/>
      <c r="M1625" s="233"/>
      <c r="N1625" s="233"/>
      <c r="O1625" s="233"/>
      <c r="P1625" s="233"/>
      <c r="Q1625" s="233"/>
      <c r="R1625" s="233"/>
      <c r="S1625" s="233"/>
      <c r="T1625" s="233"/>
      <c r="U1625" s="233"/>
      <c r="V1625" s="233"/>
      <c r="W1625" s="233"/>
      <c r="X1625" s="233"/>
      <c r="Y1625" s="233"/>
      <c r="Z1625" s="233"/>
      <c r="AA1625" s="233"/>
      <c r="AB1625" s="233"/>
      <c r="AC1625" s="233"/>
      <c r="AD1625" s="233"/>
      <c r="AE1625" s="233"/>
      <c r="AF1625" s="233"/>
      <c r="AG1625" s="233"/>
      <c r="AH1625" s="233"/>
      <c r="AI1625" s="233"/>
      <c r="AJ1625" s="233"/>
      <c r="AK1625" s="242"/>
      <c r="AL1625" s="242"/>
      <c r="AM1625" s="242"/>
      <c r="AN1625" s="242"/>
      <c r="AO1625" s="242"/>
      <c r="AP1625" s="242"/>
      <c r="AQ1625" s="242"/>
      <c r="AR1625" s="242"/>
      <c r="AS1625" s="242"/>
      <c r="AT1625" s="242"/>
    </row>
    <row r="1626" spans="1:46" ht="21">
      <c r="A1626" s="244"/>
      <c r="B1626" s="244"/>
      <c r="C1626" s="245"/>
      <c r="D1626" s="246"/>
      <c r="E1626" s="247"/>
      <c r="F1626" s="248"/>
      <c r="G1626" s="248"/>
      <c r="H1626" s="249"/>
      <c r="I1626" s="248"/>
      <c r="J1626" s="244"/>
      <c r="K1626" s="244"/>
      <c r="L1626" s="244"/>
      <c r="M1626" s="244"/>
      <c r="N1626" s="244"/>
      <c r="O1626" s="244"/>
      <c r="P1626" s="244"/>
      <c r="Q1626" s="244"/>
      <c r="R1626" s="244"/>
      <c r="S1626" s="244"/>
      <c r="T1626" s="244"/>
      <c r="U1626" s="244"/>
      <c r="V1626" s="244"/>
      <c r="W1626" s="244"/>
      <c r="X1626" s="244"/>
      <c r="Y1626" s="244"/>
      <c r="Z1626" s="244"/>
      <c r="AA1626" s="244"/>
      <c r="AB1626" s="244"/>
      <c r="AC1626" s="244"/>
      <c r="AD1626" s="244"/>
      <c r="AE1626" s="244"/>
      <c r="AF1626" s="244"/>
      <c r="AG1626" s="244"/>
      <c r="AH1626" s="244"/>
      <c r="AI1626" s="244"/>
      <c r="AJ1626" s="244"/>
      <c r="AK1626" s="250"/>
      <c r="AL1626" s="250"/>
      <c r="AM1626" s="250"/>
      <c r="AN1626" s="250"/>
      <c r="AO1626" s="250"/>
      <c r="AP1626" s="250"/>
      <c r="AQ1626" s="250"/>
      <c r="AR1626" s="250"/>
      <c r="AS1626" s="250"/>
      <c r="AT1626" s="250"/>
    </row>
    <row r="1627" spans="1:46" ht="21">
      <c r="A1627" s="244"/>
      <c r="B1627" s="611"/>
      <c r="C1627" s="611"/>
      <c r="D1627" s="611"/>
      <c r="E1627" s="251"/>
      <c r="F1627" s="612" t="str">
        <f>+F1598</f>
        <v>ARQ. ANTONIO RUIZ TOVAR</v>
      </c>
      <c r="G1627" s="612"/>
      <c r="H1627" s="612"/>
      <c r="I1627" s="612"/>
      <c r="J1627" s="252"/>
      <c r="K1627" s="252"/>
      <c r="L1627" s="252"/>
      <c r="M1627" s="252"/>
      <c r="N1627" s="252"/>
      <c r="O1627" s="252"/>
      <c r="P1627" s="252"/>
      <c r="Q1627" s="252"/>
      <c r="R1627" s="252"/>
      <c r="S1627" s="252"/>
      <c r="T1627" s="252"/>
      <c r="U1627" s="252"/>
      <c r="V1627" s="252"/>
      <c r="W1627" s="252"/>
      <c r="X1627" s="252"/>
      <c r="Y1627" s="252"/>
      <c r="Z1627" s="244"/>
      <c r="AA1627" s="244"/>
      <c r="AB1627" s="244"/>
      <c r="AC1627" s="244"/>
      <c r="AD1627" s="244"/>
      <c r="AE1627" s="244"/>
      <c r="AF1627" s="244"/>
      <c r="AG1627" s="244"/>
      <c r="AH1627" s="244"/>
      <c r="AI1627" s="244"/>
      <c r="AJ1627" s="244"/>
      <c r="AK1627" s="244"/>
      <c r="AL1627" s="244"/>
      <c r="AM1627" s="244"/>
      <c r="AN1627" s="244"/>
      <c r="AO1627" s="244"/>
      <c r="AP1627" s="244"/>
      <c r="AQ1627" s="244"/>
      <c r="AR1627" s="244"/>
      <c r="AS1627" s="244"/>
      <c r="AT1627" s="244"/>
    </row>
    <row r="1628" spans="1:46" ht="21.6" thickBot="1">
      <c r="A1628" s="288"/>
      <c r="B1628" s="613"/>
      <c r="C1628" s="613"/>
      <c r="D1628" s="613"/>
      <c r="E1628" s="613"/>
      <c r="F1628" s="614" t="str">
        <f>+F1599</f>
        <v>PROFESIONAL UNIVERSITARIO</v>
      </c>
      <c r="G1628" s="614"/>
      <c r="H1628" s="614"/>
      <c r="I1628" s="614"/>
      <c r="J1628" s="289"/>
      <c r="K1628" s="289"/>
      <c r="L1628" s="289"/>
      <c r="M1628" s="289"/>
      <c r="N1628" s="289"/>
      <c r="O1628" s="289"/>
      <c r="P1628" s="289"/>
      <c r="Q1628" s="289"/>
      <c r="R1628" s="289"/>
      <c r="S1628" s="289"/>
      <c r="T1628" s="289"/>
      <c r="U1628" s="289"/>
      <c r="V1628" s="289"/>
      <c r="W1628" s="289"/>
      <c r="X1628" s="289"/>
      <c r="Y1628" s="289"/>
      <c r="Z1628" s="288"/>
      <c r="AA1628" s="288"/>
      <c r="AB1628" s="288"/>
      <c r="AC1628" s="288"/>
      <c r="AD1628" s="288"/>
      <c r="AE1628" s="288"/>
      <c r="AF1628" s="288"/>
      <c r="AG1628" s="288"/>
      <c r="AH1628" s="288"/>
      <c r="AI1628" s="288"/>
      <c r="AJ1628" s="288"/>
      <c r="AK1628" s="288"/>
      <c r="AL1628" s="288"/>
      <c r="AM1628" s="288"/>
      <c r="AN1628" s="288"/>
      <c r="AO1628" s="288"/>
      <c r="AP1628" s="288"/>
      <c r="AQ1628" s="288"/>
      <c r="AR1628" s="288"/>
      <c r="AS1628" s="288"/>
      <c r="AT1628" s="288"/>
    </row>
    <row r="1629" spans="1:46" ht="15" thickTop="1"/>
  </sheetData>
  <mergeCells count="4412">
    <mergeCell ref="G696:G697"/>
    <mergeCell ref="H696:H697"/>
    <mergeCell ref="I696:I697"/>
    <mergeCell ref="J696:J697"/>
    <mergeCell ref="A698:B699"/>
    <mergeCell ref="C698:C699"/>
    <mergeCell ref="D698:D699"/>
    <mergeCell ref="E698:E699"/>
    <mergeCell ref="F698:F699"/>
    <mergeCell ref="G698:G699"/>
    <mergeCell ref="H698:H699"/>
    <mergeCell ref="I698:I699"/>
    <mergeCell ref="J698:J699"/>
    <mergeCell ref="A700:B701"/>
    <mergeCell ref="C700:C701"/>
    <mergeCell ref="D700:D701"/>
    <mergeCell ref="E700:E701"/>
    <mergeCell ref="F700:F701"/>
    <mergeCell ref="G700:G701"/>
    <mergeCell ref="H700:H701"/>
    <mergeCell ref="I700:I701"/>
    <mergeCell ref="J700:J701"/>
    <mergeCell ref="A696:B697"/>
    <mergeCell ref="C696:C697"/>
    <mergeCell ref="D696:D697"/>
    <mergeCell ref="E696:E697"/>
    <mergeCell ref="F696:F697"/>
    <mergeCell ref="E664:E665"/>
    <mergeCell ref="F664:F665"/>
    <mergeCell ref="G664:G665"/>
    <mergeCell ref="H664:H665"/>
    <mergeCell ref="I664:I665"/>
    <mergeCell ref="J664:J665"/>
    <mergeCell ref="A660:B661"/>
    <mergeCell ref="C660:C661"/>
    <mergeCell ref="D660:D661"/>
    <mergeCell ref="E660:E661"/>
    <mergeCell ref="F660:F661"/>
    <mergeCell ref="G660:G661"/>
    <mergeCell ref="H660:H661"/>
    <mergeCell ref="I660:I661"/>
    <mergeCell ref="J660:J661"/>
    <mergeCell ref="A662:B663"/>
    <mergeCell ref="C662:C663"/>
    <mergeCell ref="D662:D663"/>
    <mergeCell ref="E662:E663"/>
    <mergeCell ref="F662:F663"/>
    <mergeCell ref="G662:G663"/>
    <mergeCell ref="H662:H663"/>
    <mergeCell ref="I662:I663"/>
    <mergeCell ref="J662:J663"/>
    <mergeCell ref="A627:B628"/>
    <mergeCell ref="C627:C628"/>
    <mergeCell ref="D627:D628"/>
    <mergeCell ref="E627:E628"/>
    <mergeCell ref="F627:F628"/>
    <mergeCell ref="G627:G628"/>
    <mergeCell ref="H627:H628"/>
    <mergeCell ref="I627:I628"/>
    <mergeCell ref="J627:J628"/>
    <mergeCell ref="A654:B655"/>
    <mergeCell ref="C654:C655"/>
    <mergeCell ref="D654:D655"/>
    <mergeCell ref="E654:E655"/>
    <mergeCell ref="F654:F655"/>
    <mergeCell ref="G654:G655"/>
    <mergeCell ref="H654:H655"/>
    <mergeCell ref="I654:I655"/>
    <mergeCell ref="J654:J655"/>
    <mergeCell ref="A646:B647"/>
    <mergeCell ref="C646:F646"/>
    <mergeCell ref="G646:G647"/>
    <mergeCell ref="H646:H647"/>
    <mergeCell ref="I646:I647"/>
    <mergeCell ref="J646:J647"/>
    <mergeCell ref="A631:I631"/>
    <mergeCell ref="B632:AS632"/>
    <mergeCell ref="B633:AS633"/>
    <mergeCell ref="B634:AD634"/>
    <mergeCell ref="AF634:AT634"/>
    <mergeCell ref="E635:F635"/>
    <mergeCell ref="B639:D639"/>
    <mergeCell ref="F639:I639"/>
    <mergeCell ref="E621:E622"/>
    <mergeCell ref="F621:F622"/>
    <mergeCell ref="G621:G622"/>
    <mergeCell ref="H621:H622"/>
    <mergeCell ref="I621:I622"/>
    <mergeCell ref="J621:J622"/>
    <mergeCell ref="A623:B624"/>
    <mergeCell ref="C623:C624"/>
    <mergeCell ref="D623:D624"/>
    <mergeCell ref="E623:E624"/>
    <mergeCell ref="F623:F624"/>
    <mergeCell ref="G623:G624"/>
    <mergeCell ref="H623:H624"/>
    <mergeCell ref="I623:I624"/>
    <mergeCell ref="J623:J624"/>
    <mergeCell ref="A625:B626"/>
    <mergeCell ref="C625:C626"/>
    <mergeCell ref="D625:D626"/>
    <mergeCell ref="E625:E626"/>
    <mergeCell ref="F625:F626"/>
    <mergeCell ref="G625:G626"/>
    <mergeCell ref="H625:H626"/>
    <mergeCell ref="I625:I626"/>
    <mergeCell ref="J625:J626"/>
    <mergeCell ref="A1116:I1116"/>
    <mergeCell ref="B1117:AS1117"/>
    <mergeCell ref="B1118:AS1118"/>
    <mergeCell ref="B1119:AD1119"/>
    <mergeCell ref="AF1119:AT1119"/>
    <mergeCell ref="E1120:F1120"/>
    <mergeCell ref="B1124:D1124"/>
    <mergeCell ref="F1124:I1124"/>
    <mergeCell ref="B1125:E1125"/>
    <mergeCell ref="F1125:I1125"/>
    <mergeCell ref="A1110:B1111"/>
    <mergeCell ref="C1110:C1111"/>
    <mergeCell ref="D1110:D1111"/>
    <mergeCell ref="E1110:E1111"/>
    <mergeCell ref="F1110:F1111"/>
    <mergeCell ref="G1110:G1111"/>
    <mergeCell ref="H1110:H1111"/>
    <mergeCell ref="I1110:I1111"/>
    <mergeCell ref="J1110:J1111"/>
    <mergeCell ref="A1112:B1113"/>
    <mergeCell ref="C1112:C1113"/>
    <mergeCell ref="D1112:D1113"/>
    <mergeCell ref="E1112:E1113"/>
    <mergeCell ref="F1112:F1113"/>
    <mergeCell ref="G1112:G1113"/>
    <mergeCell ref="H1112:H1113"/>
    <mergeCell ref="I1112:I1113"/>
    <mergeCell ref="J1112:J1113"/>
    <mergeCell ref="A1106:B1107"/>
    <mergeCell ref="C1106:C1107"/>
    <mergeCell ref="D1106:D1107"/>
    <mergeCell ref="E1106:E1107"/>
    <mergeCell ref="F1106:F1107"/>
    <mergeCell ref="G1106:G1107"/>
    <mergeCell ref="H1106:H1107"/>
    <mergeCell ref="I1106:I1107"/>
    <mergeCell ref="J1106:J1107"/>
    <mergeCell ref="A1108:B1109"/>
    <mergeCell ref="C1108:C1109"/>
    <mergeCell ref="D1108:D1109"/>
    <mergeCell ref="E1108:E1109"/>
    <mergeCell ref="F1108:F1109"/>
    <mergeCell ref="G1108:G1109"/>
    <mergeCell ref="H1108:H1109"/>
    <mergeCell ref="I1108:I1109"/>
    <mergeCell ref="J1108:J1109"/>
    <mergeCell ref="K1101:O1101"/>
    <mergeCell ref="P1101:U1101"/>
    <mergeCell ref="V1101:Z1101"/>
    <mergeCell ref="AA1101:AF1101"/>
    <mergeCell ref="AG1101:AM1101"/>
    <mergeCell ref="AN1101:AT1101"/>
    <mergeCell ref="A1102:B1103"/>
    <mergeCell ref="C1102:F1102"/>
    <mergeCell ref="G1102:G1103"/>
    <mergeCell ref="H1102:H1103"/>
    <mergeCell ref="I1102:I1103"/>
    <mergeCell ref="J1102:J1103"/>
    <mergeCell ref="K1102:AT1103"/>
    <mergeCell ref="A1104:B1105"/>
    <mergeCell ref="C1104:C1105"/>
    <mergeCell ref="D1104:D1105"/>
    <mergeCell ref="E1104:E1105"/>
    <mergeCell ref="F1104:F1105"/>
    <mergeCell ref="G1104:G1105"/>
    <mergeCell ref="H1104:H1105"/>
    <mergeCell ref="I1104:I1105"/>
    <mergeCell ref="J1104:J1105"/>
    <mergeCell ref="A1087:I1087"/>
    <mergeCell ref="B1088:AS1088"/>
    <mergeCell ref="B1089:AS1089"/>
    <mergeCell ref="B1090:AD1090"/>
    <mergeCell ref="AF1090:AT1090"/>
    <mergeCell ref="E1091:F1091"/>
    <mergeCell ref="B1095:D1095"/>
    <mergeCell ref="F1095:I1095"/>
    <mergeCell ref="B1096:E1096"/>
    <mergeCell ref="F1096:I1096"/>
    <mergeCell ref="A1099:B1099"/>
    <mergeCell ref="C1099:AF1099"/>
    <mergeCell ref="AG1099:AM1099"/>
    <mergeCell ref="AN1099:AT1099"/>
    <mergeCell ref="A1100:B1100"/>
    <mergeCell ref="D1100:AF1100"/>
    <mergeCell ref="AG1100:AM1100"/>
    <mergeCell ref="AN1100:AT1100"/>
    <mergeCell ref="A1081:B1082"/>
    <mergeCell ref="C1081:C1082"/>
    <mergeCell ref="D1081:D1082"/>
    <mergeCell ref="E1081:E1082"/>
    <mergeCell ref="F1081:F1082"/>
    <mergeCell ref="G1081:G1082"/>
    <mergeCell ref="H1081:H1082"/>
    <mergeCell ref="I1081:I1082"/>
    <mergeCell ref="J1081:J1082"/>
    <mergeCell ref="A1083:B1084"/>
    <mergeCell ref="C1083:C1084"/>
    <mergeCell ref="D1083:D1084"/>
    <mergeCell ref="E1083:E1084"/>
    <mergeCell ref="F1083:F1084"/>
    <mergeCell ref="G1083:G1084"/>
    <mergeCell ref="H1083:H1084"/>
    <mergeCell ref="I1083:I1084"/>
    <mergeCell ref="J1083:J1084"/>
    <mergeCell ref="A1077:B1078"/>
    <mergeCell ref="C1077:C1078"/>
    <mergeCell ref="D1077:D1078"/>
    <mergeCell ref="E1077:E1078"/>
    <mergeCell ref="F1077:F1078"/>
    <mergeCell ref="G1077:G1078"/>
    <mergeCell ref="H1077:H1078"/>
    <mergeCell ref="I1077:I1078"/>
    <mergeCell ref="J1077:J1078"/>
    <mergeCell ref="A1079:B1080"/>
    <mergeCell ref="C1079:C1080"/>
    <mergeCell ref="D1079:D1080"/>
    <mergeCell ref="E1079:E1080"/>
    <mergeCell ref="F1079:F1080"/>
    <mergeCell ref="G1079:G1080"/>
    <mergeCell ref="H1079:H1080"/>
    <mergeCell ref="I1079:I1080"/>
    <mergeCell ref="J1079:J1080"/>
    <mergeCell ref="K1072:O1072"/>
    <mergeCell ref="P1072:U1072"/>
    <mergeCell ref="V1072:Z1072"/>
    <mergeCell ref="AA1072:AF1072"/>
    <mergeCell ref="AG1072:AM1072"/>
    <mergeCell ref="AN1072:AT1072"/>
    <mergeCell ref="A1073:B1074"/>
    <mergeCell ref="C1073:F1073"/>
    <mergeCell ref="G1073:G1074"/>
    <mergeCell ref="H1073:H1074"/>
    <mergeCell ref="I1073:I1074"/>
    <mergeCell ref="J1073:J1074"/>
    <mergeCell ref="K1073:AT1074"/>
    <mergeCell ref="A1075:B1076"/>
    <mergeCell ref="C1075:C1076"/>
    <mergeCell ref="D1075:D1076"/>
    <mergeCell ref="E1075:E1076"/>
    <mergeCell ref="F1075:F1076"/>
    <mergeCell ref="G1075:G1076"/>
    <mergeCell ref="H1075:H1076"/>
    <mergeCell ref="I1075:I1076"/>
    <mergeCell ref="J1075:J1076"/>
    <mergeCell ref="A1070:B1070"/>
    <mergeCell ref="C1070:AF1070"/>
    <mergeCell ref="AG1070:AM1070"/>
    <mergeCell ref="AN1070:AT1070"/>
    <mergeCell ref="A1071:B1071"/>
    <mergeCell ref="D1071:AF1071"/>
    <mergeCell ref="AG1071:AM1071"/>
    <mergeCell ref="AN1071:AT1071"/>
    <mergeCell ref="A884:I884"/>
    <mergeCell ref="B885:AS885"/>
    <mergeCell ref="B886:AS886"/>
    <mergeCell ref="B887:AD887"/>
    <mergeCell ref="AF887:AT887"/>
    <mergeCell ref="E888:F888"/>
    <mergeCell ref="A592:B593"/>
    <mergeCell ref="C592:C593"/>
    <mergeCell ref="D592:D593"/>
    <mergeCell ref="E592:E593"/>
    <mergeCell ref="F592:F593"/>
    <mergeCell ref="G592:G593"/>
    <mergeCell ref="H592:H593"/>
    <mergeCell ref="I592:I593"/>
    <mergeCell ref="J592:J593"/>
    <mergeCell ref="B892:D892"/>
    <mergeCell ref="F892:I892"/>
    <mergeCell ref="B893:E893"/>
    <mergeCell ref="F893:I893"/>
    <mergeCell ref="A880:B881"/>
    <mergeCell ref="C880:C881"/>
    <mergeCell ref="D880:D881"/>
    <mergeCell ref="E880:E881"/>
    <mergeCell ref="F880:F881"/>
    <mergeCell ref="A588:B589"/>
    <mergeCell ref="C588:C589"/>
    <mergeCell ref="D588:D589"/>
    <mergeCell ref="E588:E589"/>
    <mergeCell ref="F588:F589"/>
    <mergeCell ref="G588:G589"/>
    <mergeCell ref="H588:H589"/>
    <mergeCell ref="I588:I589"/>
    <mergeCell ref="J588:J589"/>
    <mergeCell ref="A590:B591"/>
    <mergeCell ref="C590:C591"/>
    <mergeCell ref="D590:D591"/>
    <mergeCell ref="E590:E591"/>
    <mergeCell ref="F590:F591"/>
    <mergeCell ref="G590:G591"/>
    <mergeCell ref="H590:H591"/>
    <mergeCell ref="I590:I591"/>
    <mergeCell ref="J590:J591"/>
    <mergeCell ref="G582:G583"/>
    <mergeCell ref="H582:H583"/>
    <mergeCell ref="I582:I583"/>
    <mergeCell ref="J582:J583"/>
    <mergeCell ref="A584:B585"/>
    <mergeCell ref="C584:C585"/>
    <mergeCell ref="D584:D585"/>
    <mergeCell ref="E584:E585"/>
    <mergeCell ref="F584:F585"/>
    <mergeCell ref="G584:G585"/>
    <mergeCell ref="H584:H585"/>
    <mergeCell ref="I584:I585"/>
    <mergeCell ref="J584:J585"/>
    <mergeCell ref="A586:B587"/>
    <mergeCell ref="C586:C587"/>
    <mergeCell ref="D586:D587"/>
    <mergeCell ref="E586:E587"/>
    <mergeCell ref="F586:F587"/>
    <mergeCell ref="G586:G587"/>
    <mergeCell ref="H586:H587"/>
    <mergeCell ref="I586:I587"/>
    <mergeCell ref="J586:J587"/>
    <mergeCell ref="A582:B583"/>
    <mergeCell ref="C582:C583"/>
    <mergeCell ref="D582:D583"/>
    <mergeCell ref="E582:E583"/>
    <mergeCell ref="F582:F583"/>
    <mergeCell ref="F576:F577"/>
    <mergeCell ref="G576:G577"/>
    <mergeCell ref="H576:H577"/>
    <mergeCell ref="I576:I577"/>
    <mergeCell ref="J576:J577"/>
    <mergeCell ref="A578:B579"/>
    <mergeCell ref="C578:C579"/>
    <mergeCell ref="D578:D579"/>
    <mergeCell ref="E578:E579"/>
    <mergeCell ref="F578:F579"/>
    <mergeCell ref="G578:G579"/>
    <mergeCell ref="H578:H579"/>
    <mergeCell ref="I578:I579"/>
    <mergeCell ref="J578:J579"/>
    <mergeCell ref="A580:B581"/>
    <mergeCell ref="C580:C581"/>
    <mergeCell ref="D580:D581"/>
    <mergeCell ref="E580:E581"/>
    <mergeCell ref="F580:F581"/>
    <mergeCell ref="G580:G581"/>
    <mergeCell ref="H580:H581"/>
    <mergeCell ref="I580:I581"/>
    <mergeCell ref="J580:J581"/>
    <mergeCell ref="A545:B546"/>
    <mergeCell ref="C545:C546"/>
    <mergeCell ref="D545:D546"/>
    <mergeCell ref="E545:E546"/>
    <mergeCell ref="F545:F546"/>
    <mergeCell ref="G545:G546"/>
    <mergeCell ref="H545:H546"/>
    <mergeCell ref="I545:I546"/>
    <mergeCell ref="J545:J546"/>
    <mergeCell ref="A547:B548"/>
    <mergeCell ref="C547:C548"/>
    <mergeCell ref="D547:D548"/>
    <mergeCell ref="E547:E548"/>
    <mergeCell ref="F547:F548"/>
    <mergeCell ref="G547:G548"/>
    <mergeCell ref="H547:H548"/>
    <mergeCell ref="I547:I548"/>
    <mergeCell ref="J547:J548"/>
    <mergeCell ref="A541:B542"/>
    <mergeCell ref="C541:C542"/>
    <mergeCell ref="D541:D542"/>
    <mergeCell ref="E541:E542"/>
    <mergeCell ref="F541:F542"/>
    <mergeCell ref="G541:G542"/>
    <mergeCell ref="H541:H542"/>
    <mergeCell ref="I541:I542"/>
    <mergeCell ref="J541:J542"/>
    <mergeCell ref="A543:B544"/>
    <mergeCell ref="C543:C544"/>
    <mergeCell ref="D543:D544"/>
    <mergeCell ref="E543:E544"/>
    <mergeCell ref="F543:F544"/>
    <mergeCell ref="G543:G544"/>
    <mergeCell ref="H543:H544"/>
    <mergeCell ref="I543:I544"/>
    <mergeCell ref="J543:J544"/>
    <mergeCell ref="A537:B538"/>
    <mergeCell ref="C537:C538"/>
    <mergeCell ref="D537:D538"/>
    <mergeCell ref="E537:E538"/>
    <mergeCell ref="F537:F538"/>
    <mergeCell ref="G537:G538"/>
    <mergeCell ref="H537:H538"/>
    <mergeCell ref="I537:I538"/>
    <mergeCell ref="J537:J538"/>
    <mergeCell ref="A539:B540"/>
    <mergeCell ref="C539:C540"/>
    <mergeCell ref="D539:D540"/>
    <mergeCell ref="E539:E540"/>
    <mergeCell ref="F539:F540"/>
    <mergeCell ref="G539:G540"/>
    <mergeCell ref="H539:H540"/>
    <mergeCell ref="I539:I540"/>
    <mergeCell ref="J539:J540"/>
    <mergeCell ref="H531:H532"/>
    <mergeCell ref="I531:I532"/>
    <mergeCell ref="J531:J532"/>
    <mergeCell ref="A533:B534"/>
    <mergeCell ref="C533:C534"/>
    <mergeCell ref="D533:D534"/>
    <mergeCell ref="E533:E534"/>
    <mergeCell ref="F533:F534"/>
    <mergeCell ref="G533:G534"/>
    <mergeCell ref="H533:H534"/>
    <mergeCell ref="I533:I534"/>
    <mergeCell ref="J533:J534"/>
    <mergeCell ref="A535:B536"/>
    <mergeCell ref="C535:C536"/>
    <mergeCell ref="D535:D536"/>
    <mergeCell ref="E535:E536"/>
    <mergeCell ref="F535:F536"/>
    <mergeCell ref="G535:G536"/>
    <mergeCell ref="H535:H536"/>
    <mergeCell ref="I535:I536"/>
    <mergeCell ref="J535:J536"/>
    <mergeCell ref="A549:B550"/>
    <mergeCell ref="C549:C550"/>
    <mergeCell ref="D549:D550"/>
    <mergeCell ref="E549:E550"/>
    <mergeCell ref="F549:F550"/>
    <mergeCell ref="G549:G550"/>
    <mergeCell ref="H549:H550"/>
    <mergeCell ref="I549:I550"/>
    <mergeCell ref="J549:J550"/>
    <mergeCell ref="H527:H528"/>
    <mergeCell ref="I527:I528"/>
    <mergeCell ref="J527:J528"/>
    <mergeCell ref="F531:F532"/>
    <mergeCell ref="G531:G532"/>
    <mergeCell ref="A501:B502"/>
    <mergeCell ref="C501:C502"/>
    <mergeCell ref="D501:D502"/>
    <mergeCell ref="E501:E502"/>
    <mergeCell ref="F501:F502"/>
    <mergeCell ref="G501:G502"/>
    <mergeCell ref="H501:H502"/>
    <mergeCell ref="I501:I502"/>
    <mergeCell ref="J501:J502"/>
    <mergeCell ref="A505:B505"/>
    <mergeCell ref="A529:B530"/>
    <mergeCell ref="C529:C530"/>
    <mergeCell ref="D529:D530"/>
    <mergeCell ref="E529:E530"/>
    <mergeCell ref="F529:F530"/>
    <mergeCell ref="G529:G530"/>
    <mergeCell ref="H529:H530"/>
    <mergeCell ref="I529:I530"/>
    <mergeCell ref="J529:J530"/>
    <mergeCell ref="A503:B504"/>
    <mergeCell ref="C503:C504"/>
    <mergeCell ref="D503:D504"/>
    <mergeCell ref="E503:E504"/>
    <mergeCell ref="F503:F504"/>
    <mergeCell ref="G503:G504"/>
    <mergeCell ref="H503:H504"/>
    <mergeCell ref="I503:I504"/>
    <mergeCell ref="J503:J504"/>
    <mergeCell ref="A527:B528"/>
    <mergeCell ref="C527:C528"/>
    <mergeCell ref="D527:D528"/>
    <mergeCell ref="E527:E528"/>
    <mergeCell ref="A495:B496"/>
    <mergeCell ref="C495:C496"/>
    <mergeCell ref="D495:D496"/>
    <mergeCell ref="E495:E496"/>
    <mergeCell ref="F495:F496"/>
    <mergeCell ref="G495:G496"/>
    <mergeCell ref="H495:H496"/>
    <mergeCell ref="I495:I496"/>
    <mergeCell ref="J495:J496"/>
    <mergeCell ref="A499:B500"/>
    <mergeCell ref="C499:C500"/>
    <mergeCell ref="D499:D500"/>
    <mergeCell ref="E499:E500"/>
    <mergeCell ref="F499:F500"/>
    <mergeCell ref="G499:G500"/>
    <mergeCell ref="H499:H500"/>
    <mergeCell ref="I499:I500"/>
    <mergeCell ref="J499:J500"/>
    <mergeCell ref="A497:B498"/>
    <mergeCell ref="C497:C498"/>
    <mergeCell ref="D497:D498"/>
    <mergeCell ref="E497:E498"/>
    <mergeCell ref="F497:F498"/>
    <mergeCell ref="G497:G498"/>
    <mergeCell ref="H497:H498"/>
    <mergeCell ref="I497:I498"/>
    <mergeCell ref="J497:J498"/>
    <mergeCell ref="A491:B492"/>
    <mergeCell ref="C491:C492"/>
    <mergeCell ref="D491:D492"/>
    <mergeCell ref="E491:E492"/>
    <mergeCell ref="F491:F492"/>
    <mergeCell ref="G491:G492"/>
    <mergeCell ref="H491:H492"/>
    <mergeCell ref="I491:I492"/>
    <mergeCell ref="J491:J492"/>
    <mergeCell ref="A493:B494"/>
    <mergeCell ref="C493:C494"/>
    <mergeCell ref="D493:D494"/>
    <mergeCell ref="E493:E494"/>
    <mergeCell ref="F493:F494"/>
    <mergeCell ref="G493:G494"/>
    <mergeCell ref="H493:H494"/>
    <mergeCell ref="I493:I494"/>
    <mergeCell ref="J493:J494"/>
    <mergeCell ref="A479:B480"/>
    <mergeCell ref="C479:C480"/>
    <mergeCell ref="D479:D480"/>
    <mergeCell ref="E479:E480"/>
    <mergeCell ref="F479:F480"/>
    <mergeCell ref="G479:G480"/>
    <mergeCell ref="H479:H480"/>
    <mergeCell ref="I479:I480"/>
    <mergeCell ref="J479:J480"/>
    <mergeCell ref="G487:G488"/>
    <mergeCell ref="H487:H488"/>
    <mergeCell ref="I487:I488"/>
    <mergeCell ref="J487:J488"/>
    <mergeCell ref="A489:B490"/>
    <mergeCell ref="C489:C490"/>
    <mergeCell ref="D489:D490"/>
    <mergeCell ref="E489:E490"/>
    <mergeCell ref="F489:F490"/>
    <mergeCell ref="G489:G490"/>
    <mergeCell ref="H489:H490"/>
    <mergeCell ref="I489:I490"/>
    <mergeCell ref="J489:J490"/>
    <mergeCell ref="A481:B482"/>
    <mergeCell ref="C481:C482"/>
    <mergeCell ref="D481:D482"/>
    <mergeCell ref="E481:E482"/>
    <mergeCell ref="F481:F482"/>
    <mergeCell ref="G481:G482"/>
    <mergeCell ref="H481:H482"/>
    <mergeCell ref="I481:I482"/>
    <mergeCell ref="J481:J482"/>
    <mergeCell ref="A485:B486"/>
    <mergeCell ref="C485:C486"/>
    <mergeCell ref="D485:D486"/>
    <mergeCell ref="E485:E486"/>
    <mergeCell ref="F485:F486"/>
    <mergeCell ref="A483:B484"/>
    <mergeCell ref="C483:C484"/>
    <mergeCell ref="D483:D484"/>
    <mergeCell ref="E483:E484"/>
    <mergeCell ref="F483:F484"/>
    <mergeCell ref="G483:G484"/>
    <mergeCell ref="H483:H484"/>
    <mergeCell ref="I483:I484"/>
    <mergeCell ref="J483:J484"/>
    <mergeCell ref="G471:G472"/>
    <mergeCell ref="H471:H472"/>
    <mergeCell ref="I471:I472"/>
    <mergeCell ref="J471:J472"/>
    <mergeCell ref="A477:B478"/>
    <mergeCell ref="C477:C478"/>
    <mergeCell ref="D477:D478"/>
    <mergeCell ref="E477:E478"/>
    <mergeCell ref="F477:F478"/>
    <mergeCell ref="G477:G478"/>
    <mergeCell ref="H477:H478"/>
    <mergeCell ref="I477:I478"/>
    <mergeCell ref="J477:J478"/>
    <mergeCell ref="A473:B474"/>
    <mergeCell ref="C473:C474"/>
    <mergeCell ref="D473:D474"/>
    <mergeCell ref="E473:E474"/>
    <mergeCell ref="F473:F474"/>
    <mergeCell ref="G473:G474"/>
    <mergeCell ref="E475:E476"/>
    <mergeCell ref="F475:F476"/>
    <mergeCell ref="G475:G476"/>
    <mergeCell ref="H475:H476"/>
    <mergeCell ref="I475:I476"/>
    <mergeCell ref="J475:J476"/>
    <mergeCell ref="A441:B442"/>
    <mergeCell ref="C441:C442"/>
    <mergeCell ref="D441:D442"/>
    <mergeCell ref="E441:E442"/>
    <mergeCell ref="F441:F442"/>
    <mergeCell ref="G441:G442"/>
    <mergeCell ref="H441:H442"/>
    <mergeCell ref="I441:I442"/>
    <mergeCell ref="J441:J442"/>
    <mergeCell ref="A443:B444"/>
    <mergeCell ref="C443:C444"/>
    <mergeCell ref="D443:D444"/>
    <mergeCell ref="E443:E444"/>
    <mergeCell ref="F443:F444"/>
    <mergeCell ref="G443:G444"/>
    <mergeCell ref="H443:H444"/>
    <mergeCell ref="I443:I444"/>
    <mergeCell ref="J443:J444"/>
    <mergeCell ref="A467:B468"/>
    <mergeCell ref="C467:C468"/>
    <mergeCell ref="D467:D468"/>
    <mergeCell ref="E467:E468"/>
    <mergeCell ref="F467:F468"/>
    <mergeCell ref="G467:G468"/>
    <mergeCell ref="A437:B438"/>
    <mergeCell ref="C437:C438"/>
    <mergeCell ref="D437:D438"/>
    <mergeCell ref="E437:E438"/>
    <mergeCell ref="F437:F438"/>
    <mergeCell ref="G437:G438"/>
    <mergeCell ref="H437:H438"/>
    <mergeCell ref="I437:I438"/>
    <mergeCell ref="J437:J438"/>
    <mergeCell ref="E433:E434"/>
    <mergeCell ref="D439:D440"/>
    <mergeCell ref="E439:E440"/>
    <mergeCell ref="F439:F440"/>
    <mergeCell ref="G439:G440"/>
    <mergeCell ref="H439:H440"/>
    <mergeCell ref="I439:I440"/>
    <mergeCell ref="J439:J440"/>
    <mergeCell ref="A439:B440"/>
    <mergeCell ref="C439:C440"/>
    <mergeCell ref="H433:H434"/>
    <mergeCell ref="I433:I434"/>
    <mergeCell ref="J433:J434"/>
    <mergeCell ref="A435:B436"/>
    <mergeCell ref="C435:C436"/>
    <mergeCell ref="D435:D436"/>
    <mergeCell ref="E435:E436"/>
    <mergeCell ref="F435:F436"/>
    <mergeCell ref="G435:G436"/>
    <mergeCell ref="H435:H436"/>
    <mergeCell ref="I435:I436"/>
    <mergeCell ref="J435:J436"/>
    <mergeCell ref="C431:C432"/>
    <mergeCell ref="D431:D432"/>
    <mergeCell ref="F431:F432"/>
    <mergeCell ref="G431:G432"/>
    <mergeCell ref="H431:H432"/>
    <mergeCell ref="I431:I432"/>
    <mergeCell ref="J431:J432"/>
    <mergeCell ref="C433:C434"/>
    <mergeCell ref="D433:D434"/>
    <mergeCell ref="A425:B426"/>
    <mergeCell ref="A427:B428"/>
    <mergeCell ref="A429:B430"/>
    <mergeCell ref="A431:B432"/>
    <mergeCell ref="A433:B434"/>
    <mergeCell ref="E425:E426"/>
    <mergeCell ref="E427:E428"/>
    <mergeCell ref="E429:E430"/>
    <mergeCell ref="E431:E432"/>
    <mergeCell ref="C425:C426"/>
    <mergeCell ref="D425:D426"/>
    <mergeCell ref="F425:F426"/>
    <mergeCell ref="G425:G426"/>
    <mergeCell ref="H425:H426"/>
    <mergeCell ref="I425:I426"/>
    <mergeCell ref="J425:J426"/>
    <mergeCell ref="C427:C428"/>
    <mergeCell ref="D427:D428"/>
    <mergeCell ref="F427:F428"/>
    <mergeCell ref="G427:G428"/>
    <mergeCell ref="H427:H428"/>
    <mergeCell ref="I427:I428"/>
    <mergeCell ref="J427:J428"/>
    <mergeCell ref="C429:C430"/>
    <mergeCell ref="D429:D430"/>
    <mergeCell ref="F429:F430"/>
    <mergeCell ref="G429:G430"/>
    <mergeCell ref="H429:H430"/>
    <mergeCell ref="I429:I430"/>
    <mergeCell ref="J429:J430"/>
    <mergeCell ref="F433:F434"/>
    <mergeCell ref="G433:G434"/>
    <mergeCell ref="A419:B420"/>
    <mergeCell ref="C419:C420"/>
    <mergeCell ref="D419:D420"/>
    <mergeCell ref="E419:E420"/>
    <mergeCell ref="F419:F420"/>
    <mergeCell ref="G419:G420"/>
    <mergeCell ref="H419:H420"/>
    <mergeCell ref="I419:I420"/>
    <mergeCell ref="J419:J420"/>
    <mergeCell ref="A421:B422"/>
    <mergeCell ref="C421:C422"/>
    <mergeCell ref="D421:D422"/>
    <mergeCell ref="E421:E422"/>
    <mergeCell ref="F421:F422"/>
    <mergeCell ref="G421:G422"/>
    <mergeCell ref="H421:H422"/>
    <mergeCell ref="I421:I422"/>
    <mergeCell ref="J421:J422"/>
    <mergeCell ref="A423:B424"/>
    <mergeCell ref="C423:C424"/>
    <mergeCell ref="D423:D424"/>
    <mergeCell ref="E423:E424"/>
    <mergeCell ref="F423:F424"/>
    <mergeCell ref="G413:G414"/>
    <mergeCell ref="H413:H414"/>
    <mergeCell ref="I413:I414"/>
    <mergeCell ref="J413:J414"/>
    <mergeCell ref="A415:B416"/>
    <mergeCell ref="C415:C416"/>
    <mergeCell ref="D415:D416"/>
    <mergeCell ref="E415:E416"/>
    <mergeCell ref="F415:F416"/>
    <mergeCell ref="G415:G416"/>
    <mergeCell ref="H415:H416"/>
    <mergeCell ref="I415:I416"/>
    <mergeCell ref="J415:J416"/>
    <mergeCell ref="A417:B418"/>
    <mergeCell ref="C417:C418"/>
    <mergeCell ref="D417:D418"/>
    <mergeCell ref="E417:E418"/>
    <mergeCell ref="F417:F418"/>
    <mergeCell ref="G417:G418"/>
    <mergeCell ref="H417:H418"/>
    <mergeCell ref="I417:I418"/>
    <mergeCell ref="J417:J418"/>
    <mergeCell ref="G423:G424"/>
    <mergeCell ref="H423:H424"/>
    <mergeCell ref="I423:I424"/>
    <mergeCell ref="J423:J424"/>
    <mergeCell ref="C257:C258"/>
    <mergeCell ref="D257:D258"/>
    <mergeCell ref="E257:E258"/>
    <mergeCell ref="F257:F258"/>
    <mergeCell ref="G257:G258"/>
    <mergeCell ref="H257:H258"/>
    <mergeCell ref="I257:I258"/>
    <mergeCell ref="J257:J258"/>
    <mergeCell ref="A259:B259"/>
    <mergeCell ref="A411:B412"/>
    <mergeCell ref="C411:C412"/>
    <mergeCell ref="D411:D412"/>
    <mergeCell ref="E411:E412"/>
    <mergeCell ref="F411:F412"/>
    <mergeCell ref="G411:G412"/>
    <mergeCell ref="H411:H412"/>
    <mergeCell ref="I411:I412"/>
    <mergeCell ref="J411:J412"/>
    <mergeCell ref="A413:B414"/>
    <mergeCell ref="C413:C414"/>
    <mergeCell ref="D413:D414"/>
    <mergeCell ref="E413:E414"/>
    <mergeCell ref="F413:F414"/>
    <mergeCell ref="A257:B258"/>
    <mergeCell ref="A409:B410"/>
    <mergeCell ref="C409:C410"/>
    <mergeCell ref="D409:D410"/>
    <mergeCell ref="E409:E410"/>
    <mergeCell ref="G251:G252"/>
    <mergeCell ref="H251:H252"/>
    <mergeCell ref="I251:I252"/>
    <mergeCell ref="J251:J252"/>
    <mergeCell ref="A253:B254"/>
    <mergeCell ref="C253:C254"/>
    <mergeCell ref="D253:D254"/>
    <mergeCell ref="E253:E254"/>
    <mergeCell ref="F253:F254"/>
    <mergeCell ref="G253:G254"/>
    <mergeCell ref="H253:H254"/>
    <mergeCell ref="I253:I254"/>
    <mergeCell ref="J253:J254"/>
    <mergeCell ref="A255:B256"/>
    <mergeCell ref="C255:C256"/>
    <mergeCell ref="D255:D256"/>
    <mergeCell ref="E255:E256"/>
    <mergeCell ref="F255:F256"/>
    <mergeCell ref="G255:G256"/>
    <mergeCell ref="H255:H256"/>
    <mergeCell ref="I255:I256"/>
    <mergeCell ref="J255:J256"/>
    <mergeCell ref="A251:B252"/>
    <mergeCell ref="C251:C252"/>
    <mergeCell ref="D251:D252"/>
    <mergeCell ref="E251:E252"/>
    <mergeCell ref="F251:F252"/>
    <mergeCell ref="G216:G217"/>
    <mergeCell ref="H216:H217"/>
    <mergeCell ref="I216:I217"/>
    <mergeCell ref="J216:J217"/>
    <mergeCell ref="A218:B219"/>
    <mergeCell ref="C218:C219"/>
    <mergeCell ref="D218:D219"/>
    <mergeCell ref="E218:E219"/>
    <mergeCell ref="F218:F219"/>
    <mergeCell ref="G218:G219"/>
    <mergeCell ref="H218:H219"/>
    <mergeCell ref="I218:I219"/>
    <mergeCell ref="J218:J219"/>
    <mergeCell ref="A249:B250"/>
    <mergeCell ref="C249:C250"/>
    <mergeCell ref="D249:D250"/>
    <mergeCell ref="E249:E250"/>
    <mergeCell ref="F249:F250"/>
    <mergeCell ref="G249:G250"/>
    <mergeCell ref="H249:H250"/>
    <mergeCell ref="I249:I250"/>
    <mergeCell ref="J249:J250"/>
    <mergeCell ref="A224:B225"/>
    <mergeCell ref="C224:C225"/>
    <mergeCell ref="D224:D225"/>
    <mergeCell ref="E224:E225"/>
    <mergeCell ref="F224:F225"/>
    <mergeCell ref="G224:G225"/>
    <mergeCell ref="H224:H225"/>
    <mergeCell ref="I224:I225"/>
    <mergeCell ref="J224:J225"/>
    <mergeCell ref="A222:B223"/>
    <mergeCell ref="J212:J213"/>
    <mergeCell ref="A190:I190"/>
    <mergeCell ref="B191:AS191"/>
    <mergeCell ref="B192:AS192"/>
    <mergeCell ref="B193:AD193"/>
    <mergeCell ref="AF193:AT193"/>
    <mergeCell ref="E194:F194"/>
    <mergeCell ref="A186:B187"/>
    <mergeCell ref="C186:C187"/>
    <mergeCell ref="D186:D187"/>
    <mergeCell ref="E186:E187"/>
    <mergeCell ref="K205:O205"/>
    <mergeCell ref="P205:U205"/>
    <mergeCell ref="V205:Z205"/>
    <mergeCell ref="AA205:AF205"/>
    <mergeCell ref="AG205:AM205"/>
    <mergeCell ref="AN205:AT205"/>
    <mergeCell ref="AG203:AM203"/>
    <mergeCell ref="AN203:AT203"/>
    <mergeCell ref="A204:B204"/>
    <mergeCell ref="D204:AF204"/>
    <mergeCell ref="AG204:AM204"/>
    <mergeCell ref="AN204:AT204"/>
    <mergeCell ref="B198:D198"/>
    <mergeCell ref="F198:I198"/>
    <mergeCell ref="B199:E199"/>
    <mergeCell ref="F199:I199"/>
    <mergeCell ref="A203:B203"/>
    <mergeCell ref="C203:AF203"/>
    <mergeCell ref="F186:F187"/>
    <mergeCell ref="G186:G187"/>
    <mergeCell ref="H186:H187"/>
    <mergeCell ref="H118:H119"/>
    <mergeCell ref="I118:I119"/>
    <mergeCell ref="J118:J119"/>
    <mergeCell ref="A120:B121"/>
    <mergeCell ref="C120:C121"/>
    <mergeCell ref="D120:D121"/>
    <mergeCell ref="E120:E121"/>
    <mergeCell ref="F120:F121"/>
    <mergeCell ref="G120:G121"/>
    <mergeCell ref="H120:H121"/>
    <mergeCell ref="I120:I121"/>
    <mergeCell ref="J120:J121"/>
    <mergeCell ref="G122:G123"/>
    <mergeCell ref="H122:H123"/>
    <mergeCell ref="I122:I123"/>
    <mergeCell ref="J122:J123"/>
    <mergeCell ref="A124:B125"/>
    <mergeCell ref="C124:C125"/>
    <mergeCell ref="D124:D125"/>
    <mergeCell ref="E124:E125"/>
    <mergeCell ref="F124:F125"/>
    <mergeCell ref="G124:G125"/>
    <mergeCell ref="H124:H125"/>
    <mergeCell ref="I124:I125"/>
    <mergeCell ref="J124:J125"/>
    <mergeCell ref="A122:B123"/>
    <mergeCell ref="C122:C123"/>
    <mergeCell ref="D122:D123"/>
    <mergeCell ref="E122:E123"/>
    <mergeCell ref="F122:F123"/>
    <mergeCell ref="G880:G881"/>
    <mergeCell ref="H880:H881"/>
    <mergeCell ref="I880:I881"/>
    <mergeCell ref="J880:J881"/>
    <mergeCell ref="A878:B879"/>
    <mergeCell ref="C878:C879"/>
    <mergeCell ref="D878:D879"/>
    <mergeCell ref="E878:E879"/>
    <mergeCell ref="F878:F879"/>
    <mergeCell ref="G878:G879"/>
    <mergeCell ref="H878:H879"/>
    <mergeCell ref="I878:I879"/>
    <mergeCell ref="J878:J879"/>
    <mergeCell ref="A876:B877"/>
    <mergeCell ref="C876:C877"/>
    <mergeCell ref="D876:D877"/>
    <mergeCell ref="E876:E877"/>
    <mergeCell ref="F876:F877"/>
    <mergeCell ref="G876:G877"/>
    <mergeCell ref="H876:H877"/>
    <mergeCell ref="I876:I877"/>
    <mergeCell ref="J876:J877"/>
    <mergeCell ref="A874:B875"/>
    <mergeCell ref="C874:C875"/>
    <mergeCell ref="D874:D875"/>
    <mergeCell ref="E874:E875"/>
    <mergeCell ref="F874:F875"/>
    <mergeCell ref="G874:G875"/>
    <mergeCell ref="H874:H875"/>
    <mergeCell ref="I874:I875"/>
    <mergeCell ref="J874:J875"/>
    <mergeCell ref="A870:B871"/>
    <mergeCell ref="C870:F870"/>
    <mergeCell ref="G870:G871"/>
    <mergeCell ref="H870:H871"/>
    <mergeCell ref="I870:I871"/>
    <mergeCell ref="J870:J871"/>
    <mergeCell ref="K870:AT871"/>
    <mergeCell ref="A872:B873"/>
    <mergeCell ref="C872:C873"/>
    <mergeCell ref="D872:D873"/>
    <mergeCell ref="E872:E873"/>
    <mergeCell ref="F872:F873"/>
    <mergeCell ref="G872:G873"/>
    <mergeCell ref="H872:H873"/>
    <mergeCell ref="I872:I873"/>
    <mergeCell ref="J872:J873"/>
    <mergeCell ref="A867:B867"/>
    <mergeCell ref="C867:AF867"/>
    <mergeCell ref="AG867:AM867"/>
    <mergeCell ref="AN867:AT867"/>
    <mergeCell ref="A868:B868"/>
    <mergeCell ref="D868:AF868"/>
    <mergeCell ref="AG868:AM868"/>
    <mergeCell ref="AN868:AT868"/>
    <mergeCell ref="K869:O869"/>
    <mergeCell ref="P869:U869"/>
    <mergeCell ref="V869:Z869"/>
    <mergeCell ref="AA869:AF869"/>
    <mergeCell ref="AG869:AM869"/>
    <mergeCell ref="AN869:AT869"/>
    <mergeCell ref="A855:I855"/>
    <mergeCell ref="B856:AS856"/>
    <mergeCell ref="B857:AS857"/>
    <mergeCell ref="B858:AD858"/>
    <mergeCell ref="AF858:AT858"/>
    <mergeCell ref="E859:F859"/>
    <mergeCell ref="B863:D863"/>
    <mergeCell ref="F863:I863"/>
    <mergeCell ref="B864:E864"/>
    <mergeCell ref="F864:I864"/>
    <mergeCell ref="A851:B852"/>
    <mergeCell ref="C851:C852"/>
    <mergeCell ref="D851:D852"/>
    <mergeCell ref="E851:E852"/>
    <mergeCell ref="F851:F852"/>
    <mergeCell ref="G851:G852"/>
    <mergeCell ref="H851:H852"/>
    <mergeCell ref="I851:I852"/>
    <mergeCell ref="J851:J852"/>
    <mergeCell ref="A849:B850"/>
    <mergeCell ref="C849:C850"/>
    <mergeCell ref="D849:D850"/>
    <mergeCell ref="E849:E850"/>
    <mergeCell ref="F849:F850"/>
    <mergeCell ref="G849:G850"/>
    <mergeCell ref="H849:H850"/>
    <mergeCell ref="I849:I850"/>
    <mergeCell ref="J849:J850"/>
    <mergeCell ref="A847:B848"/>
    <mergeCell ref="C847:C848"/>
    <mergeCell ref="D847:D848"/>
    <mergeCell ref="E847:E848"/>
    <mergeCell ref="F847:F848"/>
    <mergeCell ref="G847:G848"/>
    <mergeCell ref="H847:H848"/>
    <mergeCell ref="I847:I848"/>
    <mergeCell ref="J847:J848"/>
    <mergeCell ref="A845:B846"/>
    <mergeCell ref="C845:C846"/>
    <mergeCell ref="D845:D846"/>
    <mergeCell ref="E845:E846"/>
    <mergeCell ref="F845:F846"/>
    <mergeCell ref="G845:G846"/>
    <mergeCell ref="H845:H846"/>
    <mergeCell ref="I845:I846"/>
    <mergeCell ref="J845:J846"/>
    <mergeCell ref="C843:C844"/>
    <mergeCell ref="D843:D844"/>
    <mergeCell ref="E843:E844"/>
    <mergeCell ref="F843:F844"/>
    <mergeCell ref="G843:G844"/>
    <mergeCell ref="H843:H844"/>
    <mergeCell ref="I843:I844"/>
    <mergeCell ref="J843:J844"/>
    <mergeCell ref="A838:B838"/>
    <mergeCell ref="C838:AF838"/>
    <mergeCell ref="AG838:AM838"/>
    <mergeCell ref="AN838:AT838"/>
    <mergeCell ref="A839:B839"/>
    <mergeCell ref="D839:AF839"/>
    <mergeCell ref="AG839:AM839"/>
    <mergeCell ref="AN839:AT839"/>
    <mergeCell ref="K840:O840"/>
    <mergeCell ref="P840:U840"/>
    <mergeCell ref="V840:Z840"/>
    <mergeCell ref="AA840:AF840"/>
    <mergeCell ref="AG840:AM840"/>
    <mergeCell ref="AN840:AT840"/>
    <mergeCell ref="A1050:B1051"/>
    <mergeCell ref="C1050:C1051"/>
    <mergeCell ref="D1050:D1051"/>
    <mergeCell ref="E1050:E1051"/>
    <mergeCell ref="F1050:F1051"/>
    <mergeCell ref="G1050:G1051"/>
    <mergeCell ref="H1050:H1051"/>
    <mergeCell ref="I1050:I1051"/>
    <mergeCell ref="J1050:J1051"/>
    <mergeCell ref="A1048:B1049"/>
    <mergeCell ref="C1048:C1049"/>
    <mergeCell ref="D1048:D1049"/>
    <mergeCell ref="E1048:E1049"/>
    <mergeCell ref="F1048:F1049"/>
    <mergeCell ref="G1048:G1049"/>
    <mergeCell ref="H1048:H1049"/>
    <mergeCell ref="I1048:I1049"/>
    <mergeCell ref="J1048:J1049"/>
    <mergeCell ref="B1061:AD1061"/>
    <mergeCell ref="AF1061:AT1061"/>
    <mergeCell ref="E1062:F1062"/>
    <mergeCell ref="B1066:D1066"/>
    <mergeCell ref="F1066:I1066"/>
    <mergeCell ref="B1067:E1067"/>
    <mergeCell ref="F1067:I1067"/>
    <mergeCell ref="A1054:B1055"/>
    <mergeCell ref="C1054:C1055"/>
    <mergeCell ref="D1054:D1055"/>
    <mergeCell ref="E1054:E1055"/>
    <mergeCell ref="F1054:F1055"/>
    <mergeCell ref="G1054:G1055"/>
    <mergeCell ref="H1054:H1055"/>
    <mergeCell ref="I1054:I1055"/>
    <mergeCell ref="J1054:J1055"/>
    <mergeCell ref="A1052:B1053"/>
    <mergeCell ref="C1052:C1053"/>
    <mergeCell ref="D1052:D1053"/>
    <mergeCell ref="E1052:E1053"/>
    <mergeCell ref="F1052:F1053"/>
    <mergeCell ref="G1052:G1053"/>
    <mergeCell ref="H1052:H1053"/>
    <mergeCell ref="I1052:I1053"/>
    <mergeCell ref="J1052:J1053"/>
    <mergeCell ref="A1058:I1058"/>
    <mergeCell ref="B1059:AS1059"/>
    <mergeCell ref="B1060:AS1060"/>
    <mergeCell ref="A1044:B1045"/>
    <mergeCell ref="C1044:F1044"/>
    <mergeCell ref="G1044:G1045"/>
    <mergeCell ref="H1044:H1045"/>
    <mergeCell ref="I1044:I1045"/>
    <mergeCell ref="J1044:J1045"/>
    <mergeCell ref="K1044:AT1045"/>
    <mergeCell ref="A1046:B1047"/>
    <mergeCell ref="C1046:C1047"/>
    <mergeCell ref="D1046:D1047"/>
    <mergeCell ref="E1046:E1047"/>
    <mergeCell ref="F1046:F1047"/>
    <mergeCell ref="G1046:G1047"/>
    <mergeCell ref="H1046:H1047"/>
    <mergeCell ref="I1046:I1047"/>
    <mergeCell ref="J1046:J1047"/>
    <mergeCell ref="A1041:B1041"/>
    <mergeCell ref="C1041:AF1041"/>
    <mergeCell ref="AG1041:AM1041"/>
    <mergeCell ref="AN1041:AT1041"/>
    <mergeCell ref="A1042:B1042"/>
    <mergeCell ref="D1042:AF1042"/>
    <mergeCell ref="AG1042:AM1042"/>
    <mergeCell ref="AN1042:AT1042"/>
    <mergeCell ref="K1043:O1043"/>
    <mergeCell ref="P1043:U1043"/>
    <mergeCell ref="V1043:Z1043"/>
    <mergeCell ref="AA1043:AF1043"/>
    <mergeCell ref="AG1043:AM1043"/>
    <mergeCell ref="AN1043:AT1043"/>
    <mergeCell ref="A1029:I1029"/>
    <mergeCell ref="B1030:AS1030"/>
    <mergeCell ref="B1031:AS1031"/>
    <mergeCell ref="B1032:AD1032"/>
    <mergeCell ref="AF1032:AT1032"/>
    <mergeCell ref="E1033:F1033"/>
    <mergeCell ref="B1037:D1037"/>
    <mergeCell ref="F1037:I1037"/>
    <mergeCell ref="B1038:E1038"/>
    <mergeCell ref="F1038:I1038"/>
    <mergeCell ref="A1025:B1026"/>
    <mergeCell ref="C1025:C1026"/>
    <mergeCell ref="D1025:D1026"/>
    <mergeCell ref="E1025:E1026"/>
    <mergeCell ref="F1025:F1026"/>
    <mergeCell ref="G1025:G1026"/>
    <mergeCell ref="H1025:H1026"/>
    <mergeCell ref="I1025:I1026"/>
    <mergeCell ref="J1025:J1026"/>
    <mergeCell ref="A1023:B1024"/>
    <mergeCell ref="C1023:C1024"/>
    <mergeCell ref="D1023:D1024"/>
    <mergeCell ref="E1023:E1024"/>
    <mergeCell ref="F1023:F1024"/>
    <mergeCell ref="G1023:G1024"/>
    <mergeCell ref="H1023:H1024"/>
    <mergeCell ref="I1023:I1024"/>
    <mergeCell ref="J1023:J1024"/>
    <mergeCell ref="A1021:B1022"/>
    <mergeCell ref="C1021:C1022"/>
    <mergeCell ref="D1021:D1022"/>
    <mergeCell ref="E1021:E1022"/>
    <mergeCell ref="F1021:F1022"/>
    <mergeCell ref="G1021:G1022"/>
    <mergeCell ref="H1021:H1022"/>
    <mergeCell ref="I1021:I1022"/>
    <mergeCell ref="J1021:J1022"/>
    <mergeCell ref="A1019:B1020"/>
    <mergeCell ref="C1019:C1020"/>
    <mergeCell ref="D1019:D1020"/>
    <mergeCell ref="E1019:E1020"/>
    <mergeCell ref="F1019:F1020"/>
    <mergeCell ref="G1019:G1020"/>
    <mergeCell ref="H1019:H1020"/>
    <mergeCell ref="I1019:I1020"/>
    <mergeCell ref="J1019:J1020"/>
    <mergeCell ref="A1015:B1016"/>
    <mergeCell ref="C1015:F1015"/>
    <mergeCell ref="G1015:G1016"/>
    <mergeCell ref="H1015:H1016"/>
    <mergeCell ref="I1015:I1016"/>
    <mergeCell ref="J1015:J1016"/>
    <mergeCell ref="K1015:AT1016"/>
    <mergeCell ref="A1017:B1018"/>
    <mergeCell ref="C1017:C1018"/>
    <mergeCell ref="D1017:D1018"/>
    <mergeCell ref="E1017:E1018"/>
    <mergeCell ref="F1017:F1018"/>
    <mergeCell ref="G1017:G1018"/>
    <mergeCell ref="H1017:H1018"/>
    <mergeCell ref="I1017:I1018"/>
    <mergeCell ref="J1017:J1018"/>
    <mergeCell ref="A1012:B1012"/>
    <mergeCell ref="C1012:AF1012"/>
    <mergeCell ref="AG1012:AM1012"/>
    <mergeCell ref="AN1012:AT1012"/>
    <mergeCell ref="A1013:B1013"/>
    <mergeCell ref="D1013:AF1013"/>
    <mergeCell ref="AG1013:AM1013"/>
    <mergeCell ref="AN1013:AT1013"/>
    <mergeCell ref="K1014:O1014"/>
    <mergeCell ref="P1014:U1014"/>
    <mergeCell ref="V1014:Z1014"/>
    <mergeCell ref="AA1014:AF1014"/>
    <mergeCell ref="AG1014:AM1014"/>
    <mergeCell ref="AN1014:AT1014"/>
    <mergeCell ref="A1000:I1000"/>
    <mergeCell ref="B1001:AS1001"/>
    <mergeCell ref="B1002:AS1002"/>
    <mergeCell ref="B1003:AD1003"/>
    <mergeCell ref="AF1003:AT1003"/>
    <mergeCell ref="E1004:F1004"/>
    <mergeCell ref="B1008:D1008"/>
    <mergeCell ref="F1008:I1008"/>
    <mergeCell ref="B1009:E1009"/>
    <mergeCell ref="F1009:I1009"/>
    <mergeCell ref="A996:B997"/>
    <mergeCell ref="C996:C997"/>
    <mergeCell ref="D996:D997"/>
    <mergeCell ref="E996:E997"/>
    <mergeCell ref="F996:F997"/>
    <mergeCell ref="G996:G997"/>
    <mergeCell ref="H996:H997"/>
    <mergeCell ref="I996:I997"/>
    <mergeCell ref="J996:J997"/>
    <mergeCell ref="A994:B995"/>
    <mergeCell ref="C994:C995"/>
    <mergeCell ref="D994:D995"/>
    <mergeCell ref="E994:E995"/>
    <mergeCell ref="F994:F995"/>
    <mergeCell ref="G994:G995"/>
    <mergeCell ref="H994:H995"/>
    <mergeCell ref="I994:I995"/>
    <mergeCell ref="J994:J995"/>
    <mergeCell ref="A992:B993"/>
    <mergeCell ref="C992:C993"/>
    <mergeCell ref="D992:D993"/>
    <mergeCell ref="E992:E993"/>
    <mergeCell ref="F992:F993"/>
    <mergeCell ref="G992:G993"/>
    <mergeCell ref="H992:H993"/>
    <mergeCell ref="I992:I993"/>
    <mergeCell ref="J992:J993"/>
    <mergeCell ref="A990:B991"/>
    <mergeCell ref="C990:C991"/>
    <mergeCell ref="D990:D991"/>
    <mergeCell ref="E990:E991"/>
    <mergeCell ref="F990:F991"/>
    <mergeCell ref="G990:G991"/>
    <mergeCell ref="H990:H991"/>
    <mergeCell ref="I990:I991"/>
    <mergeCell ref="J990:J991"/>
    <mergeCell ref="A986:B987"/>
    <mergeCell ref="C986:F986"/>
    <mergeCell ref="G986:G987"/>
    <mergeCell ref="H986:H987"/>
    <mergeCell ref="I986:I987"/>
    <mergeCell ref="J986:J987"/>
    <mergeCell ref="K986:AT987"/>
    <mergeCell ref="A988:B989"/>
    <mergeCell ref="C988:C989"/>
    <mergeCell ref="D988:D989"/>
    <mergeCell ref="E988:E989"/>
    <mergeCell ref="F988:F989"/>
    <mergeCell ref="G988:G989"/>
    <mergeCell ref="H988:H989"/>
    <mergeCell ref="I988:I989"/>
    <mergeCell ref="J988:J989"/>
    <mergeCell ref="A983:B983"/>
    <mergeCell ref="C983:AF983"/>
    <mergeCell ref="AG983:AM983"/>
    <mergeCell ref="AN983:AT983"/>
    <mergeCell ref="A984:B984"/>
    <mergeCell ref="D984:AF984"/>
    <mergeCell ref="AG984:AM984"/>
    <mergeCell ref="AN984:AT984"/>
    <mergeCell ref="K985:O985"/>
    <mergeCell ref="P985:U985"/>
    <mergeCell ref="V985:Z985"/>
    <mergeCell ref="AA985:AF985"/>
    <mergeCell ref="AG985:AM985"/>
    <mergeCell ref="AN985:AT985"/>
    <mergeCell ref="A971:I971"/>
    <mergeCell ref="B972:AS972"/>
    <mergeCell ref="B973:AS973"/>
    <mergeCell ref="B974:AD974"/>
    <mergeCell ref="AF974:AT974"/>
    <mergeCell ref="E975:F975"/>
    <mergeCell ref="B979:D979"/>
    <mergeCell ref="F979:I979"/>
    <mergeCell ref="B980:E980"/>
    <mergeCell ref="F980:I980"/>
    <mergeCell ref="A967:B968"/>
    <mergeCell ref="C967:C968"/>
    <mergeCell ref="D967:D968"/>
    <mergeCell ref="E967:E968"/>
    <mergeCell ref="F967:F968"/>
    <mergeCell ref="G967:G968"/>
    <mergeCell ref="H967:H968"/>
    <mergeCell ref="I967:I968"/>
    <mergeCell ref="J967:J968"/>
    <mergeCell ref="A965:B966"/>
    <mergeCell ref="C965:C966"/>
    <mergeCell ref="D965:D966"/>
    <mergeCell ref="E965:E966"/>
    <mergeCell ref="F965:F966"/>
    <mergeCell ref="G965:G966"/>
    <mergeCell ref="H965:H966"/>
    <mergeCell ref="I965:I966"/>
    <mergeCell ref="J965:J966"/>
    <mergeCell ref="A963:B964"/>
    <mergeCell ref="C963:C964"/>
    <mergeCell ref="D963:D964"/>
    <mergeCell ref="E963:E964"/>
    <mergeCell ref="F963:F964"/>
    <mergeCell ref="G963:G964"/>
    <mergeCell ref="H963:H964"/>
    <mergeCell ref="I963:I964"/>
    <mergeCell ref="J963:J964"/>
    <mergeCell ref="A961:B962"/>
    <mergeCell ref="C961:C962"/>
    <mergeCell ref="D961:D962"/>
    <mergeCell ref="E961:E962"/>
    <mergeCell ref="F961:F962"/>
    <mergeCell ref="G961:G962"/>
    <mergeCell ref="H961:H962"/>
    <mergeCell ref="I961:I962"/>
    <mergeCell ref="J961:J962"/>
    <mergeCell ref="A957:B958"/>
    <mergeCell ref="C957:F957"/>
    <mergeCell ref="G957:G958"/>
    <mergeCell ref="H957:H958"/>
    <mergeCell ref="I957:I958"/>
    <mergeCell ref="J957:J958"/>
    <mergeCell ref="K957:AT958"/>
    <mergeCell ref="A959:B960"/>
    <mergeCell ref="C959:C960"/>
    <mergeCell ref="D959:D960"/>
    <mergeCell ref="E959:E960"/>
    <mergeCell ref="F959:F960"/>
    <mergeCell ref="G959:G960"/>
    <mergeCell ref="H959:H960"/>
    <mergeCell ref="I959:I960"/>
    <mergeCell ref="J959:J960"/>
    <mergeCell ref="A954:B954"/>
    <mergeCell ref="C954:AF954"/>
    <mergeCell ref="AG954:AM954"/>
    <mergeCell ref="AN954:AT954"/>
    <mergeCell ref="A955:B955"/>
    <mergeCell ref="D955:AF955"/>
    <mergeCell ref="AG955:AM955"/>
    <mergeCell ref="AN955:AT955"/>
    <mergeCell ref="K956:O956"/>
    <mergeCell ref="P956:U956"/>
    <mergeCell ref="V956:Z956"/>
    <mergeCell ref="AA956:AF956"/>
    <mergeCell ref="AG956:AM956"/>
    <mergeCell ref="AN956:AT956"/>
    <mergeCell ref="A942:I942"/>
    <mergeCell ref="B943:AS943"/>
    <mergeCell ref="B944:AS944"/>
    <mergeCell ref="B945:AD945"/>
    <mergeCell ref="AF945:AT945"/>
    <mergeCell ref="E946:F946"/>
    <mergeCell ref="B950:D950"/>
    <mergeCell ref="F950:I950"/>
    <mergeCell ref="B951:E951"/>
    <mergeCell ref="F951:I951"/>
    <mergeCell ref="A938:B939"/>
    <mergeCell ref="C938:C939"/>
    <mergeCell ref="D938:D939"/>
    <mergeCell ref="E938:E939"/>
    <mergeCell ref="F938:F939"/>
    <mergeCell ref="G938:G939"/>
    <mergeCell ref="H938:H939"/>
    <mergeCell ref="I938:I939"/>
    <mergeCell ref="J938:J939"/>
    <mergeCell ref="A936:B937"/>
    <mergeCell ref="C936:C937"/>
    <mergeCell ref="D936:D937"/>
    <mergeCell ref="E936:E937"/>
    <mergeCell ref="F936:F937"/>
    <mergeCell ref="G936:G937"/>
    <mergeCell ref="H936:H937"/>
    <mergeCell ref="I936:I937"/>
    <mergeCell ref="J936:J937"/>
    <mergeCell ref="A934:B935"/>
    <mergeCell ref="C934:C935"/>
    <mergeCell ref="D934:D935"/>
    <mergeCell ref="E934:E935"/>
    <mergeCell ref="F934:F935"/>
    <mergeCell ref="G934:G935"/>
    <mergeCell ref="H934:H935"/>
    <mergeCell ref="I934:I935"/>
    <mergeCell ref="J934:J935"/>
    <mergeCell ref="A932:B933"/>
    <mergeCell ref="C932:C933"/>
    <mergeCell ref="D932:D933"/>
    <mergeCell ref="E932:E933"/>
    <mergeCell ref="F932:F933"/>
    <mergeCell ref="G932:G933"/>
    <mergeCell ref="H932:H933"/>
    <mergeCell ref="I932:I933"/>
    <mergeCell ref="J932:J933"/>
    <mergeCell ref="A928:B929"/>
    <mergeCell ref="C928:F928"/>
    <mergeCell ref="G928:G929"/>
    <mergeCell ref="H928:H929"/>
    <mergeCell ref="I928:I929"/>
    <mergeCell ref="J928:J929"/>
    <mergeCell ref="K928:AT929"/>
    <mergeCell ref="A930:B931"/>
    <mergeCell ref="C930:C931"/>
    <mergeCell ref="D930:D931"/>
    <mergeCell ref="E930:E931"/>
    <mergeCell ref="F930:F931"/>
    <mergeCell ref="G930:G931"/>
    <mergeCell ref="H930:H931"/>
    <mergeCell ref="I930:I931"/>
    <mergeCell ref="J930:J931"/>
    <mergeCell ref="A925:B925"/>
    <mergeCell ref="C925:AF925"/>
    <mergeCell ref="AG925:AM925"/>
    <mergeCell ref="AN925:AT925"/>
    <mergeCell ref="A926:B926"/>
    <mergeCell ref="D926:AF926"/>
    <mergeCell ref="AG926:AM926"/>
    <mergeCell ref="AN926:AT926"/>
    <mergeCell ref="K927:O927"/>
    <mergeCell ref="P927:U927"/>
    <mergeCell ref="V927:Z927"/>
    <mergeCell ref="AA927:AF927"/>
    <mergeCell ref="AG927:AM927"/>
    <mergeCell ref="AN927:AT927"/>
    <mergeCell ref="A913:I913"/>
    <mergeCell ref="B914:AS914"/>
    <mergeCell ref="B915:AS915"/>
    <mergeCell ref="B916:AD916"/>
    <mergeCell ref="AF916:AT916"/>
    <mergeCell ref="E917:F917"/>
    <mergeCell ref="B921:D921"/>
    <mergeCell ref="F921:I921"/>
    <mergeCell ref="B922:E922"/>
    <mergeCell ref="F922:I922"/>
    <mergeCell ref="A909:B910"/>
    <mergeCell ref="C909:C910"/>
    <mergeCell ref="D909:D910"/>
    <mergeCell ref="E909:E910"/>
    <mergeCell ref="F909:F910"/>
    <mergeCell ref="G909:G910"/>
    <mergeCell ref="H909:H910"/>
    <mergeCell ref="I909:I910"/>
    <mergeCell ref="J909:J910"/>
    <mergeCell ref="A907:B908"/>
    <mergeCell ref="C907:C908"/>
    <mergeCell ref="D907:D908"/>
    <mergeCell ref="E907:E908"/>
    <mergeCell ref="F907:F908"/>
    <mergeCell ref="G907:G908"/>
    <mergeCell ref="H907:H908"/>
    <mergeCell ref="I907:I908"/>
    <mergeCell ref="J907:J908"/>
    <mergeCell ref="A905:B906"/>
    <mergeCell ref="C905:C906"/>
    <mergeCell ref="D905:D906"/>
    <mergeCell ref="E905:E906"/>
    <mergeCell ref="F905:F906"/>
    <mergeCell ref="G905:G906"/>
    <mergeCell ref="H905:H906"/>
    <mergeCell ref="I905:I906"/>
    <mergeCell ref="J905:J906"/>
    <mergeCell ref="A903:B904"/>
    <mergeCell ref="C903:C904"/>
    <mergeCell ref="D903:D904"/>
    <mergeCell ref="E903:E904"/>
    <mergeCell ref="F903:F904"/>
    <mergeCell ref="G903:G904"/>
    <mergeCell ref="H903:H904"/>
    <mergeCell ref="I903:I904"/>
    <mergeCell ref="J903:J904"/>
    <mergeCell ref="A899:B900"/>
    <mergeCell ref="C899:F899"/>
    <mergeCell ref="G899:G900"/>
    <mergeCell ref="H899:H900"/>
    <mergeCell ref="I899:I900"/>
    <mergeCell ref="J899:J900"/>
    <mergeCell ref="K899:AT900"/>
    <mergeCell ref="A901:B902"/>
    <mergeCell ref="C901:C902"/>
    <mergeCell ref="D901:D902"/>
    <mergeCell ref="E901:E902"/>
    <mergeCell ref="F901:F902"/>
    <mergeCell ref="G901:G902"/>
    <mergeCell ref="H901:H902"/>
    <mergeCell ref="I901:I902"/>
    <mergeCell ref="J901:J902"/>
    <mergeCell ref="A896:B896"/>
    <mergeCell ref="C896:AF896"/>
    <mergeCell ref="AG896:AM896"/>
    <mergeCell ref="AN896:AT896"/>
    <mergeCell ref="A897:B897"/>
    <mergeCell ref="D897:AF897"/>
    <mergeCell ref="AG897:AM897"/>
    <mergeCell ref="AN897:AT897"/>
    <mergeCell ref="K898:O898"/>
    <mergeCell ref="P898:U898"/>
    <mergeCell ref="V898:Z898"/>
    <mergeCell ref="AA898:AF898"/>
    <mergeCell ref="AG898:AM898"/>
    <mergeCell ref="AN898:AT898"/>
    <mergeCell ref="A826:I826"/>
    <mergeCell ref="B827:AS827"/>
    <mergeCell ref="B828:AS828"/>
    <mergeCell ref="B829:AD829"/>
    <mergeCell ref="AF829:AT829"/>
    <mergeCell ref="E830:F830"/>
    <mergeCell ref="B834:D834"/>
    <mergeCell ref="F834:I834"/>
    <mergeCell ref="B835:E835"/>
    <mergeCell ref="F835:I835"/>
    <mergeCell ref="A841:B842"/>
    <mergeCell ref="C841:F841"/>
    <mergeCell ref="G841:G842"/>
    <mergeCell ref="H841:H842"/>
    <mergeCell ref="I841:I842"/>
    <mergeCell ref="J841:J842"/>
    <mergeCell ref="K841:AT842"/>
    <mergeCell ref="A843:B844"/>
    <mergeCell ref="A822:B823"/>
    <mergeCell ref="C822:C823"/>
    <mergeCell ref="D822:D823"/>
    <mergeCell ref="E822:E823"/>
    <mergeCell ref="F822:F823"/>
    <mergeCell ref="G822:G823"/>
    <mergeCell ref="H822:H823"/>
    <mergeCell ref="I822:I823"/>
    <mergeCell ref="J822:J823"/>
    <mergeCell ref="A820:B821"/>
    <mergeCell ref="C820:C821"/>
    <mergeCell ref="D820:D821"/>
    <mergeCell ref="E820:E821"/>
    <mergeCell ref="F820:F821"/>
    <mergeCell ref="G820:G821"/>
    <mergeCell ref="H820:H821"/>
    <mergeCell ref="I820:I821"/>
    <mergeCell ref="J820:J821"/>
    <mergeCell ref="A818:B819"/>
    <mergeCell ref="C818:C819"/>
    <mergeCell ref="D818:D819"/>
    <mergeCell ref="E818:E819"/>
    <mergeCell ref="F818:F819"/>
    <mergeCell ref="G818:G819"/>
    <mergeCell ref="H818:H819"/>
    <mergeCell ref="I818:I819"/>
    <mergeCell ref="J818:J819"/>
    <mergeCell ref="A816:B817"/>
    <mergeCell ref="C816:C817"/>
    <mergeCell ref="D816:D817"/>
    <mergeCell ref="E816:E817"/>
    <mergeCell ref="F816:F817"/>
    <mergeCell ref="G816:G817"/>
    <mergeCell ref="H816:H817"/>
    <mergeCell ref="I816:I817"/>
    <mergeCell ref="J816:J817"/>
    <mergeCell ref="A812:B813"/>
    <mergeCell ref="C812:F812"/>
    <mergeCell ref="G812:G813"/>
    <mergeCell ref="H812:H813"/>
    <mergeCell ref="I812:I813"/>
    <mergeCell ref="J812:J813"/>
    <mergeCell ref="K812:AT813"/>
    <mergeCell ref="A814:B815"/>
    <mergeCell ref="C814:C815"/>
    <mergeCell ref="D814:D815"/>
    <mergeCell ref="E814:E815"/>
    <mergeCell ref="F814:F815"/>
    <mergeCell ref="G814:G815"/>
    <mergeCell ref="H814:H815"/>
    <mergeCell ref="I814:I815"/>
    <mergeCell ref="J814:J815"/>
    <mergeCell ref="A809:B809"/>
    <mergeCell ref="C809:AF809"/>
    <mergeCell ref="AG809:AM809"/>
    <mergeCell ref="AN809:AT809"/>
    <mergeCell ref="A810:B810"/>
    <mergeCell ref="D810:AF810"/>
    <mergeCell ref="AG810:AM810"/>
    <mergeCell ref="AN810:AT810"/>
    <mergeCell ref="K811:O811"/>
    <mergeCell ref="P811:U811"/>
    <mergeCell ref="V811:Z811"/>
    <mergeCell ref="AA811:AF811"/>
    <mergeCell ref="AG811:AM811"/>
    <mergeCell ref="AN811:AT811"/>
    <mergeCell ref="A797:I797"/>
    <mergeCell ref="B798:AS798"/>
    <mergeCell ref="B799:AS799"/>
    <mergeCell ref="B800:AD800"/>
    <mergeCell ref="AF800:AT800"/>
    <mergeCell ref="E801:F801"/>
    <mergeCell ref="B805:D805"/>
    <mergeCell ref="F805:I805"/>
    <mergeCell ref="B806:E806"/>
    <mergeCell ref="F806:I806"/>
    <mergeCell ref="A793:B794"/>
    <mergeCell ref="C793:C794"/>
    <mergeCell ref="D793:D794"/>
    <mergeCell ref="E793:E794"/>
    <mergeCell ref="F793:F794"/>
    <mergeCell ref="G793:G794"/>
    <mergeCell ref="H793:H794"/>
    <mergeCell ref="I793:I794"/>
    <mergeCell ref="J793:J794"/>
    <mergeCell ref="A791:B792"/>
    <mergeCell ref="C791:C792"/>
    <mergeCell ref="D791:D792"/>
    <mergeCell ref="E791:E792"/>
    <mergeCell ref="F791:F792"/>
    <mergeCell ref="G791:G792"/>
    <mergeCell ref="H791:H792"/>
    <mergeCell ref="I791:I792"/>
    <mergeCell ref="J791:J792"/>
    <mergeCell ref="A789:B790"/>
    <mergeCell ref="C789:C790"/>
    <mergeCell ref="D789:D790"/>
    <mergeCell ref="E789:E790"/>
    <mergeCell ref="F789:F790"/>
    <mergeCell ref="G789:G790"/>
    <mergeCell ref="H789:H790"/>
    <mergeCell ref="I789:I790"/>
    <mergeCell ref="J789:J790"/>
    <mergeCell ref="A787:B788"/>
    <mergeCell ref="C787:C788"/>
    <mergeCell ref="D787:D788"/>
    <mergeCell ref="E787:E788"/>
    <mergeCell ref="F787:F788"/>
    <mergeCell ref="G787:G788"/>
    <mergeCell ref="H787:H788"/>
    <mergeCell ref="I787:I788"/>
    <mergeCell ref="J787:J788"/>
    <mergeCell ref="A783:B784"/>
    <mergeCell ref="C783:F783"/>
    <mergeCell ref="G783:G784"/>
    <mergeCell ref="H783:H784"/>
    <mergeCell ref="I783:I784"/>
    <mergeCell ref="J783:J784"/>
    <mergeCell ref="K783:AT784"/>
    <mergeCell ref="A785:B786"/>
    <mergeCell ref="C785:C786"/>
    <mergeCell ref="D785:D786"/>
    <mergeCell ref="E785:E786"/>
    <mergeCell ref="F785:F786"/>
    <mergeCell ref="G785:G786"/>
    <mergeCell ref="H785:H786"/>
    <mergeCell ref="I785:I786"/>
    <mergeCell ref="J785:J786"/>
    <mergeCell ref="A780:B780"/>
    <mergeCell ref="C780:AF780"/>
    <mergeCell ref="AG780:AM780"/>
    <mergeCell ref="AN780:AT780"/>
    <mergeCell ref="A781:B781"/>
    <mergeCell ref="D781:AF781"/>
    <mergeCell ref="AG781:AM781"/>
    <mergeCell ref="AN781:AT781"/>
    <mergeCell ref="K782:O782"/>
    <mergeCell ref="P782:U782"/>
    <mergeCell ref="V782:Z782"/>
    <mergeCell ref="AA782:AF782"/>
    <mergeCell ref="AG782:AM782"/>
    <mergeCell ref="AN782:AT782"/>
    <mergeCell ref="A768:I768"/>
    <mergeCell ref="B769:AS769"/>
    <mergeCell ref="B770:AS770"/>
    <mergeCell ref="B771:AD771"/>
    <mergeCell ref="AF771:AT771"/>
    <mergeCell ref="E772:F772"/>
    <mergeCell ref="B776:D776"/>
    <mergeCell ref="F776:I776"/>
    <mergeCell ref="B777:E777"/>
    <mergeCell ref="F777:I777"/>
    <mergeCell ref="A764:B765"/>
    <mergeCell ref="C764:C765"/>
    <mergeCell ref="D764:D765"/>
    <mergeCell ref="E764:E765"/>
    <mergeCell ref="F764:F765"/>
    <mergeCell ref="G764:G765"/>
    <mergeCell ref="H764:H765"/>
    <mergeCell ref="I764:I765"/>
    <mergeCell ref="J764:J765"/>
    <mergeCell ref="A762:B763"/>
    <mergeCell ref="C762:C763"/>
    <mergeCell ref="D762:D763"/>
    <mergeCell ref="E762:E763"/>
    <mergeCell ref="F762:F763"/>
    <mergeCell ref="G762:G763"/>
    <mergeCell ref="H762:H763"/>
    <mergeCell ref="I762:I763"/>
    <mergeCell ref="J762:J763"/>
    <mergeCell ref="A760:B761"/>
    <mergeCell ref="C760:C761"/>
    <mergeCell ref="D760:D761"/>
    <mergeCell ref="E760:E761"/>
    <mergeCell ref="F760:F761"/>
    <mergeCell ref="G760:G761"/>
    <mergeCell ref="H760:H761"/>
    <mergeCell ref="I760:I761"/>
    <mergeCell ref="J760:J761"/>
    <mergeCell ref="A758:B759"/>
    <mergeCell ref="C758:C759"/>
    <mergeCell ref="D758:D759"/>
    <mergeCell ref="E758:E759"/>
    <mergeCell ref="F758:F759"/>
    <mergeCell ref="G758:G759"/>
    <mergeCell ref="H758:H759"/>
    <mergeCell ref="I758:I759"/>
    <mergeCell ref="J758:J759"/>
    <mergeCell ref="A754:B755"/>
    <mergeCell ref="C754:F754"/>
    <mergeCell ref="G754:G755"/>
    <mergeCell ref="H754:H755"/>
    <mergeCell ref="I754:I755"/>
    <mergeCell ref="J754:J755"/>
    <mergeCell ref="K754:AT755"/>
    <mergeCell ref="A756:B757"/>
    <mergeCell ref="C756:C757"/>
    <mergeCell ref="D756:D757"/>
    <mergeCell ref="E756:E757"/>
    <mergeCell ref="F756:F757"/>
    <mergeCell ref="G756:G757"/>
    <mergeCell ref="H756:H757"/>
    <mergeCell ref="I756:I757"/>
    <mergeCell ref="J756:J757"/>
    <mergeCell ref="A751:B751"/>
    <mergeCell ref="C751:AF751"/>
    <mergeCell ref="AG751:AM751"/>
    <mergeCell ref="AN751:AT751"/>
    <mergeCell ref="A752:B752"/>
    <mergeCell ref="D752:AF752"/>
    <mergeCell ref="AG752:AM752"/>
    <mergeCell ref="AN752:AT752"/>
    <mergeCell ref="K753:O753"/>
    <mergeCell ref="P753:U753"/>
    <mergeCell ref="V753:Z753"/>
    <mergeCell ref="AA753:AF753"/>
    <mergeCell ref="AG753:AM753"/>
    <mergeCell ref="AN753:AT753"/>
    <mergeCell ref="A739:I739"/>
    <mergeCell ref="B740:AS740"/>
    <mergeCell ref="B741:AS741"/>
    <mergeCell ref="B742:AD742"/>
    <mergeCell ref="AF742:AT742"/>
    <mergeCell ref="E743:F743"/>
    <mergeCell ref="B747:D747"/>
    <mergeCell ref="F747:I747"/>
    <mergeCell ref="B748:E748"/>
    <mergeCell ref="F748:I748"/>
    <mergeCell ref="A735:B736"/>
    <mergeCell ref="C735:C736"/>
    <mergeCell ref="D735:D736"/>
    <mergeCell ref="E735:E736"/>
    <mergeCell ref="F735:F736"/>
    <mergeCell ref="G735:G736"/>
    <mergeCell ref="H735:H736"/>
    <mergeCell ref="I735:I736"/>
    <mergeCell ref="J735:J736"/>
    <mergeCell ref="A733:B734"/>
    <mergeCell ref="C733:C734"/>
    <mergeCell ref="D733:D734"/>
    <mergeCell ref="E733:E734"/>
    <mergeCell ref="F733:F734"/>
    <mergeCell ref="G733:G734"/>
    <mergeCell ref="H733:H734"/>
    <mergeCell ref="I733:I734"/>
    <mergeCell ref="J733:J734"/>
    <mergeCell ref="A731:B732"/>
    <mergeCell ref="C731:C732"/>
    <mergeCell ref="D731:D732"/>
    <mergeCell ref="E731:E732"/>
    <mergeCell ref="F731:F732"/>
    <mergeCell ref="G731:G732"/>
    <mergeCell ref="H731:H732"/>
    <mergeCell ref="I731:I732"/>
    <mergeCell ref="J731:J732"/>
    <mergeCell ref="A729:B730"/>
    <mergeCell ref="C729:C730"/>
    <mergeCell ref="D729:D730"/>
    <mergeCell ref="E729:E730"/>
    <mergeCell ref="F729:F730"/>
    <mergeCell ref="G729:G730"/>
    <mergeCell ref="H729:H730"/>
    <mergeCell ref="I729:I730"/>
    <mergeCell ref="J729:J730"/>
    <mergeCell ref="A725:B726"/>
    <mergeCell ref="C725:F725"/>
    <mergeCell ref="G725:G726"/>
    <mergeCell ref="H725:H726"/>
    <mergeCell ref="I725:I726"/>
    <mergeCell ref="J725:J726"/>
    <mergeCell ref="K725:AT726"/>
    <mergeCell ref="A727:B728"/>
    <mergeCell ref="C727:C728"/>
    <mergeCell ref="D727:D728"/>
    <mergeCell ref="E727:E728"/>
    <mergeCell ref="F727:F728"/>
    <mergeCell ref="G727:G728"/>
    <mergeCell ref="H727:H728"/>
    <mergeCell ref="I727:I728"/>
    <mergeCell ref="J727:J728"/>
    <mergeCell ref="A722:B722"/>
    <mergeCell ref="C722:AF722"/>
    <mergeCell ref="AG722:AM722"/>
    <mergeCell ref="AN722:AT722"/>
    <mergeCell ref="A723:B723"/>
    <mergeCell ref="D723:AF723"/>
    <mergeCell ref="AG723:AM723"/>
    <mergeCell ref="AN723:AT723"/>
    <mergeCell ref="K724:O724"/>
    <mergeCell ref="P724:U724"/>
    <mergeCell ref="V724:Z724"/>
    <mergeCell ref="AA724:AF724"/>
    <mergeCell ref="AG724:AM724"/>
    <mergeCell ref="AN724:AT724"/>
    <mergeCell ref="A710:I710"/>
    <mergeCell ref="B711:AS711"/>
    <mergeCell ref="B712:AS712"/>
    <mergeCell ref="B713:AD713"/>
    <mergeCell ref="AF713:AT713"/>
    <mergeCell ref="E714:F714"/>
    <mergeCell ref="B718:D718"/>
    <mergeCell ref="F718:I718"/>
    <mergeCell ref="B719:E719"/>
    <mergeCell ref="F719:I719"/>
    <mergeCell ref="F694:F695"/>
    <mergeCell ref="G694:G695"/>
    <mergeCell ref="H694:H695"/>
    <mergeCell ref="I694:I695"/>
    <mergeCell ref="J694:J695"/>
    <mergeCell ref="A706:B707"/>
    <mergeCell ref="C706:C707"/>
    <mergeCell ref="D706:D707"/>
    <mergeCell ref="E706:E707"/>
    <mergeCell ref="F706:F707"/>
    <mergeCell ref="G706:G707"/>
    <mergeCell ref="H706:H707"/>
    <mergeCell ref="I706:I707"/>
    <mergeCell ref="J706:J707"/>
    <mergeCell ref="A704:B705"/>
    <mergeCell ref="C704:C705"/>
    <mergeCell ref="D704:D705"/>
    <mergeCell ref="E704:E705"/>
    <mergeCell ref="F704:F705"/>
    <mergeCell ref="G704:G705"/>
    <mergeCell ref="H704:H705"/>
    <mergeCell ref="I704:I705"/>
    <mergeCell ref="J704:J705"/>
    <mergeCell ref="A702:B703"/>
    <mergeCell ref="C702:C703"/>
    <mergeCell ref="D702:D703"/>
    <mergeCell ref="E702:E703"/>
    <mergeCell ref="F702:F703"/>
    <mergeCell ref="G702:G703"/>
    <mergeCell ref="H702:H703"/>
    <mergeCell ref="I702:I703"/>
    <mergeCell ref="J702:J703"/>
    <mergeCell ref="F690:F691"/>
    <mergeCell ref="G690:G691"/>
    <mergeCell ref="H690:H691"/>
    <mergeCell ref="I690:I691"/>
    <mergeCell ref="J690:J691"/>
    <mergeCell ref="A686:B687"/>
    <mergeCell ref="C686:F686"/>
    <mergeCell ref="G686:G687"/>
    <mergeCell ref="H686:H687"/>
    <mergeCell ref="I686:I687"/>
    <mergeCell ref="J686:J687"/>
    <mergeCell ref="A692:B693"/>
    <mergeCell ref="C692:C693"/>
    <mergeCell ref="D692:D693"/>
    <mergeCell ref="E692:E693"/>
    <mergeCell ref="F692:F693"/>
    <mergeCell ref="G692:G693"/>
    <mergeCell ref="H692:H693"/>
    <mergeCell ref="I692:I693"/>
    <mergeCell ref="J692:J693"/>
    <mergeCell ref="A694:B695"/>
    <mergeCell ref="C694:C695"/>
    <mergeCell ref="D694:D695"/>
    <mergeCell ref="E694:E695"/>
    <mergeCell ref="K686:AT687"/>
    <mergeCell ref="A688:B689"/>
    <mergeCell ref="C688:C689"/>
    <mergeCell ref="D688:D689"/>
    <mergeCell ref="E688:E689"/>
    <mergeCell ref="F688:F689"/>
    <mergeCell ref="G688:G689"/>
    <mergeCell ref="H688:H689"/>
    <mergeCell ref="I688:I689"/>
    <mergeCell ref="J688:J689"/>
    <mergeCell ref="A683:B683"/>
    <mergeCell ref="C683:AF683"/>
    <mergeCell ref="AG683:AM683"/>
    <mergeCell ref="AN683:AT683"/>
    <mergeCell ref="A684:B684"/>
    <mergeCell ref="D684:AF684"/>
    <mergeCell ref="AG684:AM684"/>
    <mergeCell ref="AN684:AT684"/>
    <mergeCell ref="K685:O685"/>
    <mergeCell ref="P685:U685"/>
    <mergeCell ref="V685:Z685"/>
    <mergeCell ref="AA685:AF685"/>
    <mergeCell ref="AG685:AM685"/>
    <mergeCell ref="AN685:AT685"/>
    <mergeCell ref="A690:B691"/>
    <mergeCell ref="C690:C691"/>
    <mergeCell ref="D690:D691"/>
    <mergeCell ref="E690:E691"/>
    <mergeCell ref="A669:I669"/>
    <mergeCell ref="B670:AS670"/>
    <mergeCell ref="B671:AS671"/>
    <mergeCell ref="B672:AD672"/>
    <mergeCell ref="AF672:AT672"/>
    <mergeCell ref="E673:F673"/>
    <mergeCell ref="B677:D677"/>
    <mergeCell ref="F677:I677"/>
    <mergeCell ref="B678:E678"/>
    <mergeCell ref="F678:I678"/>
    <mergeCell ref="A666:B666"/>
    <mergeCell ref="A652:B653"/>
    <mergeCell ref="C652:C653"/>
    <mergeCell ref="D652:D653"/>
    <mergeCell ref="E652:E653"/>
    <mergeCell ref="F652:F653"/>
    <mergeCell ref="G652:G653"/>
    <mergeCell ref="H652:H653"/>
    <mergeCell ref="I652:I653"/>
    <mergeCell ref="J652:J653"/>
    <mergeCell ref="A658:B659"/>
    <mergeCell ref="C658:C659"/>
    <mergeCell ref="D658:D659"/>
    <mergeCell ref="E658:E659"/>
    <mergeCell ref="F658:F659"/>
    <mergeCell ref="G658:G659"/>
    <mergeCell ref="H658:H659"/>
    <mergeCell ref="I658:I659"/>
    <mergeCell ref="J658:J659"/>
    <mergeCell ref="A664:B665"/>
    <mergeCell ref="C664:C665"/>
    <mergeCell ref="D664:D665"/>
    <mergeCell ref="A650:B651"/>
    <mergeCell ref="C650:C651"/>
    <mergeCell ref="D650:D651"/>
    <mergeCell ref="E650:E651"/>
    <mergeCell ref="F650:F651"/>
    <mergeCell ref="G650:G651"/>
    <mergeCell ref="H650:H651"/>
    <mergeCell ref="I650:I651"/>
    <mergeCell ref="J650:J651"/>
    <mergeCell ref="A656:B657"/>
    <mergeCell ref="C656:C657"/>
    <mergeCell ref="D656:D657"/>
    <mergeCell ref="E656:E657"/>
    <mergeCell ref="F656:F657"/>
    <mergeCell ref="G656:G657"/>
    <mergeCell ref="H656:H657"/>
    <mergeCell ref="I656:I657"/>
    <mergeCell ref="J656:J657"/>
    <mergeCell ref="K646:AT647"/>
    <mergeCell ref="A648:B649"/>
    <mergeCell ref="C648:C649"/>
    <mergeCell ref="D648:D649"/>
    <mergeCell ref="E648:E649"/>
    <mergeCell ref="F648:F649"/>
    <mergeCell ref="G648:G649"/>
    <mergeCell ref="H648:H649"/>
    <mergeCell ref="I648:I649"/>
    <mergeCell ref="J648:J649"/>
    <mergeCell ref="A643:B643"/>
    <mergeCell ref="C643:AF643"/>
    <mergeCell ref="AG643:AM643"/>
    <mergeCell ref="AN643:AT643"/>
    <mergeCell ref="A644:B644"/>
    <mergeCell ref="D644:AF644"/>
    <mergeCell ref="AG644:AM644"/>
    <mergeCell ref="AN644:AT644"/>
    <mergeCell ref="K645:O645"/>
    <mergeCell ref="P645:U645"/>
    <mergeCell ref="V645:Z645"/>
    <mergeCell ref="AA645:AF645"/>
    <mergeCell ref="AG645:AM645"/>
    <mergeCell ref="AN645:AT645"/>
    <mergeCell ref="B640:E640"/>
    <mergeCell ref="F640:I640"/>
    <mergeCell ref="A617:B618"/>
    <mergeCell ref="C617:C618"/>
    <mergeCell ref="D617:D618"/>
    <mergeCell ref="E617:E618"/>
    <mergeCell ref="F617:F618"/>
    <mergeCell ref="G617:G618"/>
    <mergeCell ref="H617:H618"/>
    <mergeCell ref="I617:I618"/>
    <mergeCell ref="J617:J618"/>
    <mergeCell ref="A615:B616"/>
    <mergeCell ref="C615:C616"/>
    <mergeCell ref="D615:D616"/>
    <mergeCell ref="E615:E616"/>
    <mergeCell ref="F615:F616"/>
    <mergeCell ref="G615:G616"/>
    <mergeCell ref="H615:H616"/>
    <mergeCell ref="I615:I616"/>
    <mergeCell ref="J615:J616"/>
    <mergeCell ref="A619:B620"/>
    <mergeCell ref="C619:C620"/>
    <mergeCell ref="D619:D620"/>
    <mergeCell ref="E619:E620"/>
    <mergeCell ref="F619:F620"/>
    <mergeCell ref="G619:G620"/>
    <mergeCell ref="H619:H620"/>
    <mergeCell ref="I619:I620"/>
    <mergeCell ref="J619:J620"/>
    <mergeCell ref="A621:B622"/>
    <mergeCell ref="C621:C622"/>
    <mergeCell ref="D621:D622"/>
    <mergeCell ref="A611:B612"/>
    <mergeCell ref="C611:F611"/>
    <mergeCell ref="G611:G612"/>
    <mergeCell ref="H611:H612"/>
    <mergeCell ref="I611:I612"/>
    <mergeCell ref="J611:J612"/>
    <mergeCell ref="K611:AT612"/>
    <mergeCell ref="A613:B614"/>
    <mergeCell ref="C613:C614"/>
    <mergeCell ref="D613:D614"/>
    <mergeCell ref="E613:E614"/>
    <mergeCell ref="F613:F614"/>
    <mergeCell ref="G613:G614"/>
    <mergeCell ref="H613:H614"/>
    <mergeCell ref="I613:I614"/>
    <mergeCell ref="J613:J614"/>
    <mergeCell ref="A608:B608"/>
    <mergeCell ref="C608:AF608"/>
    <mergeCell ref="AG608:AM608"/>
    <mergeCell ref="AN608:AT608"/>
    <mergeCell ref="A609:B609"/>
    <mergeCell ref="D609:AF609"/>
    <mergeCell ref="AG609:AM609"/>
    <mergeCell ref="AN609:AT609"/>
    <mergeCell ref="K610:O610"/>
    <mergeCell ref="P610:U610"/>
    <mergeCell ref="V610:Z610"/>
    <mergeCell ref="AA610:AF610"/>
    <mergeCell ref="AG610:AM610"/>
    <mergeCell ref="AN610:AT610"/>
    <mergeCell ref="A596:I596"/>
    <mergeCell ref="B597:AS597"/>
    <mergeCell ref="B598:AS598"/>
    <mergeCell ref="B599:AD599"/>
    <mergeCell ref="AF599:AT599"/>
    <mergeCell ref="E600:F600"/>
    <mergeCell ref="B604:D604"/>
    <mergeCell ref="F604:I604"/>
    <mergeCell ref="B605:E605"/>
    <mergeCell ref="F605:I605"/>
    <mergeCell ref="A572:B573"/>
    <mergeCell ref="C572:C573"/>
    <mergeCell ref="D572:D573"/>
    <mergeCell ref="E572:E573"/>
    <mergeCell ref="F572:F573"/>
    <mergeCell ref="G572:G573"/>
    <mergeCell ref="H572:H573"/>
    <mergeCell ref="I572:I573"/>
    <mergeCell ref="J572:J573"/>
    <mergeCell ref="A574:B575"/>
    <mergeCell ref="C574:C575"/>
    <mergeCell ref="D574:D575"/>
    <mergeCell ref="E574:E575"/>
    <mergeCell ref="F574:F575"/>
    <mergeCell ref="G574:G575"/>
    <mergeCell ref="H574:H575"/>
    <mergeCell ref="I574:I575"/>
    <mergeCell ref="J574:J575"/>
    <mergeCell ref="A576:B577"/>
    <mergeCell ref="C576:C577"/>
    <mergeCell ref="D576:D577"/>
    <mergeCell ref="E576:E577"/>
    <mergeCell ref="A568:B569"/>
    <mergeCell ref="C568:F568"/>
    <mergeCell ref="G568:G569"/>
    <mergeCell ref="H568:H569"/>
    <mergeCell ref="I568:I569"/>
    <mergeCell ref="J568:J569"/>
    <mergeCell ref="K568:AT569"/>
    <mergeCell ref="A570:B571"/>
    <mergeCell ref="C570:C571"/>
    <mergeCell ref="D570:D571"/>
    <mergeCell ref="E570:E571"/>
    <mergeCell ref="F570:F571"/>
    <mergeCell ref="G570:G571"/>
    <mergeCell ref="H570:H571"/>
    <mergeCell ref="I570:I571"/>
    <mergeCell ref="J570:J571"/>
    <mergeCell ref="A565:B565"/>
    <mergeCell ref="C565:AF565"/>
    <mergeCell ref="AG565:AM565"/>
    <mergeCell ref="AN565:AT565"/>
    <mergeCell ref="A566:B566"/>
    <mergeCell ref="D566:AF566"/>
    <mergeCell ref="AG566:AM566"/>
    <mergeCell ref="AN566:AT566"/>
    <mergeCell ref="K567:O567"/>
    <mergeCell ref="P567:U567"/>
    <mergeCell ref="V567:Z567"/>
    <mergeCell ref="AA567:AF567"/>
    <mergeCell ref="AG567:AM567"/>
    <mergeCell ref="AN567:AT567"/>
    <mergeCell ref="A553:I553"/>
    <mergeCell ref="B554:AS554"/>
    <mergeCell ref="B555:AS555"/>
    <mergeCell ref="B556:AD556"/>
    <mergeCell ref="AF556:AT556"/>
    <mergeCell ref="E557:F557"/>
    <mergeCell ref="B561:D561"/>
    <mergeCell ref="F561:I561"/>
    <mergeCell ref="B562:E562"/>
    <mergeCell ref="F562:I562"/>
    <mergeCell ref="A523:B524"/>
    <mergeCell ref="C523:F523"/>
    <mergeCell ref="G523:G524"/>
    <mergeCell ref="H523:H524"/>
    <mergeCell ref="I523:I524"/>
    <mergeCell ref="J523:J524"/>
    <mergeCell ref="K523:AT524"/>
    <mergeCell ref="A525:B526"/>
    <mergeCell ref="C525:C526"/>
    <mergeCell ref="D525:D526"/>
    <mergeCell ref="E525:E526"/>
    <mergeCell ref="F525:F526"/>
    <mergeCell ref="G525:G526"/>
    <mergeCell ref="H525:H526"/>
    <mergeCell ref="I525:I526"/>
    <mergeCell ref="J525:J526"/>
    <mergeCell ref="A531:B532"/>
    <mergeCell ref="C531:C532"/>
    <mergeCell ref="D531:D532"/>
    <mergeCell ref="E531:E532"/>
    <mergeCell ref="F527:F528"/>
    <mergeCell ref="G527:G528"/>
    <mergeCell ref="A520:B520"/>
    <mergeCell ref="C520:AF520"/>
    <mergeCell ref="AG520:AM520"/>
    <mergeCell ref="AN520:AT520"/>
    <mergeCell ref="A521:B521"/>
    <mergeCell ref="D521:AF521"/>
    <mergeCell ref="AG521:AM521"/>
    <mergeCell ref="AN521:AT521"/>
    <mergeCell ref="K522:O522"/>
    <mergeCell ref="P522:U522"/>
    <mergeCell ref="V522:Z522"/>
    <mergeCell ref="AA522:AF522"/>
    <mergeCell ref="AG522:AM522"/>
    <mergeCell ref="AN522:AT522"/>
    <mergeCell ref="A508:I508"/>
    <mergeCell ref="B509:AS509"/>
    <mergeCell ref="B510:AS510"/>
    <mergeCell ref="B511:AD511"/>
    <mergeCell ref="AF511:AT511"/>
    <mergeCell ref="E512:F512"/>
    <mergeCell ref="B516:D516"/>
    <mergeCell ref="F516:I516"/>
    <mergeCell ref="B517:E517"/>
    <mergeCell ref="F517:I517"/>
    <mergeCell ref="H467:H468"/>
    <mergeCell ref="I467:I468"/>
    <mergeCell ref="J467:J468"/>
    <mergeCell ref="G485:G486"/>
    <mergeCell ref="H485:H486"/>
    <mergeCell ref="I485:I486"/>
    <mergeCell ref="J485:J486"/>
    <mergeCell ref="A487:B488"/>
    <mergeCell ref="C487:C488"/>
    <mergeCell ref="D487:D488"/>
    <mergeCell ref="E487:E488"/>
    <mergeCell ref="F487:F488"/>
    <mergeCell ref="A469:B470"/>
    <mergeCell ref="C469:C470"/>
    <mergeCell ref="D469:D470"/>
    <mergeCell ref="E469:E470"/>
    <mergeCell ref="F469:F470"/>
    <mergeCell ref="G469:G470"/>
    <mergeCell ref="H469:H470"/>
    <mergeCell ref="I469:I470"/>
    <mergeCell ref="J469:J470"/>
    <mergeCell ref="A471:B472"/>
    <mergeCell ref="C471:C472"/>
    <mergeCell ref="D471:D472"/>
    <mergeCell ref="E471:E472"/>
    <mergeCell ref="F471:F472"/>
    <mergeCell ref="H473:H474"/>
    <mergeCell ref="I473:I474"/>
    <mergeCell ref="J473:J474"/>
    <mergeCell ref="A475:B476"/>
    <mergeCell ref="C475:C476"/>
    <mergeCell ref="D475:D476"/>
    <mergeCell ref="A465:B466"/>
    <mergeCell ref="C465:C466"/>
    <mergeCell ref="D465:D466"/>
    <mergeCell ref="E465:E466"/>
    <mergeCell ref="F465:F466"/>
    <mergeCell ref="G465:G466"/>
    <mergeCell ref="H465:H466"/>
    <mergeCell ref="I465:I466"/>
    <mergeCell ref="J465:J466"/>
    <mergeCell ref="A461:B462"/>
    <mergeCell ref="C461:F461"/>
    <mergeCell ref="G461:G462"/>
    <mergeCell ref="H461:H462"/>
    <mergeCell ref="I461:I462"/>
    <mergeCell ref="J461:J462"/>
    <mergeCell ref="K461:AT462"/>
    <mergeCell ref="A463:B464"/>
    <mergeCell ref="C463:C464"/>
    <mergeCell ref="D463:D464"/>
    <mergeCell ref="E463:E464"/>
    <mergeCell ref="F463:F464"/>
    <mergeCell ref="G463:G464"/>
    <mergeCell ref="H463:H464"/>
    <mergeCell ref="I463:I464"/>
    <mergeCell ref="J463:J464"/>
    <mergeCell ref="A458:B458"/>
    <mergeCell ref="C458:AF458"/>
    <mergeCell ref="AG458:AM458"/>
    <mergeCell ref="AN458:AT458"/>
    <mergeCell ref="A459:B459"/>
    <mergeCell ref="D459:AF459"/>
    <mergeCell ref="AG459:AM459"/>
    <mergeCell ref="AN459:AT459"/>
    <mergeCell ref="K460:O460"/>
    <mergeCell ref="P460:U460"/>
    <mergeCell ref="V460:Z460"/>
    <mergeCell ref="AA460:AF460"/>
    <mergeCell ref="AG460:AM460"/>
    <mergeCell ref="AN460:AT460"/>
    <mergeCell ref="A447:I447"/>
    <mergeCell ref="B448:AS448"/>
    <mergeCell ref="B449:AS449"/>
    <mergeCell ref="B450:AD450"/>
    <mergeCell ref="AF450:AT450"/>
    <mergeCell ref="E451:F451"/>
    <mergeCell ref="B455:D455"/>
    <mergeCell ref="F455:I455"/>
    <mergeCell ref="B456:E456"/>
    <mergeCell ref="F456:I456"/>
    <mergeCell ref="F409:F410"/>
    <mergeCell ref="G409:G410"/>
    <mergeCell ref="H409:H410"/>
    <mergeCell ref="I409:I410"/>
    <mergeCell ref="J409:J410"/>
    <mergeCell ref="A405:B406"/>
    <mergeCell ref="C405:F405"/>
    <mergeCell ref="G405:G406"/>
    <mergeCell ref="H405:H406"/>
    <mergeCell ref="I405:I406"/>
    <mergeCell ref="J405:J406"/>
    <mergeCell ref="K405:AT406"/>
    <mergeCell ref="A407:B408"/>
    <mergeCell ref="C407:C408"/>
    <mergeCell ref="D407:D408"/>
    <mergeCell ref="E407:E408"/>
    <mergeCell ref="F407:F408"/>
    <mergeCell ref="G407:G408"/>
    <mergeCell ref="H407:H408"/>
    <mergeCell ref="I407:I408"/>
    <mergeCell ref="J407:J408"/>
    <mergeCell ref="A402:B402"/>
    <mergeCell ref="C402:AF402"/>
    <mergeCell ref="AG402:AM402"/>
    <mergeCell ref="AN402:AT402"/>
    <mergeCell ref="A403:B403"/>
    <mergeCell ref="D403:AF403"/>
    <mergeCell ref="AG403:AM403"/>
    <mergeCell ref="AN403:AT403"/>
    <mergeCell ref="K404:O404"/>
    <mergeCell ref="P404:U404"/>
    <mergeCell ref="V404:Z404"/>
    <mergeCell ref="AA404:AF404"/>
    <mergeCell ref="AG404:AM404"/>
    <mergeCell ref="AN404:AT404"/>
    <mergeCell ref="A377:I377"/>
    <mergeCell ref="B378:AS378"/>
    <mergeCell ref="B379:AS379"/>
    <mergeCell ref="B380:AD380"/>
    <mergeCell ref="AF380:AT380"/>
    <mergeCell ref="E381:F381"/>
    <mergeCell ref="B385:D385"/>
    <mergeCell ref="F385:I385"/>
    <mergeCell ref="B386:E386"/>
    <mergeCell ref="F386:I386"/>
    <mergeCell ref="A373:B374"/>
    <mergeCell ref="C373:C374"/>
    <mergeCell ref="D373:D374"/>
    <mergeCell ref="E373:E374"/>
    <mergeCell ref="F373:F374"/>
    <mergeCell ref="G373:G374"/>
    <mergeCell ref="H373:H374"/>
    <mergeCell ref="I373:I374"/>
    <mergeCell ref="J373:J374"/>
    <mergeCell ref="A371:B372"/>
    <mergeCell ref="C371:C372"/>
    <mergeCell ref="D371:D372"/>
    <mergeCell ref="E371:E372"/>
    <mergeCell ref="F371:F372"/>
    <mergeCell ref="G371:G372"/>
    <mergeCell ref="H371:H372"/>
    <mergeCell ref="I371:I372"/>
    <mergeCell ref="J371:J372"/>
    <mergeCell ref="A369:B370"/>
    <mergeCell ref="C369:C370"/>
    <mergeCell ref="D369:D370"/>
    <mergeCell ref="E369:E370"/>
    <mergeCell ref="F369:F370"/>
    <mergeCell ref="G369:G370"/>
    <mergeCell ref="H369:H370"/>
    <mergeCell ref="I369:I370"/>
    <mergeCell ref="J369:J370"/>
    <mergeCell ref="A365:B366"/>
    <mergeCell ref="C365:F365"/>
    <mergeCell ref="G365:G366"/>
    <mergeCell ref="H365:H366"/>
    <mergeCell ref="I365:I366"/>
    <mergeCell ref="J365:J366"/>
    <mergeCell ref="K365:AT366"/>
    <mergeCell ref="A367:B368"/>
    <mergeCell ref="C367:C368"/>
    <mergeCell ref="D367:D368"/>
    <mergeCell ref="E367:E368"/>
    <mergeCell ref="F367:F368"/>
    <mergeCell ref="G367:G368"/>
    <mergeCell ref="H367:H368"/>
    <mergeCell ref="I367:I368"/>
    <mergeCell ref="J367:J368"/>
    <mergeCell ref="A362:B362"/>
    <mergeCell ref="C362:AF362"/>
    <mergeCell ref="AG362:AM362"/>
    <mergeCell ref="AN362:AT362"/>
    <mergeCell ref="A363:B363"/>
    <mergeCell ref="D363:AF363"/>
    <mergeCell ref="AG363:AM363"/>
    <mergeCell ref="AN363:AT363"/>
    <mergeCell ref="K364:O364"/>
    <mergeCell ref="P364:U364"/>
    <mergeCell ref="V364:Z364"/>
    <mergeCell ref="AA364:AF364"/>
    <mergeCell ref="AG364:AM364"/>
    <mergeCell ref="AN364:AT364"/>
    <mergeCell ref="A350:I350"/>
    <mergeCell ref="B351:AS351"/>
    <mergeCell ref="B352:AS352"/>
    <mergeCell ref="B353:AD353"/>
    <mergeCell ref="AF353:AT353"/>
    <mergeCell ref="E354:F354"/>
    <mergeCell ref="B358:D358"/>
    <mergeCell ref="F358:I358"/>
    <mergeCell ref="B359:E359"/>
    <mergeCell ref="F359:I359"/>
    <mergeCell ref="A346:B347"/>
    <mergeCell ref="C346:C347"/>
    <mergeCell ref="D346:D347"/>
    <mergeCell ref="E346:E347"/>
    <mergeCell ref="F346:F347"/>
    <mergeCell ref="G346:G347"/>
    <mergeCell ref="H346:H347"/>
    <mergeCell ref="I346:I347"/>
    <mergeCell ref="J346:J347"/>
    <mergeCell ref="A344:B345"/>
    <mergeCell ref="C344:C345"/>
    <mergeCell ref="D344:D345"/>
    <mergeCell ref="E344:E345"/>
    <mergeCell ref="F344:F345"/>
    <mergeCell ref="G344:G345"/>
    <mergeCell ref="H344:H345"/>
    <mergeCell ref="I344:I345"/>
    <mergeCell ref="J344:J345"/>
    <mergeCell ref="A342:B343"/>
    <mergeCell ref="C342:C343"/>
    <mergeCell ref="D342:D343"/>
    <mergeCell ref="E342:E343"/>
    <mergeCell ref="F342:F343"/>
    <mergeCell ref="G342:G343"/>
    <mergeCell ref="H342:H343"/>
    <mergeCell ref="I342:I343"/>
    <mergeCell ref="J342:J343"/>
    <mergeCell ref="A340:B341"/>
    <mergeCell ref="C340:C341"/>
    <mergeCell ref="D340:D341"/>
    <mergeCell ref="E340:E341"/>
    <mergeCell ref="F340:F341"/>
    <mergeCell ref="G340:G341"/>
    <mergeCell ref="H340:H341"/>
    <mergeCell ref="I340:I341"/>
    <mergeCell ref="J340:J341"/>
    <mergeCell ref="A336:B337"/>
    <mergeCell ref="C336:F336"/>
    <mergeCell ref="G336:G337"/>
    <mergeCell ref="H336:H337"/>
    <mergeCell ref="I336:I337"/>
    <mergeCell ref="J336:J337"/>
    <mergeCell ref="K336:AT337"/>
    <mergeCell ref="A338:B339"/>
    <mergeCell ref="C338:C339"/>
    <mergeCell ref="D338:D339"/>
    <mergeCell ref="E338:E339"/>
    <mergeCell ref="F338:F339"/>
    <mergeCell ref="G338:G339"/>
    <mergeCell ref="H338:H339"/>
    <mergeCell ref="I338:I339"/>
    <mergeCell ref="J338:J339"/>
    <mergeCell ref="A333:B333"/>
    <mergeCell ref="C333:AF333"/>
    <mergeCell ref="AG333:AM333"/>
    <mergeCell ref="AN333:AT333"/>
    <mergeCell ref="A334:B334"/>
    <mergeCell ref="D334:AF334"/>
    <mergeCell ref="AG334:AM334"/>
    <mergeCell ref="AN334:AT334"/>
    <mergeCell ref="K335:O335"/>
    <mergeCell ref="P335:U335"/>
    <mergeCell ref="V335:Z335"/>
    <mergeCell ref="AA335:AF335"/>
    <mergeCell ref="AG335:AM335"/>
    <mergeCell ref="AN335:AT335"/>
    <mergeCell ref="B329:D329"/>
    <mergeCell ref="F329:I329"/>
    <mergeCell ref="B330:E330"/>
    <mergeCell ref="F330:I330"/>
    <mergeCell ref="A321:I321"/>
    <mergeCell ref="B322:AS322"/>
    <mergeCell ref="B323:AS323"/>
    <mergeCell ref="B324:AD324"/>
    <mergeCell ref="AF324:AT324"/>
    <mergeCell ref="E325:F325"/>
    <mergeCell ref="A317:B318"/>
    <mergeCell ref="C317:C318"/>
    <mergeCell ref="D317:D318"/>
    <mergeCell ref="E317:E318"/>
    <mergeCell ref="F317:F318"/>
    <mergeCell ref="G317:G318"/>
    <mergeCell ref="H317:H318"/>
    <mergeCell ref="I317:I318"/>
    <mergeCell ref="J317:J318"/>
    <mergeCell ref="A315:B316"/>
    <mergeCell ref="C315:C316"/>
    <mergeCell ref="D315:D316"/>
    <mergeCell ref="E315:E316"/>
    <mergeCell ref="F315:F316"/>
    <mergeCell ref="G315:G316"/>
    <mergeCell ref="H315:H316"/>
    <mergeCell ref="I315:I316"/>
    <mergeCell ref="J315:J316"/>
    <mergeCell ref="H311:H312"/>
    <mergeCell ref="I311:I312"/>
    <mergeCell ref="J311:J312"/>
    <mergeCell ref="A313:B314"/>
    <mergeCell ref="C313:C314"/>
    <mergeCell ref="D313:D314"/>
    <mergeCell ref="E313:E314"/>
    <mergeCell ref="F313:F314"/>
    <mergeCell ref="G313:G314"/>
    <mergeCell ref="H313:H314"/>
    <mergeCell ref="A311:B312"/>
    <mergeCell ref="C311:C312"/>
    <mergeCell ref="D311:D312"/>
    <mergeCell ref="E311:E312"/>
    <mergeCell ref="F311:F312"/>
    <mergeCell ref="G311:G312"/>
    <mergeCell ref="I313:I314"/>
    <mergeCell ref="J313:J314"/>
    <mergeCell ref="K307:AT308"/>
    <mergeCell ref="A309:B310"/>
    <mergeCell ref="C309:C310"/>
    <mergeCell ref="D309:D310"/>
    <mergeCell ref="E309:E310"/>
    <mergeCell ref="F309:F310"/>
    <mergeCell ref="G309:G310"/>
    <mergeCell ref="H309:H310"/>
    <mergeCell ref="I309:I310"/>
    <mergeCell ref="J309:J310"/>
    <mergeCell ref="A307:B308"/>
    <mergeCell ref="C307:F307"/>
    <mergeCell ref="G307:G308"/>
    <mergeCell ref="H307:H308"/>
    <mergeCell ref="I307:I308"/>
    <mergeCell ref="J307:J308"/>
    <mergeCell ref="K306:O306"/>
    <mergeCell ref="P306:U306"/>
    <mergeCell ref="V306:Z306"/>
    <mergeCell ref="AA306:AF306"/>
    <mergeCell ref="AG306:AM306"/>
    <mergeCell ref="AN306:AT306"/>
    <mergeCell ref="AG304:AM304"/>
    <mergeCell ref="AN304:AT304"/>
    <mergeCell ref="A305:B305"/>
    <mergeCell ref="D305:AF305"/>
    <mergeCell ref="AG305:AM305"/>
    <mergeCell ref="AN305:AT305"/>
    <mergeCell ref="B300:D300"/>
    <mergeCell ref="F300:I300"/>
    <mergeCell ref="B301:E301"/>
    <mergeCell ref="F301:I301"/>
    <mergeCell ref="A304:B304"/>
    <mergeCell ref="C304:AF304"/>
    <mergeCell ref="A292:I292"/>
    <mergeCell ref="B293:AS293"/>
    <mergeCell ref="B294:AS294"/>
    <mergeCell ref="B295:AD295"/>
    <mergeCell ref="AF295:AT295"/>
    <mergeCell ref="E296:F296"/>
    <mergeCell ref="A288:B289"/>
    <mergeCell ref="C288:C289"/>
    <mergeCell ref="D288:D289"/>
    <mergeCell ref="E288:E289"/>
    <mergeCell ref="F288:F289"/>
    <mergeCell ref="G288:G289"/>
    <mergeCell ref="H288:H289"/>
    <mergeCell ref="I288:I289"/>
    <mergeCell ref="J288:J289"/>
    <mergeCell ref="A286:B287"/>
    <mergeCell ref="C286:C287"/>
    <mergeCell ref="D286:D287"/>
    <mergeCell ref="E286:E287"/>
    <mergeCell ref="F286:F287"/>
    <mergeCell ref="G286:G287"/>
    <mergeCell ref="H286:H287"/>
    <mergeCell ref="I286:I287"/>
    <mergeCell ref="J286:J287"/>
    <mergeCell ref="H282:H283"/>
    <mergeCell ref="I282:I283"/>
    <mergeCell ref="J282:J283"/>
    <mergeCell ref="A284:B285"/>
    <mergeCell ref="C284:C285"/>
    <mergeCell ref="D284:D285"/>
    <mergeCell ref="E284:E285"/>
    <mergeCell ref="F284:F285"/>
    <mergeCell ref="G284:G285"/>
    <mergeCell ref="H284:H285"/>
    <mergeCell ref="A282:B283"/>
    <mergeCell ref="C282:C283"/>
    <mergeCell ref="D282:D283"/>
    <mergeCell ref="E282:E283"/>
    <mergeCell ref="F282:F283"/>
    <mergeCell ref="G282:G283"/>
    <mergeCell ref="I284:I285"/>
    <mergeCell ref="J284:J285"/>
    <mergeCell ref="K278:AT279"/>
    <mergeCell ref="A280:B281"/>
    <mergeCell ref="C280:C281"/>
    <mergeCell ref="D280:D281"/>
    <mergeCell ref="E280:E281"/>
    <mergeCell ref="F280:F281"/>
    <mergeCell ref="G280:G281"/>
    <mergeCell ref="H280:H281"/>
    <mergeCell ref="I280:I281"/>
    <mergeCell ref="J280:J281"/>
    <mergeCell ref="A278:B279"/>
    <mergeCell ref="C278:F278"/>
    <mergeCell ref="G278:G279"/>
    <mergeCell ref="H278:H279"/>
    <mergeCell ref="I278:I279"/>
    <mergeCell ref="J278:J279"/>
    <mergeCell ref="K277:O277"/>
    <mergeCell ref="P277:U277"/>
    <mergeCell ref="V277:Z277"/>
    <mergeCell ref="AA277:AF277"/>
    <mergeCell ref="AG277:AM277"/>
    <mergeCell ref="AN277:AT277"/>
    <mergeCell ref="AG275:AM275"/>
    <mergeCell ref="AN275:AT275"/>
    <mergeCell ref="A276:B276"/>
    <mergeCell ref="D276:AF276"/>
    <mergeCell ref="AG276:AM276"/>
    <mergeCell ref="AN276:AT276"/>
    <mergeCell ref="B270:D270"/>
    <mergeCell ref="F270:I270"/>
    <mergeCell ref="B271:E271"/>
    <mergeCell ref="F271:I271"/>
    <mergeCell ref="A275:B275"/>
    <mergeCell ref="C275:AF275"/>
    <mergeCell ref="A262:I262"/>
    <mergeCell ref="B263:AS263"/>
    <mergeCell ref="B264:AS264"/>
    <mergeCell ref="B265:AD265"/>
    <mergeCell ref="AF265:AT265"/>
    <mergeCell ref="E266:F266"/>
    <mergeCell ref="K245:AT246"/>
    <mergeCell ref="A247:B248"/>
    <mergeCell ref="C247:C248"/>
    <mergeCell ref="D247:D248"/>
    <mergeCell ref="E247:E248"/>
    <mergeCell ref="F247:F248"/>
    <mergeCell ref="G247:G248"/>
    <mergeCell ref="H247:H248"/>
    <mergeCell ref="I247:I248"/>
    <mergeCell ref="J247:J248"/>
    <mergeCell ref="A245:B246"/>
    <mergeCell ref="C245:F245"/>
    <mergeCell ref="G245:G246"/>
    <mergeCell ref="H245:H246"/>
    <mergeCell ref="I245:I246"/>
    <mergeCell ref="J245:J246"/>
    <mergeCell ref="K244:O244"/>
    <mergeCell ref="P244:U244"/>
    <mergeCell ref="V244:Z244"/>
    <mergeCell ref="AA244:AF244"/>
    <mergeCell ref="AG244:AM244"/>
    <mergeCell ref="AN244:AT244"/>
    <mergeCell ref="AG242:AM242"/>
    <mergeCell ref="AN242:AT242"/>
    <mergeCell ref="A243:B243"/>
    <mergeCell ref="D243:AF243"/>
    <mergeCell ref="AG243:AM243"/>
    <mergeCell ref="AN243:AT243"/>
    <mergeCell ref="B236:D236"/>
    <mergeCell ref="F236:I236"/>
    <mergeCell ref="B237:E237"/>
    <mergeCell ref="F237:I237"/>
    <mergeCell ref="A242:B242"/>
    <mergeCell ref="C242:AF242"/>
    <mergeCell ref="A228:I228"/>
    <mergeCell ref="B229:AS229"/>
    <mergeCell ref="B230:AS230"/>
    <mergeCell ref="B231:AD231"/>
    <mergeCell ref="AF231:AT231"/>
    <mergeCell ref="E232:F232"/>
    <mergeCell ref="C222:C223"/>
    <mergeCell ref="D222:D223"/>
    <mergeCell ref="E222:E223"/>
    <mergeCell ref="F222:F223"/>
    <mergeCell ref="G222:G223"/>
    <mergeCell ref="H222:H223"/>
    <mergeCell ref="I222:I223"/>
    <mergeCell ref="J222:J223"/>
    <mergeCell ref="H210:H211"/>
    <mergeCell ref="I210:I211"/>
    <mergeCell ref="J210:J211"/>
    <mergeCell ref="A220:B221"/>
    <mergeCell ref="C220:C221"/>
    <mergeCell ref="D220:D221"/>
    <mergeCell ref="E220:E221"/>
    <mergeCell ref="F220:F221"/>
    <mergeCell ref="G220:G221"/>
    <mergeCell ref="H220:H221"/>
    <mergeCell ref="A210:B211"/>
    <mergeCell ref="C210:C211"/>
    <mergeCell ref="D210:D211"/>
    <mergeCell ref="E210:E211"/>
    <mergeCell ref="F210:F211"/>
    <mergeCell ref="G210:G211"/>
    <mergeCell ref="I220:I221"/>
    <mergeCell ref="J220:J221"/>
    <mergeCell ref="A214:B215"/>
    <mergeCell ref="C214:C215"/>
    <mergeCell ref="D214:D215"/>
    <mergeCell ref="E214:E215"/>
    <mergeCell ref="F214:F215"/>
    <mergeCell ref="G214:G215"/>
    <mergeCell ref="H214:H215"/>
    <mergeCell ref="I214:I215"/>
    <mergeCell ref="J214:J215"/>
    <mergeCell ref="A216:B217"/>
    <mergeCell ref="C216:C217"/>
    <mergeCell ref="D216:D217"/>
    <mergeCell ref="E216:E217"/>
    <mergeCell ref="F216:F217"/>
    <mergeCell ref="K206:AT207"/>
    <mergeCell ref="A208:B209"/>
    <mergeCell ref="C208:C209"/>
    <mergeCell ref="D208:D209"/>
    <mergeCell ref="E208:E209"/>
    <mergeCell ref="F208:F209"/>
    <mergeCell ref="G208:G209"/>
    <mergeCell ref="H208:H209"/>
    <mergeCell ref="I208:I209"/>
    <mergeCell ref="J208:J209"/>
    <mergeCell ref="A206:B207"/>
    <mergeCell ref="C206:F206"/>
    <mergeCell ref="G206:G207"/>
    <mergeCell ref="H206:H207"/>
    <mergeCell ref="I206:I207"/>
    <mergeCell ref="J206:J207"/>
    <mergeCell ref="A212:B213"/>
    <mergeCell ref="C212:C213"/>
    <mergeCell ref="D212:D213"/>
    <mergeCell ref="E212:E213"/>
    <mergeCell ref="F212:F213"/>
    <mergeCell ref="G212:G213"/>
    <mergeCell ref="H212:H213"/>
    <mergeCell ref="I212:I213"/>
    <mergeCell ref="I186:I187"/>
    <mergeCell ref="J186:J187"/>
    <mergeCell ref="A184:B185"/>
    <mergeCell ref="C184:C185"/>
    <mergeCell ref="D184:D185"/>
    <mergeCell ref="E184:E185"/>
    <mergeCell ref="F184:F185"/>
    <mergeCell ref="G184:G185"/>
    <mergeCell ref="H184:H185"/>
    <mergeCell ref="I184:I185"/>
    <mergeCell ref="J184:J185"/>
    <mergeCell ref="H180:H181"/>
    <mergeCell ref="I180:I181"/>
    <mergeCell ref="J180:J181"/>
    <mergeCell ref="A182:B183"/>
    <mergeCell ref="C182:C183"/>
    <mergeCell ref="D182:D183"/>
    <mergeCell ref="E182:E183"/>
    <mergeCell ref="F182:F183"/>
    <mergeCell ref="G182:G183"/>
    <mergeCell ref="H182:H183"/>
    <mergeCell ref="A180:B181"/>
    <mergeCell ref="C180:C181"/>
    <mergeCell ref="D180:D181"/>
    <mergeCell ref="E180:E181"/>
    <mergeCell ref="F180:F181"/>
    <mergeCell ref="G180:G181"/>
    <mergeCell ref="I182:I183"/>
    <mergeCell ref="J182:J183"/>
    <mergeCell ref="K176:AT177"/>
    <mergeCell ref="A178:B179"/>
    <mergeCell ref="C178:C179"/>
    <mergeCell ref="D178:D179"/>
    <mergeCell ref="E178:E179"/>
    <mergeCell ref="F178:F179"/>
    <mergeCell ref="G178:G179"/>
    <mergeCell ref="H178:H179"/>
    <mergeCell ref="I178:I179"/>
    <mergeCell ref="J178:J179"/>
    <mergeCell ref="A176:B177"/>
    <mergeCell ref="C176:F176"/>
    <mergeCell ref="G176:G177"/>
    <mergeCell ref="H176:H177"/>
    <mergeCell ref="I176:I177"/>
    <mergeCell ref="J176:J177"/>
    <mergeCell ref="K175:O175"/>
    <mergeCell ref="P175:U175"/>
    <mergeCell ref="V175:Z175"/>
    <mergeCell ref="AA175:AF175"/>
    <mergeCell ref="AG175:AM175"/>
    <mergeCell ref="AN175:AT175"/>
    <mergeCell ref="A173:B173"/>
    <mergeCell ref="C173:AF173"/>
    <mergeCell ref="AG173:AM173"/>
    <mergeCell ref="AN173:AT173"/>
    <mergeCell ref="A174:B174"/>
    <mergeCell ref="D174:AF174"/>
    <mergeCell ref="AG174:AM174"/>
    <mergeCell ref="AN174:AT174"/>
    <mergeCell ref="B163:AD163"/>
    <mergeCell ref="AF163:AT163"/>
    <mergeCell ref="E164:F164"/>
    <mergeCell ref="B168:D168"/>
    <mergeCell ref="F168:I168"/>
    <mergeCell ref="B169:E169"/>
    <mergeCell ref="F169:I169"/>
    <mergeCell ref="H156:H157"/>
    <mergeCell ref="I156:I157"/>
    <mergeCell ref="J156:J157"/>
    <mergeCell ref="A160:I160"/>
    <mergeCell ref="B161:AS161"/>
    <mergeCell ref="B162:AS162"/>
    <mergeCell ref="A156:B157"/>
    <mergeCell ref="C156:C157"/>
    <mergeCell ref="D156:D157"/>
    <mergeCell ref="E156:E157"/>
    <mergeCell ref="F156:F157"/>
    <mergeCell ref="G156:G157"/>
    <mergeCell ref="A154:B155"/>
    <mergeCell ref="C154:C155"/>
    <mergeCell ref="D154:D155"/>
    <mergeCell ref="E154:E155"/>
    <mergeCell ref="F154:F155"/>
    <mergeCell ref="G154:G155"/>
    <mergeCell ref="H154:H155"/>
    <mergeCell ref="I154:I155"/>
    <mergeCell ref="J154:J155"/>
    <mergeCell ref="A152:B153"/>
    <mergeCell ref="C152:C153"/>
    <mergeCell ref="D152:D153"/>
    <mergeCell ref="E152:E153"/>
    <mergeCell ref="F152:F153"/>
    <mergeCell ref="G152:G153"/>
    <mergeCell ref="H152:H153"/>
    <mergeCell ref="I152:I153"/>
    <mergeCell ref="J152:J153"/>
    <mergeCell ref="V143:Z143"/>
    <mergeCell ref="AA143:AF143"/>
    <mergeCell ref="AG143:AM143"/>
    <mergeCell ref="AN143:AT143"/>
    <mergeCell ref="H148:H149"/>
    <mergeCell ref="I148:I149"/>
    <mergeCell ref="J148:J149"/>
    <mergeCell ref="A150:B151"/>
    <mergeCell ref="C150:C151"/>
    <mergeCell ref="D150:D151"/>
    <mergeCell ref="E150:E151"/>
    <mergeCell ref="F150:F151"/>
    <mergeCell ref="G150:G151"/>
    <mergeCell ref="H150:H151"/>
    <mergeCell ref="A148:B149"/>
    <mergeCell ref="C148:C149"/>
    <mergeCell ref="D148:D149"/>
    <mergeCell ref="E148:E149"/>
    <mergeCell ref="F148:F149"/>
    <mergeCell ref="G148:G149"/>
    <mergeCell ref="I150:I151"/>
    <mergeCell ref="J150:J151"/>
    <mergeCell ref="A142:B142"/>
    <mergeCell ref="D142:AF142"/>
    <mergeCell ref="AG142:AM142"/>
    <mergeCell ref="AN142:AT142"/>
    <mergeCell ref="B131:AD131"/>
    <mergeCell ref="AF131:AT131"/>
    <mergeCell ref="E132:F132"/>
    <mergeCell ref="B136:D136"/>
    <mergeCell ref="F136:I136"/>
    <mergeCell ref="B137:E137"/>
    <mergeCell ref="F137:I137"/>
    <mergeCell ref="A128:I128"/>
    <mergeCell ref="B129:AS129"/>
    <mergeCell ref="B130:AS130"/>
    <mergeCell ref="K144:AT145"/>
    <mergeCell ref="A146:B147"/>
    <mergeCell ref="C146:C147"/>
    <mergeCell ref="D146:D147"/>
    <mergeCell ref="E146:E147"/>
    <mergeCell ref="F146:F147"/>
    <mergeCell ref="G146:G147"/>
    <mergeCell ref="H146:H147"/>
    <mergeCell ref="I146:I147"/>
    <mergeCell ref="J146:J147"/>
    <mergeCell ref="A144:B145"/>
    <mergeCell ref="C144:F144"/>
    <mergeCell ref="G144:G145"/>
    <mergeCell ref="H144:H145"/>
    <mergeCell ref="I144:I145"/>
    <mergeCell ref="J144:J145"/>
    <mergeCell ref="K143:O143"/>
    <mergeCell ref="P143:U143"/>
    <mergeCell ref="G112:G113"/>
    <mergeCell ref="H112:H113"/>
    <mergeCell ref="I112:I113"/>
    <mergeCell ref="J112:J113"/>
    <mergeCell ref="A110:B111"/>
    <mergeCell ref="C110:C111"/>
    <mergeCell ref="D110:D111"/>
    <mergeCell ref="E110:E111"/>
    <mergeCell ref="F110:F111"/>
    <mergeCell ref="G110:G111"/>
    <mergeCell ref="H110:H111"/>
    <mergeCell ref="I110:I111"/>
    <mergeCell ref="J110:J111"/>
    <mergeCell ref="A141:B141"/>
    <mergeCell ref="C141:AF141"/>
    <mergeCell ref="AG141:AM141"/>
    <mergeCell ref="AN141:AT141"/>
    <mergeCell ref="A116:B117"/>
    <mergeCell ref="C116:C117"/>
    <mergeCell ref="D116:D117"/>
    <mergeCell ref="E116:E117"/>
    <mergeCell ref="F116:F117"/>
    <mergeCell ref="G116:G117"/>
    <mergeCell ref="H116:H117"/>
    <mergeCell ref="I116:I117"/>
    <mergeCell ref="J116:J117"/>
    <mergeCell ref="A118:B119"/>
    <mergeCell ref="C118:C119"/>
    <mergeCell ref="D118:D119"/>
    <mergeCell ref="E118:E119"/>
    <mergeCell ref="F118:F119"/>
    <mergeCell ref="G118:G119"/>
    <mergeCell ref="A114:B115"/>
    <mergeCell ref="C114:C115"/>
    <mergeCell ref="D114:D115"/>
    <mergeCell ref="E114:E115"/>
    <mergeCell ref="F114:F115"/>
    <mergeCell ref="G114:G115"/>
    <mergeCell ref="H114:H115"/>
    <mergeCell ref="I114:I115"/>
    <mergeCell ref="J114:J115"/>
    <mergeCell ref="H106:H107"/>
    <mergeCell ref="I106:I107"/>
    <mergeCell ref="J106:J107"/>
    <mergeCell ref="A108:B109"/>
    <mergeCell ref="C108:C109"/>
    <mergeCell ref="D108:D109"/>
    <mergeCell ref="E108:E109"/>
    <mergeCell ref="F108:F109"/>
    <mergeCell ref="G108:G109"/>
    <mergeCell ref="H108:H109"/>
    <mergeCell ref="A106:B107"/>
    <mergeCell ref="C106:C107"/>
    <mergeCell ref="D106:D107"/>
    <mergeCell ref="E106:E107"/>
    <mergeCell ref="F106:F107"/>
    <mergeCell ref="G106:G107"/>
    <mergeCell ref="I108:I109"/>
    <mergeCell ref="J108:J109"/>
    <mergeCell ref="A112:B113"/>
    <mergeCell ref="C112:C113"/>
    <mergeCell ref="D112:D113"/>
    <mergeCell ref="E112:E113"/>
    <mergeCell ref="F112:F113"/>
    <mergeCell ref="K102:AT103"/>
    <mergeCell ref="A104:B105"/>
    <mergeCell ref="C104:C105"/>
    <mergeCell ref="D104:D105"/>
    <mergeCell ref="E104:E105"/>
    <mergeCell ref="F104:F105"/>
    <mergeCell ref="G104:G105"/>
    <mergeCell ref="H104:H105"/>
    <mergeCell ref="I104:I105"/>
    <mergeCell ref="J104:J105"/>
    <mergeCell ref="A102:B103"/>
    <mergeCell ref="C102:F102"/>
    <mergeCell ref="G102:G103"/>
    <mergeCell ref="H102:H103"/>
    <mergeCell ref="I102:I103"/>
    <mergeCell ref="J102:J103"/>
    <mergeCell ref="K101:O101"/>
    <mergeCell ref="P101:U101"/>
    <mergeCell ref="V101:Z101"/>
    <mergeCell ref="AA101:AF101"/>
    <mergeCell ref="AG101:AM101"/>
    <mergeCell ref="AN101:AT101"/>
    <mergeCell ref="A99:B99"/>
    <mergeCell ref="C99:AF99"/>
    <mergeCell ref="AG99:AM99"/>
    <mergeCell ref="AN99:AT99"/>
    <mergeCell ref="A100:B100"/>
    <mergeCell ref="D100:AF100"/>
    <mergeCell ref="AG100:AM100"/>
    <mergeCell ref="AN100:AT100"/>
    <mergeCell ref="B90:AD90"/>
    <mergeCell ref="AF90:AT90"/>
    <mergeCell ref="E91:F91"/>
    <mergeCell ref="B95:D95"/>
    <mergeCell ref="F95:I95"/>
    <mergeCell ref="B96:E96"/>
    <mergeCell ref="F96:I96"/>
    <mergeCell ref="H83:H84"/>
    <mergeCell ref="I83:I84"/>
    <mergeCell ref="J83:J84"/>
    <mergeCell ref="A87:I87"/>
    <mergeCell ref="B88:AS88"/>
    <mergeCell ref="B89:AS89"/>
    <mergeCell ref="A83:B84"/>
    <mergeCell ref="C83:C84"/>
    <mergeCell ref="D83:D84"/>
    <mergeCell ref="E83:E84"/>
    <mergeCell ref="F83:F84"/>
    <mergeCell ref="G83:G84"/>
    <mergeCell ref="A81:B82"/>
    <mergeCell ref="C81:C82"/>
    <mergeCell ref="D81:D82"/>
    <mergeCell ref="E81:E82"/>
    <mergeCell ref="F81:F82"/>
    <mergeCell ref="G81:G82"/>
    <mergeCell ref="H81:H82"/>
    <mergeCell ref="I81:I82"/>
    <mergeCell ref="J81:J82"/>
    <mergeCell ref="A79:B80"/>
    <mergeCell ref="C79:C80"/>
    <mergeCell ref="D79:D80"/>
    <mergeCell ref="E79:E80"/>
    <mergeCell ref="F79:F80"/>
    <mergeCell ref="G79:G80"/>
    <mergeCell ref="H79:H80"/>
    <mergeCell ref="I79:I80"/>
    <mergeCell ref="J79:J80"/>
    <mergeCell ref="H75:H76"/>
    <mergeCell ref="I75:I76"/>
    <mergeCell ref="J75:J76"/>
    <mergeCell ref="A77:B78"/>
    <mergeCell ref="C77:C78"/>
    <mergeCell ref="D77:D78"/>
    <mergeCell ref="E77:E78"/>
    <mergeCell ref="F77:F78"/>
    <mergeCell ref="G77:G78"/>
    <mergeCell ref="H77:H78"/>
    <mergeCell ref="A75:B76"/>
    <mergeCell ref="C75:C76"/>
    <mergeCell ref="D75:D76"/>
    <mergeCell ref="E75:E76"/>
    <mergeCell ref="F75:F76"/>
    <mergeCell ref="G75:G76"/>
    <mergeCell ref="I77:I78"/>
    <mergeCell ref="J77:J78"/>
    <mergeCell ref="K71:AT72"/>
    <mergeCell ref="A73:B74"/>
    <mergeCell ref="C73:C74"/>
    <mergeCell ref="D73:D74"/>
    <mergeCell ref="E73:E74"/>
    <mergeCell ref="F73:F74"/>
    <mergeCell ref="G73:G74"/>
    <mergeCell ref="H73:H74"/>
    <mergeCell ref="I73:I74"/>
    <mergeCell ref="J73:J74"/>
    <mergeCell ref="A71:B72"/>
    <mergeCell ref="C71:F71"/>
    <mergeCell ref="G71:G72"/>
    <mergeCell ref="H71:H72"/>
    <mergeCell ref="I71:I72"/>
    <mergeCell ref="J71:J72"/>
    <mergeCell ref="K70:O70"/>
    <mergeCell ref="P70:U70"/>
    <mergeCell ref="V70:Z70"/>
    <mergeCell ref="AA70:AF70"/>
    <mergeCell ref="AG70:AM70"/>
    <mergeCell ref="AN70:AT70"/>
    <mergeCell ref="AG68:AM68"/>
    <mergeCell ref="AN68:AT68"/>
    <mergeCell ref="A69:B69"/>
    <mergeCell ref="D69:AF69"/>
    <mergeCell ref="AG69:AM69"/>
    <mergeCell ref="AN69:AT69"/>
    <mergeCell ref="B63:D63"/>
    <mergeCell ref="F63:I63"/>
    <mergeCell ref="B64:E64"/>
    <mergeCell ref="F64:I64"/>
    <mergeCell ref="A68:B68"/>
    <mergeCell ref="C68:AF68"/>
    <mergeCell ref="I51:I52"/>
    <mergeCell ref="J51:J52"/>
    <mergeCell ref="A55:I55"/>
    <mergeCell ref="B56:AS56"/>
    <mergeCell ref="B57:AS57"/>
    <mergeCell ref="B58:AD58"/>
    <mergeCell ref="AF58:AT58"/>
    <mergeCell ref="J17:J18"/>
    <mergeCell ref="A50:B50"/>
    <mergeCell ref="A51:B52"/>
    <mergeCell ref="C51:C52"/>
    <mergeCell ref="D51:D52"/>
    <mergeCell ref="E51:E52"/>
    <mergeCell ref="F51:F52"/>
    <mergeCell ref="G51:G52"/>
    <mergeCell ref="H51:H52"/>
    <mergeCell ref="E59:F59"/>
    <mergeCell ref="H46:H47"/>
    <mergeCell ref="I46:I47"/>
    <mergeCell ref="J46:J47"/>
    <mergeCell ref="A48:B49"/>
    <mergeCell ref="C48:C49"/>
    <mergeCell ref="D48:D49"/>
    <mergeCell ref="E48:E49"/>
    <mergeCell ref="F48:F49"/>
    <mergeCell ref="G48:G49"/>
    <mergeCell ref="H48:H49"/>
    <mergeCell ref="A46:B47"/>
    <mergeCell ref="C46:C47"/>
    <mergeCell ref="D46:D47"/>
    <mergeCell ref="E46:E47"/>
    <mergeCell ref="F46:F47"/>
    <mergeCell ref="G46:G47"/>
    <mergeCell ref="I48:I49"/>
    <mergeCell ref="J48:J49"/>
    <mergeCell ref="I19:I20"/>
    <mergeCell ref="J19:J20"/>
    <mergeCell ref="K42:AT43"/>
    <mergeCell ref="A44:B45"/>
    <mergeCell ref="C44:C45"/>
    <mergeCell ref="D44:D45"/>
    <mergeCell ref="E44:E45"/>
    <mergeCell ref="F44:F45"/>
    <mergeCell ref="G44:G45"/>
    <mergeCell ref="H44:H45"/>
    <mergeCell ref="I44:I45"/>
    <mergeCell ref="J44:J45"/>
    <mergeCell ref="A42:B43"/>
    <mergeCell ref="C42:F42"/>
    <mergeCell ref="G42:G43"/>
    <mergeCell ref="H42:H43"/>
    <mergeCell ref="I42:I43"/>
    <mergeCell ref="J42:J43"/>
    <mergeCell ref="K41:O41"/>
    <mergeCell ref="P41:U41"/>
    <mergeCell ref="V41:Z41"/>
    <mergeCell ref="AA41:AF41"/>
    <mergeCell ref="AG41:AM41"/>
    <mergeCell ref="AN41:AT41"/>
    <mergeCell ref="AG39:AM39"/>
    <mergeCell ref="AN39:AT39"/>
    <mergeCell ref="A40:B40"/>
    <mergeCell ref="D40:AF40"/>
    <mergeCell ref="AG40:AM40"/>
    <mergeCell ref="AN40:AT40"/>
    <mergeCell ref="B34:D34"/>
    <mergeCell ref="F34:I34"/>
    <mergeCell ref="B35:E35"/>
    <mergeCell ref="F35:I35"/>
    <mergeCell ref="A39:B39"/>
    <mergeCell ref="C39:AF39"/>
    <mergeCell ref="I22:I23"/>
    <mergeCell ref="J22:J23"/>
    <mergeCell ref="A26:I26"/>
    <mergeCell ref="B27:AS27"/>
    <mergeCell ref="B28:AS28"/>
    <mergeCell ref="B29:AD29"/>
    <mergeCell ref="AF29:AT29"/>
    <mergeCell ref="A22:B23"/>
    <mergeCell ref="C22:C23"/>
    <mergeCell ref="D22:D23"/>
    <mergeCell ref="E22:E23"/>
    <mergeCell ref="F22:F23"/>
    <mergeCell ref="G22:G23"/>
    <mergeCell ref="H22:H23"/>
    <mergeCell ref="E30:F30"/>
    <mergeCell ref="K15:AT26"/>
    <mergeCell ref="A21:B21"/>
    <mergeCell ref="A19:B20"/>
    <mergeCell ref="H17:H18"/>
    <mergeCell ref="I17:I18"/>
    <mergeCell ref="H13:H14"/>
    <mergeCell ref="I13:I14"/>
    <mergeCell ref="AN10:AT10"/>
    <mergeCell ref="A11:B11"/>
    <mergeCell ref="D11:AF11"/>
    <mergeCell ref="AG11:AM11"/>
    <mergeCell ref="AN11:AT11"/>
    <mergeCell ref="K13:AT14"/>
    <mergeCell ref="A15:B16"/>
    <mergeCell ref="C15:C16"/>
    <mergeCell ref="D15:D16"/>
    <mergeCell ref="E15:E16"/>
    <mergeCell ref="F15:F16"/>
    <mergeCell ref="G15:G16"/>
    <mergeCell ref="H15:H16"/>
    <mergeCell ref="I15:I16"/>
    <mergeCell ref="J15:J16"/>
    <mergeCell ref="J13:J14"/>
    <mergeCell ref="A13:B14"/>
    <mergeCell ref="C13:F13"/>
    <mergeCell ref="G13:G14"/>
    <mergeCell ref="A1:AT1"/>
    <mergeCell ref="A2:AU2"/>
    <mergeCell ref="A3:AU3"/>
    <mergeCell ref="A4:AU4"/>
    <mergeCell ref="A5:AU5"/>
    <mergeCell ref="A6:AT6"/>
    <mergeCell ref="K12:O12"/>
    <mergeCell ref="P12:U12"/>
    <mergeCell ref="V12:Z12"/>
    <mergeCell ref="AA12:AF12"/>
    <mergeCell ref="AG12:AM12"/>
    <mergeCell ref="AN12:AT12"/>
    <mergeCell ref="A7:AU7"/>
    <mergeCell ref="A10:B10"/>
    <mergeCell ref="C10:AF10"/>
    <mergeCell ref="AG10:AM10"/>
    <mergeCell ref="A1128:B1128"/>
    <mergeCell ref="C1128:AF1128"/>
    <mergeCell ref="AG1128:AM1128"/>
    <mergeCell ref="AN1128:AT1128"/>
    <mergeCell ref="C19:C20"/>
    <mergeCell ref="D19:D20"/>
    <mergeCell ref="E19:E20"/>
    <mergeCell ref="F19:F20"/>
    <mergeCell ref="G19:G20"/>
    <mergeCell ref="H19:H20"/>
    <mergeCell ref="A17:B18"/>
    <mergeCell ref="C17:C18"/>
    <mergeCell ref="D17:D18"/>
    <mergeCell ref="E17:E18"/>
    <mergeCell ref="F17:F18"/>
    <mergeCell ref="G17:G18"/>
    <mergeCell ref="A1129:B1129"/>
    <mergeCell ref="D1129:AF1129"/>
    <mergeCell ref="AG1129:AM1129"/>
    <mergeCell ref="AN1129:AT1129"/>
    <mergeCell ref="K1130:O1130"/>
    <mergeCell ref="P1130:U1130"/>
    <mergeCell ref="V1130:Z1130"/>
    <mergeCell ref="AA1130:AF1130"/>
    <mergeCell ref="AG1130:AM1130"/>
    <mergeCell ref="AN1130:AT1130"/>
    <mergeCell ref="A1131:B1132"/>
    <mergeCell ref="C1131:F1131"/>
    <mergeCell ref="G1131:G1132"/>
    <mergeCell ref="H1131:H1132"/>
    <mergeCell ref="I1131:I1132"/>
    <mergeCell ref="J1131:J1132"/>
    <mergeCell ref="K1131:AT1132"/>
    <mergeCell ref="A1133:B1134"/>
    <mergeCell ref="C1133:C1134"/>
    <mergeCell ref="D1133:D1134"/>
    <mergeCell ref="E1133:E1134"/>
    <mergeCell ref="F1133:F1134"/>
    <mergeCell ref="G1133:G1134"/>
    <mergeCell ref="H1133:H1134"/>
    <mergeCell ref="I1133:I1134"/>
    <mergeCell ref="J1133:J1134"/>
    <mergeCell ref="A1135:B1136"/>
    <mergeCell ref="C1135:C1136"/>
    <mergeCell ref="D1135:D1136"/>
    <mergeCell ref="E1135:E1136"/>
    <mergeCell ref="F1135:F1136"/>
    <mergeCell ref="G1135:G1136"/>
    <mergeCell ref="H1135:H1136"/>
    <mergeCell ref="I1135:I1136"/>
    <mergeCell ref="J1135:J1136"/>
    <mergeCell ref="A1137:B1138"/>
    <mergeCell ref="C1137:C1138"/>
    <mergeCell ref="D1137:D1138"/>
    <mergeCell ref="E1137:E1138"/>
    <mergeCell ref="F1137:F1138"/>
    <mergeCell ref="G1137:G1138"/>
    <mergeCell ref="H1137:H1138"/>
    <mergeCell ref="I1137:I1138"/>
    <mergeCell ref="J1137:J1138"/>
    <mergeCell ref="A1139:B1140"/>
    <mergeCell ref="C1139:C1140"/>
    <mergeCell ref="D1139:D1140"/>
    <mergeCell ref="E1139:E1140"/>
    <mergeCell ref="F1139:F1140"/>
    <mergeCell ref="G1139:G1140"/>
    <mergeCell ref="H1139:H1140"/>
    <mergeCell ref="I1139:I1140"/>
    <mergeCell ref="J1139:J1140"/>
    <mergeCell ref="A1141:B1142"/>
    <mergeCell ref="C1141:C1142"/>
    <mergeCell ref="D1141:D1142"/>
    <mergeCell ref="E1141:E1142"/>
    <mergeCell ref="F1141:F1142"/>
    <mergeCell ref="G1141:G1142"/>
    <mergeCell ref="H1141:H1142"/>
    <mergeCell ref="I1141:I1142"/>
    <mergeCell ref="J1141:J1142"/>
    <mergeCell ref="A1145:I1145"/>
    <mergeCell ref="B1146:AS1146"/>
    <mergeCell ref="B1147:AS1147"/>
    <mergeCell ref="B1148:AD1148"/>
    <mergeCell ref="AF1148:AT1148"/>
    <mergeCell ref="E1149:F1149"/>
    <mergeCell ref="B1153:D1153"/>
    <mergeCell ref="F1153:I1153"/>
    <mergeCell ref="B1154:E1154"/>
    <mergeCell ref="F1154:I1154"/>
    <mergeCell ref="A1156:B1156"/>
    <mergeCell ref="C1156:AF1156"/>
    <mergeCell ref="AG1156:AM1156"/>
    <mergeCell ref="AN1156:AT1156"/>
    <mergeCell ref="A1157:B1157"/>
    <mergeCell ref="D1157:AF1157"/>
    <mergeCell ref="AG1157:AM1157"/>
    <mergeCell ref="AN1157:AT1157"/>
    <mergeCell ref="K1158:O1158"/>
    <mergeCell ref="P1158:U1158"/>
    <mergeCell ref="V1158:Z1158"/>
    <mergeCell ref="AA1158:AF1158"/>
    <mergeCell ref="AG1158:AM1158"/>
    <mergeCell ref="AN1158:AT1158"/>
    <mergeCell ref="A1159:B1160"/>
    <mergeCell ref="C1159:F1159"/>
    <mergeCell ref="G1159:G1160"/>
    <mergeCell ref="H1159:H1160"/>
    <mergeCell ref="I1159:I1160"/>
    <mergeCell ref="J1159:J1160"/>
    <mergeCell ref="K1159:AT1160"/>
    <mergeCell ref="A1161:B1162"/>
    <mergeCell ref="C1161:C1162"/>
    <mergeCell ref="D1161:D1162"/>
    <mergeCell ref="E1161:E1162"/>
    <mergeCell ref="F1161:F1162"/>
    <mergeCell ref="G1161:G1162"/>
    <mergeCell ref="H1161:H1162"/>
    <mergeCell ref="I1161:I1162"/>
    <mergeCell ref="J1161:J1162"/>
    <mergeCell ref="A1163:B1164"/>
    <mergeCell ref="C1163:C1164"/>
    <mergeCell ref="D1163:D1164"/>
    <mergeCell ref="E1163:E1164"/>
    <mergeCell ref="F1163:F1164"/>
    <mergeCell ref="G1163:G1164"/>
    <mergeCell ref="H1163:H1164"/>
    <mergeCell ref="I1163:I1164"/>
    <mergeCell ref="J1163:J1164"/>
    <mergeCell ref="A1165:B1166"/>
    <mergeCell ref="C1165:C1166"/>
    <mergeCell ref="D1165:D1166"/>
    <mergeCell ref="E1165:E1166"/>
    <mergeCell ref="F1165:F1166"/>
    <mergeCell ref="G1165:G1166"/>
    <mergeCell ref="H1165:H1166"/>
    <mergeCell ref="I1165:I1166"/>
    <mergeCell ref="J1165:J1166"/>
    <mergeCell ref="A1167:B1168"/>
    <mergeCell ref="C1167:C1168"/>
    <mergeCell ref="D1167:D1168"/>
    <mergeCell ref="E1167:E1168"/>
    <mergeCell ref="F1167:F1168"/>
    <mergeCell ref="G1167:G1168"/>
    <mergeCell ref="H1167:H1168"/>
    <mergeCell ref="I1167:I1168"/>
    <mergeCell ref="J1167:J1168"/>
    <mergeCell ref="A1169:B1170"/>
    <mergeCell ref="C1169:C1170"/>
    <mergeCell ref="D1169:D1170"/>
    <mergeCell ref="E1169:E1170"/>
    <mergeCell ref="F1169:F1170"/>
    <mergeCell ref="G1169:G1170"/>
    <mergeCell ref="H1169:H1170"/>
    <mergeCell ref="I1169:I1170"/>
    <mergeCell ref="J1169:J1170"/>
    <mergeCell ref="A1173:I1173"/>
    <mergeCell ref="B1174:AS1174"/>
    <mergeCell ref="B1175:AS1175"/>
    <mergeCell ref="B1176:AD1176"/>
    <mergeCell ref="AF1176:AT1176"/>
    <mergeCell ref="E1177:F1177"/>
    <mergeCell ref="B1181:D1181"/>
    <mergeCell ref="F1181:I1181"/>
    <mergeCell ref="B1182:E1182"/>
    <mergeCell ref="F1182:I1182"/>
    <mergeCell ref="A1185:B1185"/>
    <mergeCell ref="C1185:AF1185"/>
    <mergeCell ref="AG1185:AM1185"/>
    <mergeCell ref="AN1185:AT1185"/>
    <mergeCell ref="A1186:B1186"/>
    <mergeCell ref="D1186:AF1186"/>
    <mergeCell ref="AG1186:AM1186"/>
    <mergeCell ref="AN1186:AT1186"/>
    <mergeCell ref="K1187:O1187"/>
    <mergeCell ref="P1187:U1187"/>
    <mergeCell ref="V1187:Z1187"/>
    <mergeCell ref="AA1187:AF1187"/>
    <mergeCell ref="AG1187:AM1187"/>
    <mergeCell ref="AN1187:AT1187"/>
    <mergeCell ref="A1188:B1189"/>
    <mergeCell ref="C1188:F1188"/>
    <mergeCell ref="G1188:G1189"/>
    <mergeCell ref="H1188:H1189"/>
    <mergeCell ref="I1188:I1189"/>
    <mergeCell ref="J1188:J1189"/>
    <mergeCell ref="K1188:AT1189"/>
    <mergeCell ref="A1190:B1191"/>
    <mergeCell ref="C1190:C1191"/>
    <mergeCell ref="D1190:D1191"/>
    <mergeCell ref="E1190:E1191"/>
    <mergeCell ref="F1190:F1191"/>
    <mergeCell ref="G1190:G1191"/>
    <mergeCell ref="H1190:H1191"/>
    <mergeCell ref="I1190:I1191"/>
    <mergeCell ref="J1190:J1191"/>
    <mergeCell ref="A1192:B1193"/>
    <mergeCell ref="C1192:C1193"/>
    <mergeCell ref="D1192:D1193"/>
    <mergeCell ref="E1192:E1193"/>
    <mergeCell ref="F1192:F1193"/>
    <mergeCell ref="G1192:G1193"/>
    <mergeCell ref="H1192:H1193"/>
    <mergeCell ref="I1192:I1193"/>
    <mergeCell ref="J1192:J1193"/>
    <mergeCell ref="A1194:B1195"/>
    <mergeCell ref="C1194:C1195"/>
    <mergeCell ref="D1194:D1195"/>
    <mergeCell ref="E1194:E1195"/>
    <mergeCell ref="F1194:F1195"/>
    <mergeCell ref="G1194:G1195"/>
    <mergeCell ref="H1194:H1195"/>
    <mergeCell ref="I1194:I1195"/>
    <mergeCell ref="J1194:J1195"/>
    <mergeCell ref="A1196:B1197"/>
    <mergeCell ref="C1196:C1197"/>
    <mergeCell ref="D1196:D1197"/>
    <mergeCell ref="E1196:E1197"/>
    <mergeCell ref="F1196:F1197"/>
    <mergeCell ref="G1196:G1197"/>
    <mergeCell ref="H1196:H1197"/>
    <mergeCell ref="I1196:I1197"/>
    <mergeCell ref="J1196:J1197"/>
    <mergeCell ref="A1198:B1199"/>
    <mergeCell ref="C1198:C1199"/>
    <mergeCell ref="D1198:D1199"/>
    <mergeCell ref="E1198:E1199"/>
    <mergeCell ref="F1198:F1199"/>
    <mergeCell ref="G1198:G1199"/>
    <mergeCell ref="H1198:H1199"/>
    <mergeCell ref="I1198:I1199"/>
    <mergeCell ref="J1198:J1199"/>
    <mergeCell ref="A1202:I1202"/>
    <mergeCell ref="B1203:AS1203"/>
    <mergeCell ref="B1204:AS1204"/>
    <mergeCell ref="B1205:AD1205"/>
    <mergeCell ref="AF1205:AT1205"/>
    <mergeCell ref="E1206:F1206"/>
    <mergeCell ref="B1210:D1210"/>
    <mergeCell ref="F1210:I1210"/>
    <mergeCell ref="B1211:E1211"/>
    <mergeCell ref="F1211:I1211"/>
    <mergeCell ref="A1214:B1214"/>
    <mergeCell ref="C1214:AF1214"/>
    <mergeCell ref="AG1214:AM1214"/>
    <mergeCell ref="AN1214:AT1214"/>
    <mergeCell ref="A1215:B1215"/>
    <mergeCell ref="D1215:AF1215"/>
    <mergeCell ref="AG1215:AM1215"/>
    <mergeCell ref="AN1215:AT1215"/>
    <mergeCell ref="K1216:O1216"/>
    <mergeCell ref="P1216:U1216"/>
    <mergeCell ref="V1216:Z1216"/>
    <mergeCell ref="AA1216:AF1216"/>
    <mergeCell ref="AG1216:AM1216"/>
    <mergeCell ref="AN1216:AT1216"/>
    <mergeCell ref="A1217:B1218"/>
    <mergeCell ref="C1217:F1217"/>
    <mergeCell ref="G1217:G1218"/>
    <mergeCell ref="H1217:H1218"/>
    <mergeCell ref="I1217:I1218"/>
    <mergeCell ref="J1217:J1218"/>
    <mergeCell ref="K1217:AT1218"/>
    <mergeCell ref="A1219:B1220"/>
    <mergeCell ref="C1219:C1220"/>
    <mergeCell ref="D1219:D1220"/>
    <mergeCell ref="E1219:E1220"/>
    <mergeCell ref="F1219:F1220"/>
    <mergeCell ref="G1219:G1220"/>
    <mergeCell ref="H1219:H1220"/>
    <mergeCell ref="I1219:I1220"/>
    <mergeCell ref="J1219:J1220"/>
    <mergeCell ref="A1221:B1222"/>
    <mergeCell ref="C1221:C1222"/>
    <mergeCell ref="D1221:D1222"/>
    <mergeCell ref="E1221:E1222"/>
    <mergeCell ref="F1221:F1222"/>
    <mergeCell ref="G1221:G1222"/>
    <mergeCell ref="H1221:H1222"/>
    <mergeCell ref="I1221:I1222"/>
    <mergeCell ref="J1221:J1222"/>
    <mergeCell ref="A1223:B1224"/>
    <mergeCell ref="C1223:C1224"/>
    <mergeCell ref="D1223:D1224"/>
    <mergeCell ref="E1223:E1224"/>
    <mergeCell ref="F1223:F1224"/>
    <mergeCell ref="G1223:G1224"/>
    <mergeCell ref="H1223:H1224"/>
    <mergeCell ref="I1223:I1224"/>
    <mergeCell ref="J1223:J1224"/>
    <mergeCell ref="A1225:B1226"/>
    <mergeCell ref="C1225:C1226"/>
    <mergeCell ref="D1225:D1226"/>
    <mergeCell ref="E1225:E1226"/>
    <mergeCell ref="F1225:F1226"/>
    <mergeCell ref="G1225:G1226"/>
    <mergeCell ref="H1225:H1226"/>
    <mergeCell ref="I1225:I1226"/>
    <mergeCell ref="J1225:J1226"/>
    <mergeCell ref="A1227:B1228"/>
    <mergeCell ref="C1227:C1228"/>
    <mergeCell ref="D1227:D1228"/>
    <mergeCell ref="E1227:E1228"/>
    <mergeCell ref="F1227:F1228"/>
    <mergeCell ref="G1227:G1228"/>
    <mergeCell ref="H1227:H1228"/>
    <mergeCell ref="I1227:I1228"/>
    <mergeCell ref="J1227:J1228"/>
    <mergeCell ref="A1231:I1231"/>
    <mergeCell ref="B1232:AS1232"/>
    <mergeCell ref="B1233:AS1233"/>
    <mergeCell ref="B1234:AD1234"/>
    <mergeCell ref="AF1234:AT1234"/>
    <mergeCell ref="E1235:F1235"/>
    <mergeCell ref="B1239:D1239"/>
    <mergeCell ref="F1239:I1239"/>
    <mergeCell ref="A1248:B1249"/>
    <mergeCell ref="C1248:C1249"/>
    <mergeCell ref="D1248:D1249"/>
    <mergeCell ref="E1248:E1249"/>
    <mergeCell ref="F1248:F1249"/>
    <mergeCell ref="G1248:G1249"/>
    <mergeCell ref="H1248:H1249"/>
    <mergeCell ref="I1248:I1249"/>
    <mergeCell ref="J1248:J1249"/>
    <mergeCell ref="B1240:E1240"/>
    <mergeCell ref="F1240:I1240"/>
    <mergeCell ref="A1243:B1243"/>
    <mergeCell ref="C1243:AF1243"/>
    <mergeCell ref="AG1243:AM1243"/>
    <mergeCell ref="AN1243:AT1243"/>
    <mergeCell ref="A1244:B1244"/>
    <mergeCell ref="D1244:AF1244"/>
    <mergeCell ref="AG1244:AM1244"/>
    <mergeCell ref="AN1244:AT1244"/>
    <mergeCell ref="K1245:O1245"/>
    <mergeCell ref="P1245:U1245"/>
    <mergeCell ref="V1245:Z1245"/>
    <mergeCell ref="AA1245:AF1245"/>
    <mergeCell ref="AG1245:AM1245"/>
    <mergeCell ref="AN1245:AT1245"/>
    <mergeCell ref="A1246:B1247"/>
    <mergeCell ref="C1246:F1246"/>
    <mergeCell ref="G1246:G1247"/>
    <mergeCell ref="H1246:H1247"/>
    <mergeCell ref="I1246:I1247"/>
    <mergeCell ref="J1246:J1247"/>
    <mergeCell ref="K1246:AT1247"/>
    <mergeCell ref="A1250:B1251"/>
    <mergeCell ref="C1250:C1251"/>
    <mergeCell ref="D1250:D1251"/>
    <mergeCell ref="E1250:E1251"/>
    <mergeCell ref="F1250:F1251"/>
    <mergeCell ref="G1250:G1251"/>
    <mergeCell ref="H1250:H1251"/>
    <mergeCell ref="I1250:I1251"/>
    <mergeCell ref="J1250:J1251"/>
    <mergeCell ref="A1252:B1253"/>
    <mergeCell ref="C1252:C1253"/>
    <mergeCell ref="D1252:D1253"/>
    <mergeCell ref="E1252:E1253"/>
    <mergeCell ref="F1252:F1253"/>
    <mergeCell ref="G1252:G1253"/>
    <mergeCell ref="H1252:H1253"/>
    <mergeCell ref="I1252:I1253"/>
    <mergeCell ref="J1252:J1253"/>
    <mergeCell ref="A1254:B1255"/>
    <mergeCell ref="C1254:C1255"/>
    <mergeCell ref="D1254:D1255"/>
    <mergeCell ref="E1254:E1255"/>
    <mergeCell ref="F1254:F1255"/>
    <mergeCell ref="G1254:G1255"/>
    <mergeCell ref="H1254:H1255"/>
    <mergeCell ref="I1254:I1255"/>
    <mergeCell ref="J1254:J1255"/>
    <mergeCell ref="A1258:I1258"/>
    <mergeCell ref="B1259:AS1259"/>
    <mergeCell ref="B1260:AS1260"/>
    <mergeCell ref="B1261:AD1261"/>
    <mergeCell ref="AF1261:AT1261"/>
    <mergeCell ref="E1262:F1262"/>
    <mergeCell ref="B1266:D1266"/>
    <mergeCell ref="F1266:I1266"/>
    <mergeCell ref="A1275:B1276"/>
    <mergeCell ref="C1275:C1276"/>
    <mergeCell ref="D1275:D1276"/>
    <mergeCell ref="E1275:E1276"/>
    <mergeCell ref="F1275:F1276"/>
    <mergeCell ref="G1275:G1276"/>
    <mergeCell ref="H1275:H1276"/>
    <mergeCell ref="I1275:I1276"/>
    <mergeCell ref="J1275:J1276"/>
    <mergeCell ref="B1267:E1267"/>
    <mergeCell ref="F1267:I1267"/>
    <mergeCell ref="A1270:B1270"/>
    <mergeCell ref="C1270:AF1270"/>
    <mergeCell ref="AG1270:AM1270"/>
    <mergeCell ref="AN1270:AT1270"/>
    <mergeCell ref="A1271:B1271"/>
    <mergeCell ref="D1271:AF1271"/>
    <mergeCell ref="AG1271:AM1271"/>
    <mergeCell ref="AN1271:AT1271"/>
    <mergeCell ref="K1272:O1272"/>
    <mergeCell ref="P1272:U1272"/>
    <mergeCell ref="V1272:Z1272"/>
    <mergeCell ref="AA1272:AF1272"/>
    <mergeCell ref="AG1272:AM1272"/>
    <mergeCell ref="AN1272:AT1272"/>
    <mergeCell ref="A1273:B1274"/>
    <mergeCell ref="C1273:F1273"/>
    <mergeCell ref="G1273:G1274"/>
    <mergeCell ref="H1273:H1274"/>
    <mergeCell ref="I1273:I1274"/>
    <mergeCell ref="J1273:J1274"/>
    <mergeCell ref="K1273:AT1274"/>
    <mergeCell ref="A1277:B1278"/>
    <mergeCell ref="C1277:C1278"/>
    <mergeCell ref="D1277:D1278"/>
    <mergeCell ref="E1277:E1278"/>
    <mergeCell ref="F1277:F1278"/>
    <mergeCell ref="G1277:G1278"/>
    <mergeCell ref="H1277:H1278"/>
    <mergeCell ref="I1277:I1278"/>
    <mergeCell ref="J1277:J1278"/>
    <mergeCell ref="A1279:B1280"/>
    <mergeCell ref="C1279:C1280"/>
    <mergeCell ref="D1279:D1280"/>
    <mergeCell ref="E1279:E1280"/>
    <mergeCell ref="F1279:F1280"/>
    <mergeCell ref="G1279:G1280"/>
    <mergeCell ref="H1279:H1280"/>
    <mergeCell ref="I1279:I1280"/>
    <mergeCell ref="J1279:J1280"/>
    <mergeCell ref="A1283:I1283"/>
    <mergeCell ref="B1284:AS1284"/>
    <mergeCell ref="B1285:AS1285"/>
    <mergeCell ref="B1286:AD1286"/>
    <mergeCell ref="AF1286:AT1286"/>
    <mergeCell ref="E1287:F1287"/>
    <mergeCell ref="B1291:D1291"/>
    <mergeCell ref="F1291:I1291"/>
    <mergeCell ref="B1292:E1292"/>
    <mergeCell ref="F1292:I1292"/>
    <mergeCell ref="A1295:B1295"/>
    <mergeCell ref="C1295:AF1295"/>
    <mergeCell ref="AG1295:AM1295"/>
    <mergeCell ref="AN1295:AT1295"/>
    <mergeCell ref="A1296:B1296"/>
    <mergeCell ref="D1296:AF1296"/>
    <mergeCell ref="AG1296:AM1296"/>
    <mergeCell ref="AN1296:AT1296"/>
    <mergeCell ref="K1297:O1297"/>
    <mergeCell ref="P1297:U1297"/>
    <mergeCell ref="V1297:Z1297"/>
    <mergeCell ref="AA1297:AF1297"/>
    <mergeCell ref="AG1297:AM1297"/>
    <mergeCell ref="AN1297:AT1297"/>
    <mergeCell ref="A1298:B1299"/>
    <mergeCell ref="C1298:F1298"/>
    <mergeCell ref="G1298:G1299"/>
    <mergeCell ref="H1298:H1299"/>
    <mergeCell ref="I1298:I1299"/>
    <mergeCell ref="J1298:J1299"/>
    <mergeCell ref="K1298:AT1299"/>
    <mergeCell ref="A1300:B1301"/>
    <mergeCell ref="C1300:C1301"/>
    <mergeCell ref="D1300:D1301"/>
    <mergeCell ref="E1300:E1301"/>
    <mergeCell ref="F1300:F1301"/>
    <mergeCell ref="G1300:G1301"/>
    <mergeCell ref="H1300:H1301"/>
    <mergeCell ref="I1300:I1301"/>
    <mergeCell ref="J1300:J1301"/>
    <mergeCell ref="A1302:B1303"/>
    <mergeCell ref="C1302:C1303"/>
    <mergeCell ref="D1302:D1303"/>
    <mergeCell ref="E1302:E1303"/>
    <mergeCell ref="F1302:F1303"/>
    <mergeCell ref="G1302:G1303"/>
    <mergeCell ref="H1302:H1303"/>
    <mergeCell ref="I1302:I1303"/>
    <mergeCell ref="J1302:J1303"/>
    <mergeCell ref="A1304:B1305"/>
    <mergeCell ref="C1304:C1305"/>
    <mergeCell ref="D1304:D1305"/>
    <mergeCell ref="E1304:E1305"/>
    <mergeCell ref="F1304:F1305"/>
    <mergeCell ref="G1304:G1305"/>
    <mergeCell ref="H1304:H1305"/>
    <mergeCell ref="I1304:I1305"/>
    <mergeCell ref="J1304:J1305"/>
    <mergeCell ref="A1306:B1307"/>
    <mergeCell ref="C1306:C1307"/>
    <mergeCell ref="D1306:D1307"/>
    <mergeCell ref="E1306:E1307"/>
    <mergeCell ref="F1306:F1307"/>
    <mergeCell ref="G1306:G1307"/>
    <mergeCell ref="H1306:H1307"/>
    <mergeCell ref="I1306:I1307"/>
    <mergeCell ref="J1306:J1307"/>
    <mergeCell ref="A1310:I1310"/>
    <mergeCell ref="B1311:AS1311"/>
    <mergeCell ref="B1312:AS1312"/>
    <mergeCell ref="B1313:AD1313"/>
    <mergeCell ref="AF1313:AT1313"/>
    <mergeCell ref="E1314:F1314"/>
    <mergeCell ref="B1318:D1318"/>
    <mergeCell ref="F1318:I1318"/>
    <mergeCell ref="B1319:E1319"/>
    <mergeCell ref="F1319:I1319"/>
    <mergeCell ref="A1322:B1322"/>
    <mergeCell ref="C1322:AF1322"/>
    <mergeCell ref="AG1322:AM1322"/>
    <mergeCell ref="AN1322:AT1322"/>
    <mergeCell ref="A1323:B1323"/>
    <mergeCell ref="D1323:AF1323"/>
    <mergeCell ref="AG1323:AM1323"/>
    <mergeCell ref="AN1323:AT1323"/>
    <mergeCell ref="K1324:O1324"/>
    <mergeCell ref="P1324:U1324"/>
    <mergeCell ref="V1324:Z1324"/>
    <mergeCell ref="AA1324:AF1324"/>
    <mergeCell ref="AG1324:AM1324"/>
    <mergeCell ref="AN1324:AT1324"/>
    <mergeCell ref="A1325:B1326"/>
    <mergeCell ref="C1325:F1325"/>
    <mergeCell ref="G1325:G1326"/>
    <mergeCell ref="H1325:H1326"/>
    <mergeCell ref="I1325:I1326"/>
    <mergeCell ref="J1325:J1326"/>
    <mergeCell ref="K1325:AT1326"/>
    <mergeCell ref="A1327:B1328"/>
    <mergeCell ref="C1327:C1328"/>
    <mergeCell ref="D1327:D1328"/>
    <mergeCell ref="E1327:E1328"/>
    <mergeCell ref="F1327:F1328"/>
    <mergeCell ref="G1327:G1328"/>
    <mergeCell ref="H1327:H1328"/>
    <mergeCell ref="I1327:I1328"/>
    <mergeCell ref="J1327:J1328"/>
    <mergeCell ref="A1329:B1330"/>
    <mergeCell ref="C1329:C1330"/>
    <mergeCell ref="D1329:D1330"/>
    <mergeCell ref="E1329:E1330"/>
    <mergeCell ref="F1329:F1330"/>
    <mergeCell ref="G1329:G1330"/>
    <mergeCell ref="H1329:H1330"/>
    <mergeCell ref="I1329:I1330"/>
    <mergeCell ref="J1329:J1330"/>
    <mergeCell ref="A1331:B1332"/>
    <mergeCell ref="C1331:C1332"/>
    <mergeCell ref="D1331:D1332"/>
    <mergeCell ref="E1331:E1332"/>
    <mergeCell ref="F1331:F1332"/>
    <mergeCell ref="G1331:G1332"/>
    <mergeCell ref="H1331:H1332"/>
    <mergeCell ref="I1331:I1332"/>
    <mergeCell ref="J1331:J1332"/>
    <mergeCell ref="A1333:B1334"/>
    <mergeCell ref="C1333:C1334"/>
    <mergeCell ref="D1333:D1334"/>
    <mergeCell ref="E1333:E1334"/>
    <mergeCell ref="F1333:F1334"/>
    <mergeCell ref="G1333:G1334"/>
    <mergeCell ref="H1333:H1334"/>
    <mergeCell ref="I1333:I1334"/>
    <mergeCell ref="J1333:J1334"/>
    <mergeCell ref="A1337:I1337"/>
    <mergeCell ref="B1338:AS1338"/>
    <mergeCell ref="B1339:AS1339"/>
    <mergeCell ref="B1340:AD1340"/>
    <mergeCell ref="AF1340:AT1340"/>
    <mergeCell ref="E1341:F1341"/>
    <mergeCell ref="B1345:D1345"/>
    <mergeCell ref="F1345:I1345"/>
    <mergeCell ref="B1346:E1346"/>
    <mergeCell ref="F1346:I1346"/>
    <mergeCell ref="A1349:B1349"/>
    <mergeCell ref="C1349:AF1349"/>
    <mergeCell ref="AG1349:AM1349"/>
    <mergeCell ref="AN1349:AT1349"/>
    <mergeCell ref="A1350:B1350"/>
    <mergeCell ref="D1350:AF1350"/>
    <mergeCell ref="AG1350:AM1350"/>
    <mergeCell ref="AN1350:AT1350"/>
    <mergeCell ref="K1351:O1351"/>
    <mergeCell ref="P1351:U1351"/>
    <mergeCell ref="V1351:Z1351"/>
    <mergeCell ref="AA1351:AF1351"/>
    <mergeCell ref="AG1351:AM1351"/>
    <mergeCell ref="AN1351:AT1351"/>
    <mergeCell ref="A1352:B1353"/>
    <mergeCell ref="C1352:F1352"/>
    <mergeCell ref="G1352:G1353"/>
    <mergeCell ref="H1352:H1353"/>
    <mergeCell ref="I1352:I1353"/>
    <mergeCell ref="J1352:J1353"/>
    <mergeCell ref="K1352:AT1353"/>
    <mergeCell ref="A1354:B1355"/>
    <mergeCell ref="C1354:C1355"/>
    <mergeCell ref="D1354:D1355"/>
    <mergeCell ref="E1354:E1355"/>
    <mergeCell ref="F1354:F1355"/>
    <mergeCell ref="G1354:G1355"/>
    <mergeCell ref="H1354:H1355"/>
    <mergeCell ref="I1354:I1355"/>
    <mergeCell ref="J1354:J1355"/>
    <mergeCell ref="A1356:B1357"/>
    <mergeCell ref="C1356:C1357"/>
    <mergeCell ref="D1356:D1357"/>
    <mergeCell ref="E1356:E1357"/>
    <mergeCell ref="F1356:F1357"/>
    <mergeCell ref="G1356:G1357"/>
    <mergeCell ref="H1356:H1357"/>
    <mergeCell ref="I1356:I1357"/>
    <mergeCell ref="J1356:J1357"/>
    <mergeCell ref="A1358:B1359"/>
    <mergeCell ref="C1358:C1359"/>
    <mergeCell ref="D1358:D1359"/>
    <mergeCell ref="E1358:E1359"/>
    <mergeCell ref="F1358:F1359"/>
    <mergeCell ref="G1358:G1359"/>
    <mergeCell ref="H1358:H1359"/>
    <mergeCell ref="I1358:I1359"/>
    <mergeCell ref="J1358:J1359"/>
    <mergeCell ref="A1360:B1361"/>
    <mergeCell ref="C1360:C1361"/>
    <mergeCell ref="D1360:D1361"/>
    <mergeCell ref="E1360:E1361"/>
    <mergeCell ref="F1360:F1361"/>
    <mergeCell ref="G1360:G1361"/>
    <mergeCell ref="H1360:H1361"/>
    <mergeCell ref="I1360:I1361"/>
    <mergeCell ref="J1360:J1361"/>
    <mergeCell ref="A1364:I1364"/>
    <mergeCell ref="B1365:AS1365"/>
    <mergeCell ref="B1366:AS1366"/>
    <mergeCell ref="B1367:AD1367"/>
    <mergeCell ref="AF1367:AT1367"/>
    <mergeCell ref="E1368:F1368"/>
    <mergeCell ref="B1372:D1372"/>
    <mergeCell ref="F1372:I1372"/>
    <mergeCell ref="B1373:E1373"/>
    <mergeCell ref="F1373:I1373"/>
    <mergeCell ref="A1376:B1376"/>
    <mergeCell ref="C1376:AF1376"/>
    <mergeCell ref="AG1376:AM1376"/>
    <mergeCell ref="AN1376:AT1376"/>
    <mergeCell ref="A1377:B1377"/>
    <mergeCell ref="D1377:AF1377"/>
    <mergeCell ref="AG1377:AM1377"/>
    <mergeCell ref="AN1377:AT1377"/>
    <mergeCell ref="K1378:O1378"/>
    <mergeCell ref="P1378:U1378"/>
    <mergeCell ref="V1378:Z1378"/>
    <mergeCell ref="AA1378:AF1378"/>
    <mergeCell ref="AG1378:AM1378"/>
    <mergeCell ref="AN1378:AT1378"/>
    <mergeCell ref="A1379:B1380"/>
    <mergeCell ref="C1379:F1379"/>
    <mergeCell ref="G1379:G1380"/>
    <mergeCell ref="H1379:H1380"/>
    <mergeCell ref="I1379:I1380"/>
    <mergeCell ref="J1379:J1380"/>
    <mergeCell ref="K1379:AT1380"/>
    <mergeCell ref="A1381:B1382"/>
    <mergeCell ref="C1381:C1382"/>
    <mergeCell ref="D1381:D1382"/>
    <mergeCell ref="E1381:E1382"/>
    <mergeCell ref="F1381:F1382"/>
    <mergeCell ref="G1381:G1382"/>
    <mergeCell ref="H1381:H1382"/>
    <mergeCell ref="I1381:I1382"/>
    <mergeCell ref="J1381:J1382"/>
    <mergeCell ref="A1383:B1384"/>
    <mergeCell ref="C1383:C1384"/>
    <mergeCell ref="D1383:D1384"/>
    <mergeCell ref="E1383:E1384"/>
    <mergeCell ref="F1383:F1384"/>
    <mergeCell ref="G1383:G1384"/>
    <mergeCell ref="H1383:H1384"/>
    <mergeCell ref="I1383:I1384"/>
    <mergeCell ref="J1383:J1384"/>
    <mergeCell ref="A1385:B1386"/>
    <mergeCell ref="C1385:C1386"/>
    <mergeCell ref="D1385:D1386"/>
    <mergeCell ref="E1385:E1386"/>
    <mergeCell ref="F1385:F1386"/>
    <mergeCell ref="G1385:G1386"/>
    <mergeCell ref="H1385:H1386"/>
    <mergeCell ref="I1385:I1386"/>
    <mergeCell ref="J1385:J1386"/>
    <mergeCell ref="A1387:B1388"/>
    <mergeCell ref="C1387:C1388"/>
    <mergeCell ref="D1387:D1388"/>
    <mergeCell ref="E1387:E1388"/>
    <mergeCell ref="F1387:F1388"/>
    <mergeCell ref="G1387:G1388"/>
    <mergeCell ref="H1387:H1388"/>
    <mergeCell ref="I1387:I1388"/>
    <mergeCell ref="J1387:J1388"/>
    <mergeCell ref="A1391:I1391"/>
    <mergeCell ref="B1392:AS1392"/>
    <mergeCell ref="B1393:AS1393"/>
    <mergeCell ref="B1394:AD1394"/>
    <mergeCell ref="AF1394:AT1394"/>
    <mergeCell ref="E1395:F1395"/>
    <mergeCell ref="B1399:D1399"/>
    <mergeCell ref="F1399:I1399"/>
    <mergeCell ref="B1400:E1400"/>
    <mergeCell ref="F1400:I1400"/>
    <mergeCell ref="A1403:B1403"/>
    <mergeCell ref="C1403:AF1403"/>
    <mergeCell ref="AG1403:AM1403"/>
    <mergeCell ref="AN1403:AT1403"/>
    <mergeCell ref="A1404:B1404"/>
    <mergeCell ref="D1404:AF1404"/>
    <mergeCell ref="AG1404:AM1404"/>
    <mergeCell ref="AN1404:AT1404"/>
    <mergeCell ref="K1405:O1405"/>
    <mergeCell ref="P1405:U1405"/>
    <mergeCell ref="V1405:Z1405"/>
    <mergeCell ref="AA1405:AF1405"/>
    <mergeCell ref="AG1405:AM1405"/>
    <mergeCell ref="AN1405:AT1405"/>
    <mergeCell ref="A1406:B1407"/>
    <mergeCell ref="C1406:F1406"/>
    <mergeCell ref="G1406:G1407"/>
    <mergeCell ref="H1406:H1407"/>
    <mergeCell ref="I1406:I1407"/>
    <mergeCell ref="J1406:J1407"/>
    <mergeCell ref="K1406:AT1407"/>
    <mergeCell ref="A1408:B1409"/>
    <mergeCell ref="C1408:C1409"/>
    <mergeCell ref="D1408:D1409"/>
    <mergeCell ref="E1408:E1409"/>
    <mergeCell ref="F1408:F1409"/>
    <mergeCell ref="G1408:G1409"/>
    <mergeCell ref="H1408:H1409"/>
    <mergeCell ref="I1408:I1409"/>
    <mergeCell ref="J1408:J1409"/>
    <mergeCell ref="A1410:B1411"/>
    <mergeCell ref="C1410:C1411"/>
    <mergeCell ref="D1410:D1411"/>
    <mergeCell ref="E1410:E1411"/>
    <mergeCell ref="F1410:F1411"/>
    <mergeCell ref="G1410:G1411"/>
    <mergeCell ref="H1410:H1411"/>
    <mergeCell ref="I1410:I1411"/>
    <mergeCell ref="J1410:J1411"/>
    <mergeCell ref="A1412:B1413"/>
    <mergeCell ref="C1412:C1413"/>
    <mergeCell ref="D1412:D1413"/>
    <mergeCell ref="E1412:E1413"/>
    <mergeCell ref="F1412:F1413"/>
    <mergeCell ref="G1412:G1413"/>
    <mergeCell ref="H1412:H1413"/>
    <mergeCell ref="I1412:I1413"/>
    <mergeCell ref="J1412:J1413"/>
    <mergeCell ref="A1414:B1415"/>
    <mergeCell ref="C1414:C1415"/>
    <mergeCell ref="D1414:D1415"/>
    <mergeCell ref="E1414:E1415"/>
    <mergeCell ref="F1414:F1415"/>
    <mergeCell ref="G1414:G1415"/>
    <mergeCell ref="H1414:H1415"/>
    <mergeCell ref="I1414:I1415"/>
    <mergeCell ref="J1414:J1415"/>
    <mergeCell ref="A1418:I1418"/>
    <mergeCell ref="B1419:AS1419"/>
    <mergeCell ref="B1420:AS1420"/>
    <mergeCell ref="B1421:AD1421"/>
    <mergeCell ref="AF1421:AT1421"/>
    <mergeCell ref="E1422:F1422"/>
    <mergeCell ref="B1426:D1426"/>
    <mergeCell ref="F1426:I1426"/>
    <mergeCell ref="B1427:E1427"/>
    <mergeCell ref="F1427:I1427"/>
    <mergeCell ref="A1430:B1430"/>
    <mergeCell ref="C1430:AF1430"/>
    <mergeCell ref="AG1430:AM1430"/>
    <mergeCell ref="AN1430:AT1430"/>
    <mergeCell ref="A1431:B1431"/>
    <mergeCell ref="D1431:AF1431"/>
    <mergeCell ref="AG1431:AM1431"/>
    <mergeCell ref="AN1431:AT1431"/>
    <mergeCell ref="K1432:O1432"/>
    <mergeCell ref="P1432:U1432"/>
    <mergeCell ref="V1432:Z1432"/>
    <mergeCell ref="AA1432:AF1432"/>
    <mergeCell ref="AG1432:AM1432"/>
    <mergeCell ref="AN1432:AT1432"/>
    <mergeCell ref="A1433:B1434"/>
    <mergeCell ref="C1433:F1433"/>
    <mergeCell ref="G1433:G1434"/>
    <mergeCell ref="H1433:H1434"/>
    <mergeCell ref="I1433:I1434"/>
    <mergeCell ref="J1433:J1434"/>
    <mergeCell ref="K1433:AT1434"/>
    <mergeCell ref="A1435:B1436"/>
    <mergeCell ref="C1435:C1436"/>
    <mergeCell ref="D1435:D1436"/>
    <mergeCell ref="E1435:E1436"/>
    <mergeCell ref="F1435:F1436"/>
    <mergeCell ref="G1435:G1436"/>
    <mergeCell ref="H1435:H1436"/>
    <mergeCell ref="I1435:I1436"/>
    <mergeCell ref="J1435:J1436"/>
    <mergeCell ref="A1437:B1438"/>
    <mergeCell ref="C1437:C1438"/>
    <mergeCell ref="D1437:D1438"/>
    <mergeCell ref="E1437:E1438"/>
    <mergeCell ref="F1437:F1438"/>
    <mergeCell ref="G1437:G1438"/>
    <mergeCell ref="H1437:H1438"/>
    <mergeCell ref="I1437:I1438"/>
    <mergeCell ref="J1437:J1438"/>
    <mergeCell ref="A1439:B1440"/>
    <mergeCell ref="C1439:C1440"/>
    <mergeCell ref="D1439:D1440"/>
    <mergeCell ref="E1439:E1440"/>
    <mergeCell ref="F1439:F1440"/>
    <mergeCell ref="G1439:G1440"/>
    <mergeCell ref="H1439:H1440"/>
    <mergeCell ref="I1439:I1440"/>
    <mergeCell ref="J1439:J1440"/>
    <mergeCell ref="A1441:B1442"/>
    <mergeCell ref="C1441:C1442"/>
    <mergeCell ref="D1441:D1442"/>
    <mergeCell ref="E1441:E1442"/>
    <mergeCell ref="F1441:F1442"/>
    <mergeCell ref="G1441:G1442"/>
    <mergeCell ref="H1441:H1442"/>
    <mergeCell ref="I1441:I1442"/>
    <mergeCell ref="J1441:J1442"/>
    <mergeCell ref="A1445:I1445"/>
    <mergeCell ref="B1446:AS1446"/>
    <mergeCell ref="B1447:AS1447"/>
    <mergeCell ref="B1448:AD1448"/>
    <mergeCell ref="AF1448:AT1448"/>
    <mergeCell ref="E1449:F1449"/>
    <mergeCell ref="B1453:D1453"/>
    <mergeCell ref="F1453:I1453"/>
    <mergeCell ref="B1454:E1454"/>
    <mergeCell ref="F1454:I1454"/>
    <mergeCell ref="A1457:B1457"/>
    <mergeCell ref="C1457:AF1457"/>
    <mergeCell ref="AG1457:AM1457"/>
    <mergeCell ref="AN1457:AT1457"/>
    <mergeCell ref="A1458:B1458"/>
    <mergeCell ref="D1458:AF1458"/>
    <mergeCell ref="AG1458:AM1458"/>
    <mergeCell ref="AN1458:AT1458"/>
    <mergeCell ref="K1459:O1459"/>
    <mergeCell ref="P1459:U1459"/>
    <mergeCell ref="V1459:Z1459"/>
    <mergeCell ref="AA1459:AF1459"/>
    <mergeCell ref="AG1459:AM1459"/>
    <mergeCell ref="AN1459:AT1459"/>
    <mergeCell ref="A1460:B1461"/>
    <mergeCell ref="C1460:F1460"/>
    <mergeCell ref="G1460:G1461"/>
    <mergeCell ref="H1460:H1461"/>
    <mergeCell ref="I1460:I1461"/>
    <mergeCell ref="J1460:J1461"/>
    <mergeCell ref="K1460:AT1461"/>
    <mergeCell ref="A1462:B1463"/>
    <mergeCell ref="C1462:C1463"/>
    <mergeCell ref="D1462:D1463"/>
    <mergeCell ref="E1462:E1463"/>
    <mergeCell ref="F1462:F1463"/>
    <mergeCell ref="G1462:G1463"/>
    <mergeCell ref="H1462:H1463"/>
    <mergeCell ref="I1462:I1463"/>
    <mergeCell ref="J1462:J1463"/>
    <mergeCell ref="A1464:B1465"/>
    <mergeCell ref="C1464:C1465"/>
    <mergeCell ref="D1464:D1465"/>
    <mergeCell ref="E1464:E1465"/>
    <mergeCell ref="F1464:F1465"/>
    <mergeCell ref="G1464:G1465"/>
    <mergeCell ref="H1464:H1465"/>
    <mergeCell ref="I1464:I1465"/>
    <mergeCell ref="J1464:J1465"/>
    <mergeCell ref="A1466:B1467"/>
    <mergeCell ref="C1466:C1467"/>
    <mergeCell ref="D1466:D1467"/>
    <mergeCell ref="E1466:E1467"/>
    <mergeCell ref="F1466:F1467"/>
    <mergeCell ref="G1466:G1467"/>
    <mergeCell ref="H1466:H1467"/>
    <mergeCell ref="I1466:I1467"/>
    <mergeCell ref="J1466:J1467"/>
    <mergeCell ref="A1468:B1469"/>
    <mergeCell ref="C1468:C1469"/>
    <mergeCell ref="D1468:D1469"/>
    <mergeCell ref="E1468:E1469"/>
    <mergeCell ref="F1468:F1469"/>
    <mergeCell ref="G1468:G1469"/>
    <mergeCell ref="H1468:H1469"/>
    <mergeCell ref="I1468:I1469"/>
    <mergeCell ref="J1468:J1469"/>
    <mergeCell ref="A1470:B1471"/>
    <mergeCell ref="C1470:C1471"/>
    <mergeCell ref="D1470:D1471"/>
    <mergeCell ref="E1470:E1471"/>
    <mergeCell ref="F1470:F1471"/>
    <mergeCell ref="G1470:G1471"/>
    <mergeCell ref="H1470:H1471"/>
    <mergeCell ref="I1470:I1471"/>
    <mergeCell ref="J1470:J1471"/>
    <mergeCell ref="A1474:I1474"/>
    <mergeCell ref="B1475:AS1475"/>
    <mergeCell ref="B1476:AS1476"/>
    <mergeCell ref="B1477:AD1477"/>
    <mergeCell ref="AF1477:AT1477"/>
    <mergeCell ref="E1478:F1478"/>
    <mergeCell ref="B1482:D1482"/>
    <mergeCell ref="F1482:I1482"/>
    <mergeCell ref="B1483:E1483"/>
    <mergeCell ref="F1483:I1483"/>
    <mergeCell ref="A1486:B1486"/>
    <mergeCell ref="C1486:AF1486"/>
    <mergeCell ref="AG1486:AM1486"/>
    <mergeCell ref="AN1486:AT1486"/>
    <mergeCell ref="A1487:B1487"/>
    <mergeCell ref="D1487:AF1487"/>
    <mergeCell ref="AG1487:AM1487"/>
    <mergeCell ref="AN1487:AT1487"/>
    <mergeCell ref="K1488:O1488"/>
    <mergeCell ref="P1488:U1488"/>
    <mergeCell ref="V1488:Z1488"/>
    <mergeCell ref="AA1488:AF1488"/>
    <mergeCell ref="AG1488:AM1488"/>
    <mergeCell ref="AN1488:AT1488"/>
    <mergeCell ref="A1489:B1490"/>
    <mergeCell ref="C1489:F1489"/>
    <mergeCell ref="G1489:G1490"/>
    <mergeCell ref="H1489:H1490"/>
    <mergeCell ref="I1489:I1490"/>
    <mergeCell ref="J1489:J1490"/>
    <mergeCell ref="K1489:AT1490"/>
    <mergeCell ref="A1491:B1492"/>
    <mergeCell ref="C1491:C1492"/>
    <mergeCell ref="D1491:D1492"/>
    <mergeCell ref="E1491:E1492"/>
    <mergeCell ref="F1491:F1492"/>
    <mergeCell ref="G1491:G1492"/>
    <mergeCell ref="H1491:H1492"/>
    <mergeCell ref="I1491:I1492"/>
    <mergeCell ref="J1491:J1492"/>
    <mergeCell ref="A1493:B1494"/>
    <mergeCell ref="C1493:C1494"/>
    <mergeCell ref="D1493:D1494"/>
    <mergeCell ref="E1493:E1494"/>
    <mergeCell ref="F1493:F1494"/>
    <mergeCell ref="G1493:G1494"/>
    <mergeCell ref="H1493:H1494"/>
    <mergeCell ref="I1493:I1494"/>
    <mergeCell ref="J1493:J1494"/>
    <mergeCell ref="A1495:B1496"/>
    <mergeCell ref="C1495:C1496"/>
    <mergeCell ref="D1495:D1496"/>
    <mergeCell ref="E1495:E1496"/>
    <mergeCell ref="F1495:F1496"/>
    <mergeCell ref="G1495:G1496"/>
    <mergeCell ref="H1495:H1496"/>
    <mergeCell ref="I1495:I1496"/>
    <mergeCell ref="J1495:J1496"/>
    <mergeCell ref="A1497:B1498"/>
    <mergeCell ref="C1497:C1498"/>
    <mergeCell ref="D1497:D1498"/>
    <mergeCell ref="E1497:E1498"/>
    <mergeCell ref="F1497:F1498"/>
    <mergeCell ref="G1497:G1498"/>
    <mergeCell ref="H1497:H1498"/>
    <mergeCell ref="I1497:I1498"/>
    <mergeCell ref="J1497:J1498"/>
    <mergeCell ref="A1499:B1500"/>
    <mergeCell ref="C1499:C1500"/>
    <mergeCell ref="D1499:D1500"/>
    <mergeCell ref="E1499:E1500"/>
    <mergeCell ref="F1499:F1500"/>
    <mergeCell ref="G1499:G1500"/>
    <mergeCell ref="H1499:H1500"/>
    <mergeCell ref="I1499:I1500"/>
    <mergeCell ref="J1499:J1500"/>
    <mergeCell ref="A1503:I1503"/>
    <mergeCell ref="B1504:AS1504"/>
    <mergeCell ref="B1505:AS1505"/>
    <mergeCell ref="B1506:AD1506"/>
    <mergeCell ref="AF1506:AT1506"/>
    <mergeCell ref="E1507:F1507"/>
    <mergeCell ref="B1511:D1511"/>
    <mergeCell ref="F1511:I1511"/>
    <mergeCell ref="B1512:E1512"/>
    <mergeCell ref="F1512:I1512"/>
    <mergeCell ref="A1515:B1515"/>
    <mergeCell ref="C1515:AF1515"/>
    <mergeCell ref="AG1515:AM1515"/>
    <mergeCell ref="AN1515:AT1515"/>
    <mergeCell ref="A1516:B1516"/>
    <mergeCell ref="D1516:AF1516"/>
    <mergeCell ref="AG1516:AM1516"/>
    <mergeCell ref="AN1516:AT1516"/>
    <mergeCell ref="K1517:O1517"/>
    <mergeCell ref="P1517:U1517"/>
    <mergeCell ref="V1517:Z1517"/>
    <mergeCell ref="AA1517:AF1517"/>
    <mergeCell ref="AG1517:AM1517"/>
    <mergeCell ref="AN1517:AT1517"/>
    <mergeCell ref="A1518:B1519"/>
    <mergeCell ref="C1518:F1518"/>
    <mergeCell ref="G1518:G1519"/>
    <mergeCell ref="H1518:H1519"/>
    <mergeCell ref="I1518:I1519"/>
    <mergeCell ref="J1518:J1519"/>
    <mergeCell ref="K1518:AT1519"/>
    <mergeCell ref="A1520:B1521"/>
    <mergeCell ref="C1520:C1521"/>
    <mergeCell ref="D1520:D1521"/>
    <mergeCell ref="E1520:E1521"/>
    <mergeCell ref="F1520:F1521"/>
    <mergeCell ref="G1520:G1521"/>
    <mergeCell ref="H1520:H1521"/>
    <mergeCell ref="I1520:I1521"/>
    <mergeCell ref="J1520:J1521"/>
    <mergeCell ref="A1522:B1523"/>
    <mergeCell ref="C1522:C1523"/>
    <mergeCell ref="D1522:D1523"/>
    <mergeCell ref="E1522:E1523"/>
    <mergeCell ref="F1522:F1523"/>
    <mergeCell ref="G1522:G1523"/>
    <mergeCell ref="H1522:H1523"/>
    <mergeCell ref="I1522:I1523"/>
    <mergeCell ref="J1522:J1523"/>
    <mergeCell ref="A1524:B1525"/>
    <mergeCell ref="C1524:C1525"/>
    <mergeCell ref="D1524:D1525"/>
    <mergeCell ref="E1524:E1525"/>
    <mergeCell ref="F1524:F1525"/>
    <mergeCell ref="G1524:G1525"/>
    <mergeCell ref="H1524:H1525"/>
    <mergeCell ref="I1524:I1525"/>
    <mergeCell ref="J1524:J1525"/>
    <mergeCell ref="A1526:B1527"/>
    <mergeCell ref="C1526:C1527"/>
    <mergeCell ref="D1526:D1527"/>
    <mergeCell ref="E1526:E1527"/>
    <mergeCell ref="F1526:F1527"/>
    <mergeCell ref="G1526:G1527"/>
    <mergeCell ref="H1526:H1527"/>
    <mergeCell ref="I1526:I1527"/>
    <mergeCell ref="J1526:J1527"/>
    <mergeCell ref="A1528:B1529"/>
    <mergeCell ref="C1528:C1529"/>
    <mergeCell ref="D1528:D1529"/>
    <mergeCell ref="E1528:E1529"/>
    <mergeCell ref="F1528:F1529"/>
    <mergeCell ref="G1528:G1529"/>
    <mergeCell ref="H1528:H1529"/>
    <mergeCell ref="I1528:I1529"/>
    <mergeCell ref="J1528:J1529"/>
    <mergeCell ref="A1532:I1532"/>
    <mergeCell ref="B1533:AS1533"/>
    <mergeCell ref="B1534:AS1534"/>
    <mergeCell ref="B1535:AD1535"/>
    <mergeCell ref="AF1535:AT1535"/>
    <mergeCell ref="E1536:F1536"/>
    <mergeCell ref="B1540:D1540"/>
    <mergeCell ref="F1540:I1540"/>
    <mergeCell ref="B1541:E1541"/>
    <mergeCell ref="F1541:I1541"/>
    <mergeCell ref="A1544:B1544"/>
    <mergeCell ref="C1544:AF1544"/>
    <mergeCell ref="AG1544:AM1544"/>
    <mergeCell ref="AN1544:AT1544"/>
    <mergeCell ref="A1545:B1545"/>
    <mergeCell ref="D1545:AF1545"/>
    <mergeCell ref="AG1545:AM1545"/>
    <mergeCell ref="AN1545:AT1545"/>
    <mergeCell ref="K1546:O1546"/>
    <mergeCell ref="P1546:U1546"/>
    <mergeCell ref="V1546:Z1546"/>
    <mergeCell ref="AA1546:AF1546"/>
    <mergeCell ref="AG1546:AM1546"/>
    <mergeCell ref="AN1546:AT1546"/>
    <mergeCell ref="A1547:B1548"/>
    <mergeCell ref="C1547:F1547"/>
    <mergeCell ref="G1547:G1548"/>
    <mergeCell ref="H1547:H1548"/>
    <mergeCell ref="I1547:I1548"/>
    <mergeCell ref="J1547:J1548"/>
    <mergeCell ref="K1547:AT1548"/>
    <mergeCell ref="A1549:B1550"/>
    <mergeCell ref="C1549:C1550"/>
    <mergeCell ref="D1549:D1550"/>
    <mergeCell ref="E1549:E1550"/>
    <mergeCell ref="F1549:F1550"/>
    <mergeCell ref="G1549:G1550"/>
    <mergeCell ref="H1549:H1550"/>
    <mergeCell ref="I1549:I1550"/>
    <mergeCell ref="J1549:J1550"/>
    <mergeCell ref="A1551:B1552"/>
    <mergeCell ref="C1551:C1552"/>
    <mergeCell ref="D1551:D1552"/>
    <mergeCell ref="E1551:E1552"/>
    <mergeCell ref="F1551:F1552"/>
    <mergeCell ref="G1551:G1552"/>
    <mergeCell ref="H1551:H1552"/>
    <mergeCell ref="I1551:I1552"/>
    <mergeCell ref="J1551:J1552"/>
    <mergeCell ref="A1553:B1554"/>
    <mergeCell ref="C1553:C1554"/>
    <mergeCell ref="D1553:D1554"/>
    <mergeCell ref="E1553:E1554"/>
    <mergeCell ref="F1553:F1554"/>
    <mergeCell ref="G1553:G1554"/>
    <mergeCell ref="H1553:H1554"/>
    <mergeCell ref="I1553:I1554"/>
    <mergeCell ref="J1553:J1554"/>
    <mergeCell ref="A1555:B1556"/>
    <mergeCell ref="C1555:C1556"/>
    <mergeCell ref="D1555:D1556"/>
    <mergeCell ref="E1555:E1556"/>
    <mergeCell ref="F1555:F1556"/>
    <mergeCell ref="G1555:G1556"/>
    <mergeCell ref="H1555:H1556"/>
    <mergeCell ref="I1555:I1556"/>
    <mergeCell ref="J1555:J1556"/>
    <mergeCell ref="A1557:B1558"/>
    <mergeCell ref="C1557:C1558"/>
    <mergeCell ref="D1557:D1558"/>
    <mergeCell ref="E1557:E1558"/>
    <mergeCell ref="F1557:F1558"/>
    <mergeCell ref="G1557:G1558"/>
    <mergeCell ref="H1557:H1558"/>
    <mergeCell ref="I1557:I1558"/>
    <mergeCell ref="J1557:J1558"/>
    <mergeCell ref="A1561:I1561"/>
    <mergeCell ref="B1562:AS1562"/>
    <mergeCell ref="B1563:AS1563"/>
    <mergeCell ref="B1564:AD1564"/>
    <mergeCell ref="AF1564:AT1564"/>
    <mergeCell ref="E1565:F1565"/>
    <mergeCell ref="B1569:D1569"/>
    <mergeCell ref="F1569:I1569"/>
    <mergeCell ref="B1570:E1570"/>
    <mergeCell ref="F1570:I1570"/>
    <mergeCell ref="A1573:B1573"/>
    <mergeCell ref="C1573:AF1573"/>
    <mergeCell ref="AG1573:AM1573"/>
    <mergeCell ref="AN1573:AT1573"/>
    <mergeCell ref="A1574:B1574"/>
    <mergeCell ref="D1574:AF1574"/>
    <mergeCell ref="AG1574:AM1574"/>
    <mergeCell ref="AN1574:AT1574"/>
    <mergeCell ref="K1575:O1575"/>
    <mergeCell ref="P1575:U1575"/>
    <mergeCell ref="V1575:Z1575"/>
    <mergeCell ref="AA1575:AF1575"/>
    <mergeCell ref="AG1575:AM1575"/>
    <mergeCell ref="AN1575:AT1575"/>
    <mergeCell ref="A1576:B1577"/>
    <mergeCell ref="C1576:F1576"/>
    <mergeCell ref="G1576:G1577"/>
    <mergeCell ref="H1576:H1577"/>
    <mergeCell ref="I1576:I1577"/>
    <mergeCell ref="J1576:J1577"/>
    <mergeCell ref="K1576:AT1577"/>
    <mergeCell ref="A1578:B1579"/>
    <mergeCell ref="C1578:C1579"/>
    <mergeCell ref="D1578:D1579"/>
    <mergeCell ref="E1578:E1579"/>
    <mergeCell ref="F1578:F1579"/>
    <mergeCell ref="G1578:G1579"/>
    <mergeCell ref="H1578:H1579"/>
    <mergeCell ref="I1578:I1579"/>
    <mergeCell ref="J1578:J1579"/>
    <mergeCell ref="A1580:B1581"/>
    <mergeCell ref="C1580:C1581"/>
    <mergeCell ref="D1580:D1581"/>
    <mergeCell ref="E1580:E1581"/>
    <mergeCell ref="F1580:F1581"/>
    <mergeCell ref="G1580:G1581"/>
    <mergeCell ref="H1580:H1581"/>
    <mergeCell ref="I1580:I1581"/>
    <mergeCell ref="J1580:J1581"/>
    <mergeCell ref="A1582:B1583"/>
    <mergeCell ref="C1582:C1583"/>
    <mergeCell ref="D1582:D1583"/>
    <mergeCell ref="E1582:E1583"/>
    <mergeCell ref="F1582:F1583"/>
    <mergeCell ref="G1582:G1583"/>
    <mergeCell ref="H1582:H1583"/>
    <mergeCell ref="I1582:I1583"/>
    <mergeCell ref="J1582:J1583"/>
    <mergeCell ref="A1584:B1585"/>
    <mergeCell ref="C1584:C1585"/>
    <mergeCell ref="D1584:D1585"/>
    <mergeCell ref="E1584:E1585"/>
    <mergeCell ref="F1584:F1585"/>
    <mergeCell ref="G1584:G1585"/>
    <mergeCell ref="H1584:H1585"/>
    <mergeCell ref="I1584:I1585"/>
    <mergeCell ref="J1584:J1585"/>
    <mergeCell ref="A1586:B1587"/>
    <mergeCell ref="C1586:C1587"/>
    <mergeCell ref="D1586:D1587"/>
    <mergeCell ref="E1586:E1587"/>
    <mergeCell ref="F1586:F1587"/>
    <mergeCell ref="G1586:G1587"/>
    <mergeCell ref="H1586:H1587"/>
    <mergeCell ref="I1586:I1587"/>
    <mergeCell ref="J1586:J1587"/>
    <mergeCell ref="A1590:I1590"/>
    <mergeCell ref="B1591:AS1591"/>
    <mergeCell ref="B1592:AS1592"/>
    <mergeCell ref="B1593:AD1593"/>
    <mergeCell ref="AF1593:AT1593"/>
    <mergeCell ref="E1594:F1594"/>
    <mergeCell ref="B1598:D1598"/>
    <mergeCell ref="F1598:I1598"/>
    <mergeCell ref="B1599:E1599"/>
    <mergeCell ref="F1599:I1599"/>
    <mergeCell ref="A1602:B1602"/>
    <mergeCell ref="C1602:AF1602"/>
    <mergeCell ref="AG1602:AM1602"/>
    <mergeCell ref="AN1602:AT1602"/>
    <mergeCell ref="A1603:B1603"/>
    <mergeCell ref="D1603:AF1603"/>
    <mergeCell ref="AG1603:AM1603"/>
    <mergeCell ref="AN1603:AT1603"/>
    <mergeCell ref="V1604:Z1604"/>
    <mergeCell ref="AA1604:AF1604"/>
    <mergeCell ref="AG1604:AM1604"/>
    <mergeCell ref="AN1604:AT1604"/>
    <mergeCell ref="A1605:B1606"/>
    <mergeCell ref="C1605:F1605"/>
    <mergeCell ref="G1605:G1606"/>
    <mergeCell ref="H1605:H1606"/>
    <mergeCell ref="I1605:I1606"/>
    <mergeCell ref="J1605:J1606"/>
    <mergeCell ref="K1605:AT1606"/>
    <mergeCell ref="A1607:B1608"/>
    <mergeCell ref="C1607:C1608"/>
    <mergeCell ref="D1607:D1608"/>
    <mergeCell ref="E1607:E1608"/>
    <mergeCell ref="F1607:F1608"/>
    <mergeCell ref="G1607:G1608"/>
    <mergeCell ref="H1607:H1608"/>
    <mergeCell ref="I1607:I1608"/>
    <mergeCell ref="J1607:J1608"/>
    <mergeCell ref="E1609:E1610"/>
    <mergeCell ref="F1609:F1610"/>
    <mergeCell ref="G1609:G1610"/>
    <mergeCell ref="H1609:H1610"/>
    <mergeCell ref="I1609:I1610"/>
    <mergeCell ref="J1609:J1610"/>
    <mergeCell ref="A1611:B1612"/>
    <mergeCell ref="C1611:C1612"/>
    <mergeCell ref="D1611:D1612"/>
    <mergeCell ref="E1611:E1612"/>
    <mergeCell ref="F1611:F1612"/>
    <mergeCell ref="G1611:G1612"/>
    <mergeCell ref="H1611:H1612"/>
    <mergeCell ref="I1611:I1612"/>
    <mergeCell ref="J1611:J1612"/>
    <mergeCell ref="K1604:O1604"/>
    <mergeCell ref="P1604:U1604"/>
    <mergeCell ref="P427:T428"/>
    <mergeCell ref="A1619:I1619"/>
    <mergeCell ref="B1620:AS1620"/>
    <mergeCell ref="B1621:AS1621"/>
    <mergeCell ref="B1622:AD1622"/>
    <mergeCell ref="AF1622:AT1622"/>
    <mergeCell ref="E1623:F1623"/>
    <mergeCell ref="B1627:D1627"/>
    <mergeCell ref="F1627:I1627"/>
    <mergeCell ref="B1628:E1628"/>
    <mergeCell ref="F1628:I1628"/>
    <mergeCell ref="A1613:B1614"/>
    <mergeCell ref="C1613:C1614"/>
    <mergeCell ref="D1613:D1614"/>
    <mergeCell ref="E1613:E1614"/>
    <mergeCell ref="F1613:F1614"/>
    <mergeCell ref="G1613:G1614"/>
    <mergeCell ref="H1613:H1614"/>
    <mergeCell ref="I1613:I1614"/>
    <mergeCell ref="J1613:J1614"/>
    <mergeCell ref="A1615:B1616"/>
    <mergeCell ref="C1615:C1616"/>
    <mergeCell ref="D1615:D1616"/>
    <mergeCell ref="E1615:E1616"/>
    <mergeCell ref="F1615:F1616"/>
    <mergeCell ref="G1615:G1616"/>
    <mergeCell ref="H1615:H1616"/>
    <mergeCell ref="I1615:I1616"/>
    <mergeCell ref="J1615:J1616"/>
    <mergeCell ref="A1609:B1610"/>
    <mergeCell ref="C1609:C1610"/>
    <mergeCell ref="D1609:D1610"/>
  </mergeCells>
  <phoneticPr fontId="42" type="noConversion"/>
  <conditionalFormatting sqref="J86">
    <cfRule type="cellIs" dxfId="99" priority="102" operator="equal">
      <formula>J85</formula>
    </cfRule>
  </conditionalFormatting>
  <conditionalFormatting sqref="H86:I86">
    <cfRule type="expression" dxfId="98" priority="101">
      <formula>$J86=$J85</formula>
    </cfRule>
  </conditionalFormatting>
  <conditionalFormatting sqref="J25">
    <cfRule type="cellIs" dxfId="97" priority="104" operator="equal">
      <formula>J24</formula>
    </cfRule>
  </conditionalFormatting>
  <conditionalFormatting sqref="H25:I25">
    <cfRule type="expression" dxfId="96" priority="103">
      <formula>$J25=$J24</formula>
    </cfRule>
  </conditionalFormatting>
  <conditionalFormatting sqref="J127">
    <cfRule type="cellIs" dxfId="95" priority="100" operator="equal">
      <formula>J126</formula>
    </cfRule>
  </conditionalFormatting>
  <conditionalFormatting sqref="H127:I127">
    <cfRule type="expression" dxfId="94" priority="99">
      <formula>$J127=$J126</formula>
    </cfRule>
  </conditionalFormatting>
  <conditionalFormatting sqref="J159">
    <cfRule type="cellIs" dxfId="93" priority="98" operator="equal">
      <formula>J158</formula>
    </cfRule>
  </conditionalFormatting>
  <conditionalFormatting sqref="H159:I159">
    <cfRule type="expression" dxfId="92" priority="97">
      <formula>$J159=$J158</formula>
    </cfRule>
  </conditionalFormatting>
  <conditionalFormatting sqref="J189">
    <cfRule type="cellIs" dxfId="91" priority="96" operator="equal">
      <formula>J188</formula>
    </cfRule>
  </conditionalFormatting>
  <conditionalFormatting sqref="H189:I189">
    <cfRule type="expression" dxfId="90" priority="95">
      <formula>$J189=$J188</formula>
    </cfRule>
  </conditionalFormatting>
  <conditionalFormatting sqref="J227">
    <cfRule type="cellIs" dxfId="89" priority="94" operator="equal">
      <formula>J226</formula>
    </cfRule>
  </conditionalFormatting>
  <conditionalFormatting sqref="H227:I227">
    <cfRule type="expression" dxfId="88" priority="93">
      <formula>$J227=$J226</formula>
    </cfRule>
  </conditionalFormatting>
  <conditionalFormatting sqref="H261:I261">
    <cfRule type="expression" dxfId="87" priority="91">
      <formula>$J261=$J260</formula>
    </cfRule>
  </conditionalFormatting>
  <conditionalFormatting sqref="J261">
    <cfRule type="cellIs" dxfId="86" priority="92" operator="equal">
      <formula>J260</formula>
    </cfRule>
  </conditionalFormatting>
  <conditionalFormatting sqref="H291:I291">
    <cfRule type="expression" dxfId="85" priority="89">
      <formula>$J291=$J290</formula>
    </cfRule>
  </conditionalFormatting>
  <conditionalFormatting sqref="J291">
    <cfRule type="cellIs" dxfId="84" priority="90" operator="equal">
      <formula>J290</formula>
    </cfRule>
  </conditionalFormatting>
  <conditionalFormatting sqref="J54">
    <cfRule type="cellIs" dxfId="83" priority="88" operator="equal">
      <formula>J53</formula>
    </cfRule>
  </conditionalFormatting>
  <conditionalFormatting sqref="H54:I54">
    <cfRule type="expression" dxfId="82" priority="87">
      <formula>$J54=$J53</formula>
    </cfRule>
  </conditionalFormatting>
  <conditionalFormatting sqref="H320:I320">
    <cfRule type="expression" dxfId="81" priority="85">
      <formula>$J320=$J319</formula>
    </cfRule>
  </conditionalFormatting>
  <conditionalFormatting sqref="J320">
    <cfRule type="cellIs" dxfId="80" priority="86" operator="equal">
      <formula>J319</formula>
    </cfRule>
  </conditionalFormatting>
  <conditionalFormatting sqref="H349:I349">
    <cfRule type="expression" dxfId="79" priority="83">
      <formula>$J349=$J348</formula>
    </cfRule>
  </conditionalFormatting>
  <conditionalFormatting sqref="J349">
    <cfRule type="cellIs" dxfId="78" priority="84" operator="equal">
      <formula>J348</formula>
    </cfRule>
  </conditionalFormatting>
  <conditionalFormatting sqref="H376:I376">
    <cfRule type="expression" dxfId="77" priority="81">
      <formula>$J376=$J375</formula>
    </cfRule>
  </conditionalFormatting>
  <conditionalFormatting sqref="J376">
    <cfRule type="cellIs" dxfId="76" priority="82" operator="equal">
      <formula>J375</formula>
    </cfRule>
  </conditionalFormatting>
  <conditionalFormatting sqref="H446:I446 H507:I507">
    <cfRule type="expression" dxfId="75" priority="79">
      <formula>$J446=$J445</formula>
    </cfRule>
  </conditionalFormatting>
  <conditionalFormatting sqref="J446 J507">
    <cfRule type="cellIs" dxfId="74" priority="80" operator="equal">
      <formula>J445</formula>
    </cfRule>
  </conditionalFormatting>
  <conditionalFormatting sqref="H552:I552">
    <cfRule type="expression" dxfId="73" priority="77">
      <formula>$J552=$J551</formula>
    </cfRule>
  </conditionalFormatting>
  <conditionalFormatting sqref="J552">
    <cfRule type="cellIs" dxfId="72" priority="78" operator="equal">
      <formula>J551</formula>
    </cfRule>
  </conditionalFormatting>
  <conditionalFormatting sqref="H595:I595">
    <cfRule type="expression" dxfId="71" priority="75">
      <formula>$J595=$J594</formula>
    </cfRule>
  </conditionalFormatting>
  <conditionalFormatting sqref="J595">
    <cfRule type="cellIs" dxfId="70" priority="76" operator="equal">
      <formula>J594</formula>
    </cfRule>
  </conditionalFormatting>
  <conditionalFormatting sqref="H630:I630">
    <cfRule type="expression" dxfId="69" priority="73">
      <formula>$J630=$J629</formula>
    </cfRule>
  </conditionalFormatting>
  <conditionalFormatting sqref="J630">
    <cfRule type="cellIs" dxfId="68" priority="74" operator="equal">
      <formula>J629</formula>
    </cfRule>
  </conditionalFormatting>
  <conditionalFormatting sqref="H668:I668">
    <cfRule type="expression" dxfId="67" priority="71">
      <formula>$J668=$J667</formula>
    </cfRule>
  </conditionalFormatting>
  <conditionalFormatting sqref="J668">
    <cfRule type="cellIs" dxfId="66" priority="72" operator="equal">
      <formula>J667</formula>
    </cfRule>
  </conditionalFormatting>
  <conditionalFormatting sqref="H709:I709">
    <cfRule type="expression" dxfId="65" priority="65">
      <formula>$J709=$J708</formula>
    </cfRule>
  </conditionalFormatting>
  <conditionalFormatting sqref="J709">
    <cfRule type="cellIs" dxfId="64" priority="66" operator="equal">
      <formula>J708</formula>
    </cfRule>
  </conditionalFormatting>
  <conditionalFormatting sqref="H738:I738">
    <cfRule type="expression" dxfId="63" priority="63">
      <formula>$J738=$J737</formula>
    </cfRule>
  </conditionalFormatting>
  <conditionalFormatting sqref="J738">
    <cfRule type="cellIs" dxfId="62" priority="64" operator="equal">
      <formula>J737</formula>
    </cfRule>
  </conditionalFormatting>
  <conditionalFormatting sqref="H767:I767">
    <cfRule type="expression" dxfId="61" priority="61">
      <formula>$J767=$J766</formula>
    </cfRule>
  </conditionalFormatting>
  <conditionalFormatting sqref="J767">
    <cfRule type="cellIs" dxfId="60" priority="62" operator="equal">
      <formula>J766</formula>
    </cfRule>
  </conditionalFormatting>
  <conditionalFormatting sqref="H796:I796">
    <cfRule type="expression" dxfId="59" priority="59">
      <formula>$J796=$J795</formula>
    </cfRule>
  </conditionalFormatting>
  <conditionalFormatting sqref="J796">
    <cfRule type="cellIs" dxfId="58" priority="60" operator="equal">
      <formula>J795</formula>
    </cfRule>
  </conditionalFormatting>
  <conditionalFormatting sqref="H825:I825">
    <cfRule type="expression" dxfId="57" priority="57">
      <formula>$J825=$J824</formula>
    </cfRule>
  </conditionalFormatting>
  <conditionalFormatting sqref="J825">
    <cfRule type="cellIs" dxfId="56" priority="58" operator="equal">
      <formula>J824</formula>
    </cfRule>
  </conditionalFormatting>
  <conditionalFormatting sqref="H912:I912">
    <cfRule type="expression" dxfId="55" priority="55">
      <formula>$J912=$J911</formula>
    </cfRule>
  </conditionalFormatting>
  <conditionalFormatting sqref="J912">
    <cfRule type="cellIs" dxfId="54" priority="56" operator="equal">
      <formula>J911</formula>
    </cfRule>
  </conditionalFormatting>
  <conditionalFormatting sqref="H941:I941">
    <cfRule type="expression" dxfId="53" priority="53">
      <formula>$J941=$J940</formula>
    </cfRule>
  </conditionalFormatting>
  <conditionalFormatting sqref="J941">
    <cfRule type="cellIs" dxfId="52" priority="54" operator="equal">
      <formula>J940</formula>
    </cfRule>
  </conditionalFormatting>
  <conditionalFormatting sqref="H970:I970">
    <cfRule type="expression" dxfId="51" priority="51">
      <formula>$J970=$J969</formula>
    </cfRule>
  </conditionalFormatting>
  <conditionalFormatting sqref="J970">
    <cfRule type="cellIs" dxfId="50" priority="52" operator="equal">
      <formula>J969</formula>
    </cfRule>
  </conditionalFormatting>
  <conditionalFormatting sqref="H999:I999">
    <cfRule type="expression" dxfId="49" priority="49">
      <formula>$J999=$J998</formula>
    </cfRule>
  </conditionalFormatting>
  <conditionalFormatting sqref="J999">
    <cfRule type="cellIs" dxfId="48" priority="50" operator="equal">
      <formula>J998</formula>
    </cfRule>
  </conditionalFormatting>
  <conditionalFormatting sqref="H1028:I1028">
    <cfRule type="expression" dxfId="47" priority="47">
      <formula>$J1028=$J1027</formula>
    </cfRule>
  </conditionalFormatting>
  <conditionalFormatting sqref="J1028">
    <cfRule type="cellIs" dxfId="46" priority="48" operator="equal">
      <formula>J1027</formula>
    </cfRule>
  </conditionalFormatting>
  <conditionalFormatting sqref="H1057:I1057">
    <cfRule type="expression" dxfId="45" priority="45">
      <formula>$J1057=$J1056</formula>
    </cfRule>
  </conditionalFormatting>
  <conditionalFormatting sqref="J1057">
    <cfRule type="cellIs" dxfId="44" priority="46" operator="equal">
      <formula>J1056</formula>
    </cfRule>
  </conditionalFormatting>
  <conditionalFormatting sqref="H854:I854">
    <cfRule type="expression" dxfId="43" priority="43">
      <formula>$J854=$J853</formula>
    </cfRule>
  </conditionalFormatting>
  <conditionalFormatting sqref="J854">
    <cfRule type="cellIs" dxfId="42" priority="44" operator="equal">
      <formula>J853</formula>
    </cfRule>
  </conditionalFormatting>
  <conditionalFormatting sqref="H883:I883">
    <cfRule type="expression" dxfId="41" priority="41">
      <formula>$J883=$J882</formula>
    </cfRule>
  </conditionalFormatting>
  <conditionalFormatting sqref="J883">
    <cfRule type="cellIs" dxfId="40" priority="42" operator="equal">
      <formula>J882</formula>
    </cfRule>
  </conditionalFormatting>
  <conditionalFormatting sqref="H1086:I1086">
    <cfRule type="expression" dxfId="39" priority="39">
      <formula>$J1086=$J1085</formula>
    </cfRule>
  </conditionalFormatting>
  <conditionalFormatting sqref="J1086">
    <cfRule type="cellIs" dxfId="38" priority="40" operator="equal">
      <formula>J1085</formula>
    </cfRule>
  </conditionalFormatting>
  <conditionalFormatting sqref="H1115:I1115">
    <cfRule type="expression" dxfId="37" priority="37">
      <formula>$J1115=$J1114</formula>
    </cfRule>
  </conditionalFormatting>
  <conditionalFormatting sqref="J1115">
    <cfRule type="cellIs" dxfId="36" priority="38" operator="equal">
      <formula>J1114</formula>
    </cfRule>
  </conditionalFormatting>
  <conditionalFormatting sqref="H1144:I1144">
    <cfRule type="expression" dxfId="35" priority="35">
      <formula>$J1144=$J1143</formula>
    </cfRule>
  </conditionalFormatting>
  <conditionalFormatting sqref="J1144">
    <cfRule type="cellIs" dxfId="34" priority="36" operator="equal">
      <formula>J1143</formula>
    </cfRule>
  </conditionalFormatting>
  <conditionalFormatting sqref="H1172:I1172">
    <cfRule type="expression" dxfId="33" priority="33">
      <formula>$J1172=$J1171</formula>
    </cfRule>
  </conditionalFormatting>
  <conditionalFormatting sqref="J1172">
    <cfRule type="cellIs" dxfId="32" priority="34" operator="equal">
      <formula>J1171</formula>
    </cfRule>
  </conditionalFormatting>
  <conditionalFormatting sqref="H1201:I1201">
    <cfRule type="expression" dxfId="31" priority="31">
      <formula>$J1201=$J1200</formula>
    </cfRule>
  </conditionalFormatting>
  <conditionalFormatting sqref="J1201">
    <cfRule type="cellIs" dxfId="30" priority="32" operator="equal">
      <formula>J1200</formula>
    </cfRule>
  </conditionalFormatting>
  <conditionalFormatting sqref="H1230:I1230">
    <cfRule type="expression" dxfId="29" priority="29">
      <formula>$J1230=$J1229</formula>
    </cfRule>
  </conditionalFormatting>
  <conditionalFormatting sqref="J1230">
    <cfRule type="cellIs" dxfId="28" priority="30" operator="equal">
      <formula>J1229</formula>
    </cfRule>
  </conditionalFormatting>
  <conditionalFormatting sqref="H1257:I1257">
    <cfRule type="expression" dxfId="27" priority="27">
      <formula>$J1257=$J1256</formula>
    </cfRule>
  </conditionalFormatting>
  <conditionalFormatting sqref="J1257">
    <cfRule type="cellIs" dxfId="26" priority="28" operator="equal">
      <formula>J1256</formula>
    </cfRule>
  </conditionalFormatting>
  <conditionalFormatting sqref="H1282:I1282">
    <cfRule type="expression" dxfId="25" priority="25">
      <formula>$J1282=$J1281</formula>
    </cfRule>
  </conditionalFormatting>
  <conditionalFormatting sqref="J1282">
    <cfRule type="cellIs" dxfId="24" priority="26" operator="equal">
      <formula>J1281</formula>
    </cfRule>
  </conditionalFormatting>
  <conditionalFormatting sqref="H1309:I1309">
    <cfRule type="expression" dxfId="23" priority="23">
      <formula>$J1309=$J1308</formula>
    </cfRule>
  </conditionalFormatting>
  <conditionalFormatting sqref="J1309">
    <cfRule type="cellIs" dxfId="22" priority="24" operator="equal">
      <formula>J1308</formula>
    </cfRule>
  </conditionalFormatting>
  <conditionalFormatting sqref="H1336:I1336">
    <cfRule type="expression" dxfId="21" priority="21">
      <formula>$J1336=$J1335</formula>
    </cfRule>
  </conditionalFormatting>
  <conditionalFormatting sqref="J1336">
    <cfRule type="cellIs" dxfId="20" priority="22" operator="equal">
      <formula>J1335</formula>
    </cfRule>
  </conditionalFormatting>
  <conditionalFormatting sqref="H1363:I1363">
    <cfRule type="expression" dxfId="19" priority="19">
      <formula>$J1363=$J1362</formula>
    </cfRule>
  </conditionalFormatting>
  <conditionalFormatting sqref="J1363">
    <cfRule type="cellIs" dxfId="18" priority="20" operator="equal">
      <formula>J1362</formula>
    </cfRule>
  </conditionalFormatting>
  <conditionalFormatting sqref="H1390:I1390">
    <cfRule type="expression" dxfId="17" priority="17">
      <formula>$J1390=$J1389</formula>
    </cfRule>
  </conditionalFormatting>
  <conditionalFormatting sqref="J1390">
    <cfRule type="cellIs" dxfId="16" priority="18" operator="equal">
      <formula>J1389</formula>
    </cfRule>
  </conditionalFormatting>
  <conditionalFormatting sqref="H1417:I1417">
    <cfRule type="expression" dxfId="15" priority="15">
      <formula>$J1417=$J1416</formula>
    </cfRule>
  </conditionalFormatting>
  <conditionalFormatting sqref="J1417">
    <cfRule type="cellIs" dxfId="14" priority="16" operator="equal">
      <formula>J1416</formula>
    </cfRule>
  </conditionalFormatting>
  <conditionalFormatting sqref="H1444:I1444">
    <cfRule type="expression" dxfId="13" priority="13">
      <formula>$J1444=$J1443</formula>
    </cfRule>
  </conditionalFormatting>
  <conditionalFormatting sqref="J1444">
    <cfRule type="cellIs" dxfId="12" priority="14" operator="equal">
      <formula>J1443</formula>
    </cfRule>
  </conditionalFormatting>
  <conditionalFormatting sqref="H1473:I1473">
    <cfRule type="expression" dxfId="11" priority="11">
      <formula>$J1473=$J1472</formula>
    </cfRule>
  </conditionalFormatting>
  <conditionalFormatting sqref="J1473">
    <cfRule type="cellIs" dxfId="10" priority="12" operator="equal">
      <formula>J1472</formula>
    </cfRule>
  </conditionalFormatting>
  <conditionalFormatting sqref="H1502:I1502">
    <cfRule type="expression" dxfId="9" priority="9">
      <formula>$J1502=$J1501</formula>
    </cfRule>
  </conditionalFormatting>
  <conditionalFormatting sqref="J1502">
    <cfRule type="cellIs" dxfId="8" priority="10" operator="equal">
      <formula>J1501</formula>
    </cfRule>
  </conditionalFormatting>
  <conditionalFormatting sqref="H1531:I1531">
    <cfRule type="expression" dxfId="7" priority="7">
      <formula>$J1531=$J1530</formula>
    </cfRule>
  </conditionalFormatting>
  <conditionalFormatting sqref="J1531">
    <cfRule type="cellIs" dxfId="6" priority="8" operator="equal">
      <formula>J1530</formula>
    </cfRule>
  </conditionalFormatting>
  <conditionalFormatting sqref="H1560:I1560">
    <cfRule type="expression" dxfId="5" priority="5">
      <formula>$J1560=$J1559</formula>
    </cfRule>
  </conditionalFormatting>
  <conditionalFormatting sqref="J1560">
    <cfRule type="cellIs" dxfId="4" priority="6" operator="equal">
      <formula>J1559</formula>
    </cfRule>
  </conditionalFormatting>
  <conditionalFormatting sqref="H1589:I1589">
    <cfRule type="expression" dxfId="3" priority="3">
      <formula>$J1589=$J1588</formula>
    </cfRule>
  </conditionalFormatting>
  <conditionalFormatting sqref="J1589">
    <cfRule type="cellIs" dxfId="2" priority="4" operator="equal">
      <formula>J1588</formula>
    </cfRule>
  </conditionalFormatting>
  <conditionalFormatting sqref="H1618:I1618">
    <cfRule type="expression" dxfId="1" priority="1">
      <formula>$J1618=$J1617</formula>
    </cfRule>
  </conditionalFormatting>
  <conditionalFormatting sqref="J1618">
    <cfRule type="cellIs" dxfId="0" priority="2" operator="equal">
      <formula>J1617</formula>
    </cfRule>
  </conditionalFormatting>
  <pageMargins left="0.65" right="0.35" top="0.74803149606299213" bottom="0.74803149606299213" header="0.31496062992125984" footer="0.31496062992125984"/>
  <pageSetup scale="27" orientation="landscape" r:id="rId1"/>
  <rowBreaks count="20" manualBreakCount="20">
    <brk id="65" max="46" man="1"/>
    <brk id="138" max="16383" man="1"/>
    <brk id="200" max="16383" man="1"/>
    <brk id="272" max="16383" man="1"/>
    <brk id="331" max="46" man="1"/>
    <brk id="400" max="46" man="1"/>
    <brk id="518" max="46" man="1"/>
    <brk id="606" max="46" man="1"/>
    <brk id="680" max="46" man="1"/>
    <brk id="748" max="46" man="1"/>
    <brk id="806" max="46" man="1"/>
    <brk id="864" max="46" man="1"/>
    <brk id="923" max="46" man="1"/>
    <brk id="981" max="46" man="1"/>
    <brk id="1067" max="46" man="1"/>
    <brk id="1154" max="46" man="1"/>
    <brk id="1240" max="46" man="1"/>
    <brk id="1319" max="46" man="1"/>
    <brk id="1400" max="46" man="1"/>
    <brk id="1484" max="46"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B0F74-584C-44D8-8242-F7BB59883381}">
  <sheetPr>
    <tabColor theme="0" tint="-0.14999847407452621"/>
    <pageSetUpPr fitToPage="1"/>
  </sheetPr>
  <dimension ref="A1:J42"/>
  <sheetViews>
    <sheetView showGridLines="0" view="pageBreakPreview" topLeftCell="A5" zoomScale="70" zoomScaleNormal="70" zoomScaleSheetLayoutView="70" workbookViewId="0">
      <selection activeCell="D35" sqref="D35"/>
    </sheetView>
  </sheetViews>
  <sheetFormatPr baseColWidth="10" defaultRowHeight="13.2"/>
  <cols>
    <col min="1" max="1" width="7.88671875" style="419" customWidth="1"/>
    <col min="2" max="2" width="42.44140625" style="419" customWidth="1"/>
    <col min="3" max="3" width="17.109375" style="419" bestFit="1" customWidth="1"/>
    <col min="4" max="4" width="11.5546875" style="419" customWidth="1"/>
    <col min="5" max="5" width="9.5546875" style="419" customWidth="1"/>
    <col min="6" max="6" width="10.44140625" style="419" customWidth="1"/>
    <col min="7" max="7" width="17.33203125" style="419" bestFit="1" customWidth="1"/>
    <col min="8" max="8" width="19.44140625" style="419" customWidth="1"/>
    <col min="9" max="9" width="20.109375" style="419" customWidth="1"/>
    <col min="10" max="10" width="12.6640625" style="419" bestFit="1" customWidth="1"/>
    <col min="11" max="255" width="11.44140625" style="419"/>
    <col min="256" max="256" width="7.88671875" style="419" customWidth="1"/>
    <col min="257" max="257" width="42.44140625" style="419" customWidth="1"/>
    <col min="258" max="258" width="13.6640625" style="419" customWidth="1"/>
    <col min="259" max="259" width="11.5546875" style="419" customWidth="1"/>
    <col min="260" max="260" width="11" style="419" customWidth="1"/>
    <col min="261" max="261" width="9.5546875" style="419" customWidth="1"/>
    <col min="262" max="262" width="13" style="419" customWidth="1"/>
    <col min="263" max="263" width="17.33203125" style="419" bestFit="1" customWidth="1"/>
    <col min="264" max="264" width="6.5546875" style="419" customWidth="1"/>
    <col min="265" max="265" width="17.33203125" style="419" customWidth="1"/>
    <col min="266" max="266" width="12.6640625" style="419" bestFit="1" customWidth="1"/>
    <col min="267" max="511" width="11.44140625" style="419"/>
    <col min="512" max="512" width="7.88671875" style="419" customWidth="1"/>
    <col min="513" max="513" width="42.44140625" style="419" customWidth="1"/>
    <col min="514" max="514" width="13.6640625" style="419" customWidth="1"/>
    <col min="515" max="515" width="11.5546875" style="419" customWidth="1"/>
    <col min="516" max="516" width="11" style="419" customWidth="1"/>
    <col min="517" max="517" width="9.5546875" style="419" customWidth="1"/>
    <col min="518" max="518" width="13" style="419" customWidth="1"/>
    <col min="519" max="519" width="17.33203125" style="419" bestFit="1" customWidth="1"/>
    <col min="520" max="520" width="6.5546875" style="419" customWidth="1"/>
    <col min="521" max="521" width="17.33203125" style="419" customWidth="1"/>
    <col min="522" max="522" width="12.6640625" style="419" bestFit="1" customWidth="1"/>
    <col min="523" max="767" width="11.44140625" style="419"/>
    <col min="768" max="768" width="7.88671875" style="419" customWidth="1"/>
    <col min="769" max="769" width="42.44140625" style="419" customWidth="1"/>
    <col min="770" max="770" width="13.6640625" style="419" customWidth="1"/>
    <col min="771" max="771" width="11.5546875" style="419" customWidth="1"/>
    <col min="772" max="772" width="11" style="419" customWidth="1"/>
    <col min="773" max="773" width="9.5546875" style="419" customWidth="1"/>
    <col min="774" max="774" width="13" style="419" customWidth="1"/>
    <col min="775" max="775" width="17.33203125" style="419" bestFit="1" customWidth="1"/>
    <col min="776" max="776" width="6.5546875" style="419" customWidth="1"/>
    <col min="777" max="777" width="17.33203125" style="419" customWidth="1"/>
    <col min="778" max="778" width="12.6640625" style="419" bestFit="1" customWidth="1"/>
    <col min="779" max="1023" width="11.44140625" style="419"/>
    <col min="1024" max="1024" width="7.88671875" style="419" customWidth="1"/>
    <col min="1025" max="1025" width="42.44140625" style="419" customWidth="1"/>
    <col min="1026" max="1026" width="13.6640625" style="419" customWidth="1"/>
    <col min="1027" max="1027" width="11.5546875" style="419" customWidth="1"/>
    <col min="1028" max="1028" width="11" style="419" customWidth="1"/>
    <col min="1029" max="1029" width="9.5546875" style="419" customWidth="1"/>
    <col min="1030" max="1030" width="13" style="419" customWidth="1"/>
    <col min="1031" max="1031" width="17.33203125" style="419" bestFit="1" customWidth="1"/>
    <col min="1032" max="1032" width="6.5546875" style="419" customWidth="1"/>
    <col min="1033" max="1033" width="17.33203125" style="419" customWidth="1"/>
    <col min="1034" max="1034" width="12.6640625" style="419" bestFit="1" customWidth="1"/>
    <col min="1035" max="1279" width="11.44140625" style="419"/>
    <col min="1280" max="1280" width="7.88671875" style="419" customWidth="1"/>
    <col min="1281" max="1281" width="42.44140625" style="419" customWidth="1"/>
    <col min="1282" max="1282" width="13.6640625" style="419" customWidth="1"/>
    <col min="1283" max="1283" width="11.5546875" style="419" customWidth="1"/>
    <col min="1284" max="1284" width="11" style="419" customWidth="1"/>
    <col min="1285" max="1285" width="9.5546875" style="419" customWidth="1"/>
    <col min="1286" max="1286" width="13" style="419" customWidth="1"/>
    <col min="1287" max="1287" width="17.33203125" style="419" bestFit="1" customWidth="1"/>
    <col min="1288" max="1288" width="6.5546875" style="419" customWidth="1"/>
    <col min="1289" max="1289" width="17.33203125" style="419" customWidth="1"/>
    <col min="1290" max="1290" width="12.6640625" style="419" bestFit="1" customWidth="1"/>
    <col min="1291" max="1535" width="11.44140625" style="419"/>
    <col min="1536" max="1536" width="7.88671875" style="419" customWidth="1"/>
    <col min="1537" max="1537" width="42.44140625" style="419" customWidth="1"/>
    <col min="1538" max="1538" width="13.6640625" style="419" customWidth="1"/>
    <col min="1539" max="1539" width="11.5546875" style="419" customWidth="1"/>
    <col min="1540" max="1540" width="11" style="419" customWidth="1"/>
    <col min="1541" max="1541" width="9.5546875" style="419" customWidth="1"/>
    <col min="1542" max="1542" width="13" style="419" customWidth="1"/>
    <col min="1543" max="1543" width="17.33203125" style="419" bestFit="1" customWidth="1"/>
    <col min="1544" max="1544" width="6.5546875" style="419" customWidth="1"/>
    <col min="1545" max="1545" width="17.33203125" style="419" customWidth="1"/>
    <col min="1546" max="1546" width="12.6640625" style="419" bestFit="1" customWidth="1"/>
    <col min="1547" max="1791" width="11.44140625" style="419"/>
    <col min="1792" max="1792" width="7.88671875" style="419" customWidth="1"/>
    <col min="1793" max="1793" width="42.44140625" style="419" customWidth="1"/>
    <col min="1794" max="1794" width="13.6640625" style="419" customWidth="1"/>
    <col min="1795" max="1795" width="11.5546875" style="419" customWidth="1"/>
    <col min="1796" max="1796" width="11" style="419" customWidth="1"/>
    <col min="1797" max="1797" width="9.5546875" style="419" customWidth="1"/>
    <col min="1798" max="1798" width="13" style="419" customWidth="1"/>
    <col min="1799" max="1799" width="17.33203125" style="419" bestFit="1" customWidth="1"/>
    <col min="1800" max="1800" width="6.5546875" style="419" customWidth="1"/>
    <col min="1801" max="1801" width="17.33203125" style="419" customWidth="1"/>
    <col min="1802" max="1802" width="12.6640625" style="419" bestFit="1" customWidth="1"/>
    <col min="1803" max="2047" width="11.44140625" style="419"/>
    <col min="2048" max="2048" width="7.88671875" style="419" customWidth="1"/>
    <col min="2049" max="2049" width="42.44140625" style="419" customWidth="1"/>
    <col min="2050" max="2050" width="13.6640625" style="419" customWidth="1"/>
    <col min="2051" max="2051" width="11.5546875" style="419" customWidth="1"/>
    <col min="2052" max="2052" width="11" style="419" customWidth="1"/>
    <col min="2053" max="2053" width="9.5546875" style="419" customWidth="1"/>
    <col min="2054" max="2054" width="13" style="419" customWidth="1"/>
    <col min="2055" max="2055" width="17.33203125" style="419" bestFit="1" customWidth="1"/>
    <col min="2056" max="2056" width="6.5546875" style="419" customWidth="1"/>
    <col min="2057" max="2057" width="17.33203125" style="419" customWidth="1"/>
    <col min="2058" max="2058" width="12.6640625" style="419" bestFit="1" customWidth="1"/>
    <col min="2059" max="2303" width="11.44140625" style="419"/>
    <col min="2304" max="2304" width="7.88671875" style="419" customWidth="1"/>
    <col min="2305" max="2305" width="42.44140625" style="419" customWidth="1"/>
    <col min="2306" max="2306" width="13.6640625" style="419" customWidth="1"/>
    <col min="2307" max="2307" width="11.5546875" style="419" customWidth="1"/>
    <col min="2308" max="2308" width="11" style="419" customWidth="1"/>
    <col min="2309" max="2309" width="9.5546875" style="419" customWidth="1"/>
    <col min="2310" max="2310" width="13" style="419" customWidth="1"/>
    <col min="2311" max="2311" width="17.33203125" style="419" bestFit="1" customWidth="1"/>
    <col min="2312" max="2312" width="6.5546875" style="419" customWidth="1"/>
    <col min="2313" max="2313" width="17.33203125" style="419" customWidth="1"/>
    <col min="2314" max="2314" width="12.6640625" style="419" bestFit="1" customWidth="1"/>
    <col min="2315" max="2559" width="11.44140625" style="419"/>
    <col min="2560" max="2560" width="7.88671875" style="419" customWidth="1"/>
    <col min="2561" max="2561" width="42.44140625" style="419" customWidth="1"/>
    <col min="2562" max="2562" width="13.6640625" style="419" customWidth="1"/>
    <col min="2563" max="2563" width="11.5546875" style="419" customWidth="1"/>
    <col min="2564" max="2564" width="11" style="419" customWidth="1"/>
    <col min="2565" max="2565" width="9.5546875" style="419" customWidth="1"/>
    <col min="2566" max="2566" width="13" style="419" customWidth="1"/>
    <col min="2567" max="2567" width="17.33203125" style="419" bestFit="1" customWidth="1"/>
    <col min="2568" max="2568" width="6.5546875" style="419" customWidth="1"/>
    <col min="2569" max="2569" width="17.33203125" style="419" customWidth="1"/>
    <col min="2570" max="2570" width="12.6640625" style="419" bestFit="1" customWidth="1"/>
    <col min="2571" max="2815" width="11.44140625" style="419"/>
    <col min="2816" max="2816" width="7.88671875" style="419" customWidth="1"/>
    <col min="2817" max="2817" width="42.44140625" style="419" customWidth="1"/>
    <col min="2818" max="2818" width="13.6640625" style="419" customWidth="1"/>
    <col min="2819" max="2819" width="11.5546875" style="419" customWidth="1"/>
    <col min="2820" max="2820" width="11" style="419" customWidth="1"/>
    <col min="2821" max="2821" width="9.5546875" style="419" customWidth="1"/>
    <col min="2822" max="2822" width="13" style="419" customWidth="1"/>
    <col min="2823" max="2823" width="17.33203125" style="419" bestFit="1" customWidth="1"/>
    <col min="2824" max="2824" width="6.5546875" style="419" customWidth="1"/>
    <col min="2825" max="2825" width="17.33203125" style="419" customWidth="1"/>
    <col min="2826" max="2826" width="12.6640625" style="419" bestFit="1" customWidth="1"/>
    <col min="2827" max="3071" width="11.44140625" style="419"/>
    <col min="3072" max="3072" width="7.88671875" style="419" customWidth="1"/>
    <col min="3073" max="3073" width="42.44140625" style="419" customWidth="1"/>
    <col min="3074" max="3074" width="13.6640625" style="419" customWidth="1"/>
    <col min="3075" max="3075" width="11.5546875" style="419" customWidth="1"/>
    <col min="3076" max="3076" width="11" style="419" customWidth="1"/>
    <col min="3077" max="3077" width="9.5546875" style="419" customWidth="1"/>
    <col min="3078" max="3078" width="13" style="419" customWidth="1"/>
    <col min="3079" max="3079" width="17.33203125" style="419" bestFit="1" customWidth="1"/>
    <col min="3080" max="3080" width="6.5546875" style="419" customWidth="1"/>
    <col min="3081" max="3081" width="17.33203125" style="419" customWidth="1"/>
    <col min="3082" max="3082" width="12.6640625" style="419" bestFit="1" customWidth="1"/>
    <col min="3083" max="3327" width="11.44140625" style="419"/>
    <col min="3328" max="3328" width="7.88671875" style="419" customWidth="1"/>
    <col min="3329" max="3329" width="42.44140625" style="419" customWidth="1"/>
    <col min="3330" max="3330" width="13.6640625" style="419" customWidth="1"/>
    <col min="3331" max="3331" width="11.5546875" style="419" customWidth="1"/>
    <col min="3332" max="3332" width="11" style="419" customWidth="1"/>
    <col min="3333" max="3333" width="9.5546875" style="419" customWidth="1"/>
    <col min="3334" max="3334" width="13" style="419" customWidth="1"/>
    <col min="3335" max="3335" width="17.33203125" style="419" bestFit="1" customWidth="1"/>
    <col min="3336" max="3336" width="6.5546875" style="419" customWidth="1"/>
    <col min="3337" max="3337" width="17.33203125" style="419" customWidth="1"/>
    <col min="3338" max="3338" width="12.6640625" style="419" bestFit="1" customWidth="1"/>
    <col min="3339" max="3583" width="11.44140625" style="419"/>
    <col min="3584" max="3584" width="7.88671875" style="419" customWidth="1"/>
    <col min="3585" max="3585" width="42.44140625" style="419" customWidth="1"/>
    <col min="3586" max="3586" width="13.6640625" style="419" customWidth="1"/>
    <col min="3587" max="3587" width="11.5546875" style="419" customWidth="1"/>
    <col min="3588" max="3588" width="11" style="419" customWidth="1"/>
    <col min="3589" max="3589" width="9.5546875" style="419" customWidth="1"/>
    <col min="3590" max="3590" width="13" style="419" customWidth="1"/>
    <col min="3591" max="3591" width="17.33203125" style="419" bestFit="1" customWidth="1"/>
    <col min="3592" max="3592" width="6.5546875" style="419" customWidth="1"/>
    <col min="3593" max="3593" width="17.33203125" style="419" customWidth="1"/>
    <col min="3594" max="3594" width="12.6640625" style="419" bestFit="1" customWidth="1"/>
    <col min="3595" max="3839" width="11.44140625" style="419"/>
    <col min="3840" max="3840" width="7.88671875" style="419" customWidth="1"/>
    <col min="3841" max="3841" width="42.44140625" style="419" customWidth="1"/>
    <col min="3842" max="3842" width="13.6640625" style="419" customWidth="1"/>
    <col min="3843" max="3843" width="11.5546875" style="419" customWidth="1"/>
    <col min="3844" max="3844" width="11" style="419" customWidth="1"/>
    <col min="3845" max="3845" width="9.5546875" style="419" customWidth="1"/>
    <col min="3846" max="3846" width="13" style="419" customWidth="1"/>
    <col min="3847" max="3847" width="17.33203125" style="419" bestFit="1" customWidth="1"/>
    <col min="3848" max="3848" width="6.5546875" style="419" customWidth="1"/>
    <col min="3849" max="3849" width="17.33203125" style="419" customWidth="1"/>
    <col min="3850" max="3850" width="12.6640625" style="419" bestFit="1" customWidth="1"/>
    <col min="3851" max="4095" width="11.44140625" style="419"/>
    <col min="4096" max="4096" width="7.88671875" style="419" customWidth="1"/>
    <col min="4097" max="4097" width="42.44140625" style="419" customWidth="1"/>
    <col min="4098" max="4098" width="13.6640625" style="419" customWidth="1"/>
    <col min="4099" max="4099" width="11.5546875" style="419" customWidth="1"/>
    <col min="4100" max="4100" width="11" style="419" customWidth="1"/>
    <col min="4101" max="4101" width="9.5546875" style="419" customWidth="1"/>
    <col min="4102" max="4102" width="13" style="419" customWidth="1"/>
    <col min="4103" max="4103" width="17.33203125" style="419" bestFit="1" customWidth="1"/>
    <col min="4104" max="4104" width="6.5546875" style="419" customWidth="1"/>
    <col min="4105" max="4105" width="17.33203125" style="419" customWidth="1"/>
    <col min="4106" max="4106" width="12.6640625" style="419" bestFit="1" customWidth="1"/>
    <col min="4107" max="4351" width="11.44140625" style="419"/>
    <col min="4352" max="4352" width="7.88671875" style="419" customWidth="1"/>
    <col min="4353" max="4353" width="42.44140625" style="419" customWidth="1"/>
    <col min="4354" max="4354" width="13.6640625" style="419" customWidth="1"/>
    <col min="4355" max="4355" width="11.5546875" style="419" customWidth="1"/>
    <col min="4356" max="4356" width="11" style="419" customWidth="1"/>
    <col min="4357" max="4357" width="9.5546875" style="419" customWidth="1"/>
    <col min="4358" max="4358" width="13" style="419" customWidth="1"/>
    <col min="4359" max="4359" width="17.33203125" style="419" bestFit="1" customWidth="1"/>
    <col min="4360" max="4360" width="6.5546875" style="419" customWidth="1"/>
    <col min="4361" max="4361" width="17.33203125" style="419" customWidth="1"/>
    <col min="4362" max="4362" width="12.6640625" style="419" bestFit="1" customWidth="1"/>
    <col min="4363" max="4607" width="11.44140625" style="419"/>
    <col min="4608" max="4608" width="7.88671875" style="419" customWidth="1"/>
    <col min="4609" max="4609" width="42.44140625" style="419" customWidth="1"/>
    <col min="4610" max="4610" width="13.6640625" style="419" customWidth="1"/>
    <col min="4611" max="4611" width="11.5546875" style="419" customWidth="1"/>
    <col min="4612" max="4612" width="11" style="419" customWidth="1"/>
    <col min="4613" max="4613" width="9.5546875" style="419" customWidth="1"/>
    <col min="4614" max="4614" width="13" style="419" customWidth="1"/>
    <col min="4615" max="4615" width="17.33203125" style="419" bestFit="1" customWidth="1"/>
    <col min="4616" max="4616" width="6.5546875" style="419" customWidth="1"/>
    <col min="4617" max="4617" width="17.33203125" style="419" customWidth="1"/>
    <col min="4618" max="4618" width="12.6640625" style="419" bestFit="1" customWidth="1"/>
    <col min="4619" max="4863" width="11.44140625" style="419"/>
    <col min="4864" max="4864" width="7.88671875" style="419" customWidth="1"/>
    <col min="4865" max="4865" width="42.44140625" style="419" customWidth="1"/>
    <col min="4866" max="4866" width="13.6640625" style="419" customWidth="1"/>
    <col min="4867" max="4867" width="11.5546875" style="419" customWidth="1"/>
    <col min="4868" max="4868" width="11" style="419" customWidth="1"/>
    <col min="4869" max="4869" width="9.5546875" style="419" customWidth="1"/>
    <col min="4870" max="4870" width="13" style="419" customWidth="1"/>
    <col min="4871" max="4871" width="17.33203125" style="419" bestFit="1" customWidth="1"/>
    <col min="4872" max="4872" width="6.5546875" style="419" customWidth="1"/>
    <col min="4873" max="4873" width="17.33203125" style="419" customWidth="1"/>
    <col min="4874" max="4874" width="12.6640625" style="419" bestFit="1" customWidth="1"/>
    <col min="4875" max="5119" width="11.44140625" style="419"/>
    <col min="5120" max="5120" width="7.88671875" style="419" customWidth="1"/>
    <col min="5121" max="5121" width="42.44140625" style="419" customWidth="1"/>
    <col min="5122" max="5122" width="13.6640625" style="419" customWidth="1"/>
    <col min="5123" max="5123" width="11.5546875" style="419" customWidth="1"/>
    <col min="5124" max="5124" width="11" style="419" customWidth="1"/>
    <col min="5125" max="5125" width="9.5546875" style="419" customWidth="1"/>
    <col min="5126" max="5126" width="13" style="419" customWidth="1"/>
    <col min="5127" max="5127" width="17.33203125" style="419" bestFit="1" customWidth="1"/>
    <col min="5128" max="5128" width="6.5546875" style="419" customWidth="1"/>
    <col min="5129" max="5129" width="17.33203125" style="419" customWidth="1"/>
    <col min="5130" max="5130" width="12.6640625" style="419" bestFit="1" customWidth="1"/>
    <col min="5131" max="5375" width="11.44140625" style="419"/>
    <col min="5376" max="5376" width="7.88671875" style="419" customWidth="1"/>
    <col min="5377" max="5377" width="42.44140625" style="419" customWidth="1"/>
    <col min="5378" max="5378" width="13.6640625" style="419" customWidth="1"/>
    <col min="5379" max="5379" width="11.5546875" style="419" customWidth="1"/>
    <col min="5380" max="5380" width="11" style="419" customWidth="1"/>
    <col min="5381" max="5381" width="9.5546875" style="419" customWidth="1"/>
    <col min="5382" max="5382" width="13" style="419" customWidth="1"/>
    <col min="5383" max="5383" width="17.33203125" style="419" bestFit="1" customWidth="1"/>
    <col min="5384" max="5384" width="6.5546875" style="419" customWidth="1"/>
    <col min="5385" max="5385" width="17.33203125" style="419" customWidth="1"/>
    <col min="5386" max="5386" width="12.6640625" style="419" bestFit="1" customWidth="1"/>
    <col min="5387" max="5631" width="11.44140625" style="419"/>
    <col min="5632" max="5632" width="7.88671875" style="419" customWidth="1"/>
    <col min="5633" max="5633" width="42.44140625" style="419" customWidth="1"/>
    <col min="5634" max="5634" width="13.6640625" style="419" customWidth="1"/>
    <col min="5635" max="5635" width="11.5546875" style="419" customWidth="1"/>
    <col min="5636" max="5636" width="11" style="419" customWidth="1"/>
    <col min="5637" max="5637" width="9.5546875" style="419" customWidth="1"/>
    <col min="5638" max="5638" width="13" style="419" customWidth="1"/>
    <col min="5639" max="5639" width="17.33203125" style="419" bestFit="1" customWidth="1"/>
    <col min="5640" max="5640" width="6.5546875" style="419" customWidth="1"/>
    <col min="5641" max="5641" width="17.33203125" style="419" customWidth="1"/>
    <col min="5642" max="5642" width="12.6640625" style="419" bestFit="1" customWidth="1"/>
    <col min="5643" max="5887" width="11.44140625" style="419"/>
    <col min="5888" max="5888" width="7.88671875" style="419" customWidth="1"/>
    <col min="5889" max="5889" width="42.44140625" style="419" customWidth="1"/>
    <col min="5890" max="5890" width="13.6640625" style="419" customWidth="1"/>
    <col min="5891" max="5891" width="11.5546875" style="419" customWidth="1"/>
    <col min="5892" max="5892" width="11" style="419" customWidth="1"/>
    <col min="5893" max="5893" width="9.5546875" style="419" customWidth="1"/>
    <col min="5894" max="5894" width="13" style="419" customWidth="1"/>
    <col min="5895" max="5895" width="17.33203125" style="419" bestFit="1" customWidth="1"/>
    <col min="5896" max="5896" width="6.5546875" style="419" customWidth="1"/>
    <col min="5897" max="5897" width="17.33203125" style="419" customWidth="1"/>
    <col min="5898" max="5898" width="12.6640625" style="419" bestFit="1" customWidth="1"/>
    <col min="5899" max="6143" width="11.44140625" style="419"/>
    <col min="6144" max="6144" width="7.88671875" style="419" customWidth="1"/>
    <col min="6145" max="6145" width="42.44140625" style="419" customWidth="1"/>
    <col min="6146" max="6146" width="13.6640625" style="419" customWidth="1"/>
    <col min="6147" max="6147" width="11.5546875" style="419" customWidth="1"/>
    <col min="6148" max="6148" width="11" style="419" customWidth="1"/>
    <col min="6149" max="6149" width="9.5546875" style="419" customWidth="1"/>
    <col min="6150" max="6150" width="13" style="419" customWidth="1"/>
    <col min="6151" max="6151" width="17.33203125" style="419" bestFit="1" customWidth="1"/>
    <col min="6152" max="6152" width="6.5546875" style="419" customWidth="1"/>
    <col min="6153" max="6153" width="17.33203125" style="419" customWidth="1"/>
    <col min="6154" max="6154" width="12.6640625" style="419" bestFit="1" customWidth="1"/>
    <col min="6155" max="6399" width="11.44140625" style="419"/>
    <col min="6400" max="6400" width="7.88671875" style="419" customWidth="1"/>
    <col min="6401" max="6401" width="42.44140625" style="419" customWidth="1"/>
    <col min="6402" max="6402" width="13.6640625" style="419" customWidth="1"/>
    <col min="6403" max="6403" width="11.5546875" style="419" customWidth="1"/>
    <col min="6404" max="6404" width="11" style="419" customWidth="1"/>
    <col min="6405" max="6405" width="9.5546875" style="419" customWidth="1"/>
    <col min="6406" max="6406" width="13" style="419" customWidth="1"/>
    <col min="6407" max="6407" width="17.33203125" style="419" bestFit="1" customWidth="1"/>
    <col min="6408" max="6408" width="6.5546875" style="419" customWidth="1"/>
    <col min="6409" max="6409" width="17.33203125" style="419" customWidth="1"/>
    <col min="6410" max="6410" width="12.6640625" style="419" bestFit="1" customWidth="1"/>
    <col min="6411" max="6655" width="11.44140625" style="419"/>
    <col min="6656" max="6656" width="7.88671875" style="419" customWidth="1"/>
    <col min="6657" max="6657" width="42.44140625" style="419" customWidth="1"/>
    <col min="6658" max="6658" width="13.6640625" style="419" customWidth="1"/>
    <col min="6659" max="6659" width="11.5546875" style="419" customWidth="1"/>
    <col min="6660" max="6660" width="11" style="419" customWidth="1"/>
    <col min="6661" max="6661" width="9.5546875" style="419" customWidth="1"/>
    <col min="6662" max="6662" width="13" style="419" customWidth="1"/>
    <col min="6663" max="6663" width="17.33203125" style="419" bestFit="1" customWidth="1"/>
    <col min="6664" max="6664" width="6.5546875" style="419" customWidth="1"/>
    <col min="6665" max="6665" width="17.33203125" style="419" customWidth="1"/>
    <col min="6666" max="6666" width="12.6640625" style="419" bestFit="1" customWidth="1"/>
    <col min="6667" max="6911" width="11.44140625" style="419"/>
    <col min="6912" max="6912" width="7.88671875" style="419" customWidth="1"/>
    <col min="6913" max="6913" width="42.44140625" style="419" customWidth="1"/>
    <col min="6914" max="6914" width="13.6640625" style="419" customWidth="1"/>
    <col min="6915" max="6915" width="11.5546875" style="419" customWidth="1"/>
    <col min="6916" max="6916" width="11" style="419" customWidth="1"/>
    <col min="6917" max="6917" width="9.5546875" style="419" customWidth="1"/>
    <col min="6918" max="6918" width="13" style="419" customWidth="1"/>
    <col min="6919" max="6919" width="17.33203125" style="419" bestFit="1" customWidth="1"/>
    <col min="6920" max="6920" width="6.5546875" style="419" customWidth="1"/>
    <col min="6921" max="6921" width="17.33203125" style="419" customWidth="1"/>
    <col min="6922" max="6922" width="12.6640625" style="419" bestFit="1" customWidth="1"/>
    <col min="6923" max="7167" width="11.44140625" style="419"/>
    <col min="7168" max="7168" width="7.88671875" style="419" customWidth="1"/>
    <col min="7169" max="7169" width="42.44140625" style="419" customWidth="1"/>
    <col min="7170" max="7170" width="13.6640625" style="419" customWidth="1"/>
    <col min="7171" max="7171" width="11.5546875" style="419" customWidth="1"/>
    <col min="7172" max="7172" width="11" style="419" customWidth="1"/>
    <col min="7173" max="7173" width="9.5546875" style="419" customWidth="1"/>
    <col min="7174" max="7174" width="13" style="419" customWidth="1"/>
    <col min="7175" max="7175" width="17.33203125" style="419" bestFit="1" customWidth="1"/>
    <col min="7176" max="7176" width="6.5546875" style="419" customWidth="1"/>
    <col min="7177" max="7177" width="17.33203125" style="419" customWidth="1"/>
    <col min="7178" max="7178" width="12.6640625" style="419" bestFit="1" customWidth="1"/>
    <col min="7179" max="7423" width="11.44140625" style="419"/>
    <col min="7424" max="7424" width="7.88671875" style="419" customWidth="1"/>
    <col min="7425" max="7425" width="42.44140625" style="419" customWidth="1"/>
    <col min="7426" max="7426" width="13.6640625" style="419" customWidth="1"/>
    <col min="7427" max="7427" width="11.5546875" style="419" customWidth="1"/>
    <col min="7428" max="7428" width="11" style="419" customWidth="1"/>
    <col min="7429" max="7429" width="9.5546875" style="419" customWidth="1"/>
    <col min="7430" max="7430" width="13" style="419" customWidth="1"/>
    <col min="7431" max="7431" width="17.33203125" style="419" bestFit="1" customWidth="1"/>
    <col min="7432" max="7432" width="6.5546875" style="419" customWidth="1"/>
    <col min="7433" max="7433" width="17.33203125" style="419" customWidth="1"/>
    <col min="7434" max="7434" width="12.6640625" style="419" bestFit="1" customWidth="1"/>
    <col min="7435" max="7679" width="11.44140625" style="419"/>
    <col min="7680" max="7680" width="7.88671875" style="419" customWidth="1"/>
    <col min="7681" max="7681" width="42.44140625" style="419" customWidth="1"/>
    <col min="7682" max="7682" width="13.6640625" style="419" customWidth="1"/>
    <col min="7683" max="7683" width="11.5546875" style="419" customWidth="1"/>
    <col min="7684" max="7684" width="11" style="419" customWidth="1"/>
    <col min="7685" max="7685" width="9.5546875" style="419" customWidth="1"/>
    <col min="7686" max="7686" width="13" style="419" customWidth="1"/>
    <col min="7687" max="7687" width="17.33203125" style="419" bestFit="1" customWidth="1"/>
    <col min="7688" max="7688" width="6.5546875" style="419" customWidth="1"/>
    <col min="7689" max="7689" width="17.33203125" style="419" customWidth="1"/>
    <col min="7690" max="7690" width="12.6640625" style="419" bestFit="1" customWidth="1"/>
    <col min="7691" max="7935" width="11.44140625" style="419"/>
    <col min="7936" max="7936" width="7.88671875" style="419" customWidth="1"/>
    <col min="7937" max="7937" width="42.44140625" style="419" customWidth="1"/>
    <col min="7938" max="7938" width="13.6640625" style="419" customWidth="1"/>
    <col min="7939" max="7939" width="11.5546875" style="419" customWidth="1"/>
    <col min="7940" max="7940" width="11" style="419" customWidth="1"/>
    <col min="7941" max="7941" width="9.5546875" style="419" customWidth="1"/>
    <col min="7942" max="7942" width="13" style="419" customWidth="1"/>
    <col min="7943" max="7943" width="17.33203125" style="419" bestFit="1" customWidth="1"/>
    <col min="7944" max="7944" width="6.5546875" style="419" customWidth="1"/>
    <col min="7945" max="7945" width="17.33203125" style="419" customWidth="1"/>
    <col min="7946" max="7946" width="12.6640625" style="419" bestFit="1" customWidth="1"/>
    <col min="7947" max="8191" width="11.44140625" style="419"/>
    <col min="8192" max="8192" width="7.88671875" style="419" customWidth="1"/>
    <col min="8193" max="8193" width="42.44140625" style="419" customWidth="1"/>
    <col min="8194" max="8194" width="13.6640625" style="419" customWidth="1"/>
    <col min="8195" max="8195" width="11.5546875" style="419" customWidth="1"/>
    <col min="8196" max="8196" width="11" style="419" customWidth="1"/>
    <col min="8197" max="8197" width="9.5546875" style="419" customWidth="1"/>
    <col min="8198" max="8198" width="13" style="419" customWidth="1"/>
    <col min="8199" max="8199" width="17.33203125" style="419" bestFit="1" customWidth="1"/>
    <col min="8200" max="8200" width="6.5546875" style="419" customWidth="1"/>
    <col min="8201" max="8201" width="17.33203125" style="419" customWidth="1"/>
    <col min="8202" max="8202" width="12.6640625" style="419" bestFit="1" customWidth="1"/>
    <col min="8203" max="8447" width="11.44140625" style="419"/>
    <col min="8448" max="8448" width="7.88671875" style="419" customWidth="1"/>
    <col min="8449" max="8449" width="42.44140625" style="419" customWidth="1"/>
    <col min="8450" max="8450" width="13.6640625" style="419" customWidth="1"/>
    <col min="8451" max="8451" width="11.5546875" style="419" customWidth="1"/>
    <col min="8452" max="8452" width="11" style="419" customWidth="1"/>
    <col min="8453" max="8453" width="9.5546875" style="419" customWidth="1"/>
    <col min="8454" max="8454" width="13" style="419" customWidth="1"/>
    <col min="8455" max="8455" width="17.33203125" style="419" bestFit="1" customWidth="1"/>
    <col min="8456" max="8456" width="6.5546875" style="419" customWidth="1"/>
    <col min="8457" max="8457" width="17.33203125" style="419" customWidth="1"/>
    <col min="8458" max="8458" width="12.6640625" style="419" bestFit="1" customWidth="1"/>
    <col min="8459" max="8703" width="11.44140625" style="419"/>
    <col min="8704" max="8704" width="7.88671875" style="419" customWidth="1"/>
    <col min="8705" max="8705" width="42.44140625" style="419" customWidth="1"/>
    <col min="8706" max="8706" width="13.6640625" style="419" customWidth="1"/>
    <col min="8707" max="8707" width="11.5546875" style="419" customWidth="1"/>
    <col min="8708" max="8708" width="11" style="419" customWidth="1"/>
    <col min="8709" max="8709" width="9.5546875" style="419" customWidth="1"/>
    <col min="8710" max="8710" width="13" style="419" customWidth="1"/>
    <col min="8711" max="8711" width="17.33203125" style="419" bestFit="1" customWidth="1"/>
    <col min="8712" max="8712" width="6.5546875" style="419" customWidth="1"/>
    <col min="8713" max="8713" width="17.33203125" style="419" customWidth="1"/>
    <col min="8714" max="8714" width="12.6640625" style="419" bestFit="1" customWidth="1"/>
    <col min="8715" max="8959" width="11.44140625" style="419"/>
    <col min="8960" max="8960" width="7.88671875" style="419" customWidth="1"/>
    <col min="8961" max="8961" width="42.44140625" style="419" customWidth="1"/>
    <col min="8962" max="8962" width="13.6640625" style="419" customWidth="1"/>
    <col min="8963" max="8963" width="11.5546875" style="419" customWidth="1"/>
    <col min="8964" max="8964" width="11" style="419" customWidth="1"/>
    <col min="8965" max="8965" width="9.5546875" style="419" customWidth="1"/>
    <col min="8966" max="8966" width="13" style="419" customWidth="1"/>
    <col min="8967" max="8967" width="17.33203125" style="419" bestFit="1" customWidth="1"/>
    <col min="8968" max="8968" width="6.5546875" style="419" customWidth="1"/>
    <col min="8969" max="8969" width="17.33203125" style="419" customWidth="1"/>
    <col min="8970" max="8970" width="12.6640625" style="419" bestFit="1" customWidth="1"/>
    <col min="8971" max="9215" width="11.44140625" style="419"/>
    <col min="9216" max="9216" width="7.88671875" style="419" customWidth="1"/>
    <col min="9217" max="9217" width="42.44140625" style="419" customWidth="1"/>
    <col min="9218" max="9218" width="13.6640625" style="419" customWidth="1"/>
    <col min="9219" max="9219" width="11.5546875" style="419" customWidth="1"/>
    <col min="9220" max="9220" width="11" style="419" customWidth="1"/>
    <col min="9221" max="9221" width="9.5546875" style="419" customWidth="1"/>
    <col min="9222" max="9222" width="13" style="419" customWidth="1"/>
    <col min="9223" max="9223" width="17.33203125" style="419" bestFit="1" customWidth="1"/>
    <col min="9224" max="9224" width="6.5546875" style="419" customWidth="1"/>
    <col min="9225" max="9225" width="17.33203125" style="419" customWidth="1"/>
    <col min="9226" max="9226" width="12.6640625" style="419" bestFit="1" customWidth="1"/>
    <col min="9227" max="9471" width="11.44140625" style="419"/>
    <col min="9472" max="9472" width="7.88671875" style="419" customWidth="1"/>
    <col min="9473" max="9473" width="42.44140625" style="419" customWidth="1"/>
    <col min="9474" max="9474" width="13.6640625" style="419" customWidth="1"/>
    <col min="9475" max="9475" width="11.5546875" style="419" customWidth="1"/>
    <col min="9476" max="9476" width="11" style="419" customWidth="1"/>
    <col min="9477" max="9477" width="9.5546875" style="419" customWidth="1"/>
    <col min="9478" max="9478" width="13" style="419" customWidth="1"/>
    <col min="9479" max="9479" width="17.33203125" style="419" bestFit="1" customWidth="1"/>
    <col min="9480" max="9480" width="6.5546875" style="419" customWidth="1"/>
    <col min="9481" max="9481" width="17.33203125" style="419" customWidth="1"/>
    <col min="9482" max="9482" width="12.6640625" style="419" bestFit="1" customWidth="1"/>
    <col min="9483" max="9727" width="11.44140625" style="419"/>
    <col min="9728" max="9728" width="7.88671875" style="419" customWidth="1"/>
    <col min="9729" max="9729" width="42.44140625" style="419" customWidth="1"/>
    <col min="9730" max="9730" width="13.6640625" style="419" customWidth="1"/>
    <col min="9731" max="9731" width="11.5546875" style="419" customWidth="1"/>
    <col min="9732" max="9732" width="11" style="419" customWidth="1"/>
    <col min="9733" max="9733" width="9.5546875" style="419" customWidth="1"/>
    <col min="9734" max="9734" width="13" style="419" customWidth="1"/>
    <col min="9735" max="9735" width="17.33203125" style="419" bestFit="1" customWidth="1"/>
    <col min="9736" max="9736" width="6.5546875" style="419" customWidth="1"/>
    <col min="9737" max="9737" width="17.33203125" style="419" customWidth="1"/>
    <col min="9738" max="9738" width="12.6640625" style="419" bestFit="1" customWidth="1"/>
    <col min="9739" max="9983" width="11.44140625" style="419"/>
    <col min="9984" max="9984" width="7.88671875" style="419" customWidth="1"/>
    <col min="9985" max="9985" width="42.44140625" style="419" customWidth="1"/>
    <col min="9986" max="9986" width="13.6640625" style="419" customWidth="1"/>
    <col min="9987" max="9987" width="11.5546875" style="419" customWidth="1"/>
    <col min="9988" max="9988" width="11" style="419" customWidth="1"/>
    <col min="9989" max="9989" width="9.5546875" style="419" customWidth="1"/>
    <col min="9990" max="9990" width="13" style="419" customWidth="1"/>
    <col min="9991" max="9991" width="17.33203125" style="419" bestFit="1" customWidth="1"/>
    <col min="9992" max="9992" width="6.5546875" style="419" customWidth="1"/>
    <col min="9993" max="9993" width="17.33203125" style="419" customWidth="1"/>
    <col min="9994" max="9994" width="12.6640625" style="419" bestFit="1" customWidth="1"/>
    <col min="9995" max="10239" width="11.44140625" style="419"/>
    <col min="10240" max="10240" width="7.88671875" style="419" customWidth="1"/>
    <col min="10241" max="10241" width="42.44140625" style="419" customWidth="1"/>
    <col min="10242" max="10242" width="13.6640625" style="419" customWidth="1"/>
    <col min="10243" max="10243" width="11.5546875" style="419" customWidth="1"/>
    <col min="10244" max="10244" width="11" style="419" customWidth="1"/>
    <col min="10245" max="10245" width="9.5546875" style="419" customWidth="1"/>
    <col min="10246" max="10246" width="13" style="419" customWidth="1"/>
    <col min="10247" max="10247" width="17.33203125" style="419" bestFit="1" customWidth="1"/>
    <col min="10248" max="10248" width="6.5546875" style="419" customWidth="1"/>
    <col min="10249" max="10249" width="17.33203125" style="419" customWidth="1"/>
    <col min="10250" max="10250" width="12.6640625" style="419" bestFit="1" customWidth="1"/>
    <col min="10251" max="10495" width="11.44140625" style="419"/>
    <col min="10496" max="10496" width="7.88671875" style="419" customWidth="1"/>
    <col min="10497" max="10497" width="42.44140625" style="419" customWidth="1"/>
    <col min="10498" max="10498" width="13.6640625" style="419" customWidth="1"/>
    <col min="10499" max="10499" width="11.5546875" style="419" customWidth="1"/>
    <col min="10500" max="10500" width="11" style="419" customWidth="1"/>
    <col min="10501" max="10501" width="9.5546875" style="419" customWidth="1"/>
    <col min="10502" max="10502" width="13" style="419" customWidth="1"/>
    <col min="10503" max="10503" width="17.33203125" style="419" bestFit="1" customWidth="1"/>
    <col min="10504" max="10504" width="6.5546875" style="419" customWidth="1"/>
    <col min="10505" max="10505" width="17.33203125" style="419" customWidth="1"/>
    <col min="10506" max="10506" width="12.6640625" style="419" bestFit="1" customWidth="1"/>
    <col min="10507" max="10751" width="11.44140625" style="419"/>
    <col min="10752" max="10752" width="7.88671875" style="419" customWidth="1"/>
    <col min="10753" max="10753" width="42.44140625" style="419" customWidth="1"/>
    <col min="10754" max="10754" width="13.6640625" style="419" customWidth="1"/>
    <col min="10755" max="10755" width="11.5546875" style="419" customWidth="1"/>
    <col min="10756" max="10756" width="11" style="419" customWidth="1"/>
    <col min="10757" max="10757" width="9.5546875" style="419" customWidth="1"/>
    <col min="10758" max="10758" width="13" style="419" customWidth="1"/>
    <col min="10759" max="10759" width="17.33203125" style="419" bestFit="1" customWidth="1"/>
    <col min="10760" max="10760" width="6.5546875" style="419" customWidth="1"/>
    <col min="10761" max="10761" width="17.33203125" style="419" customWidth="1"/>
    <col min="10762" max="10762" width="12.6640625" style="419" bestFit="1" customWidth="1"/>
    <col min="10763" max="11007" width="11.44140625" style="419"/>
    <col min="11008" max="11008" width="7.88671875" style="419" customWidth="1"/>
    <col min="11009" max="11009" width="42.44140625" style="419" customWidth="1"/>
    <col min="11010" max="11010" width="13.6640625" style="419" customWidth="1"/>
    <col min="11011" max="11011" width="11.5546875" style="419" customWidth="1"/>
    <col min="11012" max="11012" width="11" style="419" customWidth="1"/>
    <col min="11013" max="11013" width="9.5546875" style="419" customWidth="1"/>
    <col min="11014" max="11014" width="13" style="419" customWidth="1"/>
    <col min="11015" max="11015" width="17.33203125" style="419" bestFit="1" customWidth="1"/>
    <col min="11016" max="11016" width="6.5546875" style="419" customWidth="1"/>
    <col min="11017" max="11017" width="17.33203125" style="419" customWidth="1"/>
    <col min="11018" max="11018" width="12.6640625" style="419" bestFit="1" customWidth="1"/>
    <col min="11019" max="11263" width="11.44140625" style="419"/>
    <col min="11264" max="11264" width="7.88671875" style="419" customWidth="1"/>
    <col min="11265" max="11265" width="42.44140625" style="419" customWidth="1"/>
    <col min="11266" max="11266" width="13.6640625" style="419" customWidth="1"/>
    <col min="11267" max="11267" width="11.5546875" style="419" customWidth="1"/>
    <col min="11268" max="11268" width="11" style="419" customWidth="1"/>
    <col min="11269" max="11269" width="9.5546875" style="419" customWidth="1"/>
    <col min="11270" max="11270" width="13" style="419" customWidth="1"/>
    <col min="11271" max="11271" width="17.33203125" style="419" bestFit="1" customWidth="1"/>
    <col min="11272" max="11272" width="6.5546875" style="419" customWidth="1"/>
    <col min="11273" max="11273" width="17.33203125" style="419" customWidth="1"/>
    <col min="11274" max="11274" width="12.6640625" style="419" bestFit="1" customWidth="1"/>
    <col min="11275" max="11519" width="11.44140625" style="419"/>
    <col min="11520" max="11520" width="7.88671875" style="419" customWidth="1"/>
    <col min="11521" max="11521" width="42.44140625" style="419" customWidth="1"/>
    <col min="11522" max="11522" width="13.6640625" style="419" customWidth="1"/>
    <col min="11523" max="11523" width="11.5546875" style="419" customWidth="1"/>
    <col min="11524" max="11524" width="11" style="419" customWidth="1"/>
    <col min="11525" max="11525" width="9.5546875" style="419" customWidth="1"/>
    <col min="11526" max="11526" width="13" style="419" customWidth="1"/>
    <col min="11527" max="11527" width="17.33203125" style="419" bestFit="1" customWidth="1"/>
    <col min="11528" max="11528" width="6.5546875" style="419" customWidth="1"/>
    <col min="11529" max="11529" width="17.33203125" style="419" customWidth="1"/>
    <col min="11530" max="11530" width="12.6640625" style="419" bestFit="1" customWidth="1"/>
    <col min="11531" max="11775" width="11.44140625" style="419"/>
    <col min="11776" max="11776" width="7.88671875" style="419" customWidth="1"/>
    <col min="11777" max="11777" width="42.44140625" style="419" customWidth="1"/>
    <col min="11778" max="11778" width="13.6640625" style="419" customWidth="1"/>
    <col min="11779" max="11779" width="11.5546875" style="419" customWidth="1"/>
    <col min="11780" max="11780" width="11" style="419" customWidth="1"/>
    <col min="11781" max="11781" width="9.5546875" style="419" customWidth="1"/>
    <col min="11782" max="11782" width="13" style="419" customWidth="1"/>
    <col min="11783" max="11783" width="17.33203125" style="419" bestFit="1" customWidth="1"/>
    <col min="11784" max="11784" width="6.5546875" style="419" customWidth="1"/>
    <col min="11785" max="11785" width="17.33203125" style="419" customWidth="1"/>
    <col min="11786" max="11786" width="12.6640625" style="419" bestFit="1" customWidth="1"/>
    <col min="11787" max="12031" width="11.44140625" style="419"/>
    <col min="12032" max="12032" width="7.88671875" style="419" customWidth="1"/>
    <col min="12033" max="12033" width="42.44140625" style="419" customWidth="1"/>
    <col min="12034" max="12034" width="13.6640625" style="419" customWidth="1"/>
    <col min="12035" max="12035" width="11.5546875" style="419" customWidth="1"/>
    <col min="12036" max="12036" width="11" style="419" customWidth="1"/>
    <col min="12037" max="12037" width="9.5546875" style="419" customWidth="1"/>
    <col min="12038" max="12038" width="13" style="419" customWidth="1"/>
    <col min="12039" max="12039" width="17.33203125" style="419" bestFit="1" customWidth="1"/>
    <col min="12040" max="12040" width="6.5546875" style="419" customWidth="1"/>
    <col min="12041" max="12041" width="17.33203125" style="419" customWidth="1"/>
    <col min="12042" max="12042" width="12.6640625" style="419" bestFit="1" customWidth="1"/>
    <col min="12043" max="12287" width="11.44140625" style="419"/>
    <col min="12288" max="12288" width="7.88671875" style="419" customWidth="1"/>
    <col min="12289" max="12289" width="42.44140625" style="419" customWidth="1"/>
    <col min="12290" max="12290" width="13.6640625" style="419" customWidth="1"/>
    <col min="12291" max="12291" width="11.5546875" style="419" customWidth="1"/>
    <col min="12292" max="12292" width="11" style="419" customWidth="1"/>
    <col min="12293" max="12293" width="9.5546875" style="419" customWidth="1"/>
    <col min="12294" max="12294" width="13" style="419" customWidth="1"/>
    <col min="12295" max="12295" width="17.33203125" style="419" bestFit="1" customWidth="1"/>
    <col min="12296" max="12296" width="6.5546875" style="419" customWidth="1"/>
    <col min="12297" max="12297" width="17.33203125" style="419" customWidth="1"/>
    <col min="12298" max="12298" width="12.6640625" style="419" bestFit="1" customWidth="1"/>
    <col min="12299" max="12543" width="11.44140625" style="419"/>
    <col min="12544" max="12544" width="7.88671875" style="419" customWidth="1"/>
    <col min="12545" max="12545" width="42.44140625" style="419" customWidth="1"/>
    <col min="12546" max="12546" width="13.6640625" style="419" customWidth="1"/>
    <col min="12547" max="12547" width="11.5546875" style="419" customWidth="1"/>
    <col min="12548" max="12548" width="11" style="419" customWidth="1"/>
    <col min="12549" max="12549" width="9.5546875" style="419" customWidth="1"/>
    <col min="12550" max="12550" width="13" style="419" customWidth="1"/>
    <col min="12551" max="12551" width="17.33203125" style="419" bestFit="1" customWidth="1"/>
    <col min="12552" max="12552" width="6.5546875" style="419" customWidth="1"/>
    <col min="12553" max="12553" width="17.33203125" style="419" customWidth="1"/>
    <col min="12554" max="12554" width="12.6640625" style="419" bestFit="1" customWidth="1"/>
    <col min="12555" max="12799" width="11.44140625" style="419"/>
    <col min="12800" max="12800" width="7.88671875" style="419" customWidth="1"/>
    <col min="12801" max="12801" width="42.44140625" style="419" customWidth="1"/>
    <col min="12802" max="12802" width="13.6640625" style="419" customWidth="1"/>
    <col min="12803" max="12803" width="11.5546875" style="419" customWidth="1"/>
    <col min="12804" max="12804" width="11" style="419" customWidth="1"/>
    <col min="12805" max="12805" width="9.5546875" style="419" customWidth="1"/>
    <col min="12806" max="12806" width="13" style="419" customWidth="1"/>
    <col min="12807" max="12807" width="17.33203125" style="419" bestFit="1" customWidth="1"/>
    <col min="12808" max="12808" width="6.5546875" style="419" customWidth="1"/>
    <col min="12809" max="12809" width="17.33203125" style="419" customWidth="1"/>
    <col min="12810" max="12810" width="12.6640625" style="419" bestFit="1" customWidth="1"/>
    <col min="12811" max="13055" width="11.44140625" style="419"/>
    <col min="13056" max="13056" width="7.88671875" style="419" customWidth="1"/>
    <col min="13057" max="13057" width="42.44140625" style="419" customWidth="1"/>
    <col min="13058" max="13058" width="13.6640625" style="419" customWidth="1"/>
    <col min="13059" max="13059" width="11.5546875" style="419" customWidth="1"/>
    <col min="13060" max="13060" width="11" style="419" customWidth="1"/>
    <col min="13061" max="13061" width="9.5546875" style="419" customWidth="1"/>
    <col min="13062" max="13062" width="13" style="419" customWidth="1"/>
    <col min="13063" max="13063" width="17.33203125" style="419" bestFit="1" customWidth="1"/>
    <col min="13064" max="13064" width="6.5546875" style="419" customWidth="1"/>
    <col min="13065" max="13065" width="17.33203125" style="419" customWidth="1"/>
    <col min="13066" max="13066" width="12.6640625" style="419" bestFit="1" customWidth="1"/>
    <col min="13067" max="13311" width="11.44140625" style="419"/>
    <col min="13312" max="13312" width="7.88671875" style="419" customWidth="1"/>
    <col min="13313" max="13313" width="42.44140625" style="419" customWidth="1"/>
    <col min="13314" max="13314" width="13.6640625" style="419" customWidth="1"/>
    <col min="13315" max="13315" width="11.5546875" style="419" customWidth="1"/>
    <col min="13316" max="13316" width="11" style="419" customWidth="1"/>
    <col min="13317" max="13317" width="9.5546875" style="419" customWidth="1"/>
    <col min="13318" max="13318" width="13" style="419" customWidth="1"/>
    <col min="13319" max="13319" width="17.33203125" style="419" bestFit="1" customWidth="1"/>
    <col min="13320" max="13320" width="6.5546875" style="419" customWidth="1"/>
    <col min="13321" max="13321" width="17.33203125" style="419" customWidth="1"/>
    <col min="13322" max="13322" width="12.6640625" style="419" bestFit="1" customWidth="1"/>
    <col min="13323" max="13567" width="11.44140625" style="419"/>
    <col min="13568" max="13568" width="7.88671875" style="419" customWidth="1"/>
    <col min="13569" max="13569" width="42.44140625" style="419" customWidth="1"/>
    <col min="13570" max="13570" width="13.6640625" style="419" customWidth="1"/>
    <col min="13571" max="13571" width="11.5546875" style="419" customWidth="1"/>
    <col min="13572" max="13572" width="11" style="419" customWidth="1"/>
    <col min="13573" max="13573" width="9.5546875" style="419" customWidth="1"/>
    <col min="13574" max="13574" width="13" style="419" customWidth="1"/>
    <col min="13575" max="13575" width="17.33203125" style="419" bestFit="1" customWidth="1"/>
    <col min="13576" max="13576" width="6.5546875" style="419" customWidth="1"/>
    <col min="13577" max="13577" width="17.33203125" style="419" customWidth="1"/>
    <col min="13578" max="13578" width="12.6640625" style="419" bestFit="1" customWidth="1"/>
    <col min="13579" max="13823" width="11.44140625" style="419"/>
    <col min="13824" max="13824" width="7.88671875" style="419" customWidth="1"/>
    <col min="13825" max="13825" width="42.44140625" style="419" customWidth="1"/>
    <col min="13826" max="13826" width="13.6640625" style="419" customWidth="1"/>
    <col min="13827" max="13827" width="11.5546875" style="419" customWidth="1"/>
    <col min="13828" max="13828" width="11" style="419" customWidth="1"/>
    <col min="13829" max="13829" width="9.5546875" style="419" customWidth="1"/>
    <col min="13830" max="13830" width="13" style="419" customWidth="1"/>
    <col min="13831" max="13831" width="17.33203125" style="419" bestFit="1" customWidth="1"/>
    <col min="13832" max="13832" width="6.5546875" style="419" customWidth="1"/>
    <col min="13833" max="13833" width="17.33203125" style="419" customWidth="1"/>
    <col min="13834" max="13834" width="12.6640625" style="419" bestFit="1" customWidth="1"/>
    <col min="13835" max="14079" width="11.44140625" style="419"/>
    <col min="14080" max="14080" width="7.88671875" style="419" customWidth="1"/>
    <col min="14081" max="14081" width="42.44140625" style="419" customWidth="1"/>
    <col min="14082" max="14082" width="13.6640625" style="419" customWidth="1"/>
    <col min="14083" max="14083" width="11.5546875" style="419" customWidth="1"/>
    <col min="14084" max="14084" width="11" style="419" customWidth="1"/>
    <col min="14085" max="14085" width="9.5546875" style="419" customWidth="1"/>
    <col min="14086" max="14086" width="13" style="419" customWidth="1"/>
    <col min="14087" max="14087" width="17.33203125" style="419" bestFit="1" customWidth="1"/>
    <col min="14088" max="14088" width="6.5546875" style="419" customWidth="1"/>
    <col min="14089" max="14089" width="17.33203125" style="419" customWidth="1"/>
    <col min="14090" max="14090" width="12.6640625" style="419" bestFit="1" customWidth="1"/>
    <col min="14091" max="14335" width="11.44140625" style="419"/>
    <col min="14336" max="14336" width="7.88671875" style="419" customWidth="1"/>
    <col min="14337" max="14337" width="42.44140625" style="419" customWidth="1"/>
    <col min="14338" max="14338" width="13.6640625" style="419" customWidth="1"/>
    <col min="14339" max="14339" width="11.5546875" style="419" customWidth="1"/>
    <col min="14340" max="14340" width="11" style="419" customWidth="1"/>
    <col min="14341" max="14341" width="9.5546875" style="419" customWidth="1"/>
    <col min="14342" max="14342" width="13" style="419" customWidth="1"/>
    <col min="14343" max="14343" width="17.33203125" style="419" bestFit="1" customWidth="1"/>
    <col min="14344" max="14344" width="6.5546875" style="419" customWidth="1"/>
    <col min="14345" max="14345" width="17.33203125" style="419" customWidth="1"/>
    <col min="14346" max="14346" width="12.6640625" style="419" bestFit="1" customWidth="1"/>
    <col min="14347" max="14591" width="11.44140625" style="419"/>
    <col min="14592" max="14592" width="7.88671875" style="419" customWidth="1"/>
    <col min="14593" max="14593" width="42.44140625" style="419" customWidth="1"/>
    <col min="14594" max="14594" width="13.6640625" style="419" customWidth="1"/>
    <col min="14595" max="14595" width="11.5546875" style="419" customWidth="1"/>
    <col min="14596" max="14596" width="11" style="419" customWidth="1"/>
    <col min="14597" max="14597" width="9.5546875" style="419" customWidth="1"/>
    <col min="14598" max="14598" width="13" style="419" customWidth="1"/>
    <col min="14599" max="14599" width="17.33203125" style="419" bestFit="1" customWidth="1"/>
    <col min="14600" max="14600" width="6.5546875" style="419" customWidth="1"/>
    <col min="14601" max="14601" width="17.33203125" style="419" customWidth="1"/>
    <col min="14602" max="14602" width="12.6640625" style="419" bestFit="1" customWidth="1"/>
    <col min="14603" max="14847" width="11.44140625" style="419"/>
    <col min="14848" max="14848" width="7.88671875" style="419" customWidth="1"/>
    <col min="14849" max="14849" width="42.44140625" style="419" customWidth="1"/>
    <col min="14850" max="14850" width="13.6640625" style="419" customWidth="1"/>
    <col min="14851" max="14851" width="11.5546875" style="419" customWidth="1"/>
    <col min="14852" max="14852" width="11" style="419" customWidth="1"/>
    <col min="14853" max="14853" width="9.5546875" style="419" customWidth="1"/>
    <col min="14854" max="14854" width="13" style="419" customWidth="1"/>
    <col min="14855" max="14855" width="17.33203125" style="419" bestFit="1" customWidth="1"/>
    <col min="14856" max="14856" width="6.5546875" style="419" customWidth="1"/>
    <col min="14857" max="14857" width="17.33203125" style="419" customWidth="1"/>
    <col min="14858" max="14858" width="12.6640625" style="419" bestFit="1" customWidth="1"/>
    <col min="14859" max="15103" width="11.44140625" style="419"/>
    <col min="15104" max="15104" width="7.88671875" style="419" customWidth="1"/>
    <col min="15105" max="15105" width="42.44140625" style="419" customWidth="1"/>
    <col min="15106" max="15106" width="13.6640625" style="419" customWidth="1"/>
    <col min="15107" max="15107" width="11.5546875" style="419" customWidth="1"/>
    <col min="15108" max="15108" width="11" style="419" customWidth="1"/>
    <col min="15109" max="15109" width="9.5546875" style="419" customWidth="1"/>
    <col min="15110" max="15110" width="13" style="419" customWidth="1"/>
    <col min="15111" max="15111" width="17.33203125" style="419" bestFit="1" customWidth="1"/>
    <col min="15112" max="15112" width="6.5546875" style="419" customWidth="1"/>
    <col min="15113" max="15113" width="17.33203125" style="419" customWidth="1"/>
    <col min="15114" max="15114" width="12.6640625" style="419" bestFit="1" customWidth="1"/>
    <col min="15115" max="15359" width="11.44140625" style="419"/>
    <col min="15360" max="15360" width="7.88671875" style="419" customWidth="1"/>
    <col min="15361" max="15361" width="42.44140625" style="419" customWidth="1"/>
    <col min="15362" max="15362" width="13.6640625" style="419" customWidth="1"/>
    <col min="15363" max="15363" width="11.5546875" style="419" customWidth="1"/>
    <col min="15364" max="15364" width="11" style="419" customWidth="1"/>
    <col min="15365" max="15365" width="9.5546875" style="419" customWidth="1"/>
    <col min="15366" max="15366" width="13" style="419" customWidth="1"/>
    <col min="15367" max="15367" width="17.33203125" style="419" bestFit="1" customWidth="1"/>
    <col min="15368" max="15368" width="6.5546875" style="419" customWidth="1"/>
    <col min="15369" max="15369" width="17.33203125" style="419" customWidth="1"/>
    <col min="15370" max="15370" width="12.6640625" style="419" bestFit="1" customWidth="1"/>
    <col min="15371" max="15615" width="11.44140625" style="419"/>
    <col min="15616" max="15616" width="7.88671875" style="419" customWidth="1"/>
    <col min="15617" max="15617" width="42.44140625" style="419" customWidth="1"/>
    <col min="15618" max="15618" width="13.6640625" style="419" customWidth="1"/>
    <col min="15619" max="15619" width="11.5546875" style="419" customWidth="1"/>
    <col min="15620" max="15620" width="11" style="419" customWidth="1"/>
    <col min="15621" max="15621" width="9.5546875" style="419" customWidth="1"/>
    <col min="15622" max="15622" width="13" style="419" customWidth="1"/>
    <col min="15623" max="15623" width="17.33203125" style="419" bestFit="1" customWidth="1"/>
    <col min="15624" max="15624" width="6.5546875" style="419" customWidth="1"/>
    <col min="15625" max="15625" width="17.33203125" style="419" customWidth="1"/>
    <col min="15626" max="15626" width="12.6640625" style="419" bestFit="1" customWidth="1"/>
    <col min="15627" max="15871" width="11.44140625" style="419"/>
    <col min="15872" max="15872" width="7.88671875" style="419" customWidth="1"/>
    <col min="15873" max="15873" width="42.44140625" style="419" customWidth="1"/>
    <col min="15874" max="15874" width="13.6640625" style="419" customWidth="1"/>
    <col min="15875" max="15875" width="11.5546875" style="419" customWidth="1"/>
    <col min="15876" max="15876" width="11" style="419" customWidth="1"/>
    <col min="15877" max="15877" width="9.5546875" style="419" customWidth="1"/>
    <col min="15878" max="15878" width="13" style="419" customWidth="1"/>
    <col min="15879" max="15879" width="17.33203125" style="419" bestFit="1" customWidth="1"/>
    <col min="15880" max="15880" width="6.5546875" style="419" customWidth="1"/>
    <col min="15881" max="15881" width="17.33203125" style="419" customWidth="1"/>
    <col min="15882" max="15882" width="12.6640625" style="419" bestFit="1" customWidth="1"/>
    <col min="15883" max="16127" width="11.44140625" style="419"/>
    <col min="16128" max="16128" width="7.88671875" style="419" customWidth="1"/>
    <col min="16129" max="16129" width="42.44140625" style="419" customWidth="1"/>
    <col min="16130" max="16130" width="13.6640625" style="419" customWidth="1"/>
    <col min="16131" max="16131" width="11.5546875" style="419" customWidth="1"/>
    <col min="16132" max="16132" width="11" style="419" customWidth="1"/>
    <col min="16133" max="16133" width="9.5546875" style="419" customWidth="1"/>
    <col min="16134" max="16134" width="13" style="419" customWidth="1"/>
    <col min="16135" max="16135" width="17.33203125" style="419" bestFit="1" customWidth="1"/>
    <col min="16136" max="16136" width="6.5546875" style="419" customWidth="1"/>
    <col min="16137" max="16137" width="17.33203125" style="419" customWidth="1"/>
    <col min="16138" max="16138" width="12.6640625" style="419" bestFit="1" customWidth="1"/>
    <col min="16139" max="16384" width="11.44140625" style="419"/>
  </cols>
  <sheetData>
    <row r="1" spans="1:10">
      <c r="A1" s="757"/>
      <c r="B1" s="758"/>
      <c r="C1" s="758"/>
      <c r="D1" s="758"/>
      <c r="E1" s="758"/>
      <c r="F1" s="758"/>
      <c r="G1" s="417"/>
      <c r="H1" s="418"/>
    </row>
    <row r="2" spans="1:10" ht="15.6">
      <c r="A2" s="420" t="s">
        <v>376</v>
      </c>
      <c r="B2" s="421"/>
      <c r="C2" s="417"/>
      <c r="D2" s="417"/>
      <c r="E2" s="417"/>
      <c r="F2" s="422"/>
      <c r="G2" s="417"/>
      <c r="H2" s="418"/>
    </row>
    <row r="3" spans="1:10">
      <c r="A3" s="423"/>
      <c r="B3" s="424"/>
      <c r="C3" s="417"/>
      <c r="D3" s="417"/>
      <c r="E3" s="424"/>
      <c r="F3" s="759"/>
      <c r="G3" s="759"/>
      <c r="H3" s="418"/>
    </row>
    <row r="4" spans="1:10">
      <c r="A4" s="760" t="s">
        <v>377</v>
      </c>
      <c r="B4" s="761"/>
      <c r="C4" s="761"/>
      <c r="D4" s="761"/>
      <c r="E4" s="424"/>
      <c r="F4" s="427"/>
      <c r="G4" s="417"/>
      <c r="H4" s="418"/>
    </row>
    <row r="5" spans="1:10" ht="15" customHeight="1">
      <c r="A5" s="425"/>
      <c r="B5" s="426"/>
      <c r="C5" s="426"/>
      <c r="D5" s="762" t="s">
        <v>378</v>
      </c>
      <c r="E5" s="762"/>
      <c r="F5" s="762"/>
      <c r="G5" s="428">
        <f>+'PRESUPUESTO GENERAL'!F90</f>
        <v>143100000</v>
      </c>
      <c r="H5" s="418"/>
    </row>
    <row r="6" spans="1:10">
      <c r="A6" s="425"/>
      <c r="B6" s="426"/>
      <c r="C6" s="426"/>
      <c r="D6" s="763" t="s">
        <v>379</v>
      </c>
      <c r="E6" s="763"/>
      <c r="F6" s="763"/>
      <c r="G6" s="428">
        <f>+'PRESUPUESTO GENERAL'!F85</f>
        <v>121322594</v>
      </c>
      <c r="H6" s="418"/>
    </row>
    <row r="7" spans="1:10" ht="15" customHeight="1">
      <c r="A7" s="429"/>
      <c r="B7" s="430"/>
      <c r="C7" s="430"/>
      <c r="D7" s="756" t="s">
        <v>380</v>
      </c>
      <c r="E7" s="756"/>
      <c r="F7" s="756"/>
      <c r="G7" s="431">
        <f>+G31</f>
        <v>25517432</v>
      </c>
      <c r="H7" s="432"/>
    </row>
    <row r="8" spans="1:10" ht="36.75" customHeight="1">
      <c r="A8" s="433" t="s">
        <v>381</v>
      </c>
      <c r="B8" s="434" t="s">
        <v>382</v>
      </c>
      <c r="C8" s="435" t="s">
        <v>383</v>
      </c>
      <c r="D8" s="436" t="s">
        <v>384</v>
      </c>
      <c r="E8" s="436" t="s">
        <v>385</v>
      </c>
      <c r="F8" s="437" t="s">
        <v>386</v>
      </c>
      <c r="G8" s="434" t="s">
        <v>387</v>
      </c>
      <c r="H8" s="438" t="s">
        <v>41</v>
      </c>
    </row>
    <row r="9" spans="1:10">
      <c r="A9" s="439"/>
      <c r="B9" s="440"/>
      <c r="C9" s="440"/>
      <c r="D9" s="441"/>
      <c r="E9" s="441"/>
      <c r="F9" s="442"/>
      <c r="G9" s="443"/>
      <c r="H9" s="444"/>
    </row>
    <row r="10" spans="1:10">
      <c r="A10" s="445">
        <v>1</v>
      </c>
      <c r="B10" s="446" t="s">
        <v>388</v>
      </c>
      <c r="C10" s="447"/>
      <c r="D10" s="448"/>
      <c r="E10" s="448"/>
      <c r="F10" s="449"/>
      <c r="G10" s="450">
        <f>G11+G14</f>
        <v>10800000</v>
      </c>
      <c r="H10" s="451">
        <f>+H11+H14</f>
        <v>8.9018868159050413E-2</v>
      </c>
      <c r="I10" s="452"/>
      <c r="J10" s="452"/>
    </row>
    <row r="11" spans="1:10" ht="27.75" customHeight="1">
      <c r="A11" s="453">
        <v>1.1000000000000001</v>
      </c>
      <c r="B11" s="454" t="s">
        <v>389</v>
      </c>
      <c r="C11" s="455"/>
      <c r="D11" s="456"/>
      <c r="E11" s="456"/>
      <c r="F11" s="457"/>
      <c r="G11" s="458">
        <f>+SUM(G12:G13)</f>
        <v>10650000</v>
      </c>
      <c r="H11" s="459">
        <f>+G11/G6</f>
        <v>8.7782494990174709E-2</v>
      </c>
      <c r="I11" s="460"/>
      <c r="J11" s="460"/>
    </row>
    <row r="12" spans="1:10">
      <c r="A12" s="461" t="s">
        <v>390</v>
      </c>
      <c r="B12" s="462" t="s">
        <v>391</v>
      </c>
      <c r="C12" s="463">
        <v>3500000</v>
      </c>
      <c r="D12" s="464">
        <v>0.3</v>
      </c>
      <c r="E12" s="465">
        <v>1</v>
      </c>
      <c r="F12" s="465">
        <v>3</v>
      </c>
      <c r="G12" s="466">
        <f>+ROUND(F12*E12*D12*C12,0)</f>
        <v>3150000</v>
      </c>
      <c r="H12" s="467"/>
      <c r="J12" s="460"/>
    </row>
    <row r="13" spans="1:10">
      <c r="A13" s="461" t="s">
        <v>392</v>
      </c>
      <c r="B13" s="462" t="s">
        <v>393</v>
      </c>
      <c r="C13" s="463">
        <v>2500000</v>
      </c>
      <c r="D13" s="464">
        <v>1</v>
      </c>
      <c r="E13" s="465">
        <v>1</v>
      </c>
      <c r="F13" s="465">
        <v>3</v>
      </c>
      <c r="G13" s="466">
        <f>+ROUND(F13*E13*D13*C13,0)</f>
        <v>7500000</v>
      </c>
      <c r="H13" s="467"/>
    </row>
    <row r="14" spans="1:10">
      <c r="A14" s="468">
        <v>1.2</v>
      </c>
      <c r="B14" s="469" t="s">
        <v>394</v>
      </c>
      <c r="C14" s="470"/>
      <c r="D14" s="471"/>
      <c r="E14" s="471"/>
      <c r="F14" s="457"/>
      <c r="G14" s="458">
        <f>+SUM(G15:G15)</f>
        <v>150000</v>
      </c>
      <c r="H14" s="459">
        <f>+G14/G6</f>
        <v>1.2363731688757001E-3</v>
      </c>
      <c r="J14" s="472"/>
    </row>
    <row r="15" spans="1:10">
      <c r="A15" s="461" t="s">
        <v>395</v>
      </c>
      <c r="B15" s="462" t="s">
        <v>396</v>
      </c>
      <c r="C15" s="463">
        <v>50000</v>
      </c>
      <c r="D15" s="473"/>
      <c r="E15" s="465">
        <v>1</v>
      </c>
      <c r="F15" s="465">
        <v>3</v>
      </c>
      <c r="G15" s="466">
        <f>+ROUND(F15*E15*C15,0)</f>
        <v>150000</v>
      </c>
      <c r="H15" s="467"/>
    </row>
    <row r="16" spans="1:10">
      <c r="A16" s="461"/>
      <c r="B16" s="462"/>
      <c r="C16" s="463"/>
      <c r="D16" s="473"/>
      <c r="E16" s="465"/>
      <c r="F16" s="465"/>
      <c r="G16" s="466"/>
      <c r="H16" s="467"/>
    </row>
    <row r="17" spans="1:10">
      <c r="A17" s="445">
        <v>2</v>
      </c>
      <c r="B17" s="446" t="s">
        <v>397</v>
      </c>
      <c r="C17" s="447"/>
      <c r="D17" s="448"/>
      <c r="E17" s="448"/>
      <c r="F17" s="449"/>
      <c r="G17" s="450">
        <f>+G18+G22</f>
        <v>6224850</v>
      </c>
      <c r="H17" s="451">
        <f>+H18+H22</f>
        <v>5.1308250135172678E-2</v>
      </c>
      <c r="I17" s="452"/>
      <c r="J17" s="452"/>
    </row>
    <row r="18" spans="1:10">
      <c r="A18" s="468">
        <v>1.3</v>
      </c>
      <c r="B18" s="474" t="s">
        <v>398</v>
      </c>
      <c r="C18" s="470"/>
      <c r="D18" s="471"/>
      <c r="E18" s="471"/>
      <c r="F18" s="457"/>
      <c r="G18" s="458">
        <f>+SUM(G19:G20)</f>
        <v>5724000</v>
      </c>
      <c r="H18" s="459">
        <f>+G18/G6</f>
        <v>4.7180000124296718E-2</v>
      </c>
      <c r="J18" s="475"/>
    </row>
    <row r="19" spans="1:10">
      <c r="A19" s="461" t="s">
        <v>399</v>
      </c>
      <c r="B19" s="462" t="s">
        <v>415</v>
      </c>
      <c r="C19" s="463">
        <f>+G5</f>
        <v>143100000</v>
      </c>
      <c r="D19" s="464"/>
      <c r="E19" s="476">
        <v>0.03</v>
      </c>
      <c r="F19" s="465"/>
      <c r="G19" s="466">
        <f>+ROUND(E19*C19,0)</f>
        <v>4293000</v>
      </c>
      <c r="H19" s="467"/>
    </row>
    <row r="20" spans="1:10">
      <c r="A20" s="461" t="s">
        <v>400</v>
      </c>
      <c r="B20" s="462" t="s">
        <v>416</v>
      </c>
      <c r="C20" s="463">
        <f>+G5</f>
        <v>143100000</v>
      </c>
      <c r="D20" s="464"/>
      <c r="E20" s="476">
        <v>0.01</v>
      </c>
      <c r="F20" s="465"/>
      <c r="G20" s="466">
        <f>+ROUND(E20*C20,0)</f>
        <v>1431000</v>
      </c>
      <c r="H20" s="467"/>
      <c r="I20" s="475"/>
    </row>
    <row r="21" spans="1:10">
      <c r="A21" s="461"/>
      <c r="B21" s="462"/>
      <c r="C21" s="463"/>
      <c r="D21" s="464"/>
      <c r="E21" s="477"/>
      <c r="F21" s="465"/>
      <c r="G21" s="466"/>
      <c r="H21" s="467"/>
    </row>
    <row r="22" spans="1:10">
      <c r="A22" s="468">
        <v>1.4</v>
      </c>
      <c r="B22" s="454" t="s">
        <v>401</v>
      </c>
      <c r="C22" s="470"/>
      <c r="D22" s="471"/>
      <c r="E22" s="471"/>
      <c r="F22" s="457"/>
      <c r="G22" s="458">
        <f>SUM(G23:G27)</f>
        <v>500850</v>
      </c>
      <c r="H22" s="459">
        <f>+G22/G6</f>
        <v>4.1282500108759624E-3</v>
      </c>
    </row>
    <row r="23" spans="1:10">
      <c r="A23" s="461" t="s">
        <v>402</v>
      </c>
      <c r="B23" s="462" t="s">
        <v>403</v>
      </c>
      <c r="C23" s="463">
        <f>+C19</f>
        <v>143100000</v>
      </c>
      <c r="D23" s="464"/>
      <c r="E23" s="478">
        <v>5.0000000000000001E-4</v>
      </c>
      <c r="F23" s="465"/>
      <c r="G23" s="466">
        <f>ROUND(E23*C23,0)</f>
        <v>71550</v>
      </c>
      <c r="H23" s="467"/>
    </row>
    <row r="24" spans="1:10">
      <c r="A24" s="461" t="s">
        <v>404</v>
      </c>
      <c r="B24" s="462" t="s">
        <v>405</v>
      </c>
      <c r="C24" s="463">
        <f>+C23</f>
        <v>143100000</v>
      </c>
      <c r="D24" s="464"/>
      <c r="E24" s="478">
        <v>1E-3</v>
      </c>
      <c r="F24" s="465"/>
      <c r="G24" s="466">
        <f>ROUND(E24*C24,0)</f>
        <v>143100</v>
      </c>
      <c r="H24" s="467"/>
    </row>
    <row r="25" spans="1:10">
      <c r="A25" s="461" t="s">
        <v>406</v>
      </c>
      <c r="B25" s="462" t="s">
        <v>407</v>
      </c>
      <c r="C25" s="463">
        <f>+C24</f>
        <v>143100000</v>
      </c>
      <c r="D25" s="464"/>
      <c r="E25" s="478">
        <v>1E-3</v>
      </c>
      <c r="F25" s="465"/>
      <c r="G25" s="466">
        <f>ROUND(E25*C25,0)</f>
        <v>143100</v>
      </c>
      <c r="H25" s="467"/>
    </row>
    <row r="26" spans="1:10">
      <c r="A26" s="461" t="s">
        <v>408</v>
      </c>
      <c r="B26" s="462" t="s">
        <v>409</v>
      </c>
      <c r="C26" s="463">
        <f>+C25</f>
        <v>143100000</v>
      </c>
      <c r="D26" s="464"/>
      <c r="E26" s="478">
        <v>5.0000000000000001E-4</v>
      </c>
      <c r="F26" s="465"/>
      <c r="G26" s="466">
        <f>ROUND(E26*C26,0)</f>
        <v>71550</v>
      </c>
      <c r="H26" s="467"/>
    </row>
    <row r="27" spans="1:10">
      <c r="A27" s="461" t="s">
        <v>410</v>
      </c>
      <c r="B27" s="462" t="s">
        <v>411</v>
      </c>
      <c r="C27" s="463">
        <f>+C26</f>
        <v>143100000</v>
      </c>
      <c r="D27" s="464"/>
      <c r="E27" s="478">
        <v>5.0000000000000001E-4</v>
      </c>
      <c r="F27" s="465"/>
      <c r="G27" s="466">
        <f>ROUND(E27*C27,0)</f>
        <v>71550</v>
      </c>
      <c r="H27" s="467"/>
    </row>
    <row r="28" spans="1:10" ht="15.75" customHeight="1">
      <c r="A28" s="527"/>
      <c r="B28" s="528" t="s">
        <v>412</v>
      </c>
      <c r="C28" s="529"/>
      <c r="D28" s="530"/>
      <c r="E28" s="528"/>
      <c r="F28" s="531"/>
      <c r="G28" s="532">
        <f>+G17+G10</f>
        <v>17024850</v>
      </c>
      <c r="H28" s="533">
        <f>+H17+H10</f>
        <v>0.14032711829422309</v>
      </c>
    </row>
    <row r="29" spans="1:10" ht="15.75" customHeight="1">
      <c r="A29" s="479">
        <v>2</v>
      </c>
      <c r="B29" s="480" t="s">
        <v>32</v>
      </c>
      <c r="C29" s="481"/>
      <c r="D29" s="482"/>
      <c r="E29" s="480" t="s">
        <v>41</v>
      </c>
      <c r="F29" s="483"/>
      <c r="G29" s="484">
        <f>+ROUND(H29*G6,0)</f>
        <v>6066130</v>
      </c>
      <c r="H29" s="485">
        <v>0.05</v>
      </c>
    </row>
    <row r="30" spans="1:10">
      <c r="A30" s="479">
        <v>3</v>
      </c>
      <c r="B30" s="480" t="s">
        <v>33</v>
      </c>
      <c r="C30" s="486"/>
      <c r="D30" s="480"/>
      <c r="E30" s="480" t="s">
        <v>41</v>
      </c>
      <c r="F30" s="487"/>
      <c r="G30" s="484">
        <f>+ROUND(H30*G6,0)</f>
        <v>2426452</v>
      </c>
      <c r="H30" s="485">
        <v>0.02</v>
      </c>
    </row>
    <row r="31" spans="1:10" ht="13.8" thickBot="1">
      <c r="A31" s="488"/>
      <c r="B31" s="489" t="s">
        <v>413</v>
      </c>
      <c r="C31" s="490"/>
      <c r="D31" s="491"/>
      <c r="E31" s="491"/>
      <c r="F31" s="492"/>
      <c r="G31" s="493">
        <f>SUM(G28:G30)</f>
        <v>25517432</v>
      </c>
      <c r="H31" s="534">
        <f>H28+H29+H30</f>
        <v>0.2103271182942231</v>
      </c>
    </row>
    <row r="32" spans="1:10">
      <c r="A32" s="494"/>
      <c r="B32" s="495"/>
      <c r="C32" s="495"/>
      <c r="D32" s="496"/>
      <c r="E32" s="496"/>
      <c r="F32" s="497"/>
      <c r="G32" s="496"/>
      <c r="H32" s="498"/>
    </row>
    <row r="33" spans="1:8">
      <c r="A33" s="494"/>
      <c r="B33" s="495"/>
      <c r="C33" s="495"/>
      <c r="D33" s="496"/>
      <c r="E33" s="496"/>
      <c r="F33" s="497"/>
      <c r="G33" s="499"/>
      <c r="H33" s="498"/>
    </row>
    <row r="34" spans="1:8">
      <c r="A34" s="500"/>
      <c r="H34" s="501"/>
    </row>
    <row r="35" spans="1:8">
      <c r="A35" s="502"/>
      <c r="B35" s="419" t="s">
        <v>59</v>
      </c>
      <c r="C35" s="503"/>
    </row>
    <row r="36" spans="1:8">
      <c r="A36" s="502"/>
      <c r="B36" s="504"/>
      <c r="C36" s="503"/>
    </row>
    <row r="37" spans="1:8">
      <c r="A37" s="502"/>
      <c r="B37" s="504"/>
      <c r="C37" s="503"/>
    </row>
    <row r="38" spans="1:8">
      <c r="A38" s="502"/>
      <c r="B38" s="504"/>
      <c r="C38" s="503"/>
    </row>
    <row r="39" spans="1:8">
      <c r="A39" s="502"/>
      <c r="B39" s="419" t="s">
        <v>414</v>
      </c>
      <c r="C39" s="503"/>
    </row>
    <row r="40" spans="1:8" ht="13.8">
      <c r="A40" s="505"/>
      <c r="B40" s="506" t="str">
        <f>+'PRESUPUESTO GENERAL'!A98</f>
        <v>ARQ.  ANTONIO RUIZ TOVAR</v>
      </c>
      <c r="C40" s="507"/>
      <c r="D40" s="508"/>
    </row>
    <row r="41" spans="1:8" ht="13.8">
      <c r="A41" s="509"/>
      <c r="B41" s="78" t="str">
        <f>+'PRESUPUESTO GENERAL'!A99</f>
        <v>PROFESIONAL ESPECIALIZADO</v>
      </c>
      <c r="C41" s="507"/>
      <c r="D41" s="508"/>
    </row>
    <row r="42" spans="1:8" ht="14.4" thickBot="1">
      <c r="A42" s="510"/>
      <c r="B42" s="511"/>
      <c r="C42" s="512"/>
      <c r="D42" s="513"/>
      <c r="E42" s="511"/>
      <c r="F42" s="512"/>
      <c r="G42" s="514"/>
      <c r="H42" s="515"/>
    </row>
  </sheetData>
  <mergeCells count="6">
    <mergeCell ref="D7:F7"/>
    <mergeCell ref="A1:F1"/>
    <mergeCell ref="F3:G3"/>
    <mergeCell ref="A4:D4"/>
    <mergeCell ref="D5:F5"/>
    <mergeCell ref="D6:F6"/>
  </mergeCells>
  <pageMargins left="0.39370078740157483" right="0.31496062992125984" top="0.6692913385826772" bottom="0.47244094488188981" header="0.31496062992125984" footer="0.31496062992125984"/>
  <pageSetup scale="73"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BB65E-0D62-4CF7-8840-A35261994B00}">
  <dimension ref="A1:O84"/>
  <sheetViews>
    <sheetView view="pageBreakPreview" topLeftCell="B1" zoomScale="66" zoomScaleNormal="100" zoomScaleSheetLayoutView="66" workbookViewId="0">
      <selection activeCell="L14" sqref="L14"/>
    </sheetView>
  </sheetViews>
  <sheetFormatPr baseColWidth="10" defaultRowHeight="14.4"/>
  <cols>
    <col min="1" max="1" width="12.6640625" customWidth="1"/>
    <col min="2" max="2" width="46.88671875" customWidth="1"/>
    <col min="3" max="3" width="13.44140625" customWidth="1"/>
    <col min="4" max="4" width="11.88671875" customWidth="1"/>
    <col min="5" max="5" width="18.109375" customWidth="1"/>
    <col min="6" max="6" width="19.88671875" customWidth="1"/>
    <col min="7" max="7" width="14.6640625" customWidth="1"/>
    <col min="8" max="8" width="13.44140625" customWidth="1"/>
    <col min="9" max="9" width="13" customWidth="1"/>
    <col min="10" max="10" width="14.88671875" customWidth="1"/>
    <col min="11" max="11" width="20.33203125" customWidth="1"/>
    <col min="12" max="12" width="21.6640625" customWidth="1"/>
    <col min="13" max="13" width="22" customWidth="1"/>
    <col min="14" max="14" width="20" customWidth="1"/>
    <col min="15" max="15" width="33.109375" customWidth="1"/>
  </cols>
  <sheetData>
    <row r="1" spans="1:15">
      <c r="A1" s="765"/>
      <c r="B1" s="766"/>
      <c r="C1" s="766"/>
      <c r="D1" s="766"/>
      <c r="E1" s="766"/>
      <c r="F1" s="766"/>
      <c r="G1" s="766"/>
      <c r="H1" s="766"/>
      <c r="I1" s="766"/>
      <c r="J1" s="766"/>
      <c r="K1" s="766"/>
      <c r="L1" s="766"/>
      <c r="M1" s="766"/>
      <c r="N1" s="766"/>
      <c r="O1" s="766"/>
    </row>
    <row r="2" spans="1:15" ht="15.6">
      <c r="A2" s="767" t="s">
        <v>86</v>
      </c>
      <c r="B2" s="768"/>
      <c r="C2" s="768"/>
      <c r="D2" s="768"/>
      <c r="E2" s="768"/>
      <c r="F2" s="768"/>
      <c r="G2" s="768"/>
      <c r="H2" s="768"/>
      <c r="I2" s="768"/>
      <c r="J2" s="768"/>
      <c r="K2" s="768"/>
      <c r="L2" s="768"/>
      <c r="M2" s="768"/>
      <c r="N2" s="768"/>
      <c r="O2" s="768"/>
    </row>
    <row r="3" spans="1:15" ht="15.6">
      <c r="A3" s="767" t="s">
        <v>87</v>
      </c>
      <c r="B3" s="768"/>
      <c r="C3" s="768"/>
      <c r="D3" s="768"/>
      <c r="E3" s="768"/>
      <c r="F3" s="768"/>
      <c r="G3" s="768"/>
      <c r="H3" s="768"/>
      <c r="I3" s="768"/>
      <c r="J3" s="768"/>
      <c r="K3" s="768"/>
      <c r="L3" s="768"/>
      <c r="M3" s="768"/>
      <c r="N3" s="768"/>
      <c r="O3" s="768"/>
    </row>
    <row r="4" spans="1:15" ht="21">
      <c r="A4" s="769" t="s">
        <v>69</v>
      </c>
      <c r="B4" s="770"/>
      <c r="C4" s="770"/>
      <c r="D4" s="770"/>
      <c r="E4" s="770"/>
      <c r="F4" s="770"/>
      <c r="G4" s="770"/>
      <c r="H4" s="770"/>
      <c r="I4" s="770"/>
      <c r="J4" s="770"/>
      <c r="K4" s="770"/>
      <c r="L4" s="770"/>
      <c r="M4" s="770"/>
      <c r="N4" s="770"/>
      <c r="O4" s="770"/>
    </row>
    <row r="5" spans="1:15" ht="15.6">
      <c r="A5" s="767" t="s">
        <v>88</v>
      </c>
      <c r="B5" s="768"/>
      <c r="C5" s="768"/>
      <c r="D5" s="768"/>
      <c r="E5" s="768"/>
      <c r="F5" s="768"/>
      <c r="G5" s="768"/>
      <c r="H5" s="768"/>
      <c r="I5" s="768"/>
      <c r="J5" s="768"/>
      <c r="K5" s="768"/>
      <c r="L5" s="768"/>
      <c r="M5" s="768"/>
      <c r="N5" s="768"/>
      <c r="O5" s="768"/>
    </row>
    <row r="6" spans="1:15" ht="33" customHeight="1">
      <c r="A6" s="780" t="s">
        <v>89</v>
      </c>
      <c r="B6" s="781"/>
      <c r="C6" s="781"/>
      <c r="D6" s="781"/>
      <c r="E6" s="781"/>
      <c r="F6" s="781"/>
      <c r="G6" s="781"/>
      <c r="H6" s="781"/>
      <c r="I6" s="781"/>
      <c r="J6" s="781"/>
      <c r="K6" s="781"/>
      <c r="L6" s="781"/>
      <c r="M6" s="781"/>
      <c r="N6" s="781"/>
      <c r="O6" s="781"/>
    </row>
    <row r="7" spans="1:15" ht="33.75" customHeight="1" thickBot="1">
      <c r="A7" s="778"/>
      <c r="B7" s="779"/>
      <c r="C7" s="779"/>
      <c r="D7" s="779"/>
      <c r="E7" s="779"/>
      <c r="F7" s="779"/>
      <c r="G7" s="779"/>
      <c r="H7" s="779"/>
      <c r="I7" s="779"/>
      <c r="J7" s="779"/>
      <c r="K7" s="779"/>
      <c r="L7" s="779"/>
      <c r="M7" s="779"/>
      <c r="N7" s="779"/>
      <c r="O7" s="779"/>
    </row>
    <row r="8" spans="1:15" ht="50.25" customHeight="1" thickBot="1">
      <c r="A8" s="775" t="str">
        <f>+'PRESUPUESTO GENERAL'!A5</f>
        <v>CONSTRUCCIÓN DE BATERIA SANITARIA PARA LA INSTITUCIÓN EDUCATIVA  JORGE ELIECER GAITAN SEDE SIMON BOLIVAR DEL MUNICIPIO DE FLORENCIA, DEPARTAMENTO DEL CAQUETA.</v>
      </c>
      <c r="B8" s="776"/>
      <c r="C8" s="776"/>
      <c r="D8" s="776"/>
      <c r="E8" s="776"/>
      <c r="F8" s="776"/>
      <c r="G8" s="776"/>
      <c r="H8" s="776"/>
      <c r="I8" s="776"/>
      <c r="J8" s="776"/>
      <c r="K8" s="776"/>
      <c r="L8" s="776"/>
      <c r="M8" s="776"/>
      <c r="N8" s="776"/>
      <c r="O8" s="777"/>
    </row>
    <row r="9" spans="1:15" ht="18.600000000000001" thickBot="1">
      <c r="A9" s="154"/>
      <c r="B9" s="155"/>
      <c r="C9" s="772" t="s">
        <v>73</v>
      </c>
      <c r="D9" s="773"/>
      <c r="E9" s="773"/>
      <c r="F9" s="774"/>
      <c r="G9" s="772" t="s">
        <v>74</v>
      </c>
      <c r="H9" s="773"/>
      <c r="I9" s="773"/>
      <c r="J9" s="774"/>
      <c r="K9" s="772" t="s">
        <v>443</v>
      </c>
      <c r="L9" s="773"/>
      <c r="M9" s="773"/>
      <c r="N9" s="774"/>
      <c r="O9" s="156"/>
    </row>
    <row r="10" spans="1:15" ht="18.600000000000001" thickBot="1">
      <c r="A10" s="157" t="s">
        <v>0</v>
      </c>
      <c r="B10" s="158" t="s">
        <v>10</v>
      </c>
      <c r="C10" s="159" t="s">
        <v>90</v>
      </c>
      <c r="D10" s="160" t="s">
        <v>91</v>
      </c>
      <c r="E10" s="160" t="s">
        <v>92</v>
      </c>
      <c r="F10" s="161" t="s">
        <v>93</v>
      </c>
      <c r="G10" s="159" t="s">
        <v>90</v>
      </c>
      <c r="H10" s="160" t="s">
        <v>91</v>
      </c>
      <c r="I10" s="160" t="s">
        <v>92</v>
      </c>
      <c r="J10" s="161" t="s">
        <v>93</v>
      </c>
      <c r="K10" s="159" t="s">
        <v>90</v>
      </c>
      <c r="L10" s="160" t="s">
        <v>91</v>
      </c>
      <c r="M10" s="160" t="s">
        <v>92</v>
      </c>
      <c r="N10" s="161" t="s">
        <v>93</v>
      </c>
      <c r="O10" s="162" t="s">
        <v>94</v>
      </c>
    </row>
    <row r="11" spans="1:15" ht="43.5" customHeight="1">
      <c r="A11" s="163">
        <f>+'PRESUPUESTO GENERAL'!A12</f>
        <v>1.1000000000000001</v>
      </c>
      <c r="B11" s="164" t="str">
        <f>+'PRESUPUESTO GENERAL'!B12</f>
        <v>Localizacion y replanteo ( Sin equipo de topografia )</v>
      </c>
      <c r="C11" s="392">
        <f>+O11</f>
        <v>412474</v>
      </c>
      <c r="D11" s="381"/>
      <c r="E11" s="381"/>
      <c r="F11" s="382"/>
      <c r="G11" s="380"/>
      <c r="H11" s="381"/>
      <c r="I11" s="381"/>
      <c r="J11" s="382"/>
      <c r="K11" s="380"/>
      <c r="L11" s="381"/>
      <c r="M11" s="381"/>
      <c r="N11" s="382"/>
      <c r="O11" s="165">
        <f>+'PRESUPUESTO GENERAL'!F12</f>
        <v>412474</v>
      </c>
    </row>
    <row r="12" spans="1:15" ht="52.5" customHeight="1">
      <c r="A12" s="163">
        <f>+'PRESUPUESTO GENERAL'!A13</f>
        <v>1.2</v>
      </c>
      <c r="B12" s="164" t="str">
        <f>+'PRESUPUESTO GENERAL'!B13</f>
        <v>Cerramiento en tela propivida h=2,0m</v>
      </c>
      <c r="C12" s="393">
        <f>+O12</f>
        <v>841786</v>
      </c>
      <c r="D12" s="384"/>
      <c r="E12" s="384"/>
      <c r="F12" s="385"/>
      <c r="G12" s="383"/>
      <c r="H12" s="384"/>
      <c r="I12" s="384"/>
      <c r="J12" s="385"/>
      <c r="K12" s="383"/>
      <c r="L12" s="384"/>
      <c r="M12" s="384"/>
      <c r="N12" s="385"/>
      <c r="O12" s="165">
        <f>+'PRESUPUESTO GENERAL'!F13</f>
        <v>841786</v>
      </c>
    </row>
    <row r="13" spans="1:15" ht="42.75" customHeight="1">
      <c r="A13" s="163">
        <f>+'PRESUPUESTO GENERAL'!A14</f>
        <v>1.3</v>
      </c>
      <c r="B13" s="164" t="str">
        <f>+'PRESUPUESTO GENERAL'!B14</f>
        <v>Demolición placas macizas graderia  (Inc. Ret de Escomb)</v>
      </c>
      <c r="C13" s="393">
        <f>O13/2</f>
        <v>223010</v>
      </c>
      <c r="D13" s="394">
        <f>C13</f>
        <v>223010</v>
      </c>
      <c r="E13" s="384"/>
      <c r="F13" s="385"/>
      <c r="G13" s="383"/>
      <c r="H13" s="384"/>
      <c r="I13" s="384"/>
      <c r="J13" s="385"/>
      <c r="K13" s="383"/>
      <c r="L13" s="384"/>
      <c r="M13" s="384"/>
      <c r="N13" s="385"/>
      <c r="O13" s="165">
        <f>+'PRESUPUESTO GENERAL'!F14</f>
        <v>446020</v>
      </c>
    </row>
    <row r="14" spans="1:15" ht="48.75" customHeight="1">
      <c r="A14" s="166">
        <f>+'PRESUPUESTO GENERAL'!A17</f>
        <v>2.1</v>
      </c>
      <c r="B14" s="167" t="str">
        <f>+'PRESUPUESTO GENERAL'!B17</f>
        <v>Excav. Manual ( Mat. Com y cong. Inc. Ret. De escombros )</v>
      </c>
      <c r="C14" s="386"/>
      <c r="D14" s="393">
        <f>O14/2</f>
        <v>835795.5</v>
      </c>
      <c r="E14" s="394">
        <f>D14</f>
        <v>835795.5</v>
      </c>
      <c r="F14" s="387"/>
      <c r="G14" s="386"/>
      <c r="H14" s="388"/>
      <c r="I14" s="388"/>
      <c r="J14" s="387"/>
      <c r="K14" s="386"/>
      <c r="L14" s="388"/>
      <c r="M14" s="388"/>
      <c r="N14" s="387"/>
      <c r="O14" s="165">
        <f>+'PRESUPUESTO GENERAL'!F17</f>
        <v>1671591</v>
      </c>
    </row>
    <row r="15" spans="1:15" ht="61.5" customHeight="1">
      <c r="A15" s="163">
        <f>+'PRESUPUESTO GENERAL'!A18</f>
        <v>2.2000000000000002</v>
      </c>
      <c r="B15" s="164" t="str">
        <f>+'PRESUPUESTO GENERAL'!B18</f>
        <v>Relleno manual con material selec. de excav ( Inc. Compactacion equipo rana )</v>
      </c>
      <c r="C15" s="383"/>
      <c r="D15" s="384"/>
      <c r="E15" s="393">
        <f>O15/2</f>
        <v>135979</v>
      </c>
      <c r="F15" s="394">
        <f>E15</f>
        <v>135979</v>
      </c>
      <c r="G15" s="383"/>
      <c r="H15" s="384"/>
      <c r="I15" s="384"/>
      <c r="J15" s="385"/>
      <c r="K15" s="383"/>
      <c r="L15" s="384"/>
      <c r="M15" s="384"/>
      <c r="N15" s="385"/>
      <c r="O15" s="165">
        <f>+'PRESUPUESTO GENERAL'!F18</f>
        <v>271958</v>
      </c>
    </row>
    <row r="16" spans="1:15" ht="61.5" customHeight="1">
      <c r="A16" s="163">
        <f>+'PRESUPUESTO GENERAL'!A21</f>
        <v>3.1</v>
      </c>
      <c r="B16" s="164" t="str">
        <f>+'PRESUPUESTO GENERAL'!B21</f>
        <v>Zapatas aisladas de 1,00x1,00x0,3 ref 1/2 c/0,15 mts incluye solado</v>
      </c>
      <c r="C16" s="383"/>
      <c r="D16" s="384"/>
      <c r="E16" s="393">
        <f>O16/2</f>
        <v>2068345</v>
      </c>
      <c r="F16" s="394">
        <f>E16</f>
        <v>2068345</v>
      </c>
      <c r="G16" s="383"/>
      <c r="H16" s="384"/>
      <c r="I16" s="384"/>
      <c r="J16" s="385"/>
      <c r="K16" s="383"/>
      <c r="L16" s="384"/>
      <c r="M16" s="384"/>
      <c r="N16" s="385"/>
      <c r="O16" s="165">
        <f>+'PRESUPUESTO GENERAL'!F21</f>
        <v>4136690</v>
      </c>
    </row>
    <row r="17" spans="1:15" ht="61.5" customHeight="1">
      <c r="A17" s="163">
        <f>+'PRESUPUESTO GENERAL'!A22</f>
        <v>3.2</v>
      </c>
      <c r="B17" s="164" t="str">
        <f>+'PRESUPUESTO GENERAL'!B22</f>
        <v>Viga riostra cto 3000 P.S.I. 0,25*0,25 ref 4 No 4, E No 3C/0,15</v>
      </c>
      <c r="C17" s="383"/>
      <c r="D17" s="384"/>
      <c r="E17" s="393">
        <f>O17/2</f>
        <v>2548541</v>
      </c>
      <c r="F17" s="394">
        <f>E17</f>
        <v>2548541</v>
      </c>
      <c r="G17" s="383"/>
      <c r="H17" s="384"/>
      <c r="I17" s="384"/>
      <c r="J17" s="385"/>
      <c r="K17" s="383"/>
      <c r="L17" s="384"/>
      <c r="M17" s="384"/>
      <c r="N17" s="385"/>
      <c r="O17" s="165">
        <f>+'PRESUPUESTO GENERAL'!F22</f>
        <v>5097082</v>
      </c>
    </row>
    <row r="18" spans="1:15" ht="61.5" customHeight="1">
      <c r="A18" s="163">
        <f>+'PRESUPUESTO GENERAL'!A23</f>
        <v>3.3</v>
      </c>
      <c r="B18" s="164" t="str">
        <f>+'PRESUPUESTO GENERAL'!B23</f>
        <v>Viga de amarre cto 3000 P.S.I. 0,25*0,25 ref 4 No 4 E No. 3 C/0,15</v>
      </c>
      <c r="C18" s="383"/>
      <c r="D18" s="384"/>
      <c r="E18" s="383"/>
      <c r="F18" s="394">
        <f>O18/2</f>
        <v>2644263</v>
      </c>
      <c r="G18" s="393">
        <f>+F18</f>
        <v>2644263</v>
      </c>
      <c r="H18" s="384"/>
      <c r="I18" s="384"/>
      <c r="J18" s="385"/>
      <c r="K18" s="383"/>
      <c r="L18" s="384"/>
      <c r="M18" s="384"/>
      <c r="N18" s="385"/>
      <c r="O18" s="165">
        <f>+'PRESUPUESTO GENERAL'!F23</f>
        <v>5288526</v>
      </c>
    </row>
    <row r="19" spans="1:15" ht="61.5" customHeight="1">
      <c r="A19" s="163">
        <f>+'PRESUPUESTO GENERAL'!A24</f>
        <v>3.4</v>
      </c>
      <c r="B19" s="164" t="str">
        <f>+'PRESUPUESTO GENERAL'!B24</f>
        <v>Columnas cto 3000 P.S.I. 0,25*0,25 ref 4 No 4, E No 3C/0,15</v>
      </c>
      <c r="C19" s="383"/>
      <c r="D19" s="384"/>
      <c r="E19" s="383"/>
      <c r="F19" s="394">
        <f>O19/2</f>
        <v>2636957</v>
      </c>
      <c r="G19" s="393">
        <f>+F19</f>
        <v>2636957</v>
      </c>
      <c r="H19" s="384"/>
      <c r="I19" s="384"/>
      <c r="J19" s="385"/>
      <c r="K19" s="383"/>
      <c r="L19" s="384"/>
      <c r="M19" s="384"/>
      <c r="N19" s="385"/>
      <c r="O19" s="165">
        <f>+'PRESUPUESTO GENERAL'!F24</f>
        <v>5273914</v>
      </c>
    </row>
    <row r="20" spans="1:15" ht="61.5" customHeight="1">
      <c r="A20" s="163">
        <f>+'PRESUPUESTO GENERAL'!A25</f>
        <v>3.5</v>
      </c>
      <c r="B20" s="164" t="str">
        <f>+'PRESUPUESTO GENERAL'!B25</f>
        <v xml:space="preserve">viga cinta en concreto de 0,1 x 0,15 </v>
      </c>
      <c r="C20" s="383"/>
      <c r="D20" s="384"/>
      <c r="E20" s="383"/>
      <c r="F20" s="394">
        <f>O20/2</f>
        <v>1411459</v>
      </c>
      <c r="G20" s="393">
        <f>+F20</f>
        <v>1411459</v>
      </c>
      <c r="H20" s="384"/>
      <c r="I20" s="384"/>
      <c r="J20" s="385"/>
      <c r="K20" s="383"/>
      <c r="L20" s="384"/>
      <c r="M20" s="384"/>
      <c r="N20" s="385"/>
      <c r="O20" s="165">
        <f>+'PRESUPUESTO GENERAL'!F25</f>
        <v>2822918</v>
      </c>
    </row>
    <row r="21" spans="1:15" ht="61.5" customHeight="1">
      <c r="A21" s="163">
        <f>+'PRESUPUESTO GENERAL'!A26</f>
        <v>3.6</v>
      </c>
      <c r="B21" s="164" t="str">
        <f>+'PRESUPUESTO GENERAL'!B26</f>
        <v xml:space="preserve">Bordillo de confinamiento de 0,1x0,25m en concreto f'c= 210 kgf/cm2, Pagado por ml </v>
      </c>
      <c r="C21" s="383"/>
      <c r="D21" s="384"/>
      <c r="E21" s="383"/>
      <c r="F21" s="394">
        <f>O21/2</f>
        <v>93581</v>
      </c>
      <c r="G21" s="393">
        <f>+F21</f>
        <v>93581</v>
      </c>
      <c r="H21" s="384"/>
      <c r="I21" s="384"/>
      <c r="J21" s="385"/>
      <c r="K21" s="383"/>
      <c r="L21" s="384"/>
      <c r="M21" s="384"/>
      <c r="N21" s="385"/>
      <c r="O21" s="165">
        <f>+'PRESUPUESTO GENERAL'!F26</f>
        <v>187162</v>
      </c>
    </row>
    <row r="22" spans="1:15" ht="61.5" customHeight="1">
      <c r="A22" s="163">
        <f>+'PRESUPUESTO GENERAL'!A27</f>
        <v>3.7</v>
      </c>
      <c r="B22" s="164" t="str">
        <f>+'PRESUPUESTO GENERAL'!B27</f>
        <v>Mesones en concreto f'c= 210fgf/cm2 E=0.10 m Ref. No. 3 c/0.20 m, pagado en m2</v>
      </c>
      <c r="C22" s="383"/>
      <c r="D22" s="384"/>
      <c r="E22" s="383"/>
      <c r="F22" s="384"/>
      <c r="G22" s="394">
        <f>O22/1</f>
        <v>1058034</v>
      </c>
      <c r="H22" s="384"/>
      <c r="I22" s="384"/>
      <c r="J22" s="385"/>
      <c r="K22" s="383"/>
      <c r="L22" s="384"/>
      <c r="M22" s="384"/>
      <c r="N22" s="385"/>
      <c r="O22" s="165">
        <f>+'PRESUPUESTO GENERAL'!F27</f>
        <v>1058034</v>
      </c>
    </row>
    <row r="23" spans="1:15" ht="43.5" customHeight="1">
      <c r="A23" s="169">
        <f>+'PRESUPUESTO GENERAL'!A30</f>
        <v>4.0999999999999996</v>
      </c>
      <c r="B23" s="170" t="str">
        <f>+'PRESUPUESTO GENERAL'!B30</f>
        <v xml:space="preserve">muro en ladrillo de arcilla No. 04 </v>
      </c>
      <c r="C23" s="389"/>
      <c r="D23" s="390"/>
      <c r="E23" s="390"/>
      <c r="F23" s="394">
        <f>O23/2</f>
        <v>4934691.5</v>
      </c>
      <c r="G23" s="393">
        <f>+F23</f>
        <v>4934691.5</v>
      </c>
      <c r="H23" s="390"/>
      <c r="I23" s="390"/>
      <c r="J23" s="391"/>
      <c r="K23" s="384"/>
      <c r="L23" s="390"/>
      <c r="M23" s="390"/>
      <c r="N23" s="391"/>
      <c r="O23" s="171">
        <f>+'PRESUPUESTO GENERAL'!F30</f>
        <v>9869383</v>
      </c>
    </row>
    <row r="24" spans="1:15" ht="57.75" customHeight="1">
      <c r="A24" s="169">
        <f>+'PRESUPUESTO GENERAL'!A31</f>
        <v>4.2</v>
      </c>
      <c r="B24" s="170" t="str">
        <f>+'PRESUPUESTO GENERAL'!B31</f>
        <v>Pañete  sobre muros 1:4 incluye filos y dilataciones</v>
      </c>
      <c r="C24" s="389"/>
      <c r="D24" s="390"/>
      <c r="E24" s="390"/>
      <c r="F24" s="384"/>
      <c r="G24" s="394">
        <f>O24/2</f>
        <v>3309884</v>
      </c>
      <c r="H24" s="395">
        <f>+G24</f>
        <v>3309884</v>
      </c>
      <c r="I24" s="390"/>
      <c r="J24" s="391"/>
      <c r="K24" s="384"/>
      <c r="L24" s="390"/>
      <c r="M24" s="390"/>
      <c r="N24" s="391"/>
      <c r="O24" s="171">
        <f>+'PRESUPUESTO GENERAL'!F31</f>
        <v>6619768</v>
      </c>
    </row>
    <row r="25" spans="1:15" ht="33" customHeight="1">
      <c r="A25" s="169">
        <f>+'PRESUPUESTO GENERAL'!A34</f>
        <v>5.0999999999999996</v>
      </c>
      <c r="B25" s="170" t="str">
        <f>+'PRESUPUESTO GENERAL'!B34</f>
        <v>Estuco plastico interior y exterior</v>
      </c>
      <c r="C25" s="389"/>
      <c r="D25" s="390"/>
      <c r="E25" s="390"/>
      <c r="F25" s="384"/>
      <c r="G25" s="394">
        <f t="shared" ref="G25:G26" si="0">O25/2</f>
        <v>876592.5</v>
      </c>
      <c r="H25" s="395">
        <f t="shared" ref="G25:I31" si="1">+G25</f>
        <v>876592.5</v>
      </c>
      <c r="I25" s="390"/>
      <c r="J25" s="391"/>
      <c r="K25" s="384"/>
      <c r="L25" s="390"/>
      <c r="M25" s="390"/>
      <c r="N25" s="391"/>
      <c r="O25" s="171">
        <f>+'PRESUPUESTO GENERAL'!F34</f>
        <v>1753185</v>
      </c>
    </row>
    <row r="26" spans="1:15" ht="33" customHeight="1">
      <c r="A26" s="169">
        <f>+'PRESUPUESTO GENERAL'!A35</f>
        <v>5.2</v>
      </c>
      <c r="B26" s="170" t="str">
        <f>+'PRESUPUESTO GENERAL'!B35</f>
        <v>Pintura en vinilo tipo 1</v>
      </c>
      <c r="C26" s="389"/>
      <c r="D26" s="390"/>
      <c r="E26" s="390"/>
      <c r="F26" s="384"/>
      <c r="G26" s="394">
        <f t="shared" si="0"/>
        <v>1136520.5</v>
      </c>
      <c r="H26" s="395">
        <f t="shared" si="1"/>
        <v>1136520.5</v>
      </c>
      <c r="I26" s="390"/>
      <c r="J26" s="391"/>
      <c r="K26" s="384"/>
      <c r="L26" s="390"/>
      <c r="M26" s="390"/>
      <c r="N26" s="391"/>
      <c r="O26" s="171">
        <f>+'PRESUPUESTO GENERAL'!F35</f>
        <v>2273041</v>
      </c>
    </row>
    <row r="27" spans="1:15" ht="33" customHeight="1">
      <c r="A27" s="169">
        <f>+'PRESUPUESTO GENERAL'!A38</f>
        <v>6.1</v>
      </c>
      <c r="B27" s="170" t="str">
        <f>+'PRESUPUESTO GENERAL'!B38</f>
        <v>Piso en concreto E=0,10M (Incl Juntas dilat. Y Malla Elect.), pagado en m2</v>
      </c>
      <c r="C27" s="389"/>
      <c r="D27" s="390"/>
      <c r="E27" s="390"/>
      <c r="F27" s="394">
        <f>O27/2</f>
        <v>2052372.5</v>
      </c>
      <c r="G27" s="395">
        <f t="shared" si="1"/>
        <v>2052372.5</v>
      </c>
      <c r="H27" s="395"/>
      <c r="I27" s="390"/>
      <c r="J27" s="391"/>
      <c r="K27" s="384"/>
      <c r="L27" s="390"/>
      <c r="M27" s="390"/>
      <c r="N27" s="391"/>
      <c r="O27" s="171">
        <f>+'PRESUPUESTO GENERAL'!F38</f>
        <v>4104745</v>
      </c>
    </row>
    <row r="28" spans="1:15" ht="33" customHeight="1">
      <c r="A28" s="169">
        <f>+'PRESUPUESTO GENERAL'!A39</f>
        <v>6.2</v>
      </c>
      <c r="B28" s="170" t="str">
        <f>+'PRESUPUESTO GENERAL'!B39</f>
        <v>Mortero de nivelación E=0,05 m</v>
      </c>
      <c r="C28" s="389"/>
      <c r="D28" s="390"/>
      <c r="E28" s="390"/>
      <c r="F28" s="384"/>
      <c r="G28" s="394">
        <f>O28/2</f>
        <v>960186.5</v>
      </c>
      <c r="H28" s="395">
        <f t="shared" si="1"/>
        <v>960186.5</v>
      </c>
      <c r="I28" s="390"/>
      <c r="J28" s="391"/>
      <c r="K28" s="384"/>
      <c r="L28" s="390"/>
      <c r="M28" s="390"/>
      <c r="N28" s="391"/>
      <c r="O28" s="171">
        <f>+'PRESUPUESTO GENERAL'!F39</f>
        <v>1920373</v>
      </c>
    </row>
    <row r="29" spans="1:15" ht="47.25" customHeight="1">
      <c r="A29" s="169">
        <f>+'PRESUPUESTO GENERAL'!A40</f>
        <v>6.3</v>
      </c>
      <c r="B29" s="170" t="str">
        <f>+'PRESUPUESTO GENERAL'!B40</f>
        <v>Suministro e instalación de cerámica para pisos</v>
      </c>
      <c r="C29" s="389"/>
      <c r="D29" s="390"/>
      <c r="E29" s="390"/>
      <c r="F29" s="384"/>
      <c r="G29" s="394">
        <f>O29/2</f>
        <v>2531608</v>
      </c>
      <c r="H29" s="395">
        <f t="shared" si="1"/>
        <v>2531608</v>
      </c>
      <c r="I29" s="390"/>
      <c r="J29" s="391"/>
      <c r="K29" s="384"/>
      <c r="L29" s="390"/>
      <c r="M29" s="390"/>
      <c r="N29" s="391"/>
      <c r="O29" s="171">
        <f>+'PRESUPUESTO GENERAL'!F40</f>
        <v>5063216</v>
      </c>
    </row>
    <row r="30" spans="1:15" ht="75.75" customHeight="1">
      <c r="A30" s="169">
        <f>+'PRESUPUESTO GENERAL'!A41</f>
        <v>6.4</v>
      </c>
      <c r="B30" s="170" t="str">
        <f>+'PRESUPUESTO GENERAL'!B41</f>
        <v>Enchape cerámico para muros h=2,00 m</v>
      </c>
      <c r="C30" s="389"/>
      <c r="D30" s="390"/>
      <c r="E30" s="390"/>
      <c r="F30" s="384"/>
      <c r="G30" s="394">
        <f>O30/2</f>
        <v>6887106</v>
      </c>
      <c r="H30" s="395">
        <f t="shared" si="1"/>
        <v>6887106</v>
      </c>
      <c r="I30" s="390"/>
      <c r="J30" s="391"/>
      <c r="K30" s="384"/>
      <c r="L30" s="390"/>
      <c r="M30" s="390"/>
      <c r="N30" s="391"/>
      <c r="O30" s="171">
        <f>+'PRESUPUESTO GENERAL'!F41</f>
        <v>13774212</v>
      </c>
    </row>
    <row r="31" spans="1:15" ht="52.5" customHeight="1">
      <c r="A31" s="169">
        <f>+'PRESUPUESTO GENERAL'!A42</f>
        <v>6.5</v>
      </c>
      <c r="B31" s="170" t="str">
        <f>+'PRESUPUESTO GENERAL'!B42</f>
        <v>Enchape para mesones de lavaplatos (Incluye listelo decorativo)</v>
      </c>
      <c r="C31" s="389"/>
      <c r="D31" s="390"/>
      <c r="E31" s="390"/>
      <c r="F31" s="384"/>
      <c r="G31" s="383"/>
      <c r="H31" s="394">
        <f>O31/2</f>
        <v>378383</v>
      </c>
      <c r="I31" s="395">
        <f t="shared" si="1"/>
        <v>378383</v>
      </c>
      <c r="J31" s="391"/>
      <c r="K31" s="384"/>
      <c r="L31" s="390"/>
      <c r="M31" s="390"/>
      <c r="N31" s="391"/>
      <c r="O31" s="171">
        <f>+'PRESUPUESTO GENERAL'!F42</f>
        <v>756766</v>
      </c>
    </row>
    <row r="32" spans="1:15" ht="33" customHeight="1">
      <c r="A32" s="169">
        <f>+'PRESUPUESTO GENERAL'!A43</f>
        <v>6.6</v>
      </c>
      <c r="B32" s="170" t="str">
        <f>+'PRESUPUESTO GENERAL'!B43</f>
        <v>Anden en concreto escobeado</v>
      </c>
      <c r="C32" s="389"/>
      <c r="D32" s="390"/>
      <c r="E32" s="390"/>
      <c r="F32" s="384"/>
      <c r="G32" s="383"/>
      <c r="H32" s="394">
        <f>O32/3</f>
        <v>176438</v>
      </c>
      <c r="I32" s="395">
        <f t="shared" ref="I32:J34" si="2">+H32</f>
        <v>176438</v>
      </c>
      <c r="J32" s="396">
        <f t="shared" si="2"/>
        <v>176438</v>
      </c>
      <c r="K32" s="384"/>
      <c r="L32" s="390"/>
      <c r="M32" s="390"/>
      <c r="N32" s="391"/>
      <c r="O32" s="171">
        <f>+'PRESUPUESTO GENERAL'!F43</f>
        <v>529314</v>
      </c>
    </row>
    <row r="33" spans="1:15" ht="51" customHeight="1">
      <c r="A33" s="169">
        <f>+'PRESUPUESTO GENERAL'!A44</f>
        <v>6.7</v>
      </c>
      <c r="B33" s="170" t="str">
        <f>+'PRESUPUESTO GENERAL'!B44</f>
        <v>Rampa en concreto escobeada; E=0,10 (Incluye  malla electrosoldada)</v>
      </c>
      <c r="C33" s="389"/>
      <c r="D33" s="390"/>
      <c r="E33" s="390"/>
      <c r="F33" s="384"/>
      <c r="G33" s="383"/>
      <c r="H33" s="394">
        <f>O33/3</f>
        <v>439793.33333333331</v>
      </c>
      <c r="I33" s="395">
        <f t="shared" si="2"/>
        <v>439793.33333333331</v>
      </c>
      <c r="J33" s="396">
        <f t="shared" si="2"/>
        <v>439793.33333333331</v>
      </c>
      <c r="K33" s="384"/>
      <c r="L33" s="390"/>
      <c r="M33" s="390"/>
      <c r="N33" s="391"/>
      <c r="O33" s="171">
        <f>+'PRESUPUESTO GENERAL'!F44</f>
        <v>1319380</v>
      </c>
    </row>
    <row r="34" spans="1:15" ht="33" customHeight="1">
      <c r="A34" s="169">
        <f>+'PRESUPUESTO GENERAL'!A47</f>
        <v>7.1</v>
      </c>
      <c r="B34" s="170" t="str">
        <f>+'PRESUPUESTO GENERAL'!B47</f>
        <v>Cubierta en Teja arquitectonica master 1000 Cal. 28</v>
      </c>
      <c r="C34" s="389"/>
      <c r="D34" s="390"/>
      <c r="E34" s="390"/>
      <c r="F34" s="384"/>
      <c r="G34" s="383"/>
      <c r="H34" s="394">
        <f>O34/3</f>
        <v>1479796.6666666667</v>
      </c>
      <c r="I34" s="395">
        <f t="shared" si="2"/>
        <v>1479796.6666666667</v>
      </c>
      <c r="J34" s="396">
        <f t="shared" si="2"/>
        <v>1479796.6666666667</v>
      </c>
      <c r="K34" s="384"/>
      <c r="L34" s="390"/>
      <c r="M34" s="390"/>
      <c r="N34" s="391"/>
      <c r="O34" s="171">
        <f>+'PRESUPUESTO GENERAL'!F47</f>
        <v>4439390</v>
      </c>
    </row>
    <row r="35" spans="1:15" ht="33" customHeight="1">
      <c r="A35" s="169">
        <f>+'PRESUPUESTO GENERAL'!A48</f>
        <v>7.2</v>
      </c>
      <c r="B35" s="170" t="str">
        <f>+'PRESUPUESTO GENERAL'!B48</f>
        <v>tubo rectangular de 10 x 4 con anticorrosivo y pintura</v>
      </c>
      <c r="C35" s="389"/>
      <c r="D35" s="390"/>
      <c r="E35" s="390"/>
      <c r="F35" s="384"/>
      <c r="G35" s="383"/>
      <c r="H35" s="390"/>
      <c r="I35" s="394">
        <f>O35/2</f>
        <v>2244699.5</v>
      </c>
      <c r="J35" s="396">
        <f>+I35</f>
        <v>2244699.5</v>
      </c>
      <c r="K35" s="384"/>
      <c r="L35" s="390"/>
      <c r="M35" s="390"/>
      <c r="N35" s="391"/>
      <c r="O35" s="171">
        <f>+'PRESUPUESTO GENERAL'!F48</f>
        <v>4489399</v>
      </c>
    </row>
    <row r="36" spans="1:15" ht="33" customHeight="1">
      <c r="A36" s="169">
        <f>+'PRESUPUESTO GENERAL'!A49</f>
        <v>7.3</v>
      </c>
      <c r="B36" s="170" t="str">
        <f>+'PRESUPUESTO GENERAL'!B49</f>
        <v>Canal en lámina Galvanizada Cal. 20</v>
      </c>
      <c r="C36" s="389"/>
      <c r="D36" s="390"/>
      <c r="E36" s="390"/>
      <c r="F36" s="384"/>
      <c r="G36" s="383"/>
      <c r="H36" s="390"/>
      <c r="I36" s="390"/>
      <c r="J36" s="394">
        <f t="shared" ref="J36:J42" si="3">O36/1</f>
        <v>703752</v>
      </c>
      <c r="K36" s="384"/>
      <c r="L36" s="390"/>
      <c r="M36" s="390"/>
      <c r="N36" s="391"/>
      <c r="O36" s="171">
        <f>+'PRESUPUESTO GENERAL'!F49</f>
        <v>703752</v>
      </c>
    </row>
    <row r="37" spans="1:15" ht="33" customHeight="1">
      <c r="A37" s="169">
        <f>+'PRESUPUESTO GENERAL'!A50</f>
        <v>7.4</v>
      </c>
      <c r="B37" s="170" t="str">
        <f>+'PRESUPUESTO GENERAL'!B50</f>
        <v>Bajante de aguas lluvias 4" PVC A.LL</v>
      </c>
      <c r="C37" s="389"/>
      <c r="D37" s="390"/>
      <c r="E37" s="390"/>
      <c r="F37" s="384"/>
      <c r="G37" s="383"/>
      <c r="H37" s="390"/>
      <c r="I37" s="390"/>
      <c r="J37" s="394">
        <f t="shared" si="3"/>
        <v>338917</v>
      </c>
      <c r="K37" s="384"/>
      <c r="L37" s="390"/>
      <c r="M37" s="390"/>
      <c r="N37" s="391"/>
      <c r="O37" s="171">
        <f>+'PRESUPUESTO GENERAL'!F50</f>
        <v>338917</v>
      </c>
    </row>
    <row r="38" spans="1:15" ht="33" customHeight="1">
      <c r="A38" s="169">
        <f>+'PRESUPUESTO GENERAL'!A53</f>
        <v>8.1</v>
      </c>
      <c r="B38" s="170" t="str">
        <f>+'PRESUPUESTO GENERAL'!B53</f>
        <v xml:space="preserve">Puerta en lámina galvanizada calibre 20, con marco metálico chapa, anticorrosivo,  pintura </v>
      </c>
      <c r="C38" s="389"/>
      <c r="D38" s="390"/>
      <c r="E38" s="390"/>
      <c r="F38" s="384"/>
      <c r="G38" s="383"/>
      <c r="H38" s="390"/>
      <c r="I38" s="390"/>
      <c r="J38" s="394">
        <f t="shared" si="3"/>
        <v>6101605</v>
      </c>
      <c r="K38" s="384"/>
      <c r="L38" s="390"/>
      <c r="M38" s="390"/>
      <c r="N38" s="391"/>
      <c r="O38" s="171">
        <f>+'PRESUPUESTO GENERAL'!F53</f>
        <v>6101605</v>
      </c>
    </row>
    <row r="39" spans="1:15" ht="33" customHeight="1">
      <c r="A39" s="169">
        <f>+'PRESUPUESTO GENERAL'!A54</f>
        <v>8.1999999999999993</v>
      </c>
      <c r="B39" s="170" t="str">
        <f>+'PRESUPUESTO GENERAL'!B54</f>
        <v xml:space="preserve">Persiana metalica en lamina galvanizada con anticorrosivo y pintura </v>
      </c>
      <c r="C39" s="389"/>
      <c r="D39" s="390"/>
      <c r="E39" s="390"/>
      <c r="F39" s="384"/>
      <c r="G39" s="383"/>
      <c r="H39" s="390"/>
      <c r="I39" s="390"/>
      <c r="J39" s="394">
        <f t="shared" si="3"/>
        <v>1287865</v>
      </c>
      <c r="K39" s="384"/>
      <c r="L39" s="390"/>
      <c r="M39" s="390"/>
      <c r="N39" s="391"/>
      <c r="O39" s="171">
        <f>+'PRESUPUESTO GENERAL'!F54</f>
        <v>1287865</v>
      </c>
    </row>
    <row r="40" spans="1:15" ht="33" customHeight="1">
      <c r="A40" s="169">
        <f>+'PRESUPUESTO GENERAL'!A55</f>
        <v>8.3000000000000007</v>
      </c>
      <c r="B40" s="170" t="str">
        <f>+'PRESUPUESTO GENERAL'!B55</f>
        <v xml:space="preserve">Luceta metalica en lamina galvanizada con anticorrosivo y pintura </v>
      </c>
      <c r="C40" s="389"/>
      <c r="D40" s="390"/>
      <c r="E40" s="390"/>
      <c r="F40" s="384"/>
      <c r="G40" s="383"/>
      <c r="H40" s="390"/>
      <c r="I40" s="390"/>
      <c r="J40" s="394">
        <f t="shared" si="3"/>
        <v>642643</v>
      </c>
      <c r="K40" s="384"/>
      <c r="L40" s="390"/>
      <c r="M40" s="390"/>
      <c r="N40" s="391"/>
      <c r="O40" s="171">
        <f>+'PRESUPUESTO GENERAL'!F55</f>
        <v>642643</v>
      </c>
    </row>
    <row r="41" spans="1:15" ht="33" customHeight="1">
      <c r="A41" s="169">
        <f>+'PRESUPUESTO GENERAL'!A56</f>
        <v>8.4</v>
      </c>
      <c r="B41" s="170" t="str">
        <f>+'PRESUPUESTO GENERAL'!B56</f>
        <v>Suministro e instalacion de divisiones para orinales en acero inoxidable satinado</v>
      </c>
      <c r="C41" s="389"/>
      <c r="D41" s="390"/>
      <c r="E41" s="390"/>
      <c r="F41" s="384"/>
      <c r="G41" s="383"/>
      <c r="H41" s="390"/>
      <c r="I41" s="390"/>
      <c r="J41" s="394">
        <f t="shared" si="3"/>
        <v>1152000</v>
      </c>
      <c r="K41" s="384"/>
      <c r="L41" s="390"/>
      <c r="M41" s="390"/>
      <c r="N41" s="391"/>
      <c r="O41" s="171">
        <f>+'PRESUPUESTO GENERAL'!F56</f>
        <v>1152000</v>
      </c>
    </row>
    <row r="42" spans="1:15" ht="33" customHeight="1">
      <c r="A42" s="169">
        <f>+'PRESUPUESTO GENERAL'!A57</f>
        <v>8.5</v>
      </c>
      <c r="B42" s="170" t="str">
        <f>+'PRESUPUESTO GENERAL'!B57</f>
        <v>Baranda exterior en tuberia metalica, pagada en ml</v>
      </c>
      <c r="C42" s="389"/>
      <c r="D42" s="390"/>
      <c r="E42" s="390"/>
      <c r="F42" s="384"/>
      <c r="G42" s="383"/>
      <c r="H42" s="390"/>
      <c r="I42" s="390"/>
      <c r="J42" s="394">
        <f t="shared" si="3"/>
        <v>5995904</v>
      </c>
      <c r="K42" s="384"/>
      <c r="L42" s="390"/>
      <c r="M42" s="390"/>
      <c r="N42" s="391"/>
      <c r="O42" s="171">
        <f>+'PRESUPUESTO GENERAL'!F57</f>
        <v>5995904</v>
      </c>
    </row>
    <row r="43" spans="1:15" ht="33" customHeight="1">
      <c r="A43" s="169">
        <f>+'PRESUPUESTO GENERAL'!A60</f>
        <v>9.1</v>
      </c>
      <c r="B43" s="170" t="str">
        <f>+'PRESUPUESTO GENERAL'!B60</f>
        <v xml:space="preserve">Red de tubería PVCP de 1/2" </v>
      </c>
      <c r="C43" s="389"/>
      <c r="D43" s="390"/>
      <c r="E43" s="390"/>
      <c r="F43" s="394">
        <f t="shared" ref="F43:F51" si="4">O43/1</f>
        <v>606970</v>
      </c>
      <c r="G43" s="383"/>
      <c r="H43" s="390"/>
      <c r="I43" s="390"/>
      <c r="J43" s="391"/>
      <c r="K43" s="384"/>
      <c r="L43" s="390"/>
      <c r="M43" s="390"/>
      <c r="N43" s="391"/>
      <c r="O43" s="171">
        <f>+'PRESUPUESTO GENERAL'!F60</f>
        <v>606970</v>
      </c>
    </row>
    <row r="44" spans="1:15" ht="33" customHeight="1">
      <c r="A44" s="169">
        <f>+'PRESUPUESTO GENERAL'!A61</f>
        <v>9.1999999999999993</v>
      </c>
      <c r="B44" s="170" t="str">
        <f>+'PRESUPUESTO GENERAL'!B61</f>
        <v>Puntos hidráulicos de 1/2"</v>
      </c>
      <c r="C44" s="389"/>
      <c r="D44" s="390"/>
      <c r="E44" s="390"/>
      <c r="F44" s="394">
        <f t="shared" si="4"/>
        <v>763625</v>
      </c>
      <c r="G44" s="383"/>
      <c r="H44" s="390"/>
      <c r="I44" s="390"/>
      <c r="J44" s="391"/>
      <c r="K44" s="384"/>
      <c r="L44" s="390"/>
      <c r="M44" s="390"/>
      <c r="N44" s="391"/>
      <c r="O44" s="171">
        <f>+'PRESUPUESTO GENERAL'!F61</f>
        <v>763625</v>
      </c>
    </row>
    <row r="45" spans="1:15" ht="33" customHeight="1">
      <c r="A45" s="169">
        <f>+'PRESUPUESTO GENERAL'!A62</f>
        <v>9.3000000000000007</v>
      </c>
      <c r="B45" s="170" t="str">
        <f>+'PRESUPUESTO GENERAL'!B62</f>
        <v>Registro de bola de 1/2"</v>
      </c>
      <c r="C45" s="389"/>
      <c r="D45" s="390"/>
      <c r="E45" s="390"/>
      <c r="F45" s="394">
        <f t="shared" si="4"/>
        <v>127066</v>
      </c>
      <c r="G45" s="383"/>
      <c r="H45" s="390"/>
      <c r="I45" s="390"/>
      <c r="J45" s="391"/>
      <c r="K45" s="384"/>
      <c r="L45" s="390"/>
      <c r="M45" s="390"/>
      <c r="N45" s="391"/>
      <c r="O45" s="171">
        <f>+'PRESUPUESTO GENERAL'!F62</f>
        <v>127066</v>
      </c>
    </row>
    <row r="46" spans="1:15" ht="33" customHeight="1">
      <c r="A46" s="169">
        <f>+'PRESUPUESTO GENERAL'!A63</f>
        <v>9.4</v>
      </c>
      <c r="B46" s="170" t="str">
        <f>+'PRESUPUESTO GENERAL'!B63</f>
        <v>Llave terminal de 1/2"</v>
      </c>
      <c r="C46" s="389"/>
      <c r="D46" s="390"/>
      <c r="E46" s="390"/>
      <c r="F46" s="394">
        <f t="shared" si="4"/>
        <v>37873</v>
      </c>
      <c r="G46" s="383"/>
      <c r="H46" s="390"/>
      <c r="I46" s="390"/>
      <c r="J46" s="391"/>
      <c r="K46" s="384"/>
      <c r="L46" s="390"/>
      <c r="M46" s="390"/>
      <c r="N46" s="391"/>
      <c r="O46" s="171">
        <f>+'PRESUPUESTO GENERAL'!F63</f>
        <v>37873</v>
      </c>
    </row>
    <row r="47" spans="1:15" ht="33" customHeight="1">
      <c r="A47" s="169">
        <f>+'PRESUPUESTO GENERAL'!A66</f>
        <v>10.1</v>
      </c>
      <c r="B47" s="170" t="str">
        <f>+'PRESUPUESTO GENERAL'!B66</f>
        <v>Red de PVCS 4"</v>
      </c>
      <c r="C47" s="389"/>
      <c r="D47" s="390"/>
      <c r="E47" s="390"/>
      <c r="F47" s="394">
        <f t="shared" si="4"/>
        <v>2284112</v>
      </c>
      <c r="G47" s="383"/>
      <c r="H47" s="390"/>
      <c r="I47" s="390"/>
      <c r="J47" s="391"/>
      <c r="K47" s="384"/>
      <c r="L47" s="390"/>
      <c r="M47" s="390"/>
      <c r="N47" s="391"/>
      <c r="O47" s="171">
        <f>+'PRESUPUESTO GENERAL'!F66</f>
        <v>2284112</v>
      </c>
    </row>
    <row r="48" spans="1:15" ht="33" customHeight="1">
      <c r="A48" s="169">
        <f>+'PRESUPUESTO GENERAL'!A67</f>
        <v>10.199999999999999</v>
      </c>
      <c r="B48" s="170" t="str">
        <f>+'PRESUPUESTO GENERAL'!B67</f>
        <v>Red de PVCS 2"</v>
      </c>
      <c r="C48" s="389"/>
      <c r="D48" s="390"/>
      <c r="E48" s="390"/>
      <c r="F48" s="394">
        <f t="shared" si="4"/>
        <v>387975</v>
      </c>
      <c r="G48" s="383"/>
      <c r="H48" s="390"/>
      <c r="I48" s="390"/>
      <c r="J48" s="391"/>
      <c r="K48" s="384"/>
      <c r="L48" s="390"/>
      <c r="M48" s="390"/>
      <c r="N48" s="391"/>
      <c r="O48" s="171">
        <f>+'PRESUPUESTO GENERAL'!F67</f>
        <v>387975</v>
      </c>
    </row>
    <row r="49" spans="1:15" ht="33" customHeight="1">
      <c r="A49" s="169">
        <f>+'PRESUPUESTO GENERAL'!A68</f>
        <v>10.3</v>
      </c>
      <c r="B49" s="170" t="str">
        <f>+'PRESUPUESTO GENERAL'!B68</f>
        <v>Punto de PVCS 2"</v>
      </c>
      <c r="C49" s="389"/>
      <c r="D49" s="390"/>
      <c r="E49" s="390"/>
      <c r="F49" s="394">
        <f t="shared" si="4"/>
        <v>410080</v>
      </c>
      <c r="G49" s="383"/>
      <c r="H49" s="390"/>
      <c r="I49" s="390"/>
      <c r="J49" s="391"/>
      <c r="K49" s="384"/>
      <c r="L49" s="390"/>
      <c r="M49" s="390"/>
      <c r="N49" s="391"/>
      <c r="O49" s="171">
        <f>+'PRESUPUESTO GENERAL'!F68</f>
        <v>410080</v>
      </c>
    </row>
    <row r="50" spans="1:15" ht="33" customHeight="1">
      <c r="A50" s="169">
        <f>+'PRESUPUESTO GENERAL'!A69</f>
        <v>10.4</v>
      </c>
      <c r="B50" s="170" t="str">
        <f>+'PRESUPUESTO GENERAL'!B69</f>
        <v>Punto de PVCS 4"</v>
      </c>
      <c r="C50" s="389"/>
      <c r="D50" s="390"/>
      <c r="E50" s="390"/>
      <c r="F50" s="394">
        <f t="shared" si="4"/>
        <v>989424</v>
      </c>
      <c r="G50" s="383"/>
      <c r="H50" s="390"/>
      <c r="I50" s="390"/>
      <c r="J50" s="391"/>
      <c r="K50" s="384"/>
      <c r="L50" s="390"/>
      <c r="M50" s="390"/>
      <c r="N50" s="391"/>
      <c r="O50" s="171">
        <f>+'PRESUPUESTO GENERAL'!F69</f>
        <v>989424</v>
      </c>
    </row>
    <row r="51" spans="1:15" ht="33" customHeight="1">
      <c r="A51" s="169">
        <f>+'PRESUPUESTO GENERAL'!A70</f>
        <v>10.5</v>
      </c>
      <c r="B51" s="170" t="str">
        <f>+'PRESUPUESTO GENERAL'!B70</f>
        <v>Cajas de inspección de 0,80x0,80x0,80</v>
      </c>
      <c r="C51" s="389"/>
      <c r="D51" s="390"/>
      <c r="E51" s="390"/>
      <c r="F51" s="394">
        <f t="shared" si="4"/>
        <v>2432508</v>
      </c>
      <c r="G51" s="383"/>
      <c r="H51" s="390"/>
      <c r="I51" s="390"/>
      <c r="J51" s="391"/>
      <c r="K51" s="384"/>
      <c r="L51" s="390"/>
      <c r="M51" s="390"/>
      <c r="N51" s="391"/>
      <c r="O51" s="171">
        <f>+'PRESUPUESTO GENERAL'!F70</f>
        <v>2432508</v>
      </c>
    </row>
    <row r="52" spans="1:15" ht="33" customHeight="1">
      <c r="A52" s="169">
        <f>+'PRESUPUESTO GENERAL'!A71</f>
        <v>10.6</v>
      </c>
      <c r="B52" s="170" t="str">
        <f>+'PRESUPUESTO GENERAL'!B71</f>
        <v>Sum. e inst. sanitario institucional con tanque</v>
      </c>
      <c r="C52" s="389"/>
      <c r="D52" s="390"/>
      <c r="E52" s="390"/>
      <c r="F52" s="390"/>
      <c r="G52" s="383"/>
      <c r="H52" s="390"/>
      <c r="I52" s="390"/>
      <c r="J52" s="391"/>
      <c r="K52" s="394">
        <f>O52/1</f>
        <v>4770336</v>
      </c>
      <c r="L52" s="390"/>
      <c r="M52" s="390"/>
      <c r="N52" s="391"/>
      <c r="O52" s="171">
        <f>+'PRESUPUESTO GENERAL'!F71</f>
        <v>4770336</v>
      </c>
    </row>
    <row r="53" spans="1:15" ht="33" customHeight="1">
      <c r="A53" s="169">
        <f>+'PRESUPUESTO GENERAL'!A72</f>
        <v>10.7</v>
      </c>
      <c r="B53" s="170" t="str">
        <f>+'PRESUPUESTO GENERAL'!B72</f>
        <v>Kit de movilidad reducida</v>
      </c>
      <c r="C53" s="389"/>
      <c r="D53" s="390"/>
      <c r="E53" s="390"/>
      <c r="F53" s="390"/>
      <c r="G53" s="383"/>
      <c r="H53" s="390"/>
      <c r="I53" s="390"/>
      <c r="J53" s="391"/>
      <c r="K53" s="394">
        <f>O53/1</f>
        <v>597463</v>
      </c>
      <c r="L53" s="390"/>
      <c r="M53" s="390"/>
      <c r="N53" s="391"/>
      <c r="O53" s="171">
        <f>+'PRESUPUESTO GENERAL'!F72</f>
        <v>597463</v>
      </c>
    </row>
    <row r="54" spans="1:15" ht="33" customHeight="1">
      <c r="A54" s="169">
        <f>+'PRESUPUESTO GENERAL'!A73</f>
        <v>10.8</v>
      </c>
      <c r="B54" s="170" t="str">
        <f>+'PRESUPUESTO GENERAL'!B73</f>
        <v>Lavamanos Ref: 07384-100 o similar, pagado en un</v>
      </c>
      <c r="C54" s="389"/>
      <c r="D54" s="390"/>
      <c r="E54" s="390"/>
      <c r="F54" s="390"/>
      <c r="G54" s="383"/>
      <c r="H54" s="390"/>
      <c r="I54" s="390"/>
      <c r="J54" s="391"/>
      <c r="K54" s="394">
        <f>O54/1</f>
        <v>2969989</v>
      </c>
      <c r="L54" s="390"/>
      <c r="M54" s="390"/>
      <c r="N54" s="391"/>
      <c r="O54" s="171">
        <f>+'PRESUPUESTO GENERAL'!F73</f>
        <v>2969989</v>
      </c>
    </row>
    <row r="55" spans="1:15" ht="33" customHeight="1">
      <c r="A55" s="169">
        <f>+'PRESUPUESTO GENERAL'!A74</f>
        <v>10.9</v>
      </c>
      <c r="B55" s="170" t="str">
        <f>+'PRESUPUESTO GENERAL'!B74</f>
        <v>Orinal  Ref: 8870  o similar, pagado en un</v>
      </c>
      <c r="C55" s="389"/>
      <c r="D55" s="390"/>
      <c r="E55" s="390"/>
      <c r="F55" s="384"/>
      <c r="G55" s="383"/>
      <c r="H55" s="390"/>
      <c r="I55" s="390"/>
      <c r="J55" s="391"/>
      <c r="K55" s="384"/>
      <c r="L55" s="394">
        <f>O55/1</f>
        <v>1156316</v>
      </c>
      <c r="M55" s="390"/>
      <c r="N55" s="391"/>
      <c r="O55" s="171">
        <f>+'PRESUPUESTO GENERAL'!F74</f>
        <v>1156316</v>
      </c>
    </row>
    <row r="56" spans="1:15" ht="33" customHeight="1">
      <c r="A56" s="169">
        <f>+'PRESUPUESTO GENERAL'!A77</f>
        <v>11.1</v>
      </c>
      <c r="B56" s="170" t="str">
        <f>+'PRESUPUESTO GENERAL'!B77</f>
        <v>Salida para toma monofásica doble con polo a tierra, en tubo conduit PVC de 1/2"</v>
      </c>
      <c r="C56" s="389"/>
      <c r="D56" s="390"/>
      <c r="E56" s="390"/>
      <c r="F56" s="384"/>
      <c r="G56" s="383"/>
      <c r="H56" s="390"/>
      <c r="I56" s="390"/>
      <c r="J56" s="391"/>
      <c r="K56" s="384"/>
      <c r="L56" s="394">
        <f t="shared" ref="L56:L61" si="5">O56/3</f>
        <v>135777</v>
      </c>
      <c r="M56" s="395">
        <f t="shared" ref="M56:N61" si="6">+L56</f>
        <v>135777</v>
      </c>
      <c r="N56" s="396">
        <f t="shared" si="6"/>
        <v>135777</v>
      </c>
      <c r="O56" s="171">
        <f>+'PRESUPUESTO GENERAL'!F77</f>
        <v>407331</v>
      </c>
    </row>
    <row r="57" spans="1:15" ht="33" customHeight="1">
      <c r="A57" s="169">
        <f>+'PRESUPUESTO GENERAL'!A78</f>
        <v>11.2</v>
      </c>
      <c r="B57" s="170" t="str">
        <f>+'PRESUPUESTO GENERAL'!B78</f>
        <v>Salida para Luminarias Incandecentes en Tubo Conduit de 1/2" con su respectivo interruptor y caja.</v>
      </c>
      <c r="C57" s="389"/>
      <c r="D57" s="390"/>
      <c r="E57" s="390"/>
      <c r="F57" s="384"/>
      <c r="G57" s="383"/>
      <c r="H57" s="390"/>
      <c r="I57" s="390"/>
      <c r="J57" s="391"/>
      <c r="K57" s="384"/>
      <c r="L57" s="394">
        <f t="shared" si="5"/>
        <v>391111</v>
      </c>
      <c r="M57" s="395">
        <f t="shared" si="6"/>
        <v>391111</v>
      </c>
      <c r="N57" s="396">
        <f t="shared" si="6"/>
        <v>391111</v>
      </c>
      <c r="O57" s="171">
        <f>+'PRESUPUESTO GENERAL'!F78</f>
        <v>1173333</v>
      </c>
    </row>
    <row r="58" spans="1:15" ht="33" customHeight="1">
      <c r="A58" s="169">
        <f>+'PRESUPUESTO GENERAL'!A79</f>
        <v>11.3</v>
      </c>
      <c r="B58" s="170" t="str">
        <f>+'PRESUPUESTO GENERAL'!B79</f>
        <v>Suministro e instalación de lámpara Led 25 w.</v>
      </c>
      <c r="C58" s="389"/>
      <c r="D58" s="390"/>
      <c r="E58" s="390"/>
      <c r="F58" s="384"/>
      <c r="G58" s="383"/>
      <c r="H58" s="390"/>
      <c r="I58" s="390"/>
      <c r="J58" s="391"/>
      <c r="K58" s="384"/>
      <c r="L58" s="394">
        <f t="shared" si="5"/>
        <v>195216</v>
      </c>
      <c r="M58" s="395">
        <f t="shared" si="6"/>
        <v>195216</v>
      </c>
      <c r="N58" s="396">
        <f t="shared" si="6"/>
        <v>195216</v>
      </c>
      <c r="O58" s="171">
        <f>+'PRESUPUESTO GENERAL'!F79</f>
        <v>585648</v>
      </c>
    </row>
    <row r="59" spans="1:15" ht="33" customHeight="1">
      <c r="A59" s="169">
        <f>+'PRESUPUESTO GENERAL'!A80</f>
        <v>11.4</v>
      </c>
      <c r="B59" s="170" t="str">
        <f>+'PRESUPUESTO GENERAL'!B80</f>
        <v>Acometida electrica Monofasica cable encauchetado No. 8</v>
      </c>
      <c r="C59" s="389"/>
      <c r="D59" s="390"/>
      <c r="E59" s="390"/>
      <c r="F59" s="384"/>
      <c r="G59" s="383"/>
      <c r="H59" s="390"/>
      <c r="I59" s="390"/>
      <c r="J59" s="391"/>
      <c r="K59" s="384"/>
      <c r="L59" s="394">
        <f t="shared" si="5"/>
        <v>116913.66666666667</v>
      </c>
      <c r="M59" s="395">
        <f t="shared" si="6"/>
        <v>116913.66666666667</v>
      </c>
      <c r="N59" s="396">
        <f t="shared" si="6"/>
        <v>116913.66666666667</v>
      </c>
      <c r="O59" s="171">
        <f>+'PRESUPUESTO GENERAL'!F80</f>
        <v>350741</v>
      </c>
    </row>
    <row r="60" spans="1:15" ht="33" customHeight="1">
      <c r="A60" s="169">
        <f>+'PRESUPUESTO GENERAL'!A81</f>
        <v>11.5</v>
      </c>
      <c r="B60" s="170" t="str">
        <f>+'PRESUPUESTO GENERAL'!B81</f>
        <v xml:space="preserve">Tablero de circuitos </v>
      </c>
      <c r="C60" s="389"/>
      <c r="D60" s="390"/>
      <c r="E60" s="390"/>
      <c r="F60" s="384"/>
      <c r="G60" s="383"/>
      <c r="H60" s="390"/>
      <c r="I60" s="390"/>
      <c r="J60" s="391"/>
      <c r="K60" s="384"/>
      <c r="L60" s="394">
        <f t="shared" si="5"/>
        <v>199265</v>
      </c>
      <c r="M60" s="395">
        <f t="shared" si="6"/>
        <v>199265</v>
      </c>
      <c r="N60" s="396">
        <f t="shared" si="6"/>
        <v>199265</v>
      </c>
      <c r="O60" s="171">
        <f>+'PRESUPUESTO GENERAL'!F81</f>
        <v>597795</v>
      </c>
    </row>
    <row r="61" spans="1:15" ht="33" customHeight="1">
      <c r="A61" s="169">
        <f>+'PRESUPUESTO GENERAL'!A82</f>
        <v>11.6</v>
      </c>
      <c r="B61" s="170" t="str">
        <f>+'PRESUPUESTO GENERAL'!B82</f>
        <v>breaker de 15 amp</v>
      </c>
      <c r="C61" s="389"/>
      <c r="D61" s="390"/>
      <c r="E61" s="390"/>
      <c r="F61" s="384"/>
      <c r="G61" s="383"/>
      <c r="H61" s="390"/>
      <c r="I61" s="390"/>
      <c r="J61" s="391"/>
      <c r="K61" s="384"/>
      <c r="L61" s="394">
        <f t="shared" si="5"/>
        <v>10332</v>
      </c>
      <c r="M61" s="395">
        <f t="shared" si="6"/>
        <v>10332</v>
      </c>
      <c r="N61" s="396">
        <f t="shared" si="6"/>
        <v>10332</v>
      </c>
      <c r="O61" s="171">
        <f>+'PRESUPUESTO GENERAL'!F82</f>
        <v>30996</v>
      </c>
    </row>
    <row r="62" spans="1:15" ht="33" customHeight="1" thickBot="1">
      <c r="A62" s="172"/>
      <c r="B62" s="173"/>
      <c r="C62" s="174"/>
      <c r="D62" s="175"/>
      <c r="E62" s="175"/>
      <c r="F62" s="379"/>
      <c r="G62" s="174"/>
      <c r="H62" s="379"/>
      <c r="I62" s="379"/>
      <c r="J62" s="176"/>
      <c r="K62" s="379"/>
      <c r="L62" s="379"/>
      <c r="M62" s="379"/>
      <c r="N62" s="176"/>
      <c r="O62" s="342"/>
    </row>
    <row r="63" spans="1:15" ht="18" thickBot="1">
      <c r="A63" s="177"/>
      <c r="B63" s="178"/>
      <c r="C63" s="178"/>
      <c r="D63" s="178"/>
      <c r="E63" s="178"/>
      <c r="F63" s="178"/>
      <c r="G63" s="178"/>
      <c r="H63" s="178"/>
      <c r="I63" s="178"/>
      <c r="J63" s="178"/>
      <c r="K63" s="178"/>
      <c r="L63" s="178"/>
      <c r="M63" s="178"/>
      <c r="N63" s="178"/>
      <c r="O63" s="179"/>
    </row>
    <row r="64" spans="1:15" ht="19.2" thickTop="1" thickBot="1">
      <c r="A64" s="771" t="s">
        <v>95</v>
      </c>
      <c r="B64" s="771"/>
      <c r="C64" s="180">
        <f t="shared" ref="C64:N64" si="7">SUM(C11:C62,0)</f>
        <v>1477270</v>
      </c>
      <c r="D64" s="180">
        <f t="shared" si="7"/>
        <v>1058805.5</v>
      </c>
      <c r="E64" s="180">
        <f t="shared" si="7"/>
        <v>5588660.5</v>
      </c>
      <c r="F64" s="180">
        <f t="shared" si="7"/>
        <v>26565822</v>
      </c>
      <c r="G64" s="180">
        <f t="shared" si="7"/>
        <v>30533255.5</v>
      </c>
      <c r="H64" s="180">
        <f t="shared" si="7"/>
        <v>18176308.5</v>
      </c>
      <c r="I64" s="180">
        <f t="shared" si="7"/>
        <v>4719110.5</v>
      </c>
      <c r="J64" s="180">
        <f t="shared" si="7"/>
        <v>20563413.5</v>
      </c>
      <c r="K64" s="180">
        <f t="shared" si="7"/>
        <v>8337788</v>
      </c>
      <c r="L64" s="180">
        <f t="shared" si="7"/>
        <v>2204930.666666667</v>
      </c>
      <c r="M64" s="180">
        <f t="shared" si="7"/>
        <v>1048614.6666666665</v>
      </c>
      <c r="N64" s="180">
        <f t="shared" si="7"/>
        <v>1048614.6666666665</v>
      </c>
      <c r="O64" s="181">
        <f>SUM(O11:O62)</f>
        <v>121322594</v>
      </c>
    </row>
    <row r="65" spans="1:15" ht="19.5" customHeight="1" thickTop="1" thickBot="1">
      <c r="A65" s="782" t="s">
        <v>96</v>
      </c>
      <c r="B65" s="782"/>
      <c r="C65" s="783">
        <f>C64+D64+E64+F64</f>
        <v>34690558</v>
      </c>
      <c r="D65" s="784"/>
      <c r="E65" s="784"/>
      <c r="F65" s="785"/>
      <c r="G65" s="786">
        <f>G64+H64+I64+J64</f>
        <v>73992088</v>
      </c>
      <c r="H65" s="784"/>
      <c r="I65" s="784"/>
      <c r="J65" s="785"/>
      <c r="K65" s="786">
        <f>K64+L64+M64+N64</f>
        <v>12639948</v>
      </c>
      <c r="L65" s="784"/>
      <c r="M65" s="784"/>
      <c r="N65" s="785"/>
      <c r="O65" s="182">
        <f>ROUND(C65+G65+K65,0)</f>
        <v>121322594</v>
      </c>
    </row>
    <row r="66" spans="1:15" ht="19.5" customHeight="1" thickTop="1" thickBot="1">
      <c r="A66" s="183"/>
      <c r="B66" s="184"/>
      <c r="C66" s="185"/>
      <c r="D66" s="185"/>
      <c r="E66" s="185"/>
      <c r="F66" s="185"/>
      <c r="G66" s="185"/>
      <c r="H66" s="185"/>
      <c r="I66" s="185"/>
      <c r="J66" s="185"/>
      <c r="L66" s="168"/>
      <c r="O66" s="185"/>
    </row>
    <row r="67" spans="1:15" ht="19.2" thickTop="1" thickBot="1">
      <c r="A67" s="789" t="s">
        <v>97</v>
      </c>
      <c r="B67" s="789"/>
      <c r="C67" s="789"/>
      <c r="D67" s="789"/>
      <c r="E67" s="789"/>
      <c r="F67" s="789"/>
      <c r="G67" s="789"/>
      <c r="H67" s="789"/>
      <c r="I67" s="789"/>
      <c r="J67" s="789"/>
      <c r="K67" s="789"/>
      <c r="L67" s="789"/>
      <c r="M67" s="789"/>
      <c r="N67" s="790"/>
      <c r="O67" s="182">
        <f>ROUND(O65*0.17+O64+'PRESUPUESTO GENERAL'!F89,0)</f>
        <v>143100000</v>
      </c>
    </row>
    <row r="68" spans="1:15" ht="19.2" thickTop="1" thickBot="1">
      <c r="A68" s="791"/>
      <c r="B68" s="792"/>
      <c r="C68" s="792"/>
      <c r="D68" s="792"/>
      <c r="E68" s="792"/>
      <c r="F68" s="792"/>
      <c r="G68" s="792"/>
      <c r="H68" s="792"/>
      <c r="I68" s="792"/>
      <c r="J68" s="792"/>
      <c r="K68" s="792"/>
      <c r="L68" s="792"/>
      <c r="M68" s="792"/>
      <c r="N68" s="792"/>
      <c r="O68" s="792"/>
    </row>
    <row r="69" spans="1:15" ht="18">
      <c r="A69" s="183"/>
      <c r="B69" s="185"/>
      <c r="C69" s="185"/>
      <c r="D69" s="185"/>
      <c r="E69" s="185"/>
      <c r="F69" s="185"/>
      <c r="G69" s="185"/>
      <c r="H69" s="185"/>
      <c r="I69" s="185"/>
      <c r="J69" s="185"/>
      <c r="K69" s="185"/>
      <c r="L69" s="185"/>
    </row>
    <row r="70" spans="1:15" ht="18">
      <c r="A70" s="183"/>
      <c r="B70" s="185"/>
      <c r="C70" s="185"/>
      <c r="D70" s="185"/>
      <c r="E70" s="185"/>
      <c r="F70" s="185"/>
      <c r="G70" s="185"/>
      <c r="H70" s="185"/>
      <c r="I70" s="185"/>
      <c r="J70" s="185"/>
      <c r="K70" s="185"/>
      <c r="L70" s="185"/>
    </row>
    <row r="71" spans="1:15" ht="18">
      <c r="A71" s="183"/>
      <c r="B71" s="185"/>
      <c r="C71" s="185"/>
      <c r="D71" s="185"/>
      <c r="E71" s="185"/>
      <c r="F71" s="185"/>
      <c r="G71" s="185"/>
      <c r="H71" s="185"/>
      <c r="I71" s="185"/>
      <c r="J71" s="185"/>
      <c r="K71" s="193"/>
      <c r="L71" s="185"/>
    </row>
    <row r="72" spans="1:15" ht="18">
      <c r="A72" s="183"/>
      <c r="B72" s="185"/>
      <c r="C72" s="185"/>
      <c r="D72" s="185"/>
      <c r="E72" s="185"/>
      <c r="F72" s="185"/>
      <c r="G72" s="185"/>
      <c r="H72" s="185"/>
      <c r="I72" s="185"/>
      <c r="J72" s="185"/>
      <c r="K72" s="185"/>
      <c r="L72" s="185"/>
    </row>
    <row r="73" spans="1:15" ht="18.600000000000001" thickBot="1">
      <c r="A73" s="183"/>
      <c r="B73" s="188"/>
      <c r="C73" s="188"/>
      <c r="D73" s="185"/>
      <c r="J73" s="188"/>
      <c r="K73" s="188"/>
      <c r="L73" s="188"/>
      <c r="M73" s="188"/>
      <c r="N73" s="188"/>
    </row>
    <row r="74" spans="1:15" ht="18.600000000000001" thickTop="1">
      <c r="A74" s="183"/>
      <c r="B74" s="787" t="str">
        <f>+'PRESUPUESTO GENERAL'!A98</f>
        <v>ARQ.  ANTONIO RUIZ TOVAR</v>
      </c>
      <c r="C74" s="787"/>
      <c r="D74" s="185"/>
      <c r="J74" s="788" t="s">
        <v>98</v>
      </c>
      <c r="K74" s="788"/>
      <c r="L74" s="788"/>
      <c r="M74" s="788"/>
      <c r="N74" s="788"/>
    </row>
    <row r="75" spans="1:15" ht="18">
      <c r="A75" s="183"/>
      <c r="B75" s="764" t="str">
        <f>+'PRESUPUESTO GENERAL'!A99</f>
        <v>PROFESIONAL ESPECIALIZADO</v>
      </c>
      <c r="C75" s="764"/>
      <c r="D75" s="185"/>
      <c r="J75" s="764" t="s">
        <v>99</v>
      </c>
      <c r="K75" s="764"/>
      <c r="L75" s="764"/>
      <c r="M75" s="764"/>
      <c r="N75" s="764"/>
    </row>
    <row r="76" spans="1:15" ht="18">
      <c r="A76" s="183"/>
      <c r="B76" s="764"/>
      <c r="C76" s="764"/>
      <c r="D76" s="185"/>
      <c r="E76" s="185"/>
      <c r="F76" s="185"/>
      <c r="G76" s="185"/>
      <c r="H76" s="185"/>
      <c r="I76" s="185"/>
      <c r="J76" s="185"/>
      <c r="K76" s="185"/>
      <c r="L76" s="185"/>
    </row>
    <row r="77" spans="1:15" ht="18">
      <c r="A77" s="183"/>
      <c r="B77" s="764"/>
      <c r="C77" s="764"/>
      <c r="D77" s="185"/>
      <c r="E77" s="185"/>
      <c r="F77" s="185"/>
      <c r="G77" s="185"/>
      <c r="H77" s="185"/>
      <c r="I77" s="185"/>
      <c r="J77" s="185"/>
      <c r="K77" s="185"/>
      <c r="L77" s="185"/>
      <c r="M77" s="189"/>
    </row>
    <row r="78" spans="1:15" ht="18.600000000000001" thickBot="1">
      <c r="A78" s="186"/>
      <c r="B78" s="187"/>
      <c r="C78" s="187"/>
      <c r="D78" s="187"/>
      <c r="E78" s="187"/>
      <c r="F78" s="187"/>
      <c r="G78" s="187"/>
      <c r="H78" s="187"/>
      <c r="I78" s="187"/>
      <c r="J78" s="187"/>
      <c r="K78" s="187"/>
      <c r="L78" s="187"/>
    </row>
    <row r="79" spans="1:15">
      <c r="L79" s="191"/>
      <c r="M79" s="191"/>
    </row>
    <row r="80" spans="1:15">
      <c r="L80" s="191"/>
      <c r="M80" s="191"/>
    </row>
    <row r="81" spans="12:13">
      <c r="L81" s="191"/>
      <c r="M81" s="191"/>
    </row>
    <row r="83" spans="12:13">
      <c r="L83" s="192"/>
      <c r="M83" s="190"/>
    </row>
    <row r="84" spans="12:13">
      <c r="L84" s="190"/>
    </row>
  </sheetData>
  <mergeCells count="24">
    <mergeCell ref="G65:J65"/>
    <mergeCell ref="B74:C74"/>
    <mergeCell ref="J74:N74"/>
    <mergeCell ref="B75:C75"/>
    <mergeCell ref="J75:N75"/>
    <mergeCell ref="A67:N67"/>
    <mergeCell ref="K65:N65"/>
    <mergeCell ref="A68:O68"/>
    <mergeCell ref="B77:C77"/>
    <mergeCell ref="B76:C76"/>
    <mergeCell ref="A1:O1"/>
    <mergeCell ref="A2:O2"/>
    <mergeCell ref="A3:O3"/>
    <mergeCell ref="A4:O4"/>
    <mergeCell ref="A5:O5"/>
    <mergeCell ref="A64:B64"/>
    <mergeCell ref="C9:F9"/>
    <mergeCell ref="G9:J9"/>
    <mergeCell ref="K9:N9"/>
    <mergeCell ref="A8:O8"/>
    <mergeCell ref="A7:O7"/>
    <mergeCell ref="A6:O6"/>
    <mergeCell ref="A65:B65"/>
    <mergeCell ref="C65:F65"/>
  </mergeCells>
  <printOptions horizontalCentered="1" verticalCentered="1"/>
  <pageMargins left="3.937007874015748E-2" right="0.23622047244094491" top="0.74803149606299213" bottom="0.74803149606299213" header="0" footer="0"/>
  <pageSetup scale="43" orientation="landscape" r:id="rId1"/>
  <rowBreaks count="1" manualBreakCount="1">
    <brk id="24" max="14"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8121F-68FB-4073-AD5D-14F9ECC91E84}">
  <dimension ref="A1:L54"/>
  <sheetViews>
    <sheetView showGridLines="0" view="pageBreakPreview" topLeftCell="A37" zoomScaleNormal="115" zoomScaleSheetLayoutView="100" workbookViewId="0">
      <selection activeCell="K28" sqref="K28"/>
    </sheetView>
  </sheetViews>
  <sheetFormatPr baseColWidth="10" defaultColWidth="11.5546875" defaultRowHeight="13.8"/>
  <cols>
    <col min="1" max="1" width="11.5546875" style="120"/>
    <col min="2" max="2" width="5.33203125" style="120" customWidth="1"/>
    <col min="3" max="3" width="29.33203125" style="120" customWidth="1"/>
    <col min="4" max="4" width="13.6640625" style="120" customWidth="1"/>
    <col min="5" max="5" width="9.44140625" style="120" customWidth="1"/>
    <col min="6" max="6" width="11.6640625" style="120" customWidth="1"/>
    <col min="7" max="7" width="16" style="120" customWidth="1"/>
    <col min="8" max="8" width="14" style="120" customWidth="1"/>
    <col min="9" max="9" width="15.109375" style="120" customWidth="1"/>
    <col min="10" max="10" width="13.109375" style="120" bestFit="1" customWidth="1"/>
    <col min="11" max="11" width="11.5546875" style="120"/>
    <col min="12" max="12" width="13.33203125" style="120" bestFit="1" customWidth="1"/>
    <col min="13" max="16384" width="11.5546875" style="120"/>
  </cols>
  <sheetData>
    <row r="1" spans="1:9">
      <c r="B1" s="793" t="s">
        <v>65</v>
      </c>
      <c r="C1" s="794"/>
      <c r="D1" s="794"/>
      <c r="E1" s="794"/>
      <c r="F1" s="794"/>
      <c r="G1" s="794"/>
      <c r="H1" s="794"/>
      <c r="I1" s="795"/>
    </row>
    <row r="2" spans="1:9">
      <c r="B2" s="793" t="s">
        <v>63</v>
      </c>
      <c r="C2" s="794"/>
      <c r="D2" s="794"/>
      <c r="E2" s="794"/>
      <c r="F2" s="794"/>
      <c r="G2" s="794"/>
      <c r="H2" s="794"/>
      <c r="I2" s="795"/>
    </row>
    <row r="3" spans="1:9" ht="15.6">
      <c r="B3" s="796" t="s">
        <v>69</v>
      </c>
      <c r="C3" s="797"/>
      <c r="D3" s="797"/>
      <c r="E3" s="797"/>
      <c r="F3" s="797"/>
      <c r="G3" s="797"/>
      <c r="H3" s="797"/>
      <c r="I3" s="798"/>
    </row>
    <row r="4" spans="1:9" ht="28.5" customHeight="1" thickBot="1">
      <c r="B4" s="799" t="str">
        <f>+'[224]PRESUPUESTO GENERAL'!A4</f>
        <v>PRESUPUESTO GENERAL</v>
      </c>
      <c r="C4" s="800"/>
      <c r="D4" s="800"/>
      <c r="E4" s="800"/>
      <c r="F4" s="800"/>
      <c r="G4" s="800"/>
      <c r="H4" s="800"/>
      <c r="I4" s="801"/>
    </row>
    <row r="5" spans="1:9" ht="45.6" customHeight="1" thickTop="1" thickBot="1">
      <c r="B5" s="802" t="s">
        <v>82</v>
      </c>
      <c r="C5" s="803"/>
      <c r="D5" s="804"/>
      <c r="E5" s="802" t="s">
        <v>83</v>
      </c>
      <c r="F5" s="803"/>
      <c r="G5" s="803"/>
      <c r="H5" s="803"/>
      <c r="I5" s="803"/>
    </row>
    <row r="6" spans="1:9" ht="29.25" customHeight="1" thickTop="1" thickBot="1">
      <c r="A6" s="131"/>
      <c r="B6" s="817" t="str">
        <f>+'PRESUPUESTO GENERAL'!A5</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88" t="s">
        <v>0</v>
      </c>
      <c r="C7" s="820" t="s">
        <v>48</v>
      </c>
      <c r="D7" s="821"/>
      <c r="E7" s="821"/>
      <c r="F7" s="821"/>
      <c r="G7" s="822"/>
      <c r="H7" s="826" t="s">
        <v>8</v>
      </c>
      <c r="I7" s="828" t="s">
        <v>49</v>
      </c>
    </row>
    <row r="8" spans="1:9" ht="14.4" thickBot="1">
      <c r="A8" s="131"/>
      <c r="B8" s="122"/>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tr">
        <f>+[225]MATERIALES!B12</f>
        <v>Cemento gris</v>
      </c>
      <c r="D12" s="811"/>
      <c r="E12" s="18" t="s">
        <v>50</v>
      </c>
      <c r="F12" s="19">
        <v>350</v>
      </c>
      <c r="G12" s="20">
        <f>640*1.1312</f>
        <v>723.96799999999996</v>
      </c>
      <c r="H12" s="21">
        <f>+F12*G12</f>
        <v>253388.79999999999</v>
      </c>
      <c r="I12" s="63"/>
    </row>
    <row r="13" spans="1:9">
      <c r="A13" s="805"/>
      <c r="B13" s="62"/>
      <c r="C13" s="812" t="str">
        <f>+[225]MATERIALES!B10</f>
        <v>Arena de Río</v>
      </c>
      <c r="D13" s="813"/>
      <c r="E13" s="22" t="s">
        <v>49</v>
      </c>
      <c r="F13" s="23">
        <v>0.55000000000000004</v>
      </c>
      <c r="G13" s="20">
        <f>35000*1.1312</f>
        <v>39592</v>
      </c>
      <c r="H13" s="21">
        <f>+F13*G13</f>
        <v>21775.600000000002</v>
      </c>
      <c r="I13" s="63"/>
    </row>
    <row r="14" spans="1:9">
      <c r="A14" s="805"/>
      <c r="B14" s="62"/>
      <c r="C14" s="812" t="s">
        <v>124</v>
      </c>
      <c r="D14" s="813"/>
      <c r="E14" s="22" t="s">
        <v>49</v>
      </c>
      <c r="F14" s="23">
        <v>0.83</v>
      </c>
      <c r="G14" s="20">
        <f>105000*1.1312</f>
        <v>118776</v>
      </c>
      <c r="H14" s="21">
        <f>+F14*G14</f>
        <v>98584.08</v>
      </c>
      <c r="I14" s="63"/>
    </row>
    <row r="15" spans="1:9">
      <c r="A15" s="805"/>
      <c r="B15" s="62"/>
      <c r="C15" s="812" t="str">
        <f>+[225]MATERIALES!B11</f>
        <v>Agua</v>
      </c>
      <c r="D15" s="813"/>
      <c r="E15" s="22" t="s">
        <v>51</v>
      </c>
      <c r="F15" s="23">
        <v>180</v>
      </c>
      <c r="G15" s="20">
        <f>50*1.1312</f>
        <v>56.56</v>
      </c>
      <c r="H15" s="21">
        <f>+F15*G15</f>
        <v>10180.800000000001</v>
      </c>
      <c r="I15" s="63"/>
    </row>
    <row r="16" spans="1:9">
      <c r="A16" s="805"/>
      <c r="B16" s="62"/>
      <c r="C16" s="812"/>
      <c r="D16" s="813"/>
      <c r="E16" s="22"/>
      <c r="F16" s="23"/>
      <c r="G16" s="20"/>
      <c r="H16" s="21"/>
      <c r="I16" s="63"/>
    </row>
    <row r="17" spans="1:12">
      <c r="A17" s="805"/>
      <c r="B17" s="62"/>
      <c r="C17" s="812"/>
      <c r="D17" s="813"/>
      <c r="E17" s="22"/>
      <c r="F17" s="22"/>
      <c r="G17" s="20"/>
      <c r="H17" s="21"/>
      <c r="I17" s="63"/>
    </row>
    <row r="18" spans="1:12">
      <c r="A18" s="805"/>
      <c r="B18" s="62"/>
      <c r="C18" s="194"/>
      <c r="D18" s="195"/>
      <c r="E18" s="22"/>
      <c r="F18" s="22"/>
      <c r="G18" s="20"/>
      <c r="H18" s="21"/>
      <c r="I18" s="63"/>
    </row>
    <row r="19" spans="1:12">
      <c r="A19" s="805"/>
      <c r="B19" s="62"/>
      <c r="C19" s="812"/>
      <c r="D19" s="813"/>
      <c r="E19" s="22"/>
      <c r="F19" s="22"/>
      <c r="G19" s="20"/>
      <c r="H19" s="21"/>
      <c r="I19" s="63"/>
    </row>
    <row r="20" spans="1:12" ht="15" customHeight="1" thickBot="1">
      <c r="A20" s="805"/>
      <c r="B20" s="62"/>
      <c r="C20" s="814" t="s">
        <v>40</v>
      </c>
      <c r="D20" s="815"/>
      <c r="E20" s="24" t="s">
        <v>41</v>
      </c>
      <c r="F20" s="25">
        <v>0</v>
      </c>
      <c r="G20" s="26"/>
      <c r="H20" s="544">
        <f>G20*F20</f>
        <v>0</v>
      </c>
      <c r="I20" s="63"/>
    </row>
    <row r="21" spans="1:12" ht="14.4" thickBot="1">
      <c r="A21" s="805"/>
      <c r="B21" s="62"/>
      <c r="C21" s="816"/>
      <c r="D21" s="816"/>
      <c r="E21" s="75"/>
      <c r="F21" s="75"/>
      <c r="G21" s="75"/>
      <c r="H21" s="95" t="s">
        <v>12</v>
      </c>
      <c r="I21" s="66">
        <f>SUM(H12:H16)</f>
        <v>383929.27999999997</v>
      </c>
    </row>
    <row r="22" spans="1:12" ht="14.4" thickBot="1">
      <c r="A22" s="805"/>
      <c r="B22" s="64" t="s">
        <v>13</v>
      </c>
      <c r="C22" s="807" t="s">
        <v>14</v>
      </c>
      <c r="D22" s="808"/>
      <c r="E22" s="15"/>
      <c r="F22" s="15"/>
      <c r="G22" s="15"/>
      <c r="H22" s="15"/>
      <c r="I22" s="63"/>
    </row>
    <row r="23" spans="1:12" ht="14.4" thickBot="1">
      <c r="A23" s="805"/>
      <c r="B23" s="65"/>
      <c r="C23" s="119" t="s">
        <v>10</v>
      </c>
      <c r="D23" s="27" t="s">
        <v>15</v>
      </c>
      <c r="E23" s="16" t="s">
        <v>16</v>
      </c>
      <c r="F23" s="16" t="s">
        <v>17</v>
      </c>
      <c r="G23" s="16" t="s">
        <v>44</v>
      </c>
      <c r="H23" s="17" t="s">
        <v>43</v>
      </c>
      <c r="I23" s="63"/>
      <c r="L23" s="80"/>
    </row>
    <row r="24" spans="1:12">
      <c r="A24" s="805"/>
      <c r="B24" s="62"/>
      <c r="C24" s="28" t="s">
        <v>53</v>
      </c>
      <c r="D24" s="413">
        <f>38700*4</f>
        <v>154800</v>
      </c>
      <c r="E24" s="30">
        <v>0.85</v>
      </c>
      <c r="F24" s="31">
        <v>6</v>
      </c>
      <c r="G24" s="125">
        <f>+D24*(1+E24)</f>
        <v>286380</v>
      </c>
      <c r="H24" s="92">
        <f>+G24/F24</f>
        <v>47730</v>
      </c>
      <c r="I24" s="63"/>
    </row>
    <row r="25" spans="1:12">
      <c r="A25" s="805"/>
      <c r="B25" s="62"/>
      <c r="C25" s="33" t="s">
        <v>52</v>
      </c>
      <c r="D25" s="414">
        <v>66700</v>
      </c>
      <c r="E25" s="54">
        <f>+E24</f>
        <v>0.85</v>
      </c>
      <c r="F25" s="36">
        <v>6</v>
      </c>
      <c r="G25" s="91">
        <f>+D25*(1+E25)</f>
        <v>123395</v>
      </c>
      <c r="H25" s="92">
        <f>+G25/F25</f>
        <v>20565.833333333332</v>
      </c>
      <c r="I25" s="63"/>
    </row>
    <row r="26" spans="1:12" ht="14.4" thickBot="1">
      <c r="A26" s="805"/>
      <c r="B26" s="62"/>
      <c r="C26" s="37"/>
      <c r="D26" s="26"/>
      <c r="E26" s="38"/>
      <c r="F26" s="24"/>
      <c r="G26" s="126"/>
      <c r="H26" s="127"/>
      <c r="I26" s="63"/>
    </row>
    <row r="27" spans="1:12" ht="14.4" thickBot="1">
      <c r="A27" s="805"/>
      <c r="B27" s="62"/>
      <c r="C27" s="816"/>
      <c r="D27" s="816"/>
      <c r="E27" s="75"/>
      <c r="F27" s="75"/>
      <c r="G27" s="75"/>
      <c r="H27" s="95" t="s">
        <v>18</v>
      </c>
      <c r="I27" s="66">
        <f>ROUND(H24+H25,0)</f>
        <v>68296</v>
      </c>
    </row>
    <row r="28" spans="1:12" ht="14.4" thickBot="1">
      <c r="A28" s="805"/>
      <c r="B28" s="64" t="s">
        <v>19</v>
      </c>
      <c r="C28" s="807" t="s">
        <v>20</v>
      </c>
      <c r="D28" s="808"/>
      <c r="E28" s="15"/>
      <c r="F28" s="15"/>
      <c r="G28" s="15"/>
      <c r="H28" s="15"/>
      <c r="I28" s="63"/>
    </row>
    <row r="29" spans="1:12" ht="14.4" thickBot="1">
      <c r="A29" s="805"/>
      <c r="B29" s="65"/>
      <c r="C29" s="831" t="s">
        <v>10</v>
      </c>
      <c r="D29" s="831"/>
      <c r="E29" s="16" t="s">
        <v>2</v>
      </c>
      <c r="F29" s="16" t="s">
        <v>21</v>
      </c>
      <c r="G29" s="16" t="s">
        <v>37</v>
      </c>
      <c r="H29" s="41" t="s">
        <v>43</v>
      </c>
      <c r="I29" s="63"/>
    </row>
    <row r="30" spans="1:12" ht="14.4" customHeight="1">
      <c r="A30" s="805"/>
      <c r="B30" s="62"/>
      <c r="C30" s="810" t="s">
        <v>39</v>
      </c>
      <c r="D30" s="811"/>
      <c r="E30" s="18"/>
      <c r="F30" s="42"/>
      <c r="G30" s="43"/>
      <c r="H30" s="413">
        <f>I27*0.1</f>
        <v>6829.6</v>
      </c>
      <c r="I30" s="63"/>
    </row>
    <row r="31" spans="1:12">
      <c r="A31" s="805"/>
      <c r="B31" s="62"/>
      <c r="C31" s="812" t="str">
        <f>+[225]MATERIALES!B145</f>
        <v>Mezcladora de concreto</v>
      </c>
      <c r="D31" s="813"/>
      <c r="E31" s="22" t="s">
        <v>57</v>
      </c>
      <c r="F31" s="21">
        <f>10500*1.1413</f>
        <v>11983.65</v>
      </c>
      <c r="G31" s="45">
        <v>0.25</v>
      </c>
      <c r="H31" s="21">
        <f>+F31*G31</f>
        <v>2995.9124999999999</v>
      </c>
      <c r="I31" s="63"/>
    </row>
    <row r="32" spans="1:12" ht="15" customHeight="1" thickBot="1">
      <c r="A32" s="805"/>
      <c r="B32" s="62"/>
      <c r="C32" s="814"/>
      <c r="D32" s="815"/>
      <c r="E32" s="24"/>
      <c r="F32" s="46"/>
      <c r="G32" s="39"/>
      <c r="H32" s="81"/>
      <c r="I32" s="63"/>
    </row>
    <row r="33" spans="1:10" ht="14.4" thickBot="1">
      <c r="A33" s="805"/>
      <c r="B33" s="62"/>
      <c r="C33" s="816"/>
      <c r="D33" s="816"/>
      <c r="E33" s="75"/>
      <c r="F33" s="75"/>
      <c r="G33" s="75"/>
      <c r="H33" s="95" t="s">
        <v>22</v>
      </c>
      <c r="I33" s="66">
        <f>SUM(H30:H32)</f>
        <v>9825.5125000000007</v>
      </c>
      <c r="J33" s="79"/>
    </row>
    <row r="34" spans="1:10" ht="14.4" thickBot="1">
      <c r="A34" s="805"/>
      <c r="B34" s="64" t="s">
        <v>23</v>
      </c>
      <c r="C34" s="807" t="s">
        <v>24</v>
      </c>
      <c r="D34" s="808"/>
      <c r="E34" s="15"/>
      <c r="F34" s="15"/>
      <c r="G34" s="15"/>
      <c r="H34" s="15"/>
      <c r="I34" s="63"/>
      <c r="J34" s="80"/>
    </row>
    <row r="35" spans="1:10" ht="14.4" thickBot="1">
      <c r="A35" s="805"/>
      <c r="B35" s="65"/>
      <c r="C35" s="831" t="s">
        <v>25</v>
      </c>
      <c r="D35" s="836"/>
      <c r="E35" s="16" t="s">
        <v>47</v>
      </c>
      <c r="F35" s="16" t="s">
        <v>46</v>
      </c>
      <c r="G35" s="16" t="s">
        <v>45</v>
      </c>
      <c r="H35" s="17" t="s">
        <v>42</v>
      </c>
      <c r="I35" s="63"/>
      <c r="J35" s="80"/>
    </row>
    <row r="36" spans="1:10">
      <c r="A36" s="805"/>
      <c r="B36" s="62"/>
      <c r="C36" s="810"/>
      <c r="D36" s="811"/>
      <c r="E36" s="47"/>
      <c r="F36" s="48"/>
      <c r="G36" s="49"/>
      <c r="H36" s="21"/>
      <c r="I36" s="63"/>
    </row>
    <row r="37" spans="1:10" ht="14.4" thickBot="1">
      <c r="A37" s="805"/>
      <c r="B37" s="62"/>
      <c r="C37" s="814"/>
      <c r="D37" s="815"/>
      <c r="E37" s="38"/>
      <c r="F37" s="24"/>
      <c r="G37" s="50"/>
      <c r="H37" s="40"/>
      <c r="I37" s="63"/>
    </row>
    <row r="38" spans="1:10" ht="14.4" thickBot="1">
      <c r="A38" s="805"/>
      <c r="B38" s="62"/>
      <c r="C38" s="99"/>
      <c r="D38" s="75"/>
      <c r="E38" s="75"/>
      <c r="F38" s="75"/>
      <c r="G38" s="75"/>
      <c r="H38" s="95" t="s">
        <v>26</v>
      </c>
      <c r="I38" s="66">
        <f>SUM(H36:H37)</f>
        <v>0</v>
      </c>
    </row>
    <row r="39" spans="1:10" ht="14.4" thickBot="1">
      <c r="A39" s="805"/>
      <c r="B39" s="62"/>
      <c r="C39" s="99"/>
      <c r="D39" s="75"/>
      <c r="E39" s="75"/>
      <c r="F39" s="75"/>
      <c r="G39" s="75"/>
      <c r="H39" s="100"/>
      <c r="I39" s="63"/>
    </row>
    <row r="40" spans="1:10" ht="14.4" thickBot="1">
      <c r="A40" s="805"/>
      <c r="B40" s="62"/>
      <c r="C40" s="99"/>
      <c r="D40" s="75"/>
      <c r="E40" s="75"/>
      <c r="F40" s="75"/>
      <c r="G40" s="75"/>
      <c r="H40" s="101" t="s">
        <v>27</v>
      </c>
      <c r="I40" s="67">
        <f>SUM(I21:I38)</f>
        <v>462050.79249999998</v>
      </c>
    </row>
    <row r="41" spans="1:10" ht="14.4" thickBot="1">
      <c r="A41" s="805"/>
      <c r="B41" s="64" t="s">
        <v>28</v>
      </c>
      <c r="C41" s="837" t="s">
        <v>29</v>
      </c>
      <c r="D41" s="838"/>
      <c r="E41" s="51"/>
      <c r="F41" s="52"/>
      <c r="G41" s="52"/>
      <c r="H41" s="53"/>
      <c r="I41" s="63"/>
    </row>
    <row r="42" spans="1:10" ht="14.4" thickBot="1">
      <c r="A42" s="805"/>
      <c r="B42" s="65"/>
      <c r="C42" s="807" t="s">
        <v>10</v>
      </c>
      <c r="D42" s="808"/>
      <c r="E42" s="839" t="s">
        <v>30</v>
      </c>
      <c r="F42" s="840"/>
      <c r="G42" s="839" t="s">
        <v>43</v>
      </c>
      <c r="H42" s="840"/>
      <c r="I42" s="63"/>
    </row>
    <row r="43" spans="1:10" ht="14.4" customHeight="1">
      <c r="A43" s="805"/>
      <c r="B43" s="62"/>
      <c r="C43" s="810" t="s">
        <v>31</v>
      </c>
      <c r="D43" s="811"/>
      <c r="E43" s="832">
        <v>0</v>
      </c>
      <c r="F43" s="833"/>
      <c r="G43" s="834">
        <f>E43*I40</f>
        <v>0</v>
      </c>
      <c r="H43" s="835"/>
      <c r="I43" s="63"/>
    </row>
    <row r="44" spans="1:10">
      <c r="A44" s="805"/>
      <c r="B44" s="62"/>
      <c r="C44" s="812" t="s">
        <v>32</v>
      </c>
      <c r="D44" s="813"/>
      <c r="E44" s="841">
        <v>0</v>
      </c>
      <c r="F44" s="842"/>
      <c r="G44" s="843">
        <f>E44*I40</f>
        <v>0</v>
      </c>
      <c r="H44" s="844"/>
      <c r="I44" s="63"/>
    </row>
    <row r="45" spans="1:10" ht="15" customHeight="1" thickBot="1">
      <c r="A45" s="805"/>
      <c r="B45" s="62"/>
      <c r="C45" s="814" t="s">
        <v>33</v>
      </c>
      <c r="D45" s="815"/>
      <c r="E45" s="845">
        <v>0</v>
      </c>
      <c r="F45" s="846"/>
      <c r="G45" s="847">
        <f>E45*I40</f>
        <v>0</v>
      </c>
      <c r="H45" s="848"/>
      <c r="I45" s="63"/>
    </row>
    <row r="46" spans="1:10" ht="14.4" thickBot="1">
      <c r="A46" s="806"/>
      <c r="B46" s="62"/>
      <c r="C46" s="99"/>
      <c r="D46" s="75"/>
      <c r="E46" s="75"/>
      <c r="F46" s="75"/>
      <c r="G46" s="75"/>
      <c r="H46" s="101" t="s">
        <v>34</v>
      </c>
      <c r="I46" s="67">
        <f>SUM(G43:G45)</f>
        <v>0</v>
      </c>
    </row>
    <row r="47" spans="1:10" ht="15" thickTop="1" thickBot="1">
      <c r="B47" s="62"/>
      <c r="C47" s="99"/>
      <c r="D47" s="75"/>
      <c r="E47" s="75"/>
      <c r="F47" s="75"/>
      <c r="G47" s="75"/>
      <c r="H47" s="100"/>
      <c r="I47" s="63"/>
    </row>
    <row r="48" spans="1:10" ht="14.4" thickBot="1">
      <c r="B48" s="62"/>
      <c r="C48" s="99"/>
      <c r="D48" s="75"/>
      <c r="E48" s="75"/>
      <c r="F48" s="75"/>
      <c r="G48" s="75"/>
      <c r="H48" s="101" t="s">
        <v>35</v>
      </c>
      <c r="I48" s="67">
        <f>ROUND(I46+I40,0)</f>
        <v>462051</v>
      </c>
    </row>
    <row r="49" spans="2:9" ht="14.4" thickBot="1">
      <c r="B49" s="62"/>
      <c r="C49" s="99"/>
      <c r="D49" s="75"/>
      <c r="E49" s="75"/>
      <c r="F49" s="75"/>
      <c r="G49" s="75"/>
      <c r="H49" s="101" t="s">
        <v>36</v>
      </c>
      <c r="I49" s="67">
        <f>ROUND(I48,0)</f>
        <v>462051</v>
      </c>
    </row>
    <row r="50" spans="2:9">
      <c r="B50" s="62"/>
      <c r="C50" s="99"/>
      <c r="D50" s="75"/>
      <c r="E50" s="75"/>
      <c r="F50" s="75"/>
      <c r="G50" s="75"/>
      <c r="H50" s="101"/>
      <c r="I50" s="68"/>
    </row>
    <row r="51" spans="2:9">
      <c r="B51" s="62"/>
      <c r="C51" s="76"/>
      <c r="D51" s="77"/>
      <c r="E51" s="75"/>
      <c r="F51" s="75"/>
      <c r="G51" s="75"/>
      <c r="H51" s="101"/>
      <c r="I51" s="68"/>
    </row>
    <row r="52" spans="2:9">
      <c r="B52" s="62"/>
      <c r="C52" s="102" t="str">
        <f>+'PRESUPUESTO GENERAL'!A98</f>
        <v>ARQ.  ANTONIO RUIZ TOVAR</v>
      </c>
      <c r="F52" s="75"/>
      <c r="G52" s="75"/>
      <c r="H52" s="101"/>
      <c r="I52" s="68"/>
    </row>
    <row r="53" spans="2:9" ht="14.4" thickBot="1">
      <c r="B53" s="58"/>
      <c r="C53" s="59" t="str">
        <f>+'PRESUPUESTO GENERAL'!A99</f>
        <v>PROFESIONAL ESPECIALIZADO</v>
      </c>
      <c r="D53" s="60"/>
      <c r="E53" s="60"/>
      <c r="F53" s="60"/>
      <c r="G53" s="60"/>
      <c r="H53" s="60"/>
      <c r="I53" s="61"/>
    </row>
    <row r="54" spans="2:9" ht="14.4" thickTop="1"/>
  </sheetData>
  <mergeCells count="48">
    <mergeCell ref="C44:D44"/>
    <mergeCell ref="E44:F44"/>
    <mergeCell ref="G44:H44"/>
    <mergeCell ref="C45:D45"/>
    <mergeCell ref="E45:F45"/>
    <mergeCell ref="G45:H45"/>
    <mergeCell ref="C29:D29"/>
    <mergeCell ref="C43:D43"/>
    <mergeCell ref="E43:F43"/>
    <mergeCell ref="G43:H43"/>
    <mergeCell ref="C31:D31"/>
    <mergeCell ref="C32:D32"/>
    <mergeCell ref="C33:D33"/>
    <mergeCell ref="C34:D34"/>
    <mergeCell ref="C35:D35"/>
    <mergeCell ref="C36:D36"/>
    <mergeCell ref="C37:D37"/>
    <mergeCell ref="C41:D41"/>
    <mergeCell ref="C42:D42"/>
    <mergeCell ref="E42:F42"/>
    <mergeCell ref="G42:H42"/>
    <mergeCell ref="B6:I6"/>
    <mergeCell ref="C7:G8"/>
    <mergeCell ref="H7:H8"/>
    <mergeCell ref="I7:I8"/>
    <mergeCell ref="C9:D9"/>
    <mergeCell ref="A10:A46"/>
    <mergeCell ref="C10:D10"/>
    <mergeCell ref="C11:D11"/>
    <mergeCell ref="C12:D12"/>
    <mergeCell ref="C13:D13"/>
    <mergeCell ref="C30:D30"/>
    <mergeCell ref="C14:D14"/>
    <mergeCell ref="C15:D15"/>
    <mergeCell ref="C16:D16"/>
    <mergeCell ref="C17:D17"/>
    <mergeCell ref="C19:D19"/>
    <mergeCell ref="C20:D20"/>
    <mergeCell ref="C21:D21"/>
    <mergeCell ref="C22:D22"/>
    <mergeCell ref="C27:D27"/>
    <mergeCell ref="C28:D28"/>
    <mergeCell ref="B1:I1"/>
    <mergeCell ref="B2:I2"/>
    <mergeCell ref="B3:I3"/>
    <mergeCell ref="B4:I4"/>
    <mergeCell ref="B5:D5"/>
    <mergeCell ref="E5:I5"/>
  </mergeCells>
  <printOptions horizontalCentered="1"/>
  <pageMargins left="0.19685039370078741" right="0.19685039370078741" top="0.39370078740157483" bottom="0.39370078740157483" header="0.19685039370078741" footer="0.19685039370078741"/>
  <pageSetup scale="75"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3B05D-AD0C-4857-87C0-5CCC5553C599}">
  <dimension ref="A1:I53"/>
  <sheetViews>
    <sheetView showGridLines="0" view="pageBreakPreview" topLeftCell="A34" zoomScaleNormal="115" zoomScaleSheetLayoutView="100" workbookViewId="0">
      <selection activeCell="H30" sqref="H30"/>
    </sheetView>
  </sheetViews>
  <sheetFormatPr baseColWidth="10" defaultColWidth="11.5546875" defaultRowHeight="13.8"/>
  <cols>
    <col min="1" max="1" width="11.5546875" style="120"/>
    <col min="2" max="2" width="5.33203125" style="120" customWidth="1"/>
    <col min="3" max="3" width="29.33203125" style="120" customWidth="1"/>
    <col min="4" max="4" width="13.6640625" style="120" customWidth="1"/>
    <col min="5" max="5" width="9.44140625" style="120" customWidth="1"/>
    <col min="6" max="6" width="11.6640625" style="120" customWidth="1"/>
    <col min="7" max="7" width="13.6640625" style="120" customWidth="1"/>
    <col min="8" max="8" width="14" style="120" customWidth="1"/>
    <col min="9" max="9" width="15.109375" style="120" customWidth="1"/>
    <col min="10" max="16384" width="11.5546875" style="120"/>
  </cols>
  <sheetData>
    <row r="1" spans="1:9">
      <c r="B1" s="793" t="s">
        <v>65</v>
      </c>
      <c r="C1" s="794"/>
      <c r="D1" s="794"/>
      <c r="E1" s="794"/>
      <c r="F1" s="794"/>
      <c r="G1" s="794"/>
      <c r="H1" s="794"/>
      <c r="I1" s="795"/>
    </row>
    <row r="2" spans="1:9">
      <c r="B2" s="793" t="s">
        <v>63</v>
      </c>
      <c r="C2" s="794"/>
      <c r="D2" s="794"/>
      <c r="E2" s="794"/>
      <c r="F2" s="794"/>
      <c r="G2" s="794"/>
      <c r="H2" s="794"/>
      <c r="I2" s="795"/>
    </row>
    <row r="3" spans="1:9" ht="15.6">
      <c r="B3" s="796" t="s">
        <v>69</v>
      </c>
      <c r="C3" s="797"/>
      <c r="D3" s="797"/>
      <c r="E3" s="797"/>
      <c r="F3" s="797"/>
      <c r="G3" s="797"/>
      <c r="H3" s="797"/>
      <c r="I3" s="798"/>
    </row>
    <row r="4" spans="1:9" ht="28.5" customHeight="1" thickBot="1">
      <c r="B4" s="799" t="str">
        <f>+'[224]PRESUPUESTO GENERAL'!A4</f>
        <v>PRESUPUESTO GENERAL</v>
      </c>
      <c r="C4" s="800"/>
      <c r="D4" s="800"/>
      <c r="E4" s="800"/>
      <c r="F4" s="800"/>
      <c r="G4" s="800"/>
      <c r="H4" s="800"/>
      <c r="I4" s="801"/>
    </row>
    <row r="5" spans="1:9" ht="45.6" customHeight="1" thickTop="1" thickBot="1">
      <c r="B5" s="802" t="s">
        <v>82</v>
      </c>
      <c r="C5" s="803"/>
      <c r="D5" s="804"/>
      <c r="E5" s="802" t="s">
        <v>83</v>
      </c>
      <c r="F5" s="803"/>
      <c r="G5" s="803"/>
      <c r="H5" s="803"/>
      <c r="I5" s="803"/>
    </row>
    <row r="6" spans="1:9" ht="27" customHeight="1" thickTop="1" thickBot="1">
      <c r="A6" s="131"/>
      <c r="B6" s="817" t="str">
        <f>+'CTO D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88" t="s">
        <v>0</v>
      </c>
      <c r="C7" s="820" t="s">
        <v>54</v>
      </c>
      <c r="D7" s="821"/>
      <c r="E7" s="821"/>
      <c r="F7" s="821"/>
      <c r="G7" s="822"/>
      <c r="H7" s="826" t="s">
        <v>8</v>
      </c>
      <c r="I7" s="828" t="s">
        <v>49</v>
      </c>
    </row>
    <row r="8" spans="1:9" ht="14.4" thickBot="1">
      <c r="A8" s="131"/>
      <c r="B8" s="89"/>
      <c r="C8" s="849"/>
      <c r="D8" s="821"/>
      <c r="E8" s="821"/>
      <c r="F8" s="821"/>
      <c r="G8" s="822"/>
      <c r="H8" s="826"/>
      <c r="I8" s="828"/>
    </row>
    <row r="9" spans="1:9" ht="15" thickTop="1" thickBot="1">
      <c r="A9" s="131"/>
      <c r="B9" s="69"/>
      <c r="C9" s="850"/>
      <c r="D9" s="850"/>
      <c r="E9" s="70"/>
      <c r="F9" s="70"/>
      <c r="G9" s="70"/>
      <c r="H9" s="71"/>
      <c r="I9" s="72"/>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tr">
        <f>+[225]MATERIALES!B12</f>
        <v>Cemento gris</v>
      </c>
      <c r="D12" s="811"/>
      <c r="E12" s="18" t="s">
        <v>50</v>
      </c>
      <c r="F12" s="19">
        <v>450</v>
      </c>
      <c r="G12" s="20">
        <f>640*1.1312</f>
        <v>723.96799999999996</v>
      </c>
      <c r="H12" s="21">
        <f>+F12*G12</f>
        <v>325785.59999999998</v>
      </c>
      <c r="I12" s="63"/>
    </row>
    <row r="13" spans="1:9">
      <c r="A13" s="805"/>
      <c r="B13" s="62"/>
      <c r="C13" s="812" t="s">
        <v>72</v>
      </c>
      <c r="D13" s="813"/>
      <c r="E13" s="22" t="s">
        <v>49</v>
      </c>
      <c r="F13" s="23">
        <v>1.08</v>
      </c>
      <c r="G13" s="20">
        <f>60000*1.1312</f>
        <v>67872</v>
      </c>
      <c r="H13" s="21">
        <f>+F13*G13</f>
        <v>73301.760000000009</v>
      </c>
      <c r="I13" s="63"/>
    </row>
    <row r="14" spans="1:9">
      <c r="A14" s="805"/>
      <c r="B14" s="62"/>
      <c r="C14" s="812" t="str">
        <f>+[225]MATERIALES!B11</f>
        <v>Agua</v>
      </c>
      <c r="D14" s="813"/>
      <c r="E14" s="22" t="s">
        <v>51</v>
      </c>
      <c r="F14" s="23">
        <v>260</v>
      </c>
      <c r="G14" s="20">
        <f>50*1.1312</f>
        <v>56.56</v>
      </c>
      <c r="H14" s="21">
        <f>+F14*G14</f>
        <v>14705.6</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c r="F19" s="25"/>
      <c r="G19" s="26"/>
      <c r="H19" s="544"/>
      <c r="I19" s="63"/>
    </row>
    <row r="20" spans="1:9" ht="14.4" thickBot="1">
      <c r="A20" s="805"/>
      <c r="B20" s="62"/>
      <c r="C20" s="816"/>
      <c r="D20" s="816"/>
      <c r="E20" s="75"/>
      <c r="F20" s="75"/>
      <c r="G20" s="75"/>
      <c r="H20" s="95" t="s">
        <v>12</v>
      </c>
      <c r="I20" s="66">
        <f>ROUND(SUM(H12:H15),0)</f>
        <v>413793</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53</v>
      </c>
      <c r="D23" s="29">
        <f>38700*4</f>
        <v>154800</v>
      </c>
      <c r="E23" s="30">
        <v>0.85</v>
      </c>
      <c r="F23" s="31">
        <v>9</v>
      </c>
      <c r="G23" s="109">
        <f>+D23*(1+E23)</f>
        <v>286380</v>
      </c>
      <c r="H23" s="32">
        <f>+G23/F23</f>
        <v>31820</v>
      </c>
      <c r="I23" s="63"/>
    </row>
    <row r="24" spans="1:9">
      <c r="A24" s="805"/>
      <c r="B24" s="62"/>
      <c r="C24" s="33" t="s">
        <v>52</v>
      </c>
      <c r="D24" s="34">
        <v>66700</v>
      </c>
      <c r="E24" s="30">
        <v>0.85</v>
      </c>
      <c r="F24" s="36">
        <v>9</v>
      </c>
      <c r="G24" s="91">
        <f>+D24*(1+E24)</f>
        <v>123395</v>
      </c>
      <c r="H24" s="92">
        <f>ROUND(+G24/F24,0)</f>
        <v>13711</v>
      </c>
      <c r="I24" s="63"/>
    </row>
    <row r="25" spans="1:9" ht="14.4" thickBot="1">
      <c r="A25" s="805"/>
      <c r="B25" s="62"/>
      <c r="C25" s="37"/>
      <c r="D25" s="26"/>
      <c r="E25" s="38"/>
      <c r="F25" s="24"/>
      <c r="G25" s="93"/>
      <c r="H25" s="94">
        <f>G25*F25*E25*D25</f>
        <v>0</v>
      </c>
      <c r="I25" s="63"/>
    </row>
    <row r="26" spans="1:9" ht="14.4" thickBot="1">
      <c r="A26" s="805"/>
      <c r="B26" s="62"/>
      <c r="C26" s="816"/>
      <c r="D26" s="816"/>
      <c r="E26" s="75"/>
      <c r="F26" s="75"/>
      <c r="G26" s="96"/>
      <c r="H26" s="97"/>
      <c r="I26" s="66">
        <f>ROUND(H23+H24,0)</f>
        <v>45531</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+I26*10%</f>
        <v>4553.1000000000004</v>
      </c>
      <c r="I29" s="63"/>
    </row>
    <row r="30" spans="1:9">
      <c r="A30" s="805"/>
      <c r="B30" s="62"/>
      <c r="C30" s="812" t="str">
        <f>+[225]MATERIALES!B145</f>
        <v>Mezcladora de concreto</v>
      </c>
      <c r="D30" s="813"/>
      <c r="E30" s="22" t="s">
        <v>57</v>
      </c>
      <c r="F30" s="21">
        <f>10500*1.1413</f>
        <v>11983.65</v>
      </c>
      <c r="G30" s="45">
        <v>0.63</v>
      </c>
      <c r="H30" s="21">
        <f>ROUND(+F30/G30,0)</f>
        <v>19022</v>
      </c>
      <c r="I30" s="63"/>
    </row>
    <row r="31" spans="1:9" ht="15" customHeight="1" thickBot="1">
      <c r="A31" s="805"/>
      <c r="B31" s="62"/>
      <c r="C31" s="814"/>
      <c r="D31" s="815"/>
      <c r="E31" s="24"/>
      <c r="F31" s="46"/>
      <c r="G31" s="39"/>
      <c r="H31" s="81"/>
      <c r="I31" s="63"/>
    </row>
    <row r="32" spans="1:9" ht="14.4" thickBot="1">
      <c r="A32" s="805"/>
      <c r="B32" s="62"/>
      <c r="C32" s="816"/>
      <c r="D32" s="816"/>
      <c r="E32" s="75"/>
      <c r="F32" s="98"/>
      <c r="G32" s="75"/>
      <c r="H32" s="97" t="s">
        <v>22</v>
      </c>
      <c r="I32" s="66">
        <f>ROUND(H29+H30,0)</f>
        <v>23575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482899</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B47" s="62"/>
      <c r="C47" s="99"/>
      <c r="D47" s="75"/>
      <c r="E47" s="75"/>
      <c r="F47" s="75"/>
      <c r="G47" s="75"/>
      <c r="H47" s="101" t="s">
        <v>35</v>
      </c>
      <c r="I47" s="67">
        <f>ROUND(I45+I39,0)</f>
        <v>482899</v>
      </c>
    </row>
    <row r="48" spans="1:9" ht="14.4" thickBot="1">
      <c r="B48" s="62"/>
      <c r="C48" s="99"/>
      <c r="D48" s="75"/>
      <c r="E48" s="75"/>
      <c r="F48" s="75"/>
      <c r="G48" s="75"/>
      <c r="H48" s="101" t="s">
        <v>36</v>
      </c>
      <c r="I48" s="67">
        <f>ROUND(I47,0)</f>
        <v>482899</v>
      </c>
    </row>
    <row r="49" spans="2:9">
      <c r="B49" s="62"/>
      <c r="C49" s="99"/>
      <c r="D49" s="75"/>
      <c r="E49" s="75"/>
      <c r="F49" s="75"/>
      <c r="G49" s="75"/>
      <c r="H49" s="101"/>
      <c r="I49" s="68"/>
    </row>
    <row r="50" spans="2:9">
      <c r="B50" s="62"/>
      <c r="C50" s="76"/>
      <c r="D50" s="77"/>
      <c r="E50" s="75"/>
      <c r="F50" s="75"/>
      <c r="G50" s="75"/>
      <c r="H50" s="101"/>
      <c r="I50" s="68"/>
    </row>
    <row r="51" spans="2:9">
      <c r="B51" s="73"/>
      <c r="C51" s="102" t="str">
        <f>+'PRESUPUESTO GENERAL'!A98</f>
        <v>ARQ.  ANTONIO RUIZ TOVAR</v>
      </c>
      <c r="I51" s="74"/>
    </row>
    <row r="52" spans="2:9" ht="14.4" thickBot="1">
      <c r="B52" s="58"/>
      <c r="C52" s="59" t="str">
        <f>+'PRESUPUESTO GENERAL'!A99</f>
        <v>PROFESIONAL ESPECIALIZADO</v>
      </c>
      <c r="D52" s="60"/>
      <c r="E52" s="60"/>
      <c r="F52" s="60"/>
      <c r="G52" s="60"/>
      <c r="H52" s="60"/>
      <c r="I52" s="61"/>
    </row>
    <row r="53" spans="2:9" ht="14.4" thickTop="1"/>
  </sheetData>
  <mergeCells count="48">
    <mergeCell ref="C43:D43"/>
    <mergeCell ref="E43:F43"/>
    <mergeCell ref="G43:H43"/>
    <mergeCell ref="C44:D44"/>
    <mergeCell ref="E44:F44"/>
    <mergeCell ref="G44:H44"/>
    <mergeCell ref="C28:D28"/>
    <mergeCell ref="C42:D42"/>
    <mergeCell ref="E42:F42"/>
    <mergeCell ref="G42:H42"/>
    <mergeCell ref="C30:D30"/>
    <mergeCell ref="C31:D31"/>
    <mergeCell ref="C32:D32"/>
    <mergeCell ref="C33:D33"/>
    <mergeCell ref="C34:D34"/>
    <mergeCell ref="C35:D35"/>
    <mergeCell ref="C36:D36"/>
    <mergeCell ref="C40:D40"/>
    <mergeCell ref="C41:D41"/>
    <mergeCell ref="E41:F41"/>
    <mergeCell ref="G41:H41"/>
    <mergeCell ref="B6:I6"/>
    <mergeCell ref="C7:G8"/>
    <mergeCell ref="H7:H8"/>
    <mergeCell ref="I7:I8"/>
    <mergeCell ref="C9:D9"/>
    <mergeCell ref="A10:A46"/>
    <mergeCell ref="C10:D10"/>
    <mergeCell ref="C11:D11"/>
    <mergeCell ref="C12:D12"/>
    <mergeCell ref="C13:D13"/>
    <mergeCell ref="C29:D29"/>
    <mergeCell ref="C14:D14"/>
    <mergeCell ref="C15:D15"/>
    <mergeCell ref="C16:D16"/>
    <mergeCell ref="C17:D17"/>
    <mergeCell ref="C18:D18"/>
    <mergeCell ref="C19:D19"/>
    <mergeCell ref="C20:D20"/>
    <mergeCell ref="C21:D21"/>
    <mergeCell ref="C26:D26"/>
    <mergeCell ref="C27:D27"/>
    <mergeCell ref="B1:I1"/>
    <mergeCell ref="B2:I2"/>
    <mergeCell ref="B3:I3"/>
    <mergeCell ref="B4:I4"/>
    <mergeCell ref="B5:D5"/>
    <mergeCell ref="E5:I5"/>
  </mergeCells>
  <printOptions horizontalCentered="1"/>
  <pageMargins left="0.19685039370078741" right="0.19685039370078741" top="0.39370078740157483" bottom="0.39370078740157483" header="0.19685039370078741" footer="0.19685039370078741"/>
  <pageSetup scale="83"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BEF52-7B28-4D7B-A5D2-86D4B49AE661}">
  <dimension ref="A1:I53"/>
  <sheetViews>
    <sheetView showGridLines="0" view="pageBreakPreview" topLeftCell="C9" zoomScale="90" zoomScaleNormal="100" zoomScaleSheetLayoutView="90" workbookViewId="0">
      <selection activeCell="H29" sqref="H2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B1" s="793" t="s">
        <v>65</v>
      </c>
      <c r="C1" s="794"/>
      <c r="D1" s="794"/>
      <c r="E1" s="794"/>
      <c r="F1" s="794"/>
      <c r="G1" s="794"/>
      <c r="H1" s="794"/>
      <c r="I1" s="795"/>
    </row>
    <row r="2" spans="1:9" ht="14.25" customHeight="1">
      <c r="B2" s="793" t="s">
        <v>63</v>
      </c>
      <c r="C2" s="794"/>
      <c r="D2" s="794"/>
      <c r="E2" s="794"/>
      <c r="F2" s="794"/>
      <c r="G2" s="794"/>
      <c r="H2" s="794"/>
      <c r="I2" s="795"/>
    </row>
    <row r="3" spans="1:9" ht="15.6">
      <c r="B3" s="796" t="s">
        <v>69</v>
      </c>
      <c r="C3" s="797"/>
      <c r="D3" s="797"/>
      <c r="E3" s="797"/>
      <c r="F3" s="797"/>
      <c r="G3" s="797"/>
      <c r="H3" s="797"/>
      <c r="I3" s="798"/>
    </row>
    <row r="4" spans="1:9" ht="28.2" customHeight="1" thickBot="1">
      <c r="B4" s="799" t="str">
        <f>+'[224]PRESUPUESTO GENERAL'!A4</f>
        <v>PRESUPUESTO GENERAL</v>
      </c>
      <c r="C4" s="800"/>
      <c r="D4" s="800"/>
      <c r="E4" s="800"/>
      <c r="F4" s="800"/>
      <c r="G4" s="800"/>
      <c r="H4" s="800"/>
      <c r="I4" s="801"/>
    </row>
    <row r="5" spans="1:9" s="130" customFormat="1" ht="38.25" customHeight="1" thickTop="1" thickBot="1">
      <c r="A5" s="120"/>
      <c r="B5" s="802" t="s">
        <v>82</v>
      </c>
      <c r="C5" s="803"/>
      <c r="D5" s="804"/>
      <c r="E5" s="802" t="s">
        <v>83</v>
      </c>
      <c r="F5" s="803"/>
      <c r="G5" s="803"/>
      <c r="H5" s="803"/>
      <c r="I5" s="803"/>
    </row>
    <row r="6" spans="1:9" ht="28.5" customHeight="1" thickTop="1" thickBot="1">
      <c r="A6" s="131"/>
      <c r="B6" s="817" t="str">
        <f>+'MRO 14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+'[224]PRESUPUESTO GENERAL'!B12</f>
        <v>localizacion y replanteo</v>
      </c>
      <c r="D7" s="852"/>
      <c r="E7" s="852"/>
      <c r="F7" s="852"/>
      <c r="G7" s="853"/>
      <c r="H7" s="857" t="s">
        <v>8</v>
      </c>
      <c r="I7" s="858" t="str">
        <f>+[226]Presupuesto!C200</f>
        <v>M2</v>
      </c>
    </row>
    <row r="8" spans="1:9" ht="14.4" thickBot="1">
      <c r="A8" s="131"/>
      <c r="B8" s="128">
        <f>+'[224]PRESUPUESTO GENERAL'!A12</f>
        <v>1.1000000000000001</v>
      </c>
      <c r="C8" s="854"/>
      <c r="D8" s="855"/>
      <c r="E8" s="855"/>
      <c r="F8" s="855"/>
      <c r="G8" s="856"/>
      <c r="H8" s="827"/>
      <c r="I8" s="829"/>
    </row>
    <row r="9" spans="1:9" ht="15" thickTop="1" thickBot="1">
      <c r="A9" s="131"/>
      <c r="B9" s="62"/>
      <c r="C9" s="850"/>
      <c r="D9" s="850"/>
      <c r="E9" s="75"/>
      <c r="F9" s="75"/>
      <c r="G9" s="75"/>
      <c r="H9" s="100"/>
      <c r="I9" s="63"/>
    </row>
    <row r="10" spans="1:9" ht="14.4" thickBot="1">
      <c r="A10" s="805" t="s">
        <v>81</v>
      </c>
      <c r="B10" s="64" t="s">
        <v>4</v>
      </c>
      <c r="C10" s="809"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
        <v>66</v>
      </c>
      <c r="D12" s="811"/>
      <c r="E12" s="18" t="s">
        <v>7</v>
      </c>
      <c r="F12" s="19">
        <v>0.1</v>
      </c>
      <c r="G12" s="20">
        <f>7000*1.1312</f>
        <v>7918.4</v>
      </c>
      <c r="H12" s="21">
        <f>ROUND(G12*F12,0)</f>
        <v>792</v>
      </c>
      <c r="I12" s="63"/>
    </row>
    <row r="13" spans="1:9">
      <c r="A13" s="805"/>
      <c r="B13" s="62"/>
      <c r="C13" s="812" t="s">
        <v>70</v>
      </c>
      <c r="D13" s="813"/>
      <c r="E13" s="22" t="s">
        <v>56</v>
      </c>
      <c r="F13" s="23">
        <v>0.02</v>
      </c>
      <c r="G13" s="20">
        <f>3800*1.1312</f>
        <v>4298.5599999999995</v>
      </c>
      <c r="H13" s="21">
        <f>ROUND(G13*F13,0)</f>
        <v>86</v>
      </c>
      <c r="I13" s="63"/>
    </row>
    <row r="14" spans="1:9">
      <c r="A14" s="805"/>
      <c r="B14" s="62"/>
      <c r="C14" s="812" t="s">
        <v>76</v>
      </c>
      <c r="D14" s="813"/>
      <c r="E14" s="22" t="s">
        <v>50</v>
      </c>
      <c r="F14" s="23">
        <v>0.01</v>
      </c>
      <c r="G14" s="20">
        <f>8500*1.1312</f>
        <v>9615.2000000000007</v>
      </c>
      <c r="H14" s="21">
        <f>ROUND(G14*F14,0)</f>
        <v>96</v>
      </c>
      <c r="I14" s="63"/>
    </row>
    <row r="15" spans="1:9">
      <c r="A15" s="805"/>
      <c r="B15" s="62"/>
      <c r="C15" s="812" t="s">
        <v>77</v>
      </c>
      <c r="D15" s="813"/>
      <c r="E15" s="22" t="s">
        <v>2</v>
      </c>
      <c r="F15" s="23">
        <v>0.06</v>
      </c>
      <c r="G15" s="20">
        <f>3000*1.1312</f>
        <v>3393.6</v>
      </c>
      <c r="H15" s="21">
        <f>ROUND(G15*F15,0)</f>
        <v>204</v>
      </c>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1178</v>
      </c>
      <c r="H19" s="26">
        <f>G19*F19</f>
        <v>58.900000000000006</v>
      </c>
      <c r="I19" s="63"/>
    </row>
    <row r="20" spans="1:9" ht="14.4" thickBot="1">
      <c r="A20" s="805"/>
      <c r="B20" s="62"/>
      <c r="C20" s="816"/>
      <c r="D20" s="816"/>
      <c r="E20" s="75"/>
      <c r="F20" s="75"/>
      <c r="G20" s="75"/>
      <c r="H20" s="95" t="s">
        <v>12</v>
      </c>
      <c r="I20" s="66">
        <f>ROUND(SUM(H12:H19),0)</f>
        <v>1237</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38</v>
      </c>
      <c r="D23" s="29">
        <f>38700*2</f>
        <v>77400</v>
      </c>
      <c r="E23" s="30">
        <v>0.85</v>
      </c>
      <c r="F23" s="31">
        <v>100</v>
      </c>
      <c r="G23" s="109">
        <f>+D23*(1+E23)</f>
        <v>143190</v>
      </c>
      <c r="H23" s="32">
        <f>+G23/F23</f>
        <v>1431.9</v>
      </c>
      <c r="I23" s="63"/>
    </row>
    <row r="24" spans="1:9">
      <c r="A24" s="805"/>
      <c r="B24" s="62"/>
      <c r="C24" s="33" t="s">
        <v>125</v>
      </c>
      <c r="D24" s="34">
        <v>66700</v>
      </c>
      <c r="E24" s="30">
        <v>0.85</v>
      </c>
      <c r="F24" s="31">
        <v>100</v>
      </c>
      <c r="G24" s="109">
        <f>+D24*(1+E24)</f>
        <v>123395</v>
      </c>
      <c r="H24" s="32">
        <f>+G24/F24</f>
        <v>1233.95</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f>
        <v>2666</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+I26*10%</f>
        <v>266.60000000000002</v>
      </c>
      <c r="I29" s="63"/>
    </row>
    <row r="30" spans="1:9">
      <c r="A30" s="805"/>
      <c r="B30" s="62"/>
      <c r="C30" s="812"/>
      <c r="D30" s="813"/>
      <c r="E30" s="22"/>
      <c r="F30" s="32"/>
      <c r="G30" s="45"/>
      <c r="H30" s="32"/>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v>255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4158</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B47" s="62"/>
      <c r="C47" s="99"/>
      <c r="D47" s="75"/>
      <c r="E47" s="75"/>
      <c r="F47" s="75"/>
      <c r="G47" s="75"/>
      <c r="H47" s="101" t="s">
        <v>35</v>
      </c>
      <c r="I47" s="67">
        <f>I45+I39</f>
        <v>4158</v>
      </c>
    </row>
    <row r="48" spans="1:9" ht="14.4" thickBot="1">
      <c r="B48" s="62"/>
      <c r="C48" s="99"/>
      <c r="D48" s="75"/>
      <c r="E48" s="75"/>
      <c r="F48" s="75"/>
      <c r="G48" s="75"/>
      <c r="H48" s="101" t="s">
        <v>36</v>
      </c>
      <c r="I48" s="67">
        <f>ROUND(I47,0)</f>
        <v>4158</v>
      </c>
    </row>
    <row r="49" spans="2:9">
      <c r="B49" s="62"/>
      <c r="C49" s="99"/>
      <c r="D49" s="75"/>
      <c r="E49" s="75"/>
      <c r="F49" s="75"/>
      <c r="G49" s="75"/>
      <c r="H49" s="101"/>
      <c r="I49" s="68"/>
    </row>
    <row r="50" spans="2:9">
      <c r="B50" s="62"/>
      <c r="C50" s="76"/>
      <c r="D50" s="77"/>
      <c r="E50" s="75"/>
      <c r="F50" s="75"/>
      <c r="G50" s="75"/>
      <c r="H50" s="101"/>
      <c r="I50" s="68"/>
    </row>
    <row r="51" spans="2:9">
      <c r="B51" s="73"/>
      <c r="C51" s="102" t="str">
        <f>+'MRO 14 '!C51</f>
        <v>ARQ.  ANTONIO RUIZ TOVAR</v>
      </c>
      <c r="I51" s="74"/>
    </row>
    <row r="52" spans="2:9" ht="14.4" thickBot="1">
      <c r="B52" s="58"/>
      <c r="C52" s="59" t="str">
        <f>+'MRO 14 '!C52</f>
        <v>PROFESIONAL ESPECIALIZADO</v>
      </c>
      <c r="D52" s="60"/>
      <c r="E52" s="60"/>
      <c r="F52" s="60"/>
      <c r="G52" s="60"/>
      <c r="H52" s="60"/>
      <c r="I52" s="61"/>
    </row>
    <row r="53" spans="2:9" ht="14.4" thickTop="1"/>
  </sheetData>
  <mergeCells count="48">
    <mergeCell ref="C43:D43"/>
    <mergeCell ref="E43:F43"/>
    <mergeCell ref="G43:H43"/>
    <mergeCell ref="C44:D44"/>
    <mergeCell ref="E44:F44"/>
    <mergeCell ref="G44:H44"/>
    <mergeCell ref="C28:D28"/>
    <mergeCell ref="C42:D42"/>
    <mergeCell ref="E42:F42"/>
    <mergeCell ref="G42:H42"/>
    <mergeCell ref="C30:D30"/>
    <mergeCell ref="C31:D31"/>
    <mergeCell ref="C32:D32"/>
    <mergeCell ref="C33:D33"/>
    <mergeCell ref="C34:D34"/>
    <mergeCell ref="C35:D35"/>
    <mergeCell ref="C36:D36"/>
    <mergeCell ref="C40:D40"/>
    <mergeCell ref="C41:D41"/>
    <mergeCell ref="E41:F41"/>
    <mergeCell ref="G41:H41"/>
    <mergeCell ref="B6:I6"/>
    <mergeCell ref="C7:G8"/>
    <mergeCell ref="H7:H8"/>
    <mergeCell ref="I7:I8"/>
    <mergeCell ref="C9:D9"/>
    <mergeCell ref="A10:A46"/>
    <mergeCell ref="C10:D10"/>
    <mergeCell ref="C11:D11"/>
    <mergeCell ref="C12:D12"/>
    <mergeCell ref="C13:D13"/>
    <mergeCell ref="C29:D29"/>
    <mergeCell ref="C14:D14"/>
    <mergeCell ref="C15:D15"/>
    <mergeCell ref="C16:D16"/>
    <mergeCell ref="C17:D17"/>
    <mergeCell ref="C18:D18"/>
    <mergeCell ref="C19:D19"/>
    <mergeCell ref="C20:D20"/>
    <mergeCell ref="C21:D21"/>
    <mergeCell ref="C26:D26"/>
    <mergeCell ref="C27:D27"/>
    <mergeCell ref="B1:I1"/>
    <mergeCell ref="B2:I2"/>
    <mergeCell ref="B3:I3"/>
    <mergeCell ref="B4:I4"/>
    <mergeCell ref="B5:D5"/>
    <mergeCell ref="E5:I5"/>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35553-4CD3-43C9-B7AE-C3F637FE0F5C}">
  <dimension ref="A1:M53"/>
  <sheetViews>
    <sheetView showGridLines="0" view="pageBreakPreview" topLeftCell="A5" zoomScale="91" zoomScaleNormal="115" zoomScaleSheetLayoutView="91" workbookViewId="0">
      <selection activeCell="H29" sqref="H2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2" width="11.5546875" style="120"/>
    <col min="13" max="13" width="13.33203125" style="120" bestFit="1" customWidth="1"/>
    <col min="14" max="16384" width="11.5546875" style="120"/>
  </cols>
  <sheetData>
    <row r="1" spans="1:9">
      <c r="B1" s="793" t="s">
        <v>65</v>
      </c>
      <c r="C1" s="794"/>
      <c r="D1" s="794"/>
      <c r="E1" s="794"/>
      <c r="F1" s="794"/>
      <c r="G1" s="794"/>
      <c r="H1" s="794"/>
      <c r="I1" s="795"/>
    </row>
    <row r="2" spans="1:9">
      <c r="B2" s="793" t="s">
        <v>63</v>
      </c>
      <c r="C2" s="794"/>
      <c r="D2" s="794"/>
      <c r="E2" s="794"/>
      <c r="F2" s="794"/>
      <c r="G2" s="794"/>
      <c r="H2" s="794"/>
      <c r="I2" s="795"/>
    </row>
    <row r="3" spans="1:9" ht="21" customHeight="1">
      <c r="B3" s="796" t="s">
        <v>69</v>
      </c>
      <c r="C3" s="797"/>
      <c r="D3" s="797"/>
      <c r="E3" s="797"/>
      <c r="F3" s="797"/>
      <c r="G3" s="797"/>
      <c r="H3" s="797"/>
      <c r="I3" s="798"/>
    </row>
    <row r="4" spans="1:9" ht="25.5" customHeight="1" thickBot="1">
      <c r="B4" s="799" t="e">
        <f>+'[227]PRESUPUESTO GENERAL'!A4</f>
        <v>#REF!</v>
      </c>
      <c r="C4" s="800"/>
      <c r="D4" s="800"/>
      <c r="E4" s="800"/>
      <c r="F4" s="800"/>
      <c r="G4" s="800"/>
      <c r="H4" s="800"/>
      <c r="I4" s="801"/>
    </row>
    <row r="5" spans="1:9" ht="49.5" customHeight="1" thickTop="1" thickBot="1">
      <c r="B5" s="802" t="s">
        <v>82</v>
      </c>
      <c r="C5" s="803"/>
      <c r="D5" s="804"/>
      <c r="E5" s="802" t="s">
        <v>83</v>
      </c>
      <c r="F5" s="803"/>
      <c r="G5" s="803"/>
      <c r="H5" s="803"/>
      <c r="I5" s="803"/>
    </row>
    <row r="6" spans="1:9" ht="37.5" customHeight="1" thickTop="1" thickBot="1">
      <c r="A6" s="131"/>
      <c r="B6" s="817" t="str">
        <f>+'[228]1,1'!B6:I6</f>
        <v xml:space="preserve">CONSTRUCCION TRAMO DE CERRAMIENTO PERIMETRAL DE LA INSTITUCION EDUCATIVA RURAL SANTANDER DEL MUNICIPIO DE FLORENCIA CAQUETA </v>
      </c>
      <c r="C6" s="818"/>
      <c r="D6" s="818"/>
      <c r="E6" s="818"/>
      <c r="F6" s="818"/>
      <c r="G6" s="818"/>
      <c r="H6" s="818"/>
      <c r="I6" s="819"/>
    </row>
    <row r="7" spans="1:9" ht="14.4" thickTop="1">
      <c r="A7" s="131"/>
      <c r="B7" s="103" t="s">
        <v>0</v>
      </c>
      <c r="C7" s="859" t="str">
        <f>+'[228]PRESUPUESTO GENERAL'!B13</f>
        <v>Cerramiento en tela verde H= 2,00 m</v>
      </c>
      <c r="D7" s="860"/>
      <c r="E7" s="860"/>
      <c r="F7" s="860"/>
      <c r="G7" s="861"/>
      <c r="H7" s="865" t="s">
        <v>8</v>
      </c>
      <c r="I7" s="867" t="str">
        <f>+'[228]PRESUPUESTO GENERAL'!C13</f>
        <v>M2</v>
      </c>
    </row>
    <row r="8" spans="1:9" ht="14.4" thickBot="1">
      <c r="A8" s="131"/>
      <c r="B8" s="343">
        <f>+'[228]PRESUPUESTO GENERAL'!A13</f>
        <v>1.2</v>
      </c>
      <c r="C8" s="862"/>
      <c r="D8" s="863"/>
      <c r="E8" s="863"/>
      <c r="F8" s="863"/>
      <c r="G8" s="864"/>
      <c r="H8" s="866"/>
      <c r="I8" s="868"/>
    </row>
    <row r="9" spans="1:9" ht="14.4" thickBot="1">
      <c r="A9" s="131"/>
      <c r="B9" s="104"/>
      <c r="C9" s="816"/>
      <c r="D9" s="816"/>
      <c r="E9" s="75"/>
      <c r="F9" s="75"/>
      <c r="G9" s="75"/>
      <c r="H9" s="100"/>
      <c r="I9" s="105"/>
    </row>
    <row r="10" spans="1:9" ht="14.4" thickBot="1">
      <c r="A10" s="805" t="s">
        <v>81</v>
      </c>
      <c r="B10" s="106" t="s">
        <v>4</v>
      </c>
      <c r="C10" s="807" t="s">
        <v>9</v>
      </c>
      <c r="D10" s="808"/>
      <c r="E10" s="15"/>
      <c r="F10" s="15"/>
      <c r="G10" s="15"/>
      <c r="H10" s="15"/>
      <c r="I10" s="105"/>
    </row>
    <row r="11" spans="1:9" ht="14.4" thickBot="1">
      <c r="A11" s="805"/>
      <c r="B11" s="107"/>
      <c r="C11" s="809" t="s">
        <v>10</v>
      </c>
      <c r="D11" s="808"/>
      <c r="E11" s="16" t="s">
        <v>2</v>
      </c>
      <c r="F11" s="16" t="s">
        <v>11</v>
      </c>
      <c r="G11" s="16" t="s">
        <v>42</v>
      </c>
      <c r="H11" s="17" t="s">
        <v>43</v>
      </c>
      <c r="I11" s="105"/>
    </row>
    <row r="12" spans="1:9">
      <c r="A12" s="805"/>
      <c r="B12" s="104"/>
      <c r="C12" s="869" t="str">
        <f>[229]MATERIALES!B17</f>
        <v>Tela polisombra verde H = 2,00 m</v>
      </c>
      <c r="D12" s="870"/>
      <c r="E12" s="18" t="s">
        <v>7</v>
      </c>
      <c r="F12" s="19">
        <v>1</v>
      </c>
      <c r="G12" s="21">
        <f>3300*1.1312</f>
        <v>3732.96</v>
      </c>
      <c r="H12" s="21">
        <f>+ROUND(G12*F12,2)</f>
        <v>3732.96</v>
      </c>
      <c r="I12" s="105"/>
    </row>
    <row r="13" spans="1:9">
      <c r="A13" s="805"/>
      <c r="B13" s="104"/>
      <c r="C13" s="812" t="str">
        <f>[229]MATERIALES!B21</f>
        <v>Varillon 5x5</v>
      </c>
      <c r="D13" s="813"/>
      <c r="E13" s="22" t="s">
        <v>2</v>
      </c>
      <c r="F13" s="23">
        <v>0.25</v>
      </c>
      <c r="G13" s="20">
        <f>7000*1.1312</f>
        <v>7918.4</v>
      </c>
      <c r="H13" s="21">
        <f>+ROUND(G13*F13,2)</f>
        <v>1979.6</v>
      </c>
      <c r="I13" s="105"/>
    </row>
    <row r="14" spans="1:9">
      <c r="A14" s="805"/>
      <c r="B14" s="104"/>
      <c r="C14" s="812" t="str">
        <f>[229]MATERIALES!B22</f>
        <v>Puntilla puma 2 1/2"</v>
      </c>
      <c r="D14" s="813"/>
      <c r="E14" s="22" t="s">
        <v>56</v>
      </c>
      <c r="F14" s="23">
        <v>0.01</v>
      </c>
      <c r="G14" s="20">
        <f>3800*1.1312</f>
        <v>4298.5599999999995</v>
      </c>
      <c r="H14" s="21">
        <f>+ROUND(G14*F14,0)</f>
        <v>43</v>
      </c>
      <c r="I14" s="105"/>
    </row>
    <row r="15" spans="1:9">
      <c r="A15" s="805"/>
      <c r="B15" s="104"/>
      <c r="C15" s="812" t="s">
        <v>78</v>
      </c>
      <c r="D15" s="813"/>
      <c r="E15" s="22" t="s">
        <v>50</v>
      </c>
      <c r="F15" s="23">
        <v>0.05</v>
      </c>
      <c r="G15" s="20">
        <f>8500*1.1312</f>
        <v>9615.2000000000007</v>
      </c>
      <c r="H15" s="21">
        <f>+ROUND(G15*F15,2)</f>
        <v>480.76</v>
      </c>
      <c r="I15" s="105"/>
    </row>
    <row r="16" spans="1:9">
      <c r="A16" s="805"/>
      <c r="B16" s="104"/>
      <c r="C16" s="812"/>
      <c r="D16" s="813"/>
      <c r="E16" s="22"/>
      <c r="F16" s="23"/>
      <c r="G16" s="20"/>
      <c r="H16" s="21"/>
      <c r="I16" s="105"/>
    </row>
    <row r="17" spans="1:13">
      <c r="A17" s="805"/>
      <c r="B17" s="104"/>
      <c r="C17" s="812"/>
      <c r="D17" s="813"/>
      <c r="E17" s="22"/>
      <c r="F17" s="22"/>
      <c r="G17" s="20"/>
      <c r="H17" s="21"/>
      <c r="I17" s="105"/>
    </row>
    <row r="18" spans="1:13">
      <c r="A18" s="805"/>
      <c r="B18" s="104"/>
      <c r="C18" s="812"/>
      <c r="D18" s="813"/>
      <c r="E18" s="22"/>
      <c r="F18" s="22"/>
      <c r="G18" s="20"/>
      <c r="H18" s="21"/>
      <c r="I18" s="105"/>
    </row>
    <row r="19" spans="1:13" ht="15" customHeight="1" thickBot="1">
      <c r="A19" s="805"/>
      <c r="B19" s="104"/>
      <c r="C19" s="814" t="s">
        <v>40</v>
      </c>
      <c r="D19" s="815"/>
      <c r="E19" s="24" t="s">
        <v>41</v>
      </c>
      <c r="F19" s="25">
        <v>0.05</v>
      </c>
      <c r="G19" s="26">
        <f>SUM(H11:H18)</f>
        <v>6236.32</v>
      </c>
      <c r="H19" s="26">
        <f>G19*F19</f>
        <v>311.81600000000003</v>
      </c>
      <c r="I19" s="105"/>
    </row>
    <row r="20" spans="1:13" ht="14.4" thickBot="1">
      <c r="A20" s="805"/>
      <c r="B20" s="104"/>
      <c r="C20" s="816"/>
      <c r="D20" s="816"/>
      <c r="E20" s="75"/>
      <c r="F20" s="75"/>
      <c r="G20" s="75"/>
      <c r="H20" s="95" t="s">
        <v>12</v>
      </c>
      <c r="I20" s="108">
        <f>ROUND(SUM(H12:H19),0)</f>
        <v>6548</v>
      </c>
    </row>
    <row r="21" spans="1:13" ht="14.4" thickBot="1">
      <c r="A21" s="805"/>
      <c r="B21" s="106" t="s">
        <v>13</v>
      </c>
      <c r="C21" s="807" t="s">
        <v>14</v>
      </c>
      <c r="D21" s="808"/>
      <c r="E21" s="15"/>
      <c r="F21" s="15"/>
      <c r="G21" s="15"/>
      <c r="H21" s="15"/>
      <c r="I21" s="105"/>
    </row>
    <row r="22" spans="1:13" ht="14.4" thickBot="1">
      <c r="A22" s="805"/>
      <c r="B22" s="107"/>
      <c r="C22" s="119" t="s">
        <v>10</v>
      </c>
      <c r="D22" s="27" t="s">
        <v>15</v>
      </c>
      <c r="E22" s="16" t="s">
        <v>16</v>
      </c>
      <c r="F22" s="16" t="s">
        <v>17</v>
      </c>
      <c r="G22" s="16" t="s">
        <v>44</v>
      </c>
      <c r="H22" s="17" t="s">
        <v>43</v>
      </c>
      <c r="I22" s="105"/>
    </row>
    <row r="23" spans="1:13">
      <c r="A23" s="805"/>
      <c r="B23" s="104"/>
      <c r="C23" s="28" t="s">
        <v>79</v>
      </c>
      <c r="D23" s="29">
        <f>38700*4</f>
        <v>154800</v>
      </c>
      <c r="E23" s="30">
        <v>0.85</v>
      </c>
      <c r="F23" s="31">
        <v>100</v>
      </c>
      <c r="G23" s="109">
        <f>+D23*(1+E23)</f>
        <v>286380</v>
      </c>
      <c r="H23" s="32">
        <f>+G23/F23</f>
        <v>2863.8</v>
      </c>
      <c r="I23" s="105"/>
      <c r="M23" s="80">
        <f>D23/4</f>
        <v>38700</v>
      </c>
    </row>
    <row r="24" spans="1:13">
      <c r="A24" s="805"/>
      <c r="B24" s="104"/>
      <c r="C24" s="33"/>
      <c r="D24" s="34"/>
      <c r="E24" s="54"/>
      <c r="F24" s="19"/>
      <c r="G24" s="110"/>
      <c r="H24" s="32"/>
      <c r="I24" s="105"/>
    </row>
    <row r="25" spans="1:13" ht="14.4" thickBot="1">
      <c r="A25" s="805"/>
      <c r="B25" s="104"/>
      <c r="C25" s="37"/>
      <c r="D25" s="26"/>
      <c r="E25" s="38"/>
      <c r="F25" s="24"/>
      <c r="G25" s="39"/>
      <c r="H25" s="40">
        <f>G25*F25*E25*D25</f>
        <v>0</v>
      </c>
      <c r="I25" s="105"/>
    </row>
    <row r="26" spans="1:13" ht="14.4" thickBot="1">
      <c r="A26" s="805"/>
      <c r="B26" s="104"/>
      <c r="C26" s="816"/>
      <c r="D26" s="816"/>
      <c r="E26" s="75"/>
      <c r="F26" s="75"/>
      <c r="G26" s="75"/>
      <c r="H26" s="95" t="s">
        <v>18</v>
      </c>
      <c r="I26" s="108">
        <f>ROUND(SUM(H23:H25),0)</f>
        <v>2864</v>
      </c>
    </row>
    <row r="27" spans="1:13" ht="14.4" thickBot="1">
      <c r="A27" s="805"/>
      <c r="B27" s="106" t="s">
        <v>19</v>
      </c>
      <c r="C27" s="807" t="s">
        <v>20</v>
      </c>
      <c r="D27" s="808"/>
      <c r="E27" s="15"/>
      <c r="F27" s="15"/>
      <c r="G27" s="15"/>
      <c r="H27" s="15"/>
      <c r="I27" s="105"/>
    </row>
    <row r="28" spans="1:13" ht="14.4" thickBot="1">
      <c r="A28" s="805"/>
      <c r="B28" s="107"/>
      <c r="C28" s="831" t="s">
        <v>10</v>
      </c>
      <c r="D28" s="831"/>
      <c r="E28" s="16" t="s">
        <v>2</v>
      </c>
      <c r="F28" s="16" t="s">
        <v>21</v>
      </c>
      <c r="G28" s="16" t="s">
        <v>37</v>
      </c>
      <c r="H28" s="41" t="s">
        <v>43</v>
      </c>
      <c r="I28" s="105"/>
    </row>
    <row r="29" spans="1:13" ht="14.4" customHeight="1">
      <c r="A29" s="805"/>
      <c r="B29" s="104"/>
      <c r="C29" s="810" t="s">
        <v>39</v>
      </c>
      <c r="D29" s="811"/>
      <c r="E29" s="18"/>
      <c r="F29" s="42"/>
      <c r="G29" s="43"/>
      <c r="H29" s="545">
        <f>+I26*10%</f>
        <v>286.40000000000003</v>
      </c>
      <c r="I29" s="105"/>
    </row>
    <row r="30" spans="1:13">
      <c r="A30" s="805"/>
      <c r="B30" s="104"/>
      <c r="C30" s="812"/>
      <c r="D30" s="813"/>
      <c r="E30" s="22"/>
      <c r="F30" s="32"/>
      <c r="G30" s="45"/>
      <c r="H30" s="32"/>
      <c r="I30" s="105"/>
    </row>
    <row r="31" spans="1:13" ht="15" customHeight="1" thickBot="1">
      <c r="A31" s="805"/>
      <c r="B31" s="104"/>
      <c r="C31" s="814"/>
      <c r="D31" s="815"/>
      <c r="E31" s="24"/>
      <c r="F31" s="46"/>
      <c r="G31" s="39"/>
      <c r="H31" s="32"/>
      <c r="I31" s="105"/>
    </row>
    <row r="32" spans="1:13" ht="14.4" thickBot="1">
      <c r="A32" s="805"/>
      <c r="B32" s="104"/>
      <c r="C32" s="816"/>
      <c r="D32" s="816"/>
      <c r="E32" s="75"/>
      <c r="F32" s="75"/>
      <c r="G32" s="75"/>
      <c r="H32" s="95" t="s">
        <v>22</v>
      </c>
      <c r="I32" s="108">
        <f>ROUND(SUM(H29:H31),0)</f>
        <v>286</v>
      </c>
    </row>
    <row r="33" spans="1:9" ht="14.4" thickBot="1">
      <c r="A33" s="805"/>
      <c r="B33" s="106" t="s">
        <v>23</v>
      </c>
      <c r="C33" s="807" t="s">
        <v>24</v>
      </c>
      <c r="D33" s="808"/>
      <c r="E33" s="15"/>
      <c r="F33" s="15"/>
      <c r="G33" s="15"/>
      <c r="H33" s="15"/>
      <c r="I33" s="105"/>
    </row>
    <row r="34" spans="1:9" ht="14.4" thickBot="1">
      <c r="A34" s="805"/>
      <c r="B34" s="107"/>
      <c r="C34" s="831" t="s">
        <v>25</v>
      </c>
      <c r="D34" s="836"/>
      <c r="E34" s="16" t="s">
        <v>47</v>
      </c>
      <c r="F34" s="16" t="s">
        <v>46</v>
      </c>
      <c r="G34" s="16" t="s">
        <v>45</v>
      </c>
      <c r="H34" s="17" t="s">
        <v>42</v>
      </c>
      <c r="I34" s="105"/>
    </row>
    <row r="35" spans="1:9">
      <c r="A35" s="805"/>
      <c r="B35" s="104"/>
      <c r="C35" s="810"/>
      <c r="D35" s="811"/>
      <c r="E35" s="47"/>
      <c r="F35" s="48"/>
      <c r="G35" s="49"/>
      <c r="H35" s="21"/>
      <c r="I35" s="105"/>
    </row>
    <row r="36" spans="1:9" ht="14.4" thickBot="1">
      <c r="A36" s="805"/>
      <c r="B36" s="104"/>
      <c r="C36" s="814"/>
      <c r="D36" s="815"/>
      <c r="E36" s="38"/>
      <c r="F36" s="24"/>
      <c r="G36" s="50"/>
      <c r="H36" s="40"/>
      <c r="I36" s="105"/>
    </row>
    <row r="37" spans="1:9" ht="14.4" thickBot="1">
      <c r="A37" s="805"/>
      <c r="B37" s="104"/>
      <c r="C37" s="99"/>
      <c r="D37" s="75"/>
      <c r="E37" s="75"/>
      <c r="F37" s="75"/>
      <c r="G37" s="75"/>
      <c r="H37" s="95" t="s">
        <v>26</v>
      </c>
      <c r="I37" s="108">
        <f>SUM(H35:H36)</f>
        <v>0</v>
      </c>
    </row>
    <row r="38" spans="1:9" ht="14.4" thickBot="1">
      <c r="A38" s="805"/>
      <c r="B38" s="104"/>
      <c r="C38" s="99"/>
      <c r="D38" s="75"/>
      <c r="E38" s="75"/>
      <c r="F38" s="75"/>
      <c r="G38" s="75"/>
      <c r="H38" s="100"/>
      <c r="I38" s="105"/>
    </row>
    <row r="39" spans="1:9" ht="14.4" thickBot="1">
      <c r="A39" s="805"/>
      <c r="B39" s="104"/>
      <c r="C39" s="99"/>
      <c r="D39" s="75"/>
      <c r="E39" s="75"/>
      <c r="F39" s="75"/>
      <c r="G39" s="75"/>
      <c r="H39" s="101" t="s">
        <v>27</v>
      </c>
      <c r="I39" s="112">
        <f>SUM(I20:I37)</f>
        <v>9698</v>
      </c>
    </row>
    <row r="40" spans="1:9" ht="14.4" thickBot="1">
      <c r="A40" s="805"/>
      <c r="B40" s="106" t="s">
        <v>28</v>
      </c>
      <c r="C40" s="837" t="s">
        <v>29</v>
      </c>
      <c r="D40" s="838"/>
      <c r="E40" s="51"/>
      <c r="F40" s="52"/>
      <c r="G40" s="52"/>
      <c r="H40" s="53"/>
      <c r="I40" s="105"/>
    </row>
    <row r="41" spans="1:9" ht="14.4" thickBot="1">
      <c r="A41" s="805"/>
      <c r="B41" s="107"/>
      <c r="C41" s="807" t="s">
        <v>10</v>
      </c>
      <c r="D41" s="808"/>
      <c r="E41" s="839" t="s">
        <v>30</v>
      </c>
      <c r="F41" s="840"/>
      <c r="G41" s="839" t="s">
        <v>43</v>
      </c>
      <c r="H41" s="840"/>
      <c r="I41" s="105"/>
    </row>
    <row r="42" spans="1:9" ht="14.4" customHeight="1">
      <c r="A42" s="805"/>
      <c r="B42" s="104"/>
      <c r="C42" s="810" t="s">
        <v>31</v>
      </c>
      <c r="D42" s="811"/>
      <c r="E42" s="832">
        <v>0</v>
      </c>
      <c r="F42" s="833"/>
      <c r="G42" s="834">
        <f>E42*I39</f>
        <v>0</v>
      </c>
      <c r="H42" s="835"/>
      <c r="I42" s="105"/>
    </row>
    <row r="43" spans="1:9">
      <c r="A43" s="805"/>
      <c r="B43" s="104"/>
      <c r="C43" s="812" t="s">
        <v>32</v>
      </c>
      <c r="D43" s="813"/>
      <c r="E43" s="841">
        <v>0</v>
      </c>
      <c r="F43" s="842"/>
      <c r="G43" s="843">
        <f>E43*I39</f>
        <v>0</v>
      </c>
      <c r="H43" s="844"/>
      <c r="I43" s="105"/>
    </row>
    <row r="44" spans="1:9" ht="15" customHeight="1" thickBot="1">
      <c r="A44" s="805"/>
      <c r="B44" s="104"/>
      <c r="C44" s="814" t="s">
        <v>33</v>
      </c>
      <c r="D44" s="815"/>
      <c r="E44" s="845">
        <v>0</v>
      </c>
      <c r="F44" s="846"/>
      <c r="G44" s="847">
        <f>E44*I39</f>
        <v>0</v>
      </c>
      <c r="H44" s="848"/>
      <c r="I44" s="105"/>
    </row>
    <row r="45" spans="1:9" ht="14.4" thickBot="1">
      <c r="A45" s="805"/>
      <c r="B45" s="104"/>
      <c r="C45" s="99"/>
      <c r="D45" s="75"/>
      <c r="E45" s="75"/>
      <c r="F45" s="75"/>
      <c r="G45" s="75"/>
      <c r="H45" s="101" t="s">
        <v>34</v>
      </c>
      <c r="I45" s="112">
        <f>SUM(G42:G44)</f>
        <v>0</v>
      </c>
    </row>
    <row r="46" spans="1:9" ht="14.4" thickBot="1">
      <c r="A46" s="806"/>
      <c r="B46" s="104"/>
      <c r="C46" s="99"/>
      <c r="D46" s="75"/>
      <c r="E46" s="75"/>
      <c r="F46" s="75"/>
      <c r="G46" s="75"/>
      <c r="H46" s="100"/>
      <c r="I46" s="105"/>
    </row>
    <row r="47" spans="1:9" ht="15.75" customHeight="1" thickTop="1" thickBot="1">
      <c r="B47" s="104"/>
      <c r="C47" s="99"/>
      <c r="D47" s="75"/>
      <c r="E47" s="75"/>
      <c r="F47" s="75"/>
      <c r="G47" s="75"/>
      <c r="H47" s="101" t="s">
        <v>35</v>
      </c>
      <c r="I47" s="112">
        <f>I45+I39</f>
        <v>9698</v>
      </c>
    </row>
    <row r="48" spans="1:9" ht="14.4" thickBot="1">
      <c r="B48" s="104"/>
      <c r="C48" s="99"/>
      <c r="D48" s="75"/>
      <c r="E48" s="75"/>
      <c r="F48" s="75"/>
      <c r="G48" s="75"/>
      <c r="H48" s="101" t="s">
        <v>36</v>
      </c>
      <c r="I48" s="112">
        <f>+I47</f>
        <v>9698</v>
      </c>
    </row>
    <row r="49" spans="2:9">
      <c r="B49" s="104"/>
      <c r="C49" s="99"/>
      <c r="D49" s="75"/>
      <c r="E49" s="75"/>
      <c r="F49" s="75"/>
      <c r="G49" s="75"/>
      <c r="H49" s="101"/>
      <c r="I49" s="113"/>
    </row>
    <row r="50" spans="2:9">
      <c r="B50" s="104"/>
      <c r="C50" s="99"/>
      <c r="D50" s="75"/>
      <c r="E50" s="75"/>
      <c r="F50" s="75"/>
      <c r="G50" s="75"/>
      <c r="H50" s="101"/>
      <c r="I50" s="113"/>
    </row>
    <row r="51" spans="2:9">
      <c r="B51" s="104"/>
      <c r="C51" s="76"/>
      <c r="D51" s="77"/>
      <c r="E51" s="75"/>
      <c r="F51" s="75"/>
      <c r="G51" s="75"/>
      <c r="H51" s="101"/>
      <c r="I51" s="113"/>
    </row>
    <row r="52" spans="2:9">
      <c r="B52" s="114"/>
      <c r="C52" s="102" t="str">
        <f>+'1,1'!C51</f>
        <v>ARQ.  ANTONIO RUIZ TOVAR</v>
      </c>
      <c r="I52" s="115"/>
    </row>
    <row r="53" spans="2:9" ht="14.4" thickBot="1">
      <c r="B53" s="116"/>
      <c r="C53" s="59" t="str">
        <f>+'1,1'!C52</f>
        <v>PROFESIONAL ESPECIALIZADO</v>
      </c>
      <c r="D53" s="60"/>
      <c r="E53" s="117"/>
      <c r="F53" s="117"/>
      <c r="G53" s="117"/>
      <c r="H53" s="117"/>
      <c r="I53" s="118"/>
    </row>
  </sheetData>
  <mergeCells count="48">
    <mergeCell ref="B1:I1"/>
    <mergeCell ref="B2:I2"/>
    <mergeCell ref="B3:I3"/>
    <mergeCell ref="B4:I4"/>
    <mergeCell ref="B5:D5"/>
    <mergeCell ref="E5:I5"/>
    <mergeCell ref="A10:A46"/>
    <mergeCell ref="C10:D10"/>
    <mergeCell ref="C11:D11"/>
    <mergeCell ref="C12:D12"/>
    <mergeCell ref="C13:D13"/>
    <mergeCell ref="C29:D29"/>
    <mergeCell ref="C14:D14"/>
    <mergeCell ref="C15:D15"/>
    <mergeCell ref="C16:D16"/>
    <mergeCell ref="C17:D17"/>
    <mergeCell ref="C18:D18"/>
    <mergeCell ref="C19:D19"/>
    <mergeCell ref="C20:D20"/>
    <mergeCell ref="C21:D21"/>
    <mergeCell ref="C26:D26"/>
    <mergeCell ref="C27:D27"/>
    <mergeCell ref="B6:I6"/>
    <mergeCell ref="C7:G8"/>
    <mergeCell ref="H7:H8"/>
    <mergeCell ref="I7:I8"/>
    <mergeCell ref="C9:D9"/>
    <mergeCell ref="C28:D28"/>
    <mergeCell ref="C42:D42"/>
    <mergeCell ref="E42:F42"/>
    <mergeCell ref="G42:H42"/>
    <mergeCell ref="C30:D30"/>
    <mergeCell ref="C31:D31"/>
    <mergeCell ref="C32:D32"/>
    <mergeCell ref="C33:D33"/>
    <mergeCell ref="C34:D34"/>
    <mergeCell ref="C35:D35"/>
    <mergeCell ref="C36:D36"/>
    <mergeCell ref="C40:D40"/>
    <mergeCell ref="C41:D41"/>
    <mergeCell ref="E41:F41"/>
    <mergeCell ref="G41:H41"/>
    <mergeCell ref="C43:D43"/>
    <mergeCell ref="E43:F43"/>
    <mergeCell ref="G43:H43"/>
    <mergeCell ref="C44:D44"/>
    <mergeCell ref="E44:F44"/>
    <mergeCell ref="G44:H44"/>
  </mergeCells>
  <printOptions horizontalCentered="1"/>
  <pageMargins left="0.39370078740157483" right="0.39370078740157483" top="0.39370078740157483" bottom="0.39370078740157483" header="0.19685039370078741" footer="0.19685039370078741"/>
  <pageSetup scale="8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9261-1170-473E-B774-0DA141E0B9B8}">
  <dimension ref="A1:I53"/>
  <sheetViews>
    <sheetView showGridLines="0" view="pageBreakPreview" topLeftCell="B7" zoomScale="80" zoomScaleNormal="115" zoomScaleSheetLayoutView="80" workbookViewId="0">
      <selection activeCell="H29" sqref="H2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c r="B1" s="793" t="s">
        <v>65</v>
      </c>
      <c r="C1" s="794"/>
      <c r="D1" s="794"/>
      <c r="E1" s="794"/>
      <c r="F1" s="794"/>
      <c r="G1" s="794"/>
      <c r="H1" s="794"/>
      <c r="I1" s="795"/>
    </row>
    <row r="2" spans="1:9">
      <c r="B2" s="793" t="s">
        <v>63</v>
      </c>
      <c r="C2" s="794"/>
      <c r="D2" s="794"/>
      <c r="E2" s="794"/>
      <c r="F2" s="794"/>
      <c r="G2" s="794"/>
      <c r="H2" s="794"/>
      <c r="I2" s="795"/>
    </row>
    <row r="3" spans="1:9" ht="21" customHeight="1">
      <c r="B3" s="796" t="s">
        <v>69</v>
      </c>
      <c r="C3" s="797"/>
      <c r="D3" s="797"/>
      <c r="E3" s="797"/>
      <c r="F3" s="797"/>
      <c r="G3" s="797"/>
      <c r="H3" s="797"/>
      <c r="I3" s="798"/>
    </row>
    <row r="4" spans="1:9" ht="25.5" customHeight="1" thickBot="1">
      <c r="B4" s="799" t="str">
        <f>+'PRESUPUESTO GENERAL'!A4</f>
        <v>PRESUPUESTO GENERAL</v>
      </c>
      <c r="C4" s="800"/>
      <c r="D4" s="800"/>
      <c r="E4" s="800"/>
      <c r="F4" s="800"/>
      <c r="G4" s="800"/>
      <c r="H4" s="800"/>
      <c r="I4" s="801"/>
    </row>
    <row r="5" spans="1:9" ht="49.5" customHeight="1" thickTop="1" thickBot="1">
      <c r="B5" s="802" t="s">
        <v>82</v>
      </c>
      <c r="C5" s="803"/>
      <c r="D5" s="804"/>
      <c r="E5" s="802" t="s">
        <v>83</v>
      </c>
      <c r="F5" s="803"/>
      <c r="G5" s="803"/>
      <c r="H5" s="803"/>
      <c r="I5" s="803"/>
    </row>
    <row r="6" spans="1:9" ht="37.5" customHeight="1" thickTop="1" thickBot="1">
      <c r="A6" s="131"/>
      <c r="B6" s="817" t="str">
        <f>+'1,1'!B6:I6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03" t="s">
        <v>0</v>
      </c>
      <c r="C7" s="859" t="str">
        <f>+'PRESUPUESTO GENERAL'!B14</f>
        <v>Demolición placas macizas graderia  (Inc. Ret de Escomb)</v>
      </c>
      <c r="D7" s="860"/>
      <c r="E7" s="860"/>
      <c r="F7" s="860"/>
      <c r="G7" s="861"/>
      <c r="H7" s="865" t="s">
        <v>8</v>
      </c>
      <c r="I7" s="867" t="str">
        <f>+'PRESUPUESTO GENERAL'!C14</f>
        <v>M3</v>
      </c>
    </row>
    <row r="8" spans="1:9" ht="14.4" thickBot="1">
      <c r="A8" s="131"/>
      <c r="B8" s="343">
        <f>+'PRESUPUESTO GENERAL'!A14</f>
        <v>1.3</v>
      </c>
      <c r="C8" s="862"/>
      <c r="D8" s="863"/>
      <c r="E8" s="863"/>
      <c r="F8" s="863"/>
      <c r="G8" s="864"/>
      <c r="H8" s="866"/>
      <c r="I8" s="868"/>
    </row>
    <row r="9" spans="1:9" ht="14.4" thickBot="1">
      <c r="A9" s="131"/>
      <c r="B9" s="104"/>
      <c r="C9" s="816"/>
      <c r="D9" s="816"/>
      <c r="E9" s="75"/>
      <c r="F9" s="75"/>
      <c r="G9" s="75"/>
      <c r="H9" s="100"/>
      <c r="I9" s="105"/>
    </row>
    <row r="10" spans="1:9" ht="14.4" thickBot="1">
      <c r="A10" s="805" t="s">
        <v>81</v>
      </c>
      <c r="B10" s="106" t="s">
        <v>4</v>
      </c>
      <c r="C10" s="807" t="s">
        <v>9</v>
      </c>
      <c r="D10" s="808"/>
      <c r="E10" s="15"/>
      <c r="F10" s="15"/>
      <c r="G10" s="15"/>
      <c r="H10" s="15"/>
      <c r="I10" s="105"/>
    </row>
    <row r="11" spans="1:9" ht="14.4" thickBot="1">
      <c r="A11" s="805"/>
      <c r="B11" s="107"/>
      <c r="C11" s="809" t="s">
        <v>10</v>
      </c>
      <c r="D11" s="808"/>
      <c r="E11" s="16" t="s">
        <v>2</v>
      </c>
      <c r="F11" s="16" t="s">
        <v>11</v>
      </c>
      <c r="G11" s="16" t="s">
        <v>42</v>
      </c>
      <c r="H11" s="17" t="s">
        <v>43</v>
      </c>
      <c r="I11" s="105"/>
    </row>
    <row r="12" spans="1:9">
      <c r="A12" s="805"/>
      <c r="B12" s="104"/>
      <c r="C12" s="869"/>
      <c r="D12" s="870"/>
      <c r="E12" s="18"/>
      <c r="F12" s="19"/>
      <c r="G12" s="21"/>
      <c r="H12" s="21"/>
      <c r="I12" s="105"/>
    </row>
    <row r="13" spans="1:9">
      <c r="A13" s="805"/>
      <c r="B13" s="104"/>
      <c r="C13" s="812"/>
      <c r="D13" s="813"/>
      <c r="E13" s="22"/>
      <c r="F13" s="23"/>
      <c r="G13" s="20"/>
      <c r="H13" s="21"/>
      <c r="I13" s="105"/>
    </row>
    <row r="14" spans="1:9">
      <c r="A14" s="805"/>
      <c r="B14" s="104"/>
      <c r="C14" s="812"/>
      <c r="D14" s="813"/>
      <c r="E14" s="22"/>
      <c r="F14" s="23"/>
      <c r="G14" s="20"/>
      <c r="H14" s="21"/>
      <c r="I14" s="105"/>
    </row>
    <row r="15" spans="1:9">
      <c r="A15" s="805"/>
      <c r="B15" s="104"/>
      <c r="C15" s="812"/>
      <c r="D15" s="813"/>
      <c r="E15" s="22"/>
      <c r="F15" s="23"/>
      <c r="G15" s="20"/>
      <c r="H15" s="21"/>
      <c r="I15" s="105"/>
    </row>
    <row r="16" spans="1:9">
      <c r="A16" s="805"/>
      <c r="B16" s="104"/>
      <c r="C16" s="812"/>
      <c r="D16" s="813"/>
      <c r="E16" s="22"/>
      <c r="F16" s="23"/>
      <c r="G16" s="20"/>
      <c r="H16" s="21"/>
      <c r="I16" s="105"/>
    </row>
    <row r="17" spans="1:9">
      <c r="A17" s="805"/>
      <c r="B17" s="104"/>
      <c r="C17" s="812"/>
      <c r="D17" s="813"/>
      <c r="E17" s="22"/>
      <c r="F17" s="22"/>
      <c r="G17" s="20"/>
      <c r="H17" s="21"/>
      <c r="I17" s="105"/>
    </row>
    <row r="18" spans="1:9">
      <c r="A18" s="805"/>
      <c r="B18" s="104"/>
      <c r="C18" s="812"/>
      <c r="D18" s="813"/>
      <c r="E18" s="22"/>
      <c r="F18" s="22"/>
      <c r="G18" s="20"/>
      <c r="H18" s="21"/>
      <c r="I18" s="105"/>
    </row>
    <row r="19" spans="1:9" ht="15" customHeight="1" thickBot="1">
      <c r="A19" s="805"/>
      <c r="B19" s="104"/>
      <c r="C19" s="814" t="s">
        <v>40</v>
      </c>
      <c r="D19" s="815"/>
      <c r="E19" s="24" t="s">
        <v>41</v>
      </c>
      <c r="F19" s="25">
        <v>0.05</v>
      </c>
      <c r="G19" s="26">
        <f>SUM(H11:H18)</f>
        <v>0</v>
      </c>
      <c r="H19" s="26">
        <f>G19*F19</f>
        <v>0</v>
      </c>
      <c r="I19" s="105"/>
    </row>
    <row r="20" spans="1:9" ht="14.4" thickBot="1">
      <c r="A20" s="805"/>
      <c r="B20" s="104"/>
      <c r="C20" s="816"/>
      <c r="D20" s="816"/>
      <c r="E20" s="75"/>
      <c r="F20" s="75"/>
      <c r="G20" s="75"/>
      <c r="H20" s="95" t="s">
        <v>12</v>
      </c>
      <c r="I20" s="108">
        <f>ROUND(SUM(H12:H19),0)</f>
        <v>0</v>
      </c>
    </row>
    <row r="21" spans="1:9" ht="14.4" thickBot="1">
      <c r="A21" s="805"/>
      <c r="B21" s="106" t="s">
        <v>13</v>
      </c>
      <c r="C21" s="807" t="s">
        <v>14</v>
      </c>
      <c r="D21" s="808"/>
      <c r="E21" s="15"/>
      <c r="F21" s="15"/>
      <c r="G21" s="15"/>
      <c r="H21" s="15"/>
      <c r="I21" s="105"/>
    </row>
    <row r="22" spans="1:9" ht="14.4" thickBot="1">
      <c r="A22" s="805"/>
      <c r="B22" s="107"/>
      <c r="C22" s="119" t="s">
        <v>10</v>
      </c>
      <c r="D22" s="27" t="s">
        <v>15</v>
      </c>
      <c r="E22" s="16" t="s">
        <v>16</v>
      </c>
      <c r="F22" s="16" t="s">
        <v>17</v>
      </c>
      <c r="G22" s="16" t="s">
        <v>44</v>
      </c>
      <c r="H22" s="17" t="s">
        <v>43</v>
      </c>
      <c r="I22" s="105"/>
    </row>
    <row r="23" spans="1:9" ht="14.4" thickBot="1">
      <c r="A23" s="805"/>
      <c r="B23" s="104"/>
      <c r="C23" s="28" t="s">
        <v>79</v>
      </c>
      <c r="D23" s="29">
        <f>38700*4</f>
        <v>154800</v>
      </c>
      <c r="E23" s="30">
        <v>0.85</v>
      </c>
      <c r="F23" s="31">
        <v>3</v>
      </c>
      <c r="G23" s="109">
        <f>ROUND(+D23*(1+E23),0)</f>
        <v>286380</v>
      </c>
      <c r="H23" s="32">
        <f>+G23/F23</f>
        <v>95460</v>
      </c>
      <c r="I23" s="105"/>
    </row>
    <row r="24" spans="1:9">
      <c r="A24" s="805"/>
      <c r="B24" s="104"/>
      <c r="C24" s="33"/>
      <c r="D24" s="34"/>
      <c r="E24" s="30"/>
      <c r="F24" s="31"/>
      <c r="G24" s="109"/>
      <c r="H24" s="32"/>
      <c r="I24" s="105"/>
    </row>
    <row r="25" spans="1:9" ht="14.4" thickBot="1">
      <c r="A25" s="805"/>
      <c r="B25" s="104"/>
      <c r="C25" s="37"/>
      <c r="D25" s="26"/>
      <c r="E25" s="38"/>
      <c r="F25" s="24"/>
      <c r="G25" s="39"/>
      <c r="H25" s="40">
        <f>G25*F25*E25*D25</f>
        <v>0</v>
      </c>
      <c r="I25" s="105"/>
    </row>
    <row r="26" spans="1:9" ht="14.4" thickBot="1">
      <c r="A26" s="805"/>
      <c r="B26" s="104"/>
      <c r="C26" s="816"/>
      <c r="D26" s="816"/>
      <c r="E26" s="75"/>
      <c r="F26" s="75"/>
      <c r="G26" s="75"/>
      <c r="H26" s="95" t="s">
        <v>18</v>
      </c>
      <c r="I26" s="108">
        <f>ROUND(SUM(H23:H25),0)</f>
        <v>95460</v>
      </c>
    </row>
    <row r="27" spans="1:9" ht="14.4" thickBot="1">
      <c r="A27" s="805"/>
      <c r="B27" s="106" t="s">
        <v>19</v>
      </c>
      <c r="C27" s="807" t="s">
        <v>20</v>
      </c>
      <c r="D27" s="808"/>
      <c r="E27" s="15"/>
      <c r="F27" s="15"/>
      <c r="G27" s="15"/>
      <c r="H27" s="15"/>
      <c r="I27" s="105"/>
    </row>
    <row r="28" spans="1:9" ht="14.4" thickBot="1">
      <c r="A28" s="805"/>
      <c r="B28" s="107"/>
      <c r="C28" s="831" t="s">
        <v>10</v>
      </c>
      <c r="D28" s="831"/>
      <c r="E28" s="16" t="s">
        <v>2</v>
      </c>
      <c r="F28" s="16" t="s">
        <v>21</v>
      </c>
      <c r="G28" s="16" t="s">
        <v>37</v>
      </c>
      <c r="H28" s="41" t="s">
        <v>43</v>
      </c>
      <c r="I28" s="105"/>
    </row>
    <row r="29" spans="1:9" ht="14.4" customHeight="1">
      <c r="A29" s="805"/>
      <c r="B29" s="104"/>
      <c r="C29" s="810" t="s">
        <v>39</v>
      </c>
      <c r="D29" s="811"/>
      <c r="E29" s="18" t="s">
        <v>305</v>
      </c>
      <c r="F29" s="42"/>
      <c r="G29" s="43"/>
      <c r="H29" s="415">
        <f>+I26*10%</f>
        <v>9546</v>
      </c>
      <c r="I29" s="105"/>
    </row>
    <row r="30" spans="1:9">
      <c r="A30" s="805"/>
      <c r="B30" s="104"/>
      <c r="C30" s="812" t="s">
        <v>126</v>
      </c>
      <c r="D30" s="813"/>
      <c r="E30" s="22"/>
      <c r="F30" s="32">
        <f>75000*1.1413</f>
        <v>85597.5</v>
      </c>
      <c r="G30" s="45">
        <v>3</v>
      </c>
      <c r="H30" s="32">
        <f>F30/G30</f>
        <v>28532.5</v>
      </c>
      <c r="I30" s="105"/>
    </row>
    <row r="31" spans="1:9" ht="15" customHeight="1" thickBot="1">
      <c r="A31" s="805"/>
      <c r="B31" s="104"/>
      <c r="C31" s="814"/>
      <c r="D31" s="815"/>
      <c r="E31" s="24"/>
      <c r="F31" s="46"/>
      <c r="G31" s="39"/>
      <c r="H31" s="32"/>
      <c r="I31" s="105"/>
    </row>
    <row r="32" spans="1:9" ht="14.4" thickBot="1">
      <c r="A32" s="805"/>
      <c r="B32" s="104"/>
      <c r="C32" s="816"/>
      <c r="D32" s="816"/>
      <c r="E32" s="75"/>
      <c r="F32" s="75"/>
      <c r="G32" s="75"/>
      <c r="H32" s="95" t="s">
        <v>22</v>
      </c>
      <c r="I32" s="108">
        <f>ROUND(SUM(H29:H31),0)</f>
        <v>38079</v>
      </c>
    </row>
    <row r="33" spans="1:9" ht="14.4" thickBot="1">
      <c r="A33" s="805"/>
      <c r="B33" s="106" t="s">
        <v>23</v>
      </c>
      <c r="C33" s="807" t="s">
        <v>24</v>
      </c>
      <c r="D33" s="808"/>
      <c r="E33" s="15"/>
      <c r="F33" s="15"/>
      <c r="G33" s="15"/>
      <c r="H33" s="15"/>
      <c r="I33" s="105"/>
    </row>
    <row r="34" spans="1:9" ht="14.4" thickBot="1">
      <c r="A34" s="805"/>
      <c r="B34" s="107"/>
      <c r="C34" s="831" t="s">
        <v>25</v>
      </c>
      <c r="D34" s="836"/>
      <c r="E34" s="16" t="s">
        <v>47</v>
      </c>
      <c r="F34" s="16" t="s">
        <v>46</v>
      </c>
      <c r="G34" s="16" t="s">
        <v>45</v>
      </c>
      <c r="H34" s="17" t="s">
        <v>42</v>
      </c>
      <c r="I34" s="105"/>
    </row>
    <row r="35" spans="1:9">
      <c r="A35" s="805"/>
      <c r="B35" s="104"/>
      <c r="C35" s="810"/>
      <c r="D35" s="811"/>
      <c r="E35" s="47"/>
      <c r="F35" s="48"/>
      <c r="G35" s="49"/>
      <c r="H35" s="21"/>
      <c r="I35" s="105"/>
    </row>
    <row r="36" spans="1:9" ht="14.4" thickBot="1">
      <c r="A36" s="805"/>
      <c r="B36" s="104"/>
      <c r="C36" s="814"/>
      <c r="D36" s="815"/>
      <c r="E36" s="38"/>
      <c r="F36" s="24"/>
      <c r="G36" s="50"/>
      <c r="H36" s="40"/>
      <c r="I36" s="105"/>
    </row>
    <row r="37" spans="1:9" ht="14.4" thickBot="1">
      <c r="A37" s="805"/>
      <c r="B37" s="104"/>
      <c r="C37" s="99"/>
      <c r="D37" s="75"/>
      <c r="E37" s="75"/>
      <c r="F37" s="75"/>
      <c r="G37" s="75"/>
      <c r="H37" s="95" t="s">
        <v>26</v>
      </c>
      <c r="I37" s="108">
        <f>SUM(H35:H36)</f>
        <v>0</v>
      </c>
    </row>
    <row r="38" spans="1:9" ht="14.4" thickBot="1">
      <c r="A38" s="805"/>
      <c r="B38" s="104"/>
      <c r="C38" s="99"/>
      <c r="D38" s="75"/>
      <c r="E38" s="75"/>
      <c r="F38" s="75"/>
      <c r="G38" s="75"/>
      <c r="H38" s="100"/>
      <c r="I38" s="105"/>
    </row>
    <row r="39" spans="1:9" ht="14.4" thickBot="1">
      <c r="A39" s="805"/>
      <c r="B39" s="104"/>
      <c r="C39" s="99"/>
      <c r="D39" s="75"/>
      <c r="E39" s="75"/>
      <c r="F39" s="75"/>
      <c r="G39" s="75"/>
      <c r="H39" s="101" t="s">
        <v>27</v>
      </c>
      <c r="I39" s="112">
        <f>SUM(I20:I37)</f>
        <v>133539</v>
      </c>
    </row>
    <row r="40" spans="1:9" ht="14.4" thickBot="1">
      <c r="A40" s="805"/>
      <c r="B40" s="106" t="s">
        <v>28</v>
      </c>
      <c r="C40" s="837" t="s">
        <v>29</v>
      </c>
      <c r="D40" s="838"/>
      <c r="E40" s="51"/>
      <c r="F40" s="52"/>
      <c r="G40" s="52"/>
      <c r="H40" s="53"/>
      <c r="I40" s="105"/>
    </row>
    <row r="41" spans="1:9" ht="14.4" thickBot="1">
      <c r="A41" s="805"/>
      <c r="B41" s="107"/>
      <c r="C41" s="807" t="s">
        <v>10</v>
      </c>
      <c r="D41" s="808"/>
      <c r="E41" s="839" t="s">
        <v>30</v>
      </c>
      <c r="F41" s="840"/>
      <c r="G41" s="839" t="s">
        <v>43</v>
      </c>
      <c r="H41" s="840"/>
      <c r="I41" s="105"/>
    </row>
    <row r="42" spans="1:9" ht="14.4" customHeight="1">
      <c r="A42" s="805"/>
      <c r="B42" s="104"/>
      <c r="C42" s="810" t="s">
        <v>31</v>
      </c>
      <c r="D42" s="811"/>
      <c r="E42" s="832">
        <v>0</v>
      </c>
      <c r="F42" s="833"/>
      <c r="G42" s="834">
        <f>E42*I39</f>
        <v>0</v>
      </c>
      <c r="H42" s="835"/>
      <c r="I42" s="105"/>
    </row>
    <row r="43" spans="1:9">
      <c r="A43" s="805"/>
      <c r="B43" s="104"/>
      <c r="C43" s="812" t="s">
        <v>32</v>
      </c>
      <c r="D43" s="813"/>
      <c r="E43" s="841">
        <v>0</v>
      </c>
      <c r="F43" s="842"/>
      <c r="G43" s="843">
        <f>E43*I39</f>
        <v>0</v>
      </c>
      <c r="H43" s="844"/>
      <c r="I43" s="105"/>
    </row>
    <row r="44" spans="1:9" ht="15" customHeight="1" thickBot="1">
      <c r="A44" s="805"/>
      <c r="B44" s="104"/>
      <c r="C44" s="814" t="s">
        <v>33</v>
      </c>
      <c r="D44" s="815"/>
      <c r="E44" s="845">
        <v>0</v>
      </c>
      <c r="F44" s="846"/>
      <c r="G44" s="847">
        <f>E44*I39</f>
        <v>0</v>
      </c>
      <c r="H44" s="848"/>
      <c r="I44" s="105"/>
    </row>
    <row r="45" spans="1:9" ht="14.4" thickBot="1">
      <c r="A45" s="805"/>
      <c r="B45" s="104"/>
      <c r="C45" s="99"/>
      <c r="D45" s="75"/>
      <c r="E45" s="75"/>
      <c r="F45" s="75"/>
      <c r="G45" s="75"/>
      <c r="H45" s="101" t="s">
        <v>34</v>
      </c>
      <c r="I45" s="112">
        <f>SUM(G42:G44)</f>
        <v>0</v>
      </c>
    </row>
    <row r="46" spans="1:9" ht="14.4" thickBot="1">
      <c r="A46" s="806"/>
      <c r="B46" s="104"/>
      <c r="C46" s="99"/>
      <c r="D46" s="75"/>
      <c r="E46" s="75"/>
      <c r="F46" s="75"/>
      <c r="G46" s="75"/>
      <c r="H46" s="100"/>
      <c r="I46" s="105"/>
    </row>
    <row r="47" spans="1:9" ht="15.75" customHeight="1" thickTop="1" thickBot="1">
      <c r="B47" s="104"/>
      <c r="C47" s="99"/>
      <c r="D47" s="75"/>
      <c r="E47" s="75"/>
      <c r="F47" s="75"/>
      <c r="G47" s="75"/>
      <c r="H47" s="101" t="s">
        <v>35</v>
      </c>
      <c r="I47" s="112">
        <f>I45+I39</f>
        <v>133539</v>
      </c>
    </row>
    <row r="48" spans="1:9" ht="14.4" thickBot="1">
      <c r="B48" s="104"/>
      <c r="C48" s="99"/>
      <c r="D48" s="75"/>
      <c r="E48" s="75"/>
      <c r="F48" s="75"/>
      <c r="G48" s="75"/>
      <c r="H48" s="101" t="s">
        <v>36</v>
      </c>
      <c r="I48" s="112">
        <f>+I47</f>
        <v>133539</v>
      </c>
    </row>
    <row r="49" spans="2:9">
      <c r="B49" s="104"/>
      <c r="C49" s="99"/>
      <c r="D49" s="75"/>
      <c r="E49" s="75"/>
      <c r="F49" s="75"/>
      <c r="G49" s="75"/>
      <c r="H49" s="101"/>
      <c r="I49" s="113"/>
    </row>
    <row r="50" spans="2:9">
      <c r="B50" s="104"/>
      <c r="C50" s="99"/>
      <c r="D50" s="75"/>
      <c r="E50" s="75"/>
      <c r="F50" s="75"/>
      <c r="G50" s="75"/>
      <c r="H50" s="101"/>
      <c r="I50" s="113"/>
    </row>
    <row r="51" spans="2:9">
      <c r="B51" s="104"/>
      <c r="C51" s="76"/>
      <c r="D51" s="77"/>
      <c r="E51" s="75"/>
      <c r="F51" s="75"/>
      <c r="G51" s="75"/>
      <c r="H51" s="101"/>
      <c r="I51" s="113"/>
    </row>
    <row r="52" spans="2:9">
      <c r="B52" s="114"/>
      <c r="C52" s="102" t="str">
        <f>+'1,2 '!C52</f>
        <v>ARQ.  ANTONIO RUIZ TOVAR</v>
      </c>
      <c r="I52" s="115"/>
    </row>
    <row r="53" spans="2:9" ht="14.4" thickBot="1">
      <c r="B53" s="116"/>
      <c r="C53" s="59" t="str">
        <f>+'1,2 '!C53</f>
        <v>PROFESIONAL ESPECIALIZADO</v>
      </c>
      <c r="D53" s="60"/>
      <c r="E53" s="117"/>
      <c r="F53" s="117"/>
      <c r="G53" s="117"/>
      <c r="H53" s="117"/>
      <c r="I53" s="118"/>
    </row>
  </sheetData>
  <mergeCells count="48">
    <mergeCell ref="C43:D43"/>
    <mergeCell ref="E43:F43"/>
    <mergeCell ref="G43:H43"/>
    <mergeCell ref="C44:D44"/>
    <mergeCell ref="E44:F44"/>
    <mergeCell ref="G44:H44"/>
    <mergeCell ref="C28:D28"/>
    <mergeCell ref="C42:D42"/>
    <mergeCell ref="E42:F42"/>
    <mergeCell ref="G42:H42"/>
    <mergeCell ref="C30:D30"/>
    <mergeCell ref="C31:D31"/>
    <mergeCell ref="C32:D32"/>
    <mergeCell ref="C33:D33"/>
    <mergeCell ref="C34:D34"/>
    <mergeCell ref="C35:D35"/>
    <mergeCell ref="C36:D36"/>
    <mergeCell ref="C40:D40"/>
    <mergeCell ref="C41:D41"/>
    <mergeCell ref="E41:F41"/>
    <mergeCell ref="G41:H41"/>
    <mergeCell ref="B6:I6"/>
    <mergeCell ref="C7:G8"/>
    <mergeCell ref="H7:H8"/>
    <mergeCell ref="I7:I8"/>
    <mergeCell ref="C9:D9"/>
    <mergeCell ref="A10:A46"/>
    <mergeCell ref="C10:D10"/>
    <mergeCell ref="C11:D11"/>
    <mergeCell ref="C12:D12"/>
    <mergeCell ref="C13:D13"/>
    <mergeCell ref="C29:D29"/>
    <mergeCell ref="C14:D14"/>
    <mergeCell ref="C15:D15"/>
    <mergeCell ref="C16:D16"/>
    <mergeCell ref="C17:D17"/>
    <mergeCell ref="C18:D18"/>
    <mergeCell ref="C19:D19"/>
    <mergeCell ref="C20:D20"/>
    <mergeCell ref="C21:D21"/>
    <mergeCell ref="C26:D26"/>
    <mergeCell ref="C27:D27"/>
    <mergeCell ref="B1:I1"/>
    <mergeCell ref="B2:I2"/>
    <mergeCell ref="B3:I3"/>
    <mergeCell ref="B4:I4"/>
    <mergeCell ref="B5:D5"/>
    <mergeCell ref="E5:I5"/>
  </mergeCells>
  <printOptions horizontalCentered="1"/>
  <pageMargins left="0.39370078740157483" right="0.39370078740157483" top="0.39370078740157483" bottom="0.39370078740157483" header="0.19685039370078741" footer="0.19685039370078741"/>
  <pageSetup scale="8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53"/>
  <sheetViews>
    <sheetView showGridLines="0" view="pageBreakPreview" topLeftCell="B1" zoomScale="75" zoomScaleNormal="118" zoomScaleSheetLayoutView="75" workbookViewId="0">
      <selection activeCell="H29" sqref="H2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5.5546875"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2.2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
        <v>84</v>
      </c>
      <c r="F5" s="803"/>
      <c r="G5" s="803"/>
      <c r="H5" s="803"/>
      <c r="I5" s="803"/>
    </row>
    <row r="6" spans="1:9" ht="27.75" customHeight="1" thickTop="1" thickBot="1">
      <c r="A6" s="131"/>
      <c r="B6" s="817" t="str">
        <f>+'1,3'!B6:I6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GENERAL'!B17</f>
        <v>Excav. Manual ( Mat. Com y cong. Inc. Ret. De escombros )</v>
      </c>
      <c r="D7" s="873"/>
      <c r="E7" s="873"/>
      <c r="F7" s="873"/>
      <c r="G7" s="874"/>
      <c r="H7" s="857" t="s">
        <v>8</v>
      </c>
      <c r="I7" s="858" t="str">
        <f>+'PRESUPUESTO GENERAL'!C17</f>
        <v>M3</v>
      </c>
    </row>
    <row r="8" spans="1:9" ht="14.4" thickBot="1">
      <c r="A8" s="131"/>
      <c r="B8" s="122">
        <f>+'PRESUPUESTO GENERAL'!A17</f>
        <v>2.1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c r="D12" s="811"/>
      <c r="E12" s="18"/>
      <c r="F12" s="19"/>
      <c r="G12" s="20"/>
      <c r="H12" s="21"/>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0</v>
      </c>
      <c r="H19" s="26">
        <f>G19*F19</f>
        <v>0</v>
      </c>
      <c r="I19" s="63"/>
    </row>
    <row r="20" spans="1:9" ht="14.4" thickBot="1">
      <c r="A20" s="805"/>
      <c r="B20" s="62"/>
      <c r="C20" s="816"/>
      <c r="D20" s="816"/>
      <c r="E20" s="75"/>
      <c r="F20" s="75"/>
      <c r="G20" s="75"/>
      <c r="H20" s="95" t="s">
        <v>12</v>
      </c>
      <c r="I20" s="66">
        <f>SUM(H12:H19)</f>
        <v>0</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53</v>
      </c>
      <c r="D23" s="29">
        <f>38700*4</f>
        <v>154800</v>
      </c>
      <c r="E23" s="30">
        <v>0.85</v>
      </c>
      <c r="F23" s="31">
        <v>12</v>
      </c>
      <c r="G23" s="109">
        <f>ROUND(+D23*(1+E23),0)</f>
        <v>286380</v>
      </c>
      <c r="H23" s="32">
        <f>+G23/F23</f>
        <v>23865</v>
      </c>
      <c r="I23" s="63"/>
    </row>
    <row r="24" spans="1:9">
      <c r="A24" s="805"/>
      <c r="B24" s="62"/>
      <c r="C24" s="33"/>
      <c r="D24" s="34"/>
      <c r="E24" s="30"/>
      <c r="F24" s="31"/>
      <c r="G24" s="109"/>
      <c r="H24" s="32"/>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f>
        <v>23865</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2386.5</v>
      </c>
      <c r="I29" s="63"/>
    </row>
    <row r="30" spans="1:9">
      <c r="A30" s="805"/>
      <c r="B30" s="62"/>
      <c r="C30" s="812" t="s">
        <v>126</v>
      </c>
      <c r="D30" s="813"/>
      <c r="E30" s="22"/>
      <c r="F30" s="32">
        <f>75000*1.1312</f>
        <v>84840</v>
      </c>
      <c r="G30" s="45">
        <v>4.5</v>
      </c>
      <c r="H30" s="32">
        <f>F30/G30</f>
        <v>18853.333333333332</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21240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ROUND(SUM(I20:I37),0)</f>
        <v>45105</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45105</v>
      </c>
    </row>
    <row r="48" spans="1:9" ht="14.4" thickBot="1">
      <c r="A48" s="871"/>
      <c r="B48" s="62"/>
      <c r="C48" s="99"/>
      <c r="D48" s="75"/>
      <c r="E48" s="75"/>
      <c r="F48" s="75"/>
      <c r="G48" s="75"/>
      <c r="H48" s="101" t="s">
        <v>36</v>
      </c>
      <c r="I48" s="67">
        <f>+I47</f>
        <v>45105</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+'1,3'!C52</f>
        <v>ARQ.  ANTONIO RUIZ TOVAR</v>
      </c>
      <c r="I51" s="74"/>
    </row>
    <row r="52" spans="1:9" ht="14.4" thickBot="1">
      <c r="A52" s="871"/>
      <c r="B52" s="58"/>
      <c r="C52" s="59" t="str">
        <f>+'1,3'!C53</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7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53"/>
  <sheetViews>
    <sheetView showGridLines="0" view="pageBreakPreview" topLeftCell="B1" zoomScale="80" zoomScaleNormal="100" zoomScaleSheetLayoutView="80" workbookViewId="0">
      <selection activeCell="I28" sqref="I2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8.9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
        <v>84</v>
      </c>
      <c r="F5" s="803"/>
      <c r="G5" s="803"/>
      <c r="H5" s="803"/>
      <c r="I5" s="803"/>
    </row>
    <row r="6" spans="1:9" ht="29.25" customHeight="1" thickTop="1" thickBot="1">
      <c r="A6" s="131"/>
      <c r="B6" s="817" t="str">
        <f>+'2,1'!B6:I6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GENERAL'!B18</f>
        <v>Relleno manual con material selec. de excav ( Inc. Compactacion equipo rana )</v>
      </c>
      <c r="D7" s="873"/>
      <c r="E7" s="873"/>
      <c r="F7" s="873"/>
      <c r="G7" s="874"/>
      <c r="H7" s="857" t="s">
        <v>8</v>
      </c>
      <c r="I7" s="858" t="str">
        <f>+'PRESUPUESTO GENERAL'!C18</f>
        <v>M3</v>
      </c>
    </row>
    <row r="8" spans="1:9" ht="14.4" thickBot="1">
      <c r="A8" s="131"/>
      <c r="B8" s="122">
        <f>+'PRESUPUESTO GENERAL'!A18</f>
        <v>2.2000000000000002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c r="D12" s="811"/>
      <c r="E12" s="18"/>
      <c r="F12" s="19"/>
      <c r="G12" s="20"/>
      <c r="H12" s="21"/>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0</v>
      </c>
      <c r="H19" s="26">
        <f>G19*F19</f>
        <v>0</v>
      </c>
      <c r="I19" s="63"/>
    </row>
    <row r="20" spans="1:9" ht="14.4" thickBot="1">
      <c r="A20" s="805"/>
      <c r="B20" s="62"/>
      <c r="C20" s="816"/>
      <c r="D20" s="816"/>
      <c r="E20" s="75"/>
      <c r="F20" s="75"/>
      <c r="G20" s="75"/>
      <c r="H20" s="95" t="s">
        <v>12</v>
      </c>
      <c r="I20" s="66">
        <f>SUM(H12:H19)</f>
        <v>0</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80</v>
      </c>
      <c r="D23" s="29">
        <f>38700*3</f>
        <v>116100</v>
      </c>
      <c r="E23" s="30">
        <v>0.85</v>
      </c>
      <c r="F23" s="31">
        <v>12</v>
      </c>
      <c r="G23" s="109">
        <f>+D23*(1+E23)</f>
        <v>214785</v>
      </c>
      <c r="H23" s="32">
        <f>ROUND(+G23/F23,0)</f>
        <v>17899</v>
      </c>
      <c r="I23" s="63"/>
    </row>
    <row r="24" spans="1:9">
      <c r="A24" s="805"/>
      <c r="B24" s="62"/>
      <c r="C24" s="33"/>
      <c r="D24" s="34"/>
      <c r="E24" s="35"/>
      <c r="F24" s="36"/>
      <c r="G24" s="123"/>
      <c r="H24" s="124"/>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17899</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1789.9</v>
      </c>
      <c r="I29" s="63"/>
    </row>
    <row r="30" spans="1:9">
      <c r="A30" s="805"/>
      <c r="B30" s="62"/>
      <c r="C30" s="812" t="s">
        <v>127</v>
      </c>
      <c r="D30" s="813"/>
      <c r="E30" s="22"/>
      <c r="F30" s="32">
        <v>50000</v>
      </c>
      <c r="G30" s="45">
        <v>12</v>
      </c>
      <c r="H30" s="32">
        <f>F30/G30</f>
        <v>4166.666666666667</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5957</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ROUND(SUM(I20:I37),0)</f>
        <v>23856</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23856</v>
      </c>
    </row>
    <row r="48" spans="1:9" ht="14.4" thickBot="1">
      <c r="A48" s="871"/>
      <c r="B48" s="62"/>
      <c r="C48" s="99"/>
      <c r="D48" s="75"/>
      <c r="E48" s="75"/>
      <c r="F48" s="75"/>
      <c r="G48" s="75"/>
      <c r="H48" s="101" t="s">
        <v>36</v>
      </c>
      <c r="I48" s="67">
        <f>+I47</f>
        <v>23856</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+'2,1'!C51</f>
        <v>ARQ.  ANTONIO RUIZ TOVAR</v>
      </c>
      <c r="I51" s="74"/>
    </row>
    <row r="52" spans="1:9" ht="14.4" thickBot="1">
      <c r="A52" s="871"/>
      <c r="B52" s="58"/>
      <c r="C52" s="59" t="str">
        <f>+'2,1'!C52</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73"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901D2-6CF4-47B8-AC53-0022340E67FB}">
  <dimension ref="A1:I53"/>
  <sheetViews>
    <sheetView showGridLines="0" view="pageBreakPreview" topLeftCell="A7" zoomScale="90" zoomScaleNormal="100" zoomScaleSheetLayoutView="90" workbookViewId="0">
      <selection activeCell="O19" sqref="O1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0" width="11.5546875" style="120"/>
    <col min="11" max="11" width="18.5546875" style="120" customWidth="1"/>
    <col min="12"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8.95" customHeight="1" thickBot="1">
      <c r="A4" s="871"/>
      <c r="B4" s="799" t="e">
        <f>+'[227]PRESUPUESTO GENERAL'!A4</f>
        <v>#REF!</v>
      </c>
      <c r="C4" s="800"/>
      <c r="D4" s="800"/>
      <c r="E4" s="800"/>
      <c r="F4" s="800"/>
      <c r="G4" s="800"/>
      <c r="H4" s="800"/>
      <c r="I4" s="801"/>
    </row>
    <row r="5" spans="1:9" ht="41.25" customHeight="1" thickTop="1" thickBot="1">
      <c r="B5" s="802" t="s">
        <v>82</v>
      </c>
      <c r="C5" s="803"/>
      <c r="D5" s="804"/>
      <c r="E5" s="802" t="s">
        <v>202</v>
      </c>
      <c r="F5" s="803"/>
      <c r="G5" s="803"/>
      <c r="H5" s="803"/>
      <c r="I5" s="803"/>
    </row>
    <row r="6" spans="1:9" ht="32.25" customHeight="1" thickTop="1" thickBot="1">
      <c r="A6" s="131"/>
      <c r="B6" s="817" t="s">
        <v>306</v>
      </c>
      <c r="C6" s="818"/>
      <c r="D6" s="818"/>
      <c r="E6" s="818"/>
      <c r="F6" s="818"/>
      <c r="G6" s="818"/>
      <c r="H6" s="818"/>
      <c r="I6" s="819"/>
    </row>
    <row r="7" spans="1:9" ht="14.4" thickTop="1">
      <c r="A7" s="131"/>
      <c r="B7" s="121" t="s">
        <v>0</v>
      </c>
      <c r="C7" s="851" t="str">
        <f>+'PRESUPUESTO GENERAL'!B21</f>
        <v>Zapatas aisladas de 1,00x1,00x0,3 ref 1/2 c/0,15 mts incluye solado</v>
      </c>
      <c r="D7" s="873"/>
      <c r="E7" s="873"/>
      <c r="F7" s="873"/>
      <c r="G7" s="874"/>
      <c r="H7" s="857" t="s">
        <v>8</v>
      </c>
      <c r="I7" s="858" t="str">
        <f>+'PRESUPUESTO GENERAL'!C21</f>
        <v>UND</v>
      </c>
    </row>
    <row r="8" spans="1:9" ht="14.4" thickBot="1">
      <c r="A8" s="131"/>
      <c r="B8" s="122">
        <f>+'PRESUPUESTO GENERAL'!A21</f>
        <v>3.1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
        <v>307</v>
      </c>
      <c r="D12" s="811"/>
      <c r="E12" s="18" t="s">
        <v>49</v>
      </c>
      <c r="F12" s="19">
        <v>0.3</v>
      </c>
      <c r="G12" s="20">
        <f>+'CTO D '!I48</f>
        <v>462051</v>
      </c>
      <c r="H12" s="21">
        <f>ROUND(F12*G12,0)</f>
        <v>138615</v>
      </c>
      <c r="I12" s="63"/>
    </row>
    <row r="13" spans="1:9">
      <c r="A13" s="805"/>
      <c r="B13" s="62"/>
      <c r="C13" s="812" t="s">
        <v>149</v>
      </c>
      <c r="D13" s="813"/>
      <c r="E13" s="22" t="s">
        <v>50</v>
      </c>
      <c r="F13" s="547">
        <v>15.53</v>
      </c>
      <c r="G13" s="20">
        <f>5600*1.1312</f>
        <v>6334.72</v>
      </c>
      <c r="H13" s="21">
        <f>ROUND(F13*G13,0)</f>
        <v>98378</v>
      </c>
      <c r="I13" s="63"/>
    </row>
    <row r="14" spans="1:9">
      <c r="A14" s="805"/>
      <c r="B14" s="62"/>
      <c r="C14" s="812" t="s">
        <v>308</v>
      </c>
      <c r="D14" s="813"/>
      <c r="E14" s="22" t="s">
        <v>50</v>
      </c>
      <c r="F14" s="23">
        <v>0.22</v>
      </c>
      <c r="G14" s="20">
        <f>8500*1.1312</f>
        <v>9615.2000000000007</v>
      </c>
      <c r="H14" s="21">
        <f>F14*G14</f>
        <v>2115.3440000000001</v>
      </c>
      <c r="I14" s="63"/>
    </row>
    <row r="15" spans="1:9">
      <c r="A15" s="805"/>
      <c r="B15" s="62"/>
      <c r="C15" s="812"/>
      <c r="D15" s="813"/>
      <c r="E15" s="22"/>
      <c r="F15" s="23"/>
      <c r="G15" s="20"/>
      <c r="H15" s="548"/>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239108.34400000001</v>
      </c>
      <c r="H19" s="26">
        <f>ROUND(G19*F19,0)</f>
        <v>11955</v>
      </c>
      <c r="I19" s="63"/>
    </row>
    <row r="20" spans="1:9" ht="14.4" thickBot="1">
      <c r="A20" s="805"/>
      <c r="B20" s="62"/>
      <c r="C20" s="816"/>
      <c r="D20" s="816"/>
      <c r="E20" s="75"/>
      <c r="F20" s="75"/>
      <c r="G20" s="75"/>
      <c r="H20" s="95" t="s">
        <v>12</v>
      </c>
      <c r="I20" s="66">
        <f>ROUND(SUM(H12:H19),0)</f>
        <v>251063</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80</v>
      </c>
      <c r="D23" s="29">
        <f>38700*3</f>
        <v>116100</v>
      </c>
      <c r="E23" s="30">
        <v>0.85</v>
      </c>
      <c r="F23" s="546">
        <v>3</v>
      </c>
      <c r="G23" s="109">
        <f>+D23*(1+E23)</f>
        <v>214785</v>
      </c>
      <c r="H23" s="32">
        <f>ROUND(+G23/F23,0)</f>
        <v>71595</v>
      </c>
      <c r="I23" s="63"/>
    </row>
    <row r="24" spans="1:9">
      <c r="A24" s="805"/>
      <c r="B24" s="62"/>
      <c r="C24" s="33" t="s">
        <v>52</v>
      </c>
      <c r="D24" s="34">
        <v>66700</v>
      </c>
      <c r="E24" s="30">
        <v>0.85</v>
      </c>
      <c r="F24" s="546">
        <v>3</v>
      </c>
      <c r="G24" s="109">
        <f>+D24*(1+E24)</f>
        <v>123395</v>
      </c>
      <c r="H24" s="32">
        <f>ROUND(+G24/F24,0)</f>
        <v>41132</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112727</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11272.7</v>
      </c>
      <c r="I29" s="63"/>
    </row>
    <row r="30" spans="1:9">
      <c r="A30" s="805"/>
      <c r="B30" s="62"/>
      <c r="C30" s="812" t="s">
        <v>309</v>
      </c>
      <c r="D30" s="813"/>
      <c r="E30" s="22" t="s">
        <v>310</v>
      </c>
      <c r="F30" s="32">
        <v>10000</v>
      </c>
      <c r="G30" s="45">
        <v>10</v>
      </c>
      <c r="H30" s="32">
        <f>F30/G30</f>
        <v>1000</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SUM(H29:H31)</f>
        <v>12272.7</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376062.7</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376062.7</v>
      </c>
    </row>
    <row r="48" spans="1:9" ht="14.4" thickBot="1">
      <c r="A48" s="871"/>
      <c r="B48" s="62"/>
      <c r="C48" s="99"/>
      <c r="D48" s="75"/>
      <c r="E48" s="75"/>
      <c r="F48" s="75"/>
      <c r="G48" s="75"/>
      <c r="H48" s="101" t="s">
        <v>36</v>
      </c>
      <c r="I48" s="67">
        <f>+I47</f>
        <v>376062.7</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+'2,2'!C51</f>
        <v>ARQ.  ANTONIO RUIZ TOVAR</v>
      </c>
      <c r="I51" s="74"/>
    </row>
    <row r="52" spans="1:9" ht="14.4" thickBot="1">
      <c r="A52" s="871"/>
      <c r="B52" s="58"/>
      <c r="C52" s="59" t="str">
        <f>+'2,2'!C52</f>
        <v>PROFESIONAL ESPECIALIZADO</v>
      </c>
      <c r="D52" s="60"/>
      <c r="E52" s="60"/>
      <c r="F52" s="60"/>
      <c r="G52" s="60"/>
      <c r="H52" s="60"/>
      <c r="I52" s="61"/>
    </row>
    <row r="53" spans="1:9" ht="14.4" thickTop="1"/>
  </sheetData>
  <mergeCells count="50">
    <mergeCell ref="B5:D5"/>
    <mergeCell ref="E5:I5"/>
    <mergeCell ref="A1:A4"/>
    <mergeCell ref="B1:I1"/>
    <mergeCell ref="B2:I2"/>
    <mergeCell ref="B3:I3"/>
    <mergeCell ref="B4:I4"/>
    <mergeCell ref="B6:I6"/>
    <mergeCell ref="C7:G8"/>
    <mergeCell ref="H7:H8"/>
    <mergeCell ref="I7:I8"/>
    <mergeCell ref="C9:D9"/>
    <mergeCell ref="C29:D29"/>
    <mergeCell ref="C14:D14"/>
    <mergeCell ref="C15:D15"/>
    <mergeCell ref="C16:D16"/>
    <mergeCell ref="C17:D17"/>
    <mergeCell ref="C18:D18"/>
    <mergeCell ref="C19:D19"/>
    <mergeCell ref="C20:D20"/>
    <mergeCell ref="C21:D21"/>
    <mergeCell ref="C26:D26"/>
    <mergeCell ref="C27:D27"/>
    <mergeCell ref="C28:D28"/>
    <mergeCell ref="C36:D36"/>
    <mergeCell ref="C40:D40"/>
    <mergeCell ref="C41:D41"/>
    <mergeCell ref="E41:F41"/>
    <mergeCell ref="G41:H41"/>
    <mergeCell ref="C31:D31"/>
    <mergeCell ref="C32:D32"/>
    <mergeCell ref="C33:D33"/>
    <mergeCell ref="C34:D34"/>
    <mergeCell ref="C35:D35"/>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s>
  <printOptions horizontalCentered="1"/>
  <pageMargins left="0.39370078740157483" right="0.39370078740157483" top="0.39370078740157483" bottom="0.39370078740157483" header="0.19685039370078741" footer="0.19685039370078741"/>
  <pageSetup scale="8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3"/>
  <sheetViews>
    <sheetView showGridLines="0" view="pageBreakPreview" topLeftCell="C10" zoomScale="84" zoomScaleNormal="100" zoomScaleSheetLayoutView="84" workbookViewId="0">
      <selection activeCell="D23" sqref="D2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8.9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
        <v>202</v>
      </c>
      <c r="F5" s="803"/>
      <c r="G5" s="803"/>
      <c r="H5" s="803"/>
      <c r="I5" s="803"/>
    </row>
    <row r="6" spans="1:9" ht="32.25" customHeight="1" thickTop="1" thickBot="1">
      <c r="A6" s="131"/>
      <c r="B6" s="817" t="str">
        <f>+'2,2'!B6:I6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GENERAL'!B22</f>
        <v>Viga riostra cto 3000 P.S.I. 0,25*0,25 ref 4 No 4, E No 3C/0,15</v>
      </c>
      <c r="D7" s="873"/>
      <c r="E7" s="873"/>
      <c r="F7" s="873"/>
      <c r="G7" s="874"/>
      <c r="H7" s="857" t="s">
        <v>8</v>
      </c>
      <c r="I7" s="858" t="str">
        <f>+'PRESUPUESTO GENERAL'!C22</f>
        <v>ML</v>
      </c>
    </row>
    <row r="8" spans="1:9" ht="14.4" thickBot="1">
      <c r="A8" s="131"/>
      <c r="B8" s="122">
        <f>+'PRESUPUESTO GENERAL'!A22</f>
        <v>3.2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
        <v>148</v>
      </c>
      <c r="D12" s="811"/>
      <c r="E12" s="18" t="s">
        <v>49</v>
      </c>
      <c r="F12" s="19">
        <v>6.2E-2</v>
      </c>
      <c r="G12" s="20">
        <f>+'CTO D '!I49</f>
        <v>462051</v>
      </c>
      <c r="H12" s="21">
        <f>ROUND(F12*G12,0)</f>
        <v>28647</v>
      </c>
      <c r="I12" s="63"/>
    </row>
    <row r="13" spans="1:9">
      <c r="A13" s="805"/>
      <c r="B13" s="62"/>
      <c r="C13" s="812" t="s">
        <v>149</v>
      </c>
      <c r="D13" s="813"/>
      <c r="E13" s="22" t="s">
        <v>50</v>
      </c>
      <c r="F13" s="344">
        <v>3.976</v>
      </c>
      <c r="G13" s="20">
        <f>5600*1.1312</f>
        <v>6334.72</v>
      </c>
      <c r="H13" s="21">
        <f t="shared" ref="H13:H18" si="0">ROUND(F13*G13,0)</f>
        <v>25187</v>
      </c>
      <c r="I13" s="63"/>
    </row>
    <row r="14" spans="1:9">
      <c r="A14" s="805"/>
      <c r="B14" s="62"/>
      <c r="C14" s="812" t="s">
        <v>150</v>
      </c>
      <c r="D14" s="813"/>
      <c r="E14" s="22" t="s">
        <v>50</v>
      </c>
      <c r="F14" s="344">
        <v>2.6880000000000002</v>
      </c>
      <c r="G14" s="20">
        <f>5600*1.1312</f>
        <v>6334.72</v>
      </c>
      <c r="H14" s="21">
        <f t="shared" si="0"/>
        <v>17028</v>
      </c>
      <c r="I14" s="63"/>
    </row>
    <row r="15" spans="1:9">
      <c r="A15" s="805"/>
      <c r="B15" s="62"/>
      <c r="C15" s="812" t="s">
        <v>311</v>
      </c>
      <c r="D15" s="813"/>
      <c r="E15" s="22" t="s">
        <v>2</v>
      </c>
      <c r="F15" s="547">
        <v>0.5</v>
      </c>
      <c r="G15" s="20">
        <f>20500*1.1312</f>
        <v>23189.599999999999</v>
      </c>
      <c r="H15" s="21">
        <f t="shared" si="0"/>
        <v>11595</v>
      </c>
      <c r="I15" s="63"/>
    </row>
    <row r="16" spans="1:9">
      <c r="A16" s="805"/>
      <c r="B16" s="62"/>
      <c r="C16" s="812" t="s">
        <v>66</v>
      </c>
      <c r="D16" s="813"/>
      <c r="E16" s="22" t="s">
        <v>2</v>
      </c>
      <c r="F16" s="547">
        <v>0.83</v>
      </c>
      <c r="G16" s="20">
        <f>7000*1.1312</f>
        <v>7918.4</v>
      </c>
      <c r="H16" s="21">
        <f t="shared" si="0"/>
        <v>6572</v>
      </c>
      <c r="I16" s="63"/>
    </row>
    <row r="17" spans="1:9">
      <c r="A17" s="805"/>
      <c r="B17" s="62"/>
      <c r="C17" s="812" t="s">
        <v>146</v>
      </c>
      <c r="D17" s="813"/>
      <c r="E17" s="22" t="s">
        <v>147</v>
      </c>
      <c r="F17" s="549">
        <v>0.1</v>
      </c>
      <c r="G17" s="20">
        <f>3800*1.1312</f>
        <v>4298.5599999999995</v>
      </c>
      <c r="H17" s="21">
        <f t="shared" si="0"/>
        <v>430</v>
      </c>
      <c r="I17" s="63"/>
    </row>
    <row r="18" spans="1:9">
      <c r="A18" s="805"/>
      <c r="B18" s="62"/>
      <c r="C18" s="812" t="s">
        <v>152</v>
      </c>
      <c r="D18" s="813"/>
      <c r="E18" s="22" t="s">
        <v>50</v>
      </c>
      <c r="F18" s="549">
        <v>0.1</v>
      </c>
      <c r="G18" s="20">
        <f>8500*1.1312</f>
        <v>9615.2000000000007</v>
      </c>
      <c r="H18" s="21">
        <f t="shared" si="0"/>
        <v>962</v>
      </c>
      <c r="I18" s="63"/>
    </row>
    <row r="19" spans="1:9" ht="15" customHeight="1" thickBot="1">
      <c r="A19" s="805"/>
      <c r="B19" s="62"/>
      <c r="C19" s="814" t="s">
        <v>40</v>
      </c>
      <c r="D19" s="815"/>
      <c r="E19" s="24" t="s">
        <v>41</v>
      </c>
      <c r="F19" s="25">
        <v>0.05</v>
      </c>
      <c r="G19" s="26">
        <f>SUM(H11:H18)</f>
        <v>90421</v>
      </c>
      <c r="H19" s="26">
        <f>ROUND(G19*F19,0)</f>
        <v>4521</v>
      </c>
      <c r="I19" s="63"/>
    </row>
    <row r="20" spans="1:9" ht="14.4" thickBot="1">
      <c r="A20" s="805"/>
      <c r="B20" s="62"/>
      <c r="C20" s="816"/>
      <c r="D20" s="816"/>
      <c r="E20" s="75"/>
      <c r="F20" s="75"/>
      <c r="G20" s="75"/>
      <c r="H20" s="95" t="s">
        <v>12</v>
      </c>
      <c r="I20" s="66">
        <f>SUM(H12:H19)</f>
        <v>94942</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53</v>
      </c>
      <c r="D23" s="550">
        <f>38700*4</f>
        <v>154800</v>
      </c>
      <c r="E23" s="30">
        <v>0.85</v>
      </c>
      <c r="F23" s="31">
        <v>20</v>
      </c>
      <c r="G23" s="109">
        <f>+D23*(1+E23)</f>
        <v>286380</v>
      </c>
      <c r="H23" s="32">
        <f>ROUND(+G23/F23,0)</f>
        <v>14319</v>
      </c>
      <c r="I23" s="63"/>
    </row>
    <row r="24" spans="1:9">
      <c r="A24" s="805"/>
      <c r="B24" s="62"/>
      <c r="C24" s="33" t="s">
        <v>52</v>
      </c>
      <c r="D24" s="551">
        <v>66700</v>
      </c>
      <c r="E24" s="30">
        <v>0.85</v>
      </c>
      <c r="F24" s="31">
        <v>20</v>
      </c>
      <c r="G24" s="109">
        <f>ROUND(+D24*(1+E24),0)</f>
        <v>123395</v>
      </c>
      <c r="H24" s="32">
        <f>ROUND(+G24/F24,0)</f>
        <v>6170</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20489</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2048.9</v>
      </c>
      <c r="I29" s="63"/>
    </row>
    <row r="30" spans="1:9">
      <c r="A30" s="805"/>
      <c r="B30" s="62"/>
      <c r="C30" s="812" t="s">
        <v>153</v>
      </c>
      <c r="D30" s="813"/>
      <c r="E30" s="22"/>
      <c r="F30" s="345">
        <v>10.156000000000001</v>
      </c>
      <c r="G30" s="346">
        <v>20</v>
      </c>
      <c r="H30" s="32">
        <v>508</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2557</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117988</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117988</v>
      </c>
    </row>
    <row r="48" spans="1:9" ht="14.4" thickBot="1">
      <c r="A48" s="871"/>
      <c r="B48" s="62"/>
      <c r="C48" s="99"/>
      <c r="D48" s="75"/>
      <c r="E48" s="75"/>
      <c r="F48" s="75"/>
      <c r="G48" s="75"/>
      <c r="H48" s="101" t="s">
        <v>36</v>
      </c>
      <c r="I48" s="67">
        <f>+I47</f>
        <v>117988</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+'3,1 '!C51</f>
        <v>ARQ.  ANTONIO RUIZ TOVAR</v>
      </c>
      <c r="I51" s="74"/>
    </row>
    <row r="52" spans="1:9" ht="14.4" thickBot="1">
      <c r="A52" s="871"/>
      <c r="B52" s="58"/>
      <c r="C52" s="59" t="str">
        <f>+'3,1 '!C52</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73"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3"/>
  <sheetViews>
    <sheetView showGridLines="0" view="pageBreakPreview" topLeftCell="A4" zoomScale="90" zoomScaleNormal="100" zoomScaleSheetLayoutView="90" workbookViewId="0">
      <selection activeCell="F14" sqref="F1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3.7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tr">
        <f>+'3,2'!E5:I5</f>
        <v>ANALISIS DE PRECIOS UNITARIOS - ESTRUCTURA</v>
      </c>
      <c r="F5" s="803"/>
      <c r="G5" s="803"/>
      <c r="H5" s="803"/>
      <c r="I5" s="803"/>
    </row>
    <row r="6" spans="1:9" ht="33" customHeight="1" thickTop="1" thickBot="1">
      <c r="A6" s="131"/>
      <c r="B6" s="817" t="str">
        <f>+'3,2'!B6:I6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GENERAL'!B23</f>
        <v>Viga de amarre cto 3000 P.S.I. 0,25*0,25 ref 4 No 4 E No. 3 C/0,15</v>
      </c>
      <c r="D7" s="873"/>
      <c r="E7" s="873"/>
      <c r="F7" s="873"/>
      <c r="G7" s="874"/>
      <c r="H7" s="857" t="s">
        <v>8</v>
      </c>
      <c r="I7" s="858" t="str">
        <f>+'PRESUPUESTO GENERAL'!C23</f>
        <v>ML</v>
      </c>
    </row>
    <row r="8" spans="1:9" ht="14.4" thickBot="1">
      <c r="A8" s="131"/>
      <c r="B8" s="122">
        <f>+'PRESUPUESTO GENERAL'!A23</f>
        <v>3.3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19">
        <v>6.2E-2</v>
      </c>
      <c r="G12" s="20">
        <f>+'CTO D '!I48</f>
        <v>462051</v>
      </c>
      <c r="H12" s="21">
        <f>ROUND(F12*G12,0)</f>
        <v>28647</v>
      </c>
      <c r="I12" s="63"/>
    </row>
    <row r="13" spans="1:9">
      <c r="A13" s="805"/>
      <c r="B13" s="62"/>
      <c r="C13" s="812" t="s">
        <v>149</v>
      </c>
      <c r="D13" s="813"/>
      <c r="E13" s="22" t="s">
        <v>50</v>
      </c>
      <c r="F13" s="344">
        <v>3.976</v>
      </c>
      <c r="G13" s="20">
        <f>5600*1.1312</f>
        <v>6334.72</v>
      </c>
      <c r="H13" s="21">
        <f t="shared" ref="H13:H18" si="0">ROUND(F13*G13,0)</f>
        <v>25187</v>
      </c>
      <c r="I13" s="63"/>
    </row>
    <row r="14" spans="1:9">
      <c r="A14" s="805"/>
      <c r="B14" s="62"/>
      <c r="C14" s="812" t="s">
        <v>150</v>
      </c>
      <c r="D14" s="813"/>
      <c r="E14" s="22" t="s">
        <v>50</v>
      </c>
      <c r="F14" s="552">
        <v>2.68</v>
      </c>
      <c r="G14" s="20">
        <f>5600*1.1312</f>
        <v>6334.72</v>
      </c>
      <c r="H14" s="21">
        <f t="shared" si="0"/>
        <v>16977</v>
      </c>
      <c r="I14" s="63"/>
    </row>
    <row r="15" spans="1:9">
      <c r="A15" s="805"/>
      <c r="B15" s="62"/>
      <c r="C15" s="812" t="s">
        <v>311</v>
      </c>
      <c r="D15" s="813"/>
      <c r="E15" s="22" t="s">
        <v>2</v>
      </c>
      <c r="F15" s="23">
        <v>0.85</v>
      </c>
      <c r="G15" s="20">
        <f>20500*1.1312</f>
        <v>23189.599999999999</v>
      </c>
      <c r="H15" s="21">
        <f t="shared" si="0"/>
        <v>19711</v>
      </c>
      <c r="I15" s="63"/>
    </row>
    <row r="16" spans="1:9">
      <c r="A16" s="805"/>
      <c r="B16" s="62"/>
      <c r="C16" s="812" t="s">
        <v>66</v>
      </c>
      <c r="D16" s="813"/>
      <c r="E16" s="22" t="s">
        <v>2</v>
      </c>
      <c r="F16" s="23">
        <v>1.4</v>
      </c>
      <c r="G16" s="20">
        <f>7000*1.1312</f>
        <v>7918.4</v>
      </c>
      <c r="H16" s="21">
        <f t="shared" si="0"/>
        <v>11086</v>
      </c>
      <c r="I16" s="63"/>
    </row>
    <row r="17" spans="1:9">
      <c r="A17" s="805"/>
      <c r="B17" s="62"/>
      <c r="C17" s="812" t="s">
        <v>146</v>
      </c>
      <c r="D17" s="813"/>
      <c r="E17" s="22" t="s">
        <v>147</v>
      </c>
      <c r="F17" s="22">
        <v>1</v>
      </c>
      <c r="G17" s="20">
        <f>3800*1.1312</f>
        <v>4298.5599999999995</v>
      </c>
      <c r="H17" s="21">
        <f t="shared" si="0"/>
        <v>4299</v>
      </c>
      <c r="I17" s="63"/>
    </row>
    <row r="18" spans="1:9">
      <c r="A18" s="805"/>
      <c r="B18" s="62"/>
      <c r="C18" s="812" t="s">
        <v>152</v>
      </c>
      <c r="D18" s="813"/>
      <c r="E18" s="22" t="s">
        <v>50</v>
      </c>
      <c r="F18" s="22">
        <v>1</v>
      </c>
      <c r="G18" s="20">
        <f>8500*1.1312</f>
        <v>9615.2000000000007</v>
      </c>
      <c r="H18" s="21">
        <f t="shared" si="0"/>
        <v>9615</v>
      </c>
      <c r="I18" s="63"/>
    </row>
    <row r="19" spans="1:9" ht="15" customHeight="1" thickBot="1">
      <c r="A19" s="805"/>
      <c r="B19" s="62"/>
      <c r="C19" s="814" t="s">
        <v>40</v>
      </c>
      <c r="D19" s="815"/>
      <c r="E19" s="24" t="s">
        <v>41</v>
      </c>
      <c r="F19" s="25">
        <v>0.05</v>
      </c>
      <c r="G19" s="26">
        <f>SUM(H11:H18)</f>
        <v>115522</v>
      </c>
      <c r="H19" s="26">
        <f>ROUND(G19*F19,0)</f>
        <v>5776</v>
      </c>
      <c r="I19" s="63"/>
    </row>
    <row r="20" spans="1:9" ht="14.4" thickBot="1">
      <c r="A20" s="805"/>
      <c r="B20" s="62"/>
      <c r="C20" s="816"/>
      <c r="D20" s="816"/>
      <c r="E20" s="75"/>
      <c r="F20" s="75"/>
      <c r="G20" s="75"/>
      <c r="H20" s="95" t="s">
        <v>12</v>
      </c>
      <c r="I20" s="66">
        <f>ROUND(SUM(H12:H19),0)</f>
        <v>121298</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53</v>
      </c>
      <c r="D23" s="550">
        <f>38700*4</f>
        <v>154800</v>
      </c>
      <c r="E23" s="30">
        <v>0.85</v>
      </c>
      <c r="F23" s="31">
        <v>18</v>
      </c>
      <c r="G23" s="109">
        <f>+D23*(1+E23)</f>
        <v>286380</v>
      </c>
      <c r="H23" s="32">
        <f>ROUND(+G23/F23,0)</f>
        <v>15910</v>
      </c>
      <c r="I23" s="63"/>
    </row>
    <row r="24" spans="1:9">
      <c r="A24" s="805"/>
      <c r="B24" s="62"/>
      <c r="C24" s="33" t="s">
        <v>52</v>
      </c>
      <c r="D24" s="551">
        <v>66700</v>
      </c>
      <c r="E24" s="30">
        <v>0.85</v>
      </c>
      <c r="F24" s="31">
        <v>18</v>
      </c>
      <c r="G24" s="109">
        <f>+D24*(1+E24)</f>
        <v>123395</v>
      </c>
      <c r="H24" s="32">
        <f>ROUND(+G24/F24,0)</f>
        <v>6855</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22765</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415">
        <f>I26*0.1</f>
        <v>2276.5</v>
      </c>
      <c r="I29" s="63"/>
    </row>
    <row r="30" spans="1:9">
      <c r="A30" s="805"/>
      <c r="B30" s="62"/>
      <c r="C30" s="812" t="s">
        <v>153</v>
      </c>
      <c r="D30" s="813"/>
      <c r="E30" s="22"/>
      <c r="F30" s="345">
        <v>10.156000000000001</v>
      </c>
      <c r="G30" s="346">
        <v>18</v>
      </c>
      <c r="H30" s="32">
        <v>564</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SUM(H29:H31)</f>
        <v>2840.5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146903.5</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146903.5</v>
      </c>
    </row>
    <row r="48" spans="1:9" ht="14.4" thickBot="1">
      <c r="A48" s="871"/>
      <c r="B48" s="62"/>
      <c r="C48" s="99"/>
      <c r="D48" s="75"/>
      <c r="E48" s="75"/>
      <c r="F48" s="75"/>
      <c r="G48" s="75"/>
      <c r="H48" s="101" t="s">
        <v>36</v>
      </c>
      <c r="I48" s="67">
        <f>+I47</f>
        <v>146903.5</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+'3,2'!C51</f>
        <v>ARQ.  ANTONIO RUIZ TOVAR</v>
      </c>
      <c r="I51" s="74"/>
    </row>
    <row r="52" spans="1:9" ht="14.4" thickBot="1">
      <c r="A52" s="871"/>
      <c r="B52" s="58"/>
      <c r="C52" s="59" t="str">
        <f>+'3,2'!C52</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80"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53"/>
  <sheetViews>
    <sheetView showGridLines="0" view="pageBreakPreview" topLeftCell="B4" zoomScale="80" zoomScaleNormal="100" zoomScaleSheetLayoutView="80" workbookViewId="0">
      <selection activeCell="L13" sqref="L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3.7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tr">
        <f>+'3,3 '!E5:I5</f>
        <v>ANALISIS DE PRECIOS UNITARIOS - ESTRUCTURA</v>
      </c>
      <c r="F5" s="803"/>
      <c r="G5" s="803"/>
      <c r="H5" s="803"/>
      <c r="I5" s="803"/>
    </row>
    <row r="6" spans="1:9" ht="36.75" customHeight="1" thickTop="1" thickBot="1">
      <c r="A6" s="131"/>
      <c r="B6" s="817" t="str">
        <f>+'3,3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GENERAL'!B24</f>
        <v>Columnas cto 3000 P.S.I. 0,25*0,25 ref 4 No 4, E No 3C/0,15</v>
      </c>
      <c r="D7" s="873"/>
      <c r="E7" s="873"/>
      <c r="F7" s="873"/>
      <c r="G7" s="874"/>
      <c r="H7" s="857" t="s">
        <v>8</v>
      </c>
      <c r="I7" s="858" t="str">
        <f>+'PRESUPUESTO GENERAL'!C24</f>
        <v>ML</v>
      </c>
    </row>
    <row r="8" spans="1:9" ht="14.4" thickBot="1">
      <c r="A8" s="131"/>
      <c r="B8" s="122">
        <f>+'PRESUPUESTO GENERAL'!A24</f>
        <v>3.4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
        <v>148</v>
      </c>
      <c r="D12" s="811"/>
      <c r="E12" s="18" t="s">
        <v>49</v>
      </c>
      <c r="F12" s="19">
        <v>0.06</v>
      </c>
      <c r="G12" s="20">
        <f>+'CTO D '!I48</f>
        <v>462051</v>
      </c>
      <c r="H12" s="21">
        <f>ROUND(F12*G12,0)</f>
        <v>27723</v>
      </c>
      <c r="I12" s="63"/>
    </row>
    <row r="13" spans="1:9">
      <c r="A13" s="805"/>
      <c r="B13" s="62"/>
      <c r="C13" s="812" t="s">
        <v>149</v>
      </c>
      <c r="D13" s="813"/>
      <c r="E13" s="22" t="s">
        <v>50</v>
      </c>
      <c r="F13" s="344">
        <v>3.976</v>
      </c>
      <c r="G13" s="20">
        <f>5600*1.1312</f>
        <v>6334.72</v>
      </c>
      <c r="H13" s="21">
        <f t="shared" ref="H13:H18" si="0">ROUND(F13*G13,0)</f>
        <v>25187</v>
      </c>
      <c r="I13" s="63"/>
    </row>
    <row r="14" spans="1:9">
      <c r="A14" s="805"/>
      <c r="B14" s="62"/>
      <c r="C14" s="812" t="s">
        <v>150</v>
      </c>
      <c r="D14" s="813"/>
      <c r="E14" s="22" t="s">
        <v>50</v>
      </c>
      <c r="F14" s="552">
        <v>2.68</v>
      </c>
      <c r="G14" s="20">
        <f>5600*1.1312</f>
        <v>6334.72</v>
      </c>
      <c r="H14" s="21">
        <f t="shared" si="0"/>
        <v>16977</v>
      </c>
      <c r="I14" s="63"/>
    </row>
    <row r="15" spans="1:9">
      <c r="A15" s="805"/>
      <c r="B15" s="62"/>
      <c r="C15" s="812" t="s">
        <v>151</v>
      </c>
      <c r="D15" s="813"/>
      <c r="E15" s="22" t="s">
        <v>2</v>
      </c>
      <c r="F15" s="547">
        <v>1.5</v>
      </c>
      <c r="G15" s="20">
        <f>14500*1.1312</f>
        <v>16402.400000000001</v>
      </c>
      <c r="H15" s="21">
        <f t="shared" si="0"/>
        <v>24604</v>
      </c>
      <c r="I15" s="63"/>
    </row>
    <row r="16" spans="1:9">
      <c r="A16" s="805"/>
      <c r="B16" s="62"/>
      <c r="C16" s="812" t="s">
        <v>66</v>
      </c>
      <c r="D16" s="813"/>
      <c r="E16" s="22" t="s">
        <v>2</v>
      </c>
      <c r="F16" s="23">
        <v>1.6</v>
      </c>
      <c r="G16" s="20">
        <f>7000*1.1312</f>
        <v>7918.4</v>
      </c>
      <c r="H16" s="21">
        <f t="shared" si="0"/>
        <v>12669</v>
      </c>
      <c r="I16" s="63"/>
    </row>
    <row r="17" spans="1:9">
      <c r="A17" s="805"/>
      <c r="B17" s="62"/>
      <c r="C17" s="812" t="s">
        <v>146</v>
      </c>
      <c r="D17" s="813"/>
      <c r="E17" s="22" t="s">
        <v>147</v>
      </c>
      <c r="F17" s="22">
        <v>1</v>
      </c>
      <c r="G17" s="20">
        <f>3800*1.1312</f>
        <v>4298.5599999999995</v>
      </c>
      <c r="H17" s="21">
        <f t="shared" si="0"/>
        <v>4299</v>
      </c>
      <c r="I17" s="63"/>
    </row>
    <row r="18" spans="1:9">
      <c r="A18" s="805"/>
      <c r="B18" s="62"/>
      <c r="C18" s="812" t="s">
        <v>152</v>
      </c>
      <c r="D18" s="813"/>
      <c r="E18" s="22" t="s">
        <v>50</v>
      </c>
      <c r="F18" s="22">
        <v>1</v>
      </c>
      <c r="G18" s="20">
        <f>8500*1.1312</f>
        <v>9615.2000000000007</v>
      </c>
      <c r="H18" s="21">
        <f t="shared" si="0"/>
        <v>9615</v>
      </c>
      <c r="I18" s="63"/>
    </row>
    <row r="19" spans="1:9" ht="15" customHeight="1" thickBot="1">
      <c r="A19" s="805"/>
      <c r="B19" s="62"/>
      <c r="C19" s="814" t="s">
        <v>40</v>
      </c>
      <c r="D19" s="815"/>
      <c r="E19" s="24" t="s">
        <v>41</v>
      </c>
      <c r="F19" s="25">
        <v>0.05</v>
      </c>
      <c r="G19" s="26">
        <f>SUM(H11:H18)</f>
        <v>121074</v>
      </c>
      <c r="H19" s="26">
        <f>ROUND(G19*F19,0)</f>
        <v>6054</v>
      </c>
      <c r="I19" s="63"/>
    </row>
    <row r="20" spans="1:9" ht="14.4" thickBot="1">
      <c r="A20" s="805"/>
      <c r="B20" s="62"/>
      <c r="C20" s="816"/>
      <c r="D20" s="816"/>
      <c r="E20" s="75"/>
      <c r="F20" s="75"/>
      <c r="G20" s="75"/>
      <c r="H20" s="95" t="s">
        <v>12</v>
      </c>
      <c r="I20" s="66">
        <f>SUM(H12:H19)</f>
        <v>127128</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53</v>
      </c>
      <c r="D23" s="550">
        <f>38700*4</f>
        <v>154800</v>
      </c>
      <c r="E23" s="30">
        <v>0.85</v>
      </c>
      <c r="F23" s="546">
        <v>17</v>
      </c>
      <c r="G23" s="109">
        <f>+D23*(1+E23)</f>
        <v>286380</v>
      </c>
      <c r="H23" s="32">
        <f>ROUND(+G23/F23,0)</f>
        <v>16846</v>
      </c>
      <c r="I23" s="63"/>
    </row>
    <row r="24" spans="1:9">
      <c r="A24" s="805"/>
      <c r="B24" s="62"/>
      <c r="C24" s="33" t="s">
        <v>52</v>
      </c>
      <c r="D24" s="551">
        <v>66700</v>
      </c>
      <c r="E24" s="30">
        <v>0.85</v>
      </c>
      <c r="F24" s="546">
        <v>17</v>
      </c>
      <c r="G24" s="109">
        <f>+D24*(1+E24)</f>
        <v>123395</v>
      </c>
      <c r="H24" s="32">
        <f>ROUND(+G24/F24,0)</f>
        <v>7259</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24105</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2410.5</v>
      </c>
      <c r="I29" s="63"/>
    </row>
    <row r="30" spans="1:9">
      <c r="A30" s="805"/>
      <c r="B30" s="62"/>
      <c r="C30" s="812" t="s">
        <v>153</v>
      </c>
      <c r="D30" s="813"/>
      <c r="E30" s="22"/>
      <c r="F30" s="345">
        <v>10.156000000000001</v>
      </c>
      <c r="G30" s="346">
        <v>18</v>
      </c>
      <c r="H30" s="32">
        <v>564</v>
      </c>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2975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154208</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154208</v>
      </c>
    </row>
    <row r="48" spans="1:9" ht="14.4" thickBot="1">
      <c r="A48" s="871"/>
      <c r="B48" s="62"/>
      <c r="C48" s="99"/>
      <c r="D48" s="75"/>
      <c r="E48" s="75"/>
      <c r="F48" s="75"/>
      <c r="G48" s="75"/>
      <c r="H48" s="101" t="s">
        <v>36</v>
      </c>
      <c r="I48" s="67">
        <f>+I47</f>
        <v>154208</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+'3,3 '!C51</f>
        <v>ARQ.  ANTONIO RUIZ TOVAR</v>
      </c>
      <c r="I51" s="74"/>
    </row>
    <row r="52" spans="1:9" ht="14.4" thickBot="1">
      <c r="A52" s="871"/>
      <c r="B52" s="58"/>
      <c r="C52" s="59" t="str">
        <f>+'3,3 '!C52</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80"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424AF-10FF-48F3-BAE1-4E7CF16D0853}">
  <dimension ref="A1:I52"/>
  <sheetViews>
    <sheetView showGridLines="0" view="pageBreakPreview" topLeftCell="B7" zoomScale="80" zoomScaleNormal="100" zoomScaleSheetLayoutView="80" workbookViewId="0">
      <selection activeCell="F22" sqref="F22"/>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3.7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tr">
        <f>+'3,3 '!E5:I5</f>
        <v>ANALISIS DE PRECIOS UNITARIOS - ESTRUCTURA</v>
      </c>
      <c r="F5" s="803"/>
      <c r="G5" s="803"/>
      <c r="H5" s="803"/>
      <c r="I5" s="803"/>
    </row>
    <row r="6" spans="1:9" ht="36.75" customHeight="1" thickTop="1" thickBot="1">
      <c r="A6" s="131"/>
      <c r="B6" s="817" t="str">
        <f>+'3,3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GENERAL'!B25</f>
        <v xml:space="preserve">viga cinta en concreto de 0,1 x 0,15 </v>
      </c>
      <c r="D7" s="873"/>
      <c r="E7" s="873"/>
      <c r="F7" s="873"/>
      <c r="G7" s="874"/>
      <c r="H7" s="857" t="s">
        <v>8</v>
      </c>
      <c r="I7" s="858" t="str">
        <f>+'PRESUPUESTO GENERAL'!C24</f>
        <v>ML</v>
      </c>
    </row>
    <row r="8" spans="1:9" ht="14.4" thickBot="1">
      <c r="A8" s="131"/>
      <c r="B8" s="122">
        <f>+'PRESUPUESTO GENERAL'!A25</f>
        <v>3.5</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553">
        <v>1.4999999999999999E-2</v>
      </c>
      <c r="G12" s="20">
        <f>+'CTO D '!I48</f>
        <v>462051</v>
      </c>
      <c r="H12" s="21">
        <f>ROUND(F12*G12,0)</f>
        <v>6931</v>
      </c>
      <c r="I12" s="63"/>
    </row>
    <row r="13" spans="1:9">
      <c r="A13" s="805"/>
      <c r="B13" s="62"/>
      <c r="C13" s="812" t="s">
        <v>149</v>
      </c>
      <c r="D13" s="813"/>
      <c r="E13" s="22" t="s">
        <v>50</v>
      </c>
      <c r="F13" s="552">
        <v>3.976</v>
      </c>
      <c r="G13" s="20">
        <f>5600*1.1413</f>
        <v>6391.28</v>
      </c>
      <c r="H13" s="21">
        <f t="shared" ref="H13:H17" si="0">ROUND(F13*G13,0)</f>
        <v>25412</v>
      </c>
      <c r="I13" s="63"/>
    </row>
    <row r="14" spans="1:9">
      <c r="A14" s="805"/>
      <c r="B14" s="62"/>
      <c r="C14" s="812" t="s">
        <v>150</v>
      </c>
      <c r="D14" s="813"/>
      <c r="E14" s="22" t="s">
        <v>50</v>
      </c>
      <c r="F14" s="552">
        <v>1.96</v>
      </c>
      <c r="G14" s="20">
        <f>5600*1.1415</f>
        <v>6392.4</v>
      </c>
      <c r="H14" s="21">
        <f t="shared" si="0"/>
        <v>12529</v>
      </c>
      <c r="I14" s="63"/>
    </row>
    <row r="15" spans="1:9">
      <c r="A15" s="805"/>
      <c r="B15" s="62"/>
      <c r="C15" s="812" t="s">
        <v>151</v>
      </c>
      <c r="D15" s="813"/>
      <c r="E15" s="22" t="s">
        <v>2</v>
      </c>
      <c r="F15" s="547">
        <v>0.8</v>
      </c>
      <c r="G15" s="20">
        <f>14500*1.1413</f>
        <v>16548.849999999999</v>
      </c>
      <c r="H15" s="21">
        <f t="shared" si="0"/>
        <v>13239</v>
      </c>
      <c r="I15" s="63"/>
    </row>
    <row r="16" spans="1:9">
      <c r="A16" s="805"/>
      <c r="B16" s="62"/>
      <c r="C16" s="812" t="s">
        <v>146</v>
      </c>
      <c r="D16" s="813"/>
      <c r="E16" s="22" t="s">
        <v>147</v>
      </c>
      <c r="F16" s="22">
        <v>1</v>
      </c>
      <c r="G16" s="20">
        <f>3800*1.1413</f>
        <v>4336.9399999999996</v>
      </c>
      <c r="H16" s="21">
        <f t="shared" si="0"/>
        <v>4337</v>
      </c>
      <c r="I16" s="63"/>
    </row>
    <row r="17" spans="1:9">
      <c r="A17" s="805"/>
      <c r="B17" s="62"/>
      <c r="C17" s="812" t="s">
        <v>152</v>
      </c>
      <c r="D17" s="813"/>
      <c r="E17" s="22" t="s">
        <v>50</v>
      </c>
      <c r="F17" s="22">
        <v>1</v>
      </c>
      <c r="G17" s="20">
        <f>8500*1.1413</f>
        <v>9701.0499999999993</v>
      </c>
      <c r="H17" s="21">
        <f t="shared" si="0"/>
        <v>9701</v>
      </c>
      <c r="I17" s="63"/>
    </row>
    <row r="18" spans="1:9" ht="15" customHeight="1" thickBot="1">
      <c r="A18" s="805"/>
      <c r="B18" s="62"/>
      <c r="C18" s="814" t="s">
        <v>40</v>
      </c>
      <c r="D18" s="815"/>
      <c r="E18" s="24" t="s">
        <v>41</v>
      </c>
      <c r="F18" s="25">
        <v>0.05</v>
      </c>
      <c r="G18" s="26">
        <f>SUM(H11:H17)</f>
        <v>72149</v>
      </c>
      <c r="H18" s="26">
        <f>ROUND(G18*F18,0)</f>
        <v>3607</v>
      </c>
      <c r="I18" s="63"/>
    </row>
    <row r="19" spans="1:9" ht="14.4" thickBot="1">
      <c r="A19" s="805"/>
      <c r="B19" s="62"/>
      <c r="C19" s="816"/>
      <c r="D19" s="816"/>
      <c r="E19" s="75"/>
      <c r="F19" s="75"/>
      <c r="G19" s="75"/>
      <c r="H19" s="95" t="s">
        <v>12</v>
      </c>
      <c r="I19" s="66">
        <f>SUM(H12:H18)</f>
        <v>75756</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ht="14.4" thickBot="1">
      <c r="A22" s="805"/>
      <c r="B22" s="62"/>
      <c r="C22" s="28" t="s">
        <v>53</v>
      </c>
      <c r="D22" s="550">
        <f>38700*4</f>
        <v>154800</v>
      </c>
      <c r="E22" s="30">
        <v>0.85</v>
      </c>
      <c r="F22" s="546">
        <v>18</v>
      </c>
      <c r="G22" s="109">
        <f>+D22*(1+E22)</f>
        <v>286380</v>
      </c>
      <c r="H22" s="32">
        <f>ROUND(+G22/F22,0)</f>
        <v>15910</v>
      </c>
      <c r="I22" s="63"/>
    </row>
    <row r="23" spans="1:9">
      <c r="A23" s="805"/>
      <c r="B23" s="62"/>
      <c r="C23" s="33" t="s">
        <v>52</v>
      </c>
      <c r="D23" s="551">
        <v>66700</v>
      </c>
      <c r="E23" s="30">
        <v>0.85</v>
      </c>
      <c r="F23" s="546">
        <v>18</v>
      </c>
      <c r="G23" s="109">
        <f>+D23*(1+E23)</f>
        <v>123395</v>
      </c>
      <c r="H23" s="32">
        <f>ROUND(+G23/F23,0)</f>
        <v>6855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SUM(H22:H24,0)</f>
        <v>22765</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c r="A28" s="805"/>
      <c r="B28" s="62"/>
      <c r="C28" s="810" t="s">
        <v>39</v>
      </c>
      <c r="D28" s="811"/>
      <c r="E28" s="18" t="s">
        <v>71</v>
      </c>
      <c r="F28" s="42"/>
      <c r="G28" s="43"/>
      <c r="H28" s="545">
        <f>I25*0.1</f>
        <v>2276.5</v>
      </c>
      <c r="I28" s="63"/>
    </row>
    <row r="29" spans="1:9">
      <c r="A29" s="805"/>
      <c r="B29" s="62"/>
      <c r="C29" s="812" t="s">
        <v>153</v>
      </c>
      <c r="D29" s="813"/>
      <c r="E29" s="22"/>
      <c r="F29" s="345">
        <v>10.156000000000001</v>
      </c>
      <c r="G29" s="346">
        <v>18</v>
      </c>
      <c r="H29" s="32">
        <v>564</v>
      </c>
      <c r="I29" s="63"/>
    </row>
    <row r="30" spans="1:9" ht="15" customHeight="1" thickBot="1">
      <c r="A30" s="805"/>
      <c r="B30" s="62"/>
      <c r="C30" s="814"/>
      <c r="D30" s="815"/>
      <c r="E30" s="24"/>
      <c r="F30" s="46"/>
      <c r="G30" s="39"/>
      <c r="H30" s="111"/>
      <c r="I30" s="63"/>
    </row>
    <row r="31" spans="1:9" ht="14.4" thickBot="1">
      <c r="A31" s="805"/>
      <c r="B31" s="62"/>
      <c r="C31" s="816"/>
      <c r="D31" s="816"/>
      <c r="E31" s="75"/>
      <c r="F31" s="75"/>
      <c r="G31" s="75"/>
      <c r="H31" s="95" t="s">
        <v>22</v>
      </c>
      <c r="I31" s="66">
        <f>SUM(H28:H30)</f>
        <v>2840.5</v>
      </c>
    </row>
    <row r="32" spans="1:9" ht="14.4" thickBot="1">
      <c r="A32" s="805"/>
      <c r="B32" s="64" t="s">
        <v>23</v>
      </c>
      <c r="C32" s="807" t="s">
        <v>24</v>
      </c>
      <c r="D32" s="808"/>
      <c r="E32" s="15"/>
      <c r="F32" s="15"/>
      <c r="G32" s="15"/>
      <c r="H32" s="15"/>
      <c r="I32" s="63"/>
    </row>
    <row r="33" spans="1:9" ht="14.4" thickBot="1">
      <c r="A33" s="805"/>
      <c r="B33" s="65"/>
      <c r="C33" s="831" t="s">
        <v>25</v>
      </c>
      <c r="D33" s="836"/>
      <c r="E33" s="16" t="s">
        <v>47</v>
      </c>
      <c r="F33" s="16" t="s">
        <v>46</v>
      </c>
      <c r="G33" s="16" t="s">
        <v>45</v>
      </c>
      <c r="H33" s="17" t="s">
        <v>42</v>
      </c>
      <c r="I33" s="63"/>
    </row>
    <row r="34" spans="1:9">
      <c r="A34" s="805"/>
      <c r="B34" s="62"/>
      <c r="C34" s="810"/>
      <c r="D34" s="811"/>
      <c r="E34" s="47"/>
      <c r="F34" s="48"/>
      <c r="G34" s="49"/>
      <c r="H34" s="21"/>
      <c r="I34" s="63"/>
    </row>
    <row r="35" spans="1:9" ht="14.4" thickBot="1">
      <c r="A35" s="805"/>
      <c r="B35" s="62"/>
      <c r="C35" s="814"/>
      <c r="D35" s="815"/>
      <c r="E35" s="38"/>
      <c r="F35" s="24"/>
      <c r="G35" s="50"/>
      <c r="H35" s="40"/>
      <c r="I35" s="63"/>
    </row>
    <row r="36" spans="1:9" ht="14.4" thickBot="1">
      <c r="A36" s="805"/>
      <c r="B36" s="62"/>
      <c r="C36" s="99"/>
      <c r="D36" s="75"/>
      <c r="E36" s="75"/>
      <c r="F36" s="75"/>
      <c r="G36" s="75"/>
      <c r="H36" s="95" t="s">
        <v>26</v>
      </c>
      <c r="I36" s="66">
        <f>SUM(H34:H35)</f>
        <v>0</v>
      </c>
    </row>
    <row r="37" spans="1:9" ht="14.4" thickBot="1">
      <c r="A37" s="805"/>
      <c r="B37" s="62"/>
      <c r="C37" s="99"/>
      <c r="D37" s="75"/>
      <c r="E37" s="75"/>
      <c r="F37" s="75"/>
      <c r="G37" s="75"/>
      <c r="H37" s="100"/>
      <c r="I37" s="63"/>
    </row>
    <row r="38" spans="1:9" ht="14.4" thickBot="1">
      <c r="A38" s="805"/>
      <c r="B38" s="62"/>
      <c r="C38" s="99"/>
      <c r="D38" s="75"/>
      <c r="E38" s="75"/>
      <c r="F38" s="75"/>
      <c r="G38" s="75"/>
      <c r="H38" s="101" t="s">
        <v>27</v>
      </c>
      <c r="I38" s="67">
        <f>SUM(I19:I36)</f>
        <v>101361.5</v>
      </c>
    </row>
    <row r="39" spans="1:9" ht="14.4" thickBot="1">
      <c r="A39" s="805"/>
      <c r="B39" s="64" t="s">
        <v>28</v>
      </c>
      <c r="C39" s="837" t="s">
        <v>29</v>
      </c>
      <c r="D39" s="838"/>
      <c r="E39" s="51"/>
      <c r="F39" s="52"/>
      <c r="G39" s="52"/>
      <c r="H39" s="53"/>
      <c r="I39" s="63"/>
    </row>
    <row r="40" spans="1:9" ht="14.4" thickBot="1">
      <c r="A40" s="805"/>
      <c r="B40" s="65"/>
      <c r="C40" s="807" t="s">
        <v>10</v>
      </c>
      <c r="D40" s="808"/>
      <c r="E40" s="839" t="s">
        <v>30</v>
      </c>
      <c r="F40" s="840"/>
      <c r="G40" s="839" t="s">
        <v>43</v>
      </c>
      <c r="H40" s="840"/>
      <c r="I40" s="63"/>
    </row>
    <row r="41" spans="1:9" ht="14.4" customHeight="1">
      <c r="A41" s="805"/>
      <c r="B41" s="62"/>
      <c r="C41" s="810" t="s">
        <v>31</v>
      </c>
      <c r="D41" s="811"/>
      <c r="E41" s="832">
        <v>0</v>
      </c>
      <c r="F41" s="833"/>
      <c r="G41" s="834">
        <f>E41*I38</f>
        <v>0</v>
      </c>
      <c r="H41" s="835"/>
      <c r="I41" s="63"/>
    </row>
    <row r="42" spans="1:9">
      <c r="A42" s="805"/>
      <c r="B42" s="62"/>
      <c r="C42" s="812" t="s">
        <v>32</v>
      </c>
      <c r="D42" s="813"/>
      <c r="E42" s="841">
        <v>0</v>
      </c>
      <c r="F42" s="842"/>
      <c r="G42" s="843">
        <f>E42*I38</f>
        <v>0</v>
      </c>
      <c r="H42" s="844"/>
      <c r="I42" s="63"/>
    </row>
    <row r="43" spans="1:9" ht="15" customHeight="1" thickBot="1">
      <c r="A43" s="805"/>
      <c r="B43" s="62"/>
      <c r="C43" s="814" t="s">
        <v>33</v>
      </c>
      <c r="D43" s="815"/>
      <c r="E43" s="845">
        <v>0</v>
      </c>
      <c r="F43" s="846"/>
      <c r="G43" s="847">
        <f>E43*I38</f>
        <v>0</v>
      </c>
      <c r="H43" s="848"/>
      <c r="I43" s="63"/>
    </row>
    <row r="44" spans="1:9" ht="14.4" thickBot="1">
      <c r="A44" s="805"/>
      <c r="B44" s="62"/>
      <c r="C44" s="99"/>
      <c r="D44" s="75"/>
      <c r="E44" s="75"/>
      <c r="F44" s="75"/>
      <c r="G44" s="75"/>
      <c r="H44" s="101" t="s">
        <v>34</v>
      </c>
      <c r="I44" s="67">
        <f>SUM(G41:G43)</f>
        <v>0</v>
      </c>
    </row>
    <row r="45" spans="1:9" ht="14.4" thickBot="1">
      <c r="A45" s="806"/>
      <c r="B45" s="62"/>
      <c r="C45" s="99"/>
      <c r="D45" s="75"/>
      <c r="E45" s="75"/>
      <c r="F45" s="75"/>
      <c r="G45" s="75"/>
      <c r="H45" s="100"/>
      <c r="I45" s="63"/>
    </row>
    <row r="46" spans="1:9" ht="15" thickTop="1" thickBot="1">
      <c r="A46" s="872"/>
      <c r="B46" s="62"/>
      <c r="C46" s="99"/>
      <c r="D46" s="75"/>
      <c r="E46" s="75"/>
      <c r="F46" s="75"/>
      <c r="G46" s="75"/>
      <c r="H46" s="101" t="s">
        <v>35</v>
      </c>
      <c r="I46" s="67">
        <f>I44+I38</f>
        <v>101361.5</v>
      </c>
    </row>
    <row r="47" spans="1:9" ht="14.4" thickBot="1">
      <c r="A47" s="871"/>
      <c r="B47" s="62"/>
      <c r="C47" s="99"/>
      <c r="D47" s="75"/>
      <c r="E47" s="75"/>
      <c r="F47" s="75"/>
      <c r="G47" s="75"/>
      <c r="H47" s="101" t="s">
        <v>36</v>
      </c>
      <c r="I47" s="67">
        <f>+I46</f>
        <v>101361.5</v>
      </c>
    </row>
    <row r="48" spans="1:9">
      <c r="A48" s="871"/>
      <c r="B48" s="62"/>
      <c r="C48" s="99"/>
      <c r="D48" s="75"/>
      <c r="E48" s="75"/>
      <c r="F48" s="75"/>
      <c r="G48" s="75"/>
      <c r="H48" s="101"/>
      <c r="I48" s="68"/>
    </row>
    <row r="49" spans="1:9">
      <c r="A49" s="871"/>
      <c r="B49" s="62"/>
      <c r="C49" s="76"/>
      <c r="D49" s="77"/>
      <c r="E49" s="75"/>
      <c r="F49" s="75"/>
      <c r="G49" s="75"/>
      <c r="H49" s="101"/>
      <c r="I49" s="68"/>
    </row>
    <row r="50" spans="1:9">
      <c r="A50" s="871"/>
      <c r="B50" s="73"/>
      <c r="C50" s="102" t="str">
        <f>+'3,3 '!C51</f>
        <v>ARQ.  ANTONIO RUIZ TOVAR</v>
      </c>
      <c r="I50" s="74"/>
    </row>
    <row r="51" spans="1:9" ht="14.4" thickBot="1">
      <c r="A51" s="871"/>
      <c r="B51" s="58"/>
      <c r="C51" s="59" t="str">
        <f>+'3,3 '!C52</f>
        <v>PROFESIONAL ESPECIALIZADO</v>
      </c>
      <c r="D51" s="60"/>
      <c r="E51" s="60"/>
      <c r="F51" s="60"/>
      <c r="G51" s="60"/>
      <c r="H51" s="60"/>
      <c r="I51" s="61"/>
    </row>
    <row r="52" spans="1:9" ht="14.4" thickTop="1"/>
  </sheetData>
  <mergeCells count="49">
    <mergeCell ref="B5:D5"/>
    <mergeCell ref="E5:I5"/>
    <mergeCell ref="A1:A4"/>
    <mergeCell ref="B1:I1"/>
    <mergeCell ref="B2:I2"/>
    <mergeCell ref="B3:I3"/>
    <mergeCell ref="B4:I4"/>
    <mergeCell ref="B6:I6"/>
    <mergeCell ref="C7:G8"/>
    <mergeCell ref="H7:H8"/>
    <mergeCell ref="I7:I8"/>
    <mergeCell ref="C9:D9"/>
    <mergeCell ref="C28:D28"/>
    <mergeCell ref="C14:D14"/>
    <mergeCell ref="C15:D15"/>
    <mergeCell ref="C16:D16"/>
    <mergeCell ref="C17:D17"/>
    <mergeCell ref="C18:D18"/>
    <mergeCell ref="C19:D19"/>
    <mergeCell ref="C20:D20"/>
    <mergeCell ref="C25:D25"/>
    <mergeCell ref="C26:D26"/>
    <mergeCell ref="C27:D27"/>
    <mergeCell ref="C35:D35"/>
    <mergeCell ref="C39:D39"/>
    <mergeCell ref="C40:D40"/>
    <mergeCell ref="E40:F40"/>
    <mergeCell ref="G40:H40"/>
    <mergeCell ref="C30:D30"/>
    <mergeCell ref="C31:D31"/>
    <mergeCell ref="C32:D32"/>
    <mergeCell ref="C33:D33"/>
    <mergeCell ref="C34:D34"/>
    <mergeCell ref="A46:A51"/>
    <mergeCell ref="C42:D42"/>
    <mergeCell ref="E42:F42"/>
    <mergeCell ref="G42:H42"/>
    <mergeCell ref="C43:D43"/>
    <mergeCell ref="E43:F43"/>
    <mergeCell ref="G43:H43"/>
    <mergeCell ref="A10:A45"/>
    <mergeCell ref="C10:D10"/>
    <mergeCell ref="C11:D11"/>
    <mergeCell ref="C12:D12"/>
    <mergeCell ref="C13:D13"/>
    <mergeCell ref="C41:D41"/>
    <mergeCell ref="E41:F41"/>
    <mergeCell ref="G41:H41"/>
    <mergeCell ref="C29:D29"/>
  </mergeCells>
  <printOptions horizontalCentered="1"/>
  <pageMargins left="0.39370078740157483" right="0.39370078740157483" top="0.39370078740157483" bottom="0.39370078740157483" header="0.19685039370078741" footer="0.19685039370078741"/>
  <pageSetup scale="80"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51"/>
  <sheetViews>
    <sheetView showGridLines="0" view="pageBreakPreview" topLeftCell="B7" zoomScale="80" zoomScaleNormal="100" zoomScaleSheetLayoutView="80" workbookViewId="0">
      <selection activeCell="C15" sqref="C15:D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2.44140625" style="120" bestFit="1" customWidth="1"/>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0.7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tr">
        <f>+'3,4 '!E5:I5</f>
        <v>ANALISIS DE PRECIOS UNITARIOS - ESTRUCTURA</v>
      </c>
      <c r="F5" s="803"/>
      <c r="G5" s="803"/>
      <c r="H5" s="803"/>
      <c r="I5" s="803"/>
    </row>
    <row r="6" spans="1:9" ht="33" customHeight="1" thickTop="1" thickBot="1">
      <c r="A6" s="131"/>
      <c r="B6" s="817" t="str">
        <f>+'3,4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GENERAL'!B26</f>
        <v xml:space="preserve">Bordillo de confinamiento de 0,1x0,25m en concreto f'c= 210 kgf/cm2, Pagado por ml </v>
      </c>
      <c r="D7" s="873"/>
      <c r="E7" s="873"/>
      <c r="F7" s="873"/>
      <c r="G7" s="874"/>
      <c r="H7" s="857" t="s">
        <v>8</v>
      </c>
      <c r="I7" s="858" t="str">
        <f>+'PRESUPUESTO GENERAL'!C26</f>
        <v>ML</v>
      </c>
    </row>
    <row r="8" spans="1:9" ht="14.4" thickBot="1">
      <c r="A8" s="131"/>
      <c r="B8" s="122">
        <f>+'PRESUPUESTO GENERAL'!A26</f>
        <v>3.6</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347">
        <v>2.5000000000000001E-2</v>
      </c>
      <c r="G12" s="20">
        <f>+'CTO D '!I48</f>
        <v>462051</v>
      </c>
      <c r="H12" s="21">
        <f>ROUND(F12*G12,0)</f>
        <v>11551</v>
      </c>
      <c r="I12" s="63"/>
    </row>
    <row r="13" spans="1:9">
      <c r="A13" s="805"/>
      <c r="B13" s="62"/>
      <c r="C13" s="812" t="s">
        <v>155</v>
      </c>
      <c r="D13" s="813"/>
      <c r="E13" s="22" t="s">
        <v>128</v>
      </c>
      <c r="F13" s="23">
        <v>0.33</v>
      </c>
      <c r="G13" s="20">
        <f>18500*1.1312</f>
        <v>20927.2</v>
      </c>
      <c r="H13" s="21">
        <f t="shared" ref="H13:H14" si="0">ROUND(F13*G13,0)</f>
        <v>6906</v>
      </c>
      <c r="I13" s="63"/>
    </row>
    <row r="14" spans="1:9">
      <c r="A14" s="805"/>
      <c r="B14" s="62"/>
      <c r="C14" s="812" t="s">
        <v>156</v>
      </c>
      <c r="D14" s="813"/>
      <c r="E14" s="22" t="s">
        <v>157</v>
      </c>
      <c r="F14" s="23">
        <v>1</v>
      </c>
      <c r="G14" s="20">
        <f>3800*1.1312</f>
        <v>4298.5599999999995</v>
      </c>
      <c r="H14" s="21">
        <f t="shared" si="0"/>
        <v>4299</v>
      </c>
      <c r="I14" s="63"/>
    </row>
    <row r="15" spans="1:9">
      <c r="A15" s="805"/>
      <c r="B15" s="62"/>
      <c r="C15" s="812"/>
      <c r="D15" s="813"/>
      <c r="E15" s="22"/>
      <c r="F15" s="22"/>
      <c r="G15" s="20"/>
      <c r="H15" s="21"/>
      <c r="I15" s="63"/>
    </row>
    <row r="16" spans="1:9">
      <c r="A16" s="805"/>
      <c r="B16" s="62"/>
      <c r="C16" s="812"/>
      <c r="D16" s="813"/>
      <c r="E16" s="22"/>
      <c r="F16" s="22"/>
      <c r="G16" s="20"/>
      <c r="H16" s="21"/>
      <c r="I16" s="63"/>
    </row>
    <row r="17" spans="1:9" ht="15" customHeight="1" thickBot="1">
      <c r="A17" s="805"/>
      <c r="B17" s="62"/>
      <c r="C17" s="814" t="s">
        <v>40</v>
      </c>
      <c r="D17" s="815"/>
      <c r="E17" s="24" t="s">
        <v>41</v>
      </c>
      <c r="F17" s="25">
        <v>0.1</v>
      </c>
      <c r="G17" s="26">
        <f>SUM(H11:H16)</f>
        <v>22756</v>
      </c>
      <c r="H17" s="26">
        <f>ROUND(G17*F17,0)</f>
        <v>2276</v>
      </c>
      <c r="I17" s="63"/>
    </row>
    <row r="18" spans="1:9" ht="14.4" thickBot="1">
      <c r="A18" s="805"/>
      <c r="B18" s="62"/>
      <c r="C18" s="816"/>
      <c r="D18" s="816"/>
      <c r="E18" s="75"/>
      <c r="F18" s="75"/>
      <c r="G18" s="75"/>
      <c r="H18" s="95" t="s">
        <v>12</v>
      </c>
      <c r="I18" s="66">
        <f>SUM(H12:H17)</f>
        <v>25032</v>
      </c>
    </row>
    <row r="19" spans="1:9" ht="14.4" thickBot="1">
      <c r="A19" s="805"/>
      <c r="B19" s="64" t="s">
        <v>13</v>
      </c>
      <c r="C19" s="807" t="s">
        <v>14</v>
      </c>
      <c r="D19" s="808"/>
      <c r="E19" s="15"/>
      <c r="F19" s="15"/>
      <c r="G19" s="15"/>
      <c r="H19" s="15"/>
      <c r="I19" s="63"/>
    </row>
    <row r="20" spans="1:9" ht="14.4" thickBot="1">
      <c r="A20" s="805"/>
      <c r="B20" s="65"/>
      <c r="C20" s="119" t="s">
        <v>10</v>
      </c>
      <c r="D20" s="27" t="s">
        <v>15</v>
      </c>
      <c r="E20" s="16" t="s">
        <v>16</v>
      </c>
      <c r="F20" s="16" t="s">
        <v>17</v>
      </c>
      <c r="G20" s="16" t="s">
        <v>44</v>
      </c>
      <c r="H20" s="17" t="s">
        <v>43</v>
      </c>
      <c r="I20" s="63"/>
    </row>
    <row r="21" spans="1:9" ht="14.4" thickBot="1">
      <c r="A21" s="805"/>
      <c r="B21" s="62"/>
      <c r="C21" s="28" t="s">
        <v>80</v>
      </c>
      <c r="D21" s="550">
        <f>38700*3</f>
        <v>116100</v>
      </c>
      <c r="E21" s="30">
        <v>0.85</v>
      </c>
      <c r="F21" s="546">
        <v>30</v>
      </c>
      <c r="G21" s="109">
        <f>+D21*(1+E21)</f>
        <v>214785</v>
      </c>
      <c r="H21" s="32">
        <f>ROUND(+G21/F21,0)</f>
        <v>7160</v>
      </c>
      <c r="I21" s="63"/>
    </row>
    <row r="22" spans="1:9">
      <c r="A22" s="805"/>
      <c r="B22" s="62"/>
      <c r="C22" s="33" t="s">
        <v>52</v>
      </c>
      <c r="D22" s="551">
        <v>66700</v>
      </c>
      <c r="E22" s="30">
        <v>0.85</v>
      </c>
      <c r="F22" s="546">
        <v>30</v>
      </c>
      <c r="G22" s="109">
        <f>+D22*(1+E22)</f>
        <v>123395</v>
      </c>
      <c r="H22" s="32">
        <f>ROUND(+G22/F22,0)</f>
        <v>4113</v>
      </c>
      <c r="I22" s="63"/>
    </row>
    <row r="23" spans="1:9" ht="14.4" thickBot="1">
      <c r="A23" s="805"/>
      <c r="B23" s="62"/>
      <c r="C23" s="37"/>
      <c r="D23" s="26"/>
      <c r="E23" s="38"/>
      <c r="F23" s="24"/>
      <c r="G23" s="39"/>
      <c r="H23" s="40">
        <f>G23*F23*E23*D23</f>
        <v>0</v>
      </c>
      <c r="I23" s="63"/>
    </row>
    <row r="24" spans="1:9" ht="14.4" thickBot="1">
      <c r="A24" s="805"/>
      <c r="B24" s="62"/>
      <c r="C24" s="816"/>
      <c r="D24" s="816"/>
      <c r="E24" s="75"/>
      <c r="F24" s="75"/>
      <c r="G24" s="75"/>
      <c r="H24" s="95" t="s">
        <v>18</v>
      </c>
      <c r="I24" s="66">
        <f>SUM(H21:H23,0)</f>
        <v>11273</v>
      </c>
    </row>
    <row r="25" spans="1:9" ht="14.4" thickBot="1">
      <c r="A25" s="805"/>
      <c r="B25" s="64" t="s">
        <v>19</v>
      </c>
      <c r="C25" s="807" t="s">
        <v>20</v>
      </c>
      <c r="D25" s="808"/>
      <c r="E25" s="15"/>
      <c r="F25" s="15"/>
      <c r="G25" s="15"/>
      <c r="H25" s="15"/>
      <c r="I25" s="63"/>
    </row>
    <row r="26" spans="1:9" ht="14.4" thickBot="1">
      <c r="A26" s="805"/>
      <c r="B26" s="65"/>
      <c r="C26" s="831" t="s">
        <v>10</v>
      </c>
      <c r="D26" s="831"/>
      <c r="E26" s="16" t="s">
        <v>2</v>
      </c>
      <c r="F26" s="16" t="s">
        <v>21</v>
      </c>
      <c r="G26" s="16" t="s">
        <v>37</v>
      </c>
      <c r="H26" s="41" t="s">
        <v>43</v>
      </c>
      <c r="I26" s="63"/>
    </row>
    <row r="27" spans="1:9" ht="14.4" customHeight="1">
      <c r="A27" s="805"/>
      <c r="B27" s="62"/>
      <c r="C27" s="810" t="s">
        <v>39</v>
      </c>
      <c r="D27" s="811"/>
      <c r="E27" s="18" t="s">
        <v>71</v>
      </c>
      <c r="F27" s="42"/>
      <c r="G27" s="43"/>
      <c r="H27" s="545">
        <f>I24*0.1</f>
        <v>1127.3</v>
      </c>
      <c r="I27" s="63"/>
    </row>
    <row r="28" spans="1:9">
      <c r="A28" s="805"/>
      <c r="B28" s="62"/>
      <c r="C28" s="812"/>
      <c r="D28" s="813"/>
      <c r="E28" s="22"/>
      <c r="F28" s="32"/>
      <c r="G28" s="45"/>
      <c r="H28" s="32"/>
      <c r="I28" s="63"/>
    </row>
    <row r="29" spans="1:9" ht="15" customHeight="1" thickBot="1">
      <c r="A29" s="805"/>
      <c r="B29" s="62"/>
      <c r="C29" s="814"/>
      <c r="D29" s="815"/>
      <c r="E29" s="24"/>
      <c r="F29" s="46"/>
      <c r="G29" s="39"/>
      <c r="H29" s="32"/>
      <c r="I29" s="63"/>
    </row>
    <row r="30" spans="1:9" ht="14.4" thickBot="1">
      <c r="A30" s="805"/>
      <c r="B30" s="62"/>
      <c r="C30" s="816"/>
      <c r="D30" s="816"/>
      <c r="E30" s="75"/>
      <c r="F30" s="75"/>
      <c r="G30" s="75"/>
      <c r="H30" s="95" t="s">
        <v>22</v>
      </c>
      <c r="I30" s="66">
        <f>SUM(H27:H29)</f>
        <v>1127.3</v>
      </c>
    </row>
    <row r="31" spans="1:9" ht="14.4" thickBot="1">
      <c r="A31" s="805"/>
      <c r="B31" s="64" t="s">
        <v>23</v>
      </c>
      <c r="C31" s="807" t="s">
        <v>24</v>
      </c>
      <c r="D31" s="808"/>
      <c r="E31" s="15"/>
      <c r="F31" s="15"/>
      <c r="G31" s="15"/>
      <c r="H31" s="15"/>
      <c r="I31" s="63"/>
    </row>
    <row r="32" spans="1:9" ht="14.4" thickBot="1">
      <c r="A32" s="805"/>
      <c r="B32" s="65"/>
      <c r="C32" s="831" t="s">
        <v>25</v>
      </c>
      <c r="D32" s="836"/>
      <c r="E32" s="16" t="s">
        <v>47</v>
      </c>
      <c r="F32" s="16" t="s">
        <v>46</v>
      </c>
      <c r="G32" s="16" t="s">
        <v>45</v>
      </c>
      <c r="H32" s="17" t="s">
        <v>42</v>
      </c>
      <c r="I32" s="63"/>
    </row>
    <row r="33" spans="1:9">
      <c r="A33" s="805"/>
      <c r="B33" s="62"/>
      <c r="C33" s="810"/>
      <c r="D33" s="811"/>
      <c r="E33" s="47"/>
      <c r="F33" s="48"/>
      <c r="G33" s="49"/>
      <c r="H33" s="21"/>
      <c r="I33" s="63"/>
    </row>
    <row r="34" spans="1:9" ht="14.4" thickBot="1">
      <c r="A34" s="805"/>
      <c r="B34" s="62"/>
      <c r="C34" s="814"/>
      <c r="D34" s="815"/>
      <c r="E34" s="38"/>
      <c r="F34" s="24"/>
      <c r="G34" s="50"/>
      <c r="H34" s="40"/>
      <c r="I34" s="63"/>
    </row>
    <row r="35" spans="1:9" ht="14.4" thickBot="1">
      <c r="A35" s="805"/>
      <c r="B35" s="62"/>
      <c r="C35" s="99"/>
      <c r="D35" s="75"/>
      <c r="E35" s="75"/>
      <c r="F35" s="75"/>
      <c r="G35" s="75"/>
      <c r="H35" s="95" t="s">
        <v>26</v>
      </c>
      <c r="I35" s="66">
        <f>SUM(H33:H34)</f>
        <v>0</v>
      </c>
    </row>
    <row r="36" spans="1:9" ht="14.4" thickBot="1">
      <c r="A36" s="805"/>
      <c r="B36" s="62"/>
      <c r="C36" s="99"/>
      <c r="D36" s="75"/>
      <c r="E36" s="75"/>
      <c r="F36" s="75"/>
      <c r="G36" s="75"/>
      <c r="H36" s="100"/>
      <c r="I36" s="63"/>
    </row>
    <row r="37" spans="1:9" ht="14.4" thickBot="1">
      <c r="A37" s="805"/>
      <c r="B37" s="62"/>
      <c r="C37" s="99"/>
      <c r="D37" s="75"/>
      <c r="E37" s="75"/>
      <c r="F37" s="75"/>
      <c r="G37" s="75"/>
      <c r="H37" s="101" t="s">
        <v>27</v>
      </c>
      <c r="I37" s="67">
        <f>SUM(I18:I35)</f>
        <v>37432.300000000003</v>
      </c>
    </row>
    <row r="38" spans="1:9" ht="14.4" thickBot="1">
      <c r="A38" s="805"/>
      <c r="B38" s="64" t="s">
        <v>28</v>
      </c>
      <c r="C38" s="837" t="s">
        <v>29</v>
      </c>
      <c r="D38" s="838"/>
      <c r="E38" s="51"/>
      <c r="F38" s="52"/>
      <c r="G38" s="52"/>
      <c r="H38" s="53"/>
      <c r="I38" s="63"/>
    </row>
    <row r="39" spans="1:9" ht="14.4" thickBot="1">
      <c r="A39" s="805"/>
      <c r="B39" s="65"/>
      <c r="C39" s="807" t="s">
        <v>10</v>
      </c>
      <c r="D39" s="808"/>
      <c r="E39" s="839" t="s">
        <v>30</v>
      </c>
      <c r="F39" s="840"/>
      <c r="G39" s="839" t="s">
        <v>43</v>
      </c>
      <c r="H39" s="840"/>
      <c r="I39" s="63"/>
    </row>
    <row r="40" spans="1:9" ht="14.4" customHeight="1">
      <c r="A40" s="805"/>
      <c r="B40" s="62"/>
      <c r="C40" s="810" t="s">
        <v>31</v>
      </c>
      <c r="D40" s="811"/>
      <c r="E40" s="832">
        <v>0</v>
      </c>
      <c r="F40" s="833"/>
      <c r="G40" s="834">
        <f>E40*I37</f>
        <v>0</v>
      </c>
      <c r="H40" s="835"/>
      <c r="I40" s="63"/>
    </row>
    <row r="41" spans="1:9">
      <c r="A41" s="805"/>
      <c r="B41" s="62"/>
      <c r="C41" s="812" t="s">
        <v>32</v>
      </c>
      <c r="D41" s="813"/>
      <c r="E41" s="841">
        <v>0</v>
      </c>
      <c r="F41" s="842"/>
      <c r="G41" s="843">
        <f>E41*I37</f>
        <v>0</v>
      </c>
      <c r="H41" s="844"/>
      <c r="I41" s="63"/>
    </row>
    <row r="42" spans="1:9" ht="15" customHeight="1" thickBot="1">
      <c r="A42" s="805"/>
      <c r="B42" s="62"/>
      <c r="C42" s="814" t="s">
        <v>33</v>
      </c>
      <c r="D42" s="815"/>
      <c r="E42" s="845">
        <v>0</v>
      </c>
      <c r="F42" s="846"/>
      <c r="G42" s="847">
        <f>E42*I37</f>
        <v>0</v>
      </c>
      <c r="H42" s="848"/>
      <c r="I42" s="63"/>
    </row>
    <row r="43" spans="1:9" ht="14.4" thickBot="1">
      <c r="A43" s="805"/>
      <c r="B43" s="62"/>
      <c r="C43" s="99"/>
      <c r="D43" s="75"/>
      <c r="E43" s="75"/>
      <c r="F43" s="75"/>
      <c r="G43" s="75"/>
      <c r="H43" s="101" t="s">
        <v>34</v>
      </c>
      <c r="I43" s="67">
        <f>SUM(G40:G42)</f>
        <v>0</v>
      </c>
    </row>
    <row r="44" spans="1:9" ht="14.4" thickBot="1">
      <c r="A44" s="806"/>
      <c r="B44" s="62"/>
      <c r="C44" s="99"/>
      <c r="D44" s="75"/>
      <c r="E44" s="75"/>
      <c r="F44" s="75"/>
      <c r="G44" s="75"/>
      <c r="H44" s="100"/>
      <c r="I44" s="63"/>
    </row>
    <row r="45" spans="1:9" ht="15" thickTop="1" thickBot="1">
      <c r="A45" s="872"/>
      <c r="B45" s="62"/>
      <c r="C45" s="99"/>
      <c r="D45" s="75"/>
      <c r="E45" s="75"/>
      <c r="F45" s="75"/>
      <c r="G45" s="75"/>
      <c r="H45" s="101" t="s">
        <v>35</v>
      </c>
      <c r="I45" s="67">
        <f>I43+I37</f>
        <v>37432.300000000003</v>
      </c>
    </row>
    <row r="46" spans="1:9" ht="14.4" thickBot="1">
      <c r="A46" s="871"/>
      <c r="B46" s="62"/>
      <c r="C46" s="99"/>
      <c r="D46" s="75"/>
      <c r="E46" s="75"/>
      <c r="F46" s="75"/>
      <c r="G46" s="75"/>
      <c r="H46" s="101" t="s">
        <v>36</v>
      </c>
      <c r="I46" s="67">
        <f>+I45</f>
        <v>37432.300000000003</v>
      </c>
    </row>
    <row r="47" spans="1:9">
      <c r="A47" s="871"/>
      <c r="B47" s="62"/>
      <c r="C47" s="99"/>
      <c r="D47" s="75"/>
      <c r="E47" s="75"/>
      <c r="F47" s="75"/>
      <c r="G47" s="75"/>
      <c r="H47" s="101"/>
      <c r="I47" s="68"/>
    </row>
    <row r="48" spans="1:9">
      <c r="A48" s="871"/>
      <c r="B48" s="62"/>
      <c r="C48" s="76"/>
      <c r="D48" s="77"/>
      <c r="E48" s="75"/>
      <c r="F48" s="75"/>
      <c r="G48" s="75"/>
      <c r="H48" s="101"/>
      <c r="I48" s="68"/>
    </row>
    <row r="49" spans="1:9">
      <c r="A49" s="871"/>
      <c r="B49" s="73"/>
      <c r="C49" s="102" t="str">
        <f>+'3,4 '!C51</f>
        <v>ARQ.  ANTONIO RUIZ TOVAR</v>
      </c>
      <c r="I49" s="74"/>
    </row>
    <row r="50" spans="1:9" ht="14.4" thickBot="1">
      <c r="A50" s="871"/>
      <c r="B50" s="58"/>
      <c r="C50" s="59" t="str">
        <f>+'3,4 '!C52</f>
        <v>PROFESIONAL ESPECIALIZADO</v>
      </c>
      <c r="D50" s="60"/>
      <c r="E50" s="60"/>
      <c r="F50" s="60"/>
      <c r="G50" s="60"/>
      <c r="H50" s="60"/>
      <c r="I50" s="61"/>
    </row>
    <row r="51" spans="1:9" ht="14.4" thickTop="1"/>
  </sheetData>
  <mergeCells count="48">
    <mergeCell ref="C42:D42"/>
    <mergeCell ref="E42:F42"/>
    <mergeCell ref="G42:H42"/>
    <mergeCell ref="G39:H39"/>
    <mergeCell ref="C40:D40"/>
    <mergeCell ref="E40:F40"/>
    <mergeCell ref="G40:H40"/>
    <mergeCell ref="C41:D41"/>
    <mergeCell ref="E41:F41"/>
    <mergeCell ref="G41:H41"/>
    <mergeCell ref="E39:F39"/>
    <mergeCell ref="C32:D32"/>
    <mergeCell ref="C33:D33"/>
    <mergeCell ref="C34:D34"/>
    <mergeCell ref="C38:D38"/>
    <mergeCell ref="C39:D39"/>
    <mergeCell ref="C11:D11"/>
    <mergeCell ref="C12:D12"/>
    <mergeCell ref="C13:D13"/>
    <mergeCell ref="C14:D14"/>
    <mergeCell ref="C31:D31"/>
    <mergeCell ref="C16:D16"/>
    <mergeCell ref="C17:D17"/>
    <mergeCell ref="C18:D18"/>
    <mergeCell ref="C19:D19"/>
    <mergeCell ref="C24:D24"/>
    <mergeCell ref="C25:D25"/>
    <mergeCell ref="C26:D26"/>
    <mergeCell ref="C27:D27"/>
    <mergeCell ref="C28:D28"/>
    <mergeCell ref="C29:D29"/>
    <mergeCell ref="C30:D30"/>
    <mergeCell ref="A1:A4"/>
    <mergeCell ref="A10:A44"/>
    <mergeCell ref="A45:A50"/>
    <mergeCell ref="B4:I4"/>
    <mergeCell ref="B5:D5"/>
    <mergeCell ref="E5:I5"/>
    <mergeCell ref="B6:I6"/>
    <mergeCell ref="B1:I1"/>
    <mergeCell ref="B2:I2"/>
    <mergeCell ref="B3:I3"/>
    <mergeCell ref="C15:D15"/>
    <mergeCell ref="C7:G8"/>
    <mergeCell ref="H7:H8"/>
    <mergeCell ref="I7:I8"/>
    <mergeCell ref="C9:D9"/>
    <mergeCell ref="C10:D10"/>
  </mergeCells>
  <printOptions horizontalCentered="1"/>
  <pageMargins left="0.39370078740157483" right="0.39370078740157483" top="0.39370078740157483" bottom="0.39370078740157483" header="0.19685039370078741" footer="0.19685039370078741"/>
  <pageSetup scale="73"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136F4-166C-4F3F-BDD0-329E6279967E}">
  <dimension ref="A1:I53"/>
  <sheetViews>
    <sheetView showGridLines="0" view="pageBreakPreview" topLeftCell="B7" zoomScale="80" zoomScaleNormal="100" zoomScaleSheetLayoutView="80" workbookViewId="0">
      <selection activeCell="F15" sqref="F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2.44140625" style="120" bestFit="1" customWidth="1"/>
    <col min="7" max="7" width="13.44140625" style="120" customWidth="1"/>
    <col min="8" max="8" width="13.33203125" style="120" customWidth="1"/>
    <col min="9" max="9" width="14" style="120" customWidth="1"/>
    <col min="10" max="16384" width="11.5546875" style="120"/>
  </cols>
  <sheetData>
    <row r="1" spans="1:9" ht="14.25" customHeight="1">
      <c r="A1" s="871"/>
      <c r="B1" s="793" t="s">
        <v>65</v>
      </c>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30.75" customHeight="1" thickBot="1">
      <c r="A4" s="871"/>
      <c r="B4" s="799" t="str">
        <f>+'PRESUPUESTO GENERAL'!A4</f>
        <v>PRESUPUESTO GENERAL</v>
      </c>
      <c r="C4" s="800"/>
      <c r="D4" s="800"/>
      <c r="E4" s="800"/>
      <c r="F4" s="800"/>
      <c r="G4" s="800"/>
      <c r="H4" s="800"/>
      <c r="I4" s="801"/>
    </row>
    <row r="5" spans="1:9" ht="41.25" customHeight="1" thickTop="1" thickBot="1">
      <c r="B5" s="802" t="s">
        <v>82</v>
      </c>
      <c r="C5" s="803"/>
      <c r="D5" s="804"/>
      <c r="E5" s="802" t="str">
        <f>+'3,4 '!E5:I5</f>
        <v>ANALISIS DE PRECIOS UNITARIOS - ESTRUCTURA</v>
      </c>
      <c r="F5" s="803"/>
      <c r="G5" s="803"/>
      <c r="H5" s="803"/>
      <c r="I5" s="803"/>
    </row>
    <row r="6" spans="1:9" ht="33" customHeight="1" thickTop="1" thickBot="1">
      <c r="A6" s="131"/>
      <c r="B6" s="817" t="str">
        <f>+'3,4 '!B6:I6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GENERAL'!B27</f>
        <v>Mesones en concreto f'c= 210fgf/cm2 E=0.10 m Ref. No. 3 c/0.20 m, pagado en m2</v>
      </c>
      <c r="D7" s="873"/>
      <c r="E7" s="873"/>
      <c r="F7" s="873"/>
      <c r="G7" s="874"/>
      <c r="H7" s="857" t="s">
        <v>8</v>
      </c>
      <c r="I7" s="858" t="str">
        <f>+'PRESUPUESTO GENERAL'!C27</f>
        <v>M2</v>
      </c>
    </row>
    <row r="8" spans="1:9" ht="14.4" thickBot="1">
      <c r="A8" s="131"/>
      <c r="B8" s="122">
        <f>+'PRESUPUESTO GENERAL'!A27</f>
        <v>3.7</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347">
        <v>0.08</v>
      </c>
      <c r="G12" s="20">
        <f>+'CTO D '!I48</f>
        <v>462051</v>
      </c>
      <c r="H12" s="21">
        <f>ROUND(F12*G12,0)</f>
        <v>36964</v>
      </c>
      <c r="I12" s="63"/>
    </row>
    <row r="13" spans="1:9">
      <c r="A13" s="805"/>
      <c r="B13" s="62"/>
      <c r="C13" s="812" t="s">
        <v>158</v>
      </c>
      <c r="D13" s="813"/>
      <c r="E13" s="22" t="s">
        <v>50</v>
      </c>
      <c r="F13" s="547">
        <v>6.72</v>
      </c>
      <c r="G13" s="20">
        <f>5600*1.1312</f>
        <v>6334.72</v>
      </c>
      <c r="H13" s="21">
        <f>ROUND(F13*G13,0)</f>
        <v>42569</v>
      </c>
      <c r="I13" s="63"/>
    </row>
    <row r="14" spans="1:9">
      <c r="A14" s="805"/>
      <c r="B14" s="62"/>
      <c r="C14" s="812" t="s">
        <v>159</v>
      </c>
      <c r="D14" s="813"/>
      <c r="E14" s="22" t="s">
        <v>2</v>
      </c>
      <c r="F14" s="547">
        <v>0.3</v>
      </c>
      <c r="G14" s="20">
        <f>5470*1.1312</f>
        <v>6187.6639999999998</v>
      </c>
      <c r="H14" s="21">
        <f t="shared" ref="H14:H17" si="0">ROUND(F14*G14,0)</f>
        <v>1856</v>
      </c>
      <c r="I14" s="63"/>
    </row>
    <row r="15" spans="1:9">
      <c r="A15" s="805"/>
      <c r="B15" s="62"/>
      <c r="C15" s="812" t="s">
        <v>78</v>
      </c>
      <c r="D15" s="813"/>
      <c r="E15" s="22" t="s">
        <v>50</v>
      </c>
      <c r="F15" s="23">
        <v>1.2</v>
      </c>
      <c r="G15" s="20">
        <f>8500*1.1312</f>
        <v>9615.2000000000007</v>
      </c>
      <c r="H15" s="21">
        <f t="shared" si="0"/>
        <v>11538</v>
      </c>
      <c r="I15" s="63"/>
    </row>
    <row r="16" spans="1:9">
      <c r="A16" s="805"/>
      <c r="B16" s="62"/>
      <c r="C16" s="812" t="s">
        <v>156</v>
      </c>
      <c r="D16" s="813"/>
      <c r="E16" s="22" t="s">
        <v>147</v>
      </c>
      <c r="F16" s="23">
        <v>1</v>
      </c>
      <c r="G16" s="20">
        <f>1895*1.1312</f>
        <v>2143.6239999999998</v>
      </c>
      <c r="H16" s="21">
        <f t="shared" si="0"/>
        <v>2144</v>
      </c>
      <c r="I16" s="63"/>
    </row>
    <row r="17" spans="1:9">
      <c r="A17" s="805"/>
      <c r="B17" s="62"/>
      <c r="C17" s="875" t="s">
        <v>155</v>
      </c>
      <c r="D17" s="876"/>
      <c r="E17" s="549" t="s">
        <v>2</v>
      </c>
      <c r="F17" s="549">
        <v>1.5</v>
      </c>
      <c r="G17" s="554">
        <f>16548*1.1312</f>
        <v>18719.097600000001</v>
      </c>
      <c r="H17" s="548">
        <f t="shared" si="0"/>
        <v>28079</v>
      </c>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123150</v>
      </c>
      <c r="H19" s="26">
        <f>ROUND(G19*F19,0)</f>
        <v>6158</v>
      </c>
      <c r="I19" s="63"/>
    </row>
    <row r="20" spans="1:9" ht="14.4" thickBot="1">
      <c r="A20" s="805"/>
      <c r="B20" s="62"/>
      <c r="C20" s="816"/>
      <c r="D20" s="816"/>
      <c r="E20" s="75"/>
      <c r="F20" s="75"/>
      <c r="G20" s="75"/>
      <c r="H20" s="95" t="s">
        <v>12</v>
      </c>
      <c r="I20" s="66">
        <f>SUM(H12:H19)</f>
        <v>129308</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80</v>
      </c>
      <c r="D23" s="550">
        <f>38700*3</f>
        <v>116100</v>
      </c>
      <c r="E23" s="30">
        <v>0.85</v>
      </c>
      <c r="F23" s="31">
        <v>12</v>
      </c>
      <c r="G23" s="109">
        <f>+D23*(1+E23)</f>
        <v>214785</v>
      </c>
      <c r="H23" s="32">
        <f>ROUND(+G23/F23,0)</f>
        <v>17899</v>
      </c>
      <c r="I23" s="63"/>
    </row>
    <row r="24" spans="1:9">
      <c r="A24" s="805"/>
      <c r="B24" s="62"/>
      <c r="C24" s="33" t="s">
        <v>52</v>
      </c>
      <c r="D24" s="551">
        <v>66700</v>
      </c>
      <c r="E24" s="30">
        <v>0.85</v>
      </c>
      <c r="F24" s="31">
        <v>12</v>
      </c>
      <c r="G24" s="109">
        <f>+D24*(1+E24)</f>
        <v>123395</v>
      </c>
      <c r="H24" s="32">
        <f>ROUND(+G24/F24,0)</f>
        <v>10283</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SUM(H23:H25,0)</f>
        <v>28182</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t="s">
        <v>71</v>
      </c>
      <c r="F29" s="42"/>
      <c r="G29" s="43"/>
      <c r="H29" s="545">
        <f>I26*0.1</f>
        <v>2818.2000000000003</v>
      </c>
      <c r="I29" s="63"/>
    </row>
    <row r="30" spans="1:9">
      <c r="A30" s="805"/>
      <c r="B30" s="62"/>
      <c r="C30" s="812"/>
      <c r="D30" s="813"/>
      <c r="E30" s="22"/>
      <c r="F30" s="32"/>
      <c r="G30" s="45"/>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SUM(H29:H31)</f>
        <v>2818.2000000000003</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160308.20000000001</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160308.20000000001</v>
      </c>
    </row>
    <row r="48" spans="1:9" ht="14.4" thickBot="1">
      <c r="A48" s="871"/>
      <c r="B48" s="62"/>
      <c r="C48" s="99"/>
      <c r="D48" s="75"/>
      <c r="E48" s="75"/>
      <c r="F48" s="75"/>
      <c r="G48" s="75"/>
      <c r="H48" s="101" t="s">
        <v>36</v>
      </c>
      <c r="I48" s="67">
        <f>+I47</f>
        <v>160308.20000000001</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+'3,4 '!C51</f>
        <v>ARQ.  ANTONIO RUIZ TOVAR</v>
      </c>
      <c r="I51" s="74"/>
    </row>
    <row r="52" spans="1:9" ht="14.4" thickBot="1">
      <c r="A52" s="871"/>
      <c r="B52" s="58"/>
      <c r="C52" s="59" t="str">
        <f>+'3,4 '!C52</f>
        <v>PROFESIONAL ESPECIALIZADO</v>
      </c>
      <c r="D52" s="60"/>
      <c r="E52" s="60"/>
      <c r="F52" s="60"/>
      <c r="G52" s="60"/>
      <c r="H52" s="60"/>
      <c r="I52" s="61"/>
    </row>
    <row r="53" spans="1:9" ht="14.4" thickTop="1"/>
  </sheetData>
  <mergeCells count="50">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 ref="C31:D31"/>
    <mergeCell ref="C32:D32"/>
    <mergeCell ref="C33:D33"/>
    <mergeCell ref="C34:D34"/>
    <mergeCell ref="C35:D35"/>
    <mergeCell ref="C36:D36"/>
    <mergeCell ref="C40:D40"/>
    <mergeCell ref="C41:D41"/>
    <mergeCell ref="E41:F41"/>
    <mergeCell ref="G41:H41"/>
    <mergeCell ref="C29:D29"/>
    <mergeCell ref="C14:D14"/>
    <mergeCell ref="C15:D15"/>
    <mergeCell ref="C16:D16"/>
    <mergeCell ref="C17:D17"/>
    <mergeCell ref="C18:D18"/>
    <mergeCell ref="C19:D19"/>
    <mergeCell ref="C20:D20"/>
    <mergeCell ref="C21:D21"/>
    <mergeCell ref="C26:D26"/>
    <mergeCell ref="C27:D27"/>
    <mergeCell ref="C28:D28"/>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39370078740157483" top="0.39370078740157483" bottom="0.39370078740157483" header="0.19685039370078741" footer="0.19685039370078741"/>
  <pageSetup scale="73" orientation="portrait"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53"/>
  <sheetViews>
    <sheetView showGridLines="0" view="pageBreakPreview" topLeftCell="B13" zoomScale="82" zoomScaleNormal="100" zoomScaleSheetLayoutView="82" workbookViewId="0">
      <selection activeCell="O25" sqref="O2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368</v>
      </c>
      <c r="F5" s="803"/>
      <c r="G5" s="803"/>
      <c r="H5" s="803"/>
      <c r="I5" s="803"/>
    </row>
    <row r="6" spans="1:9" ht="35.25" customHeight="1" thickTop="1" thickBot="1">
      <c r="A6" s="131"/>
      <c r="B6" s="817" t="str">
        <f>+'3,6'!B6:I6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GENERAL'!B30</f>
        <v xml:space="preserve">muro en ladrillo de arcilla No. 04 </v>
      </c>
      <c r="D7" s="873"/>
      <c r="E7" s="873"/>
      <c r="F7" s="873"/>
      <c r="G7" s="874"/>
      <c r="H7" s="857" t="s">
        <v>8</v>
      </c>
      <c r="I7" s="858" t="str">
        <f>+'PRESUPUESTO GENERAL'!C30</f>
        <v>M2</v>
      </c>
    </row>
    <row r="8" spans="1:9" ht="14.4" thickBot="1">
      <c r="A8" s="131"/>
      <c r="B8" s="122">
        <f>+'PRESUPUESTO GENERAL'!A30</f>
        <v>4.0999999999999996</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160</v>
      </c>
      <c r="D12" s="811"/>
      <c r="E12" s="18" t="s">
        <v>2</v>
      </c>
      <c r="F12" s="19">
        <v>15</v>
      </c>
      <c r="G12" s="20">
        <f>2300*1.1413</f>
        <v>2624.99</v>
      </c>
      <c r="H12" s="21">
        <f>ROUND(+F12*G12,0)</f>
        <v>39375</v>
      </c>
      <c r="I12" s="63"/>
    </row>
    <row r="13" spans="1:9">
      <c r="A13" s="805"/>
      <c r="B13" s="62"/>
      <c r="C13" s="812" t="s">
        <v>161</v>
      </c>
      <c r="D13" s="813"/>
      <c r="E13" s="22" t="s">
        <v>49</v>
      </c>
      <c r="F13" s="552">
        <v>1.6E-2</v>
      </c>
      <c r="G13" s="554">
        <f>'MRO 14 '!I39</f>
        <v>482899</v>
      </c>
      <c r="H13" s="21">
        <f>ROUND(+F13*G13,0)</f>
        <v>7726</v>
      </c>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47101</v>
      </c>
      <c r="H19" s="26">
        <f>ROUND(G19*F19,0)</f>
        <v>2355</v>
      </c>
      <c r="I19" s="63"/>
    </row>
    <row r="20" spans="1:9" ht="14.4" thickBot="1">
      <c r="A20" s="805"/>
      <c r="B20" s="62"/>
      <c r="C20" s="816"/>
      <c r="D20" s="816"/>
      <c r="E20" s="75"/>
      <c r="F20" s="75"/>
      <c r="G20" s="75"/>
      <c r="H20" s="95" t="s">
        <v>12</v>
      </c>
      <c r="I20" s="66">
        <f>ROUND(SUM(H12:H19),0)</f>
        <v>49456</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55</v>
      </c>
      <c r="D23" s="550">
        <f>38700*1</f>
        <v>38700</v>
      </c>
      <c r="E23" s="30">
        <v>0.85</v>
      </c>
      <c r="F23" s="31">
        <v>9.5</v>
      </c>
      <c r="G23" s="109">
        <f>+D23*(1+E23)</f>
        <v>71595</v>
      </c>
      <c r="H23" s="32">
        <f>+G23/F23</f>
        <v>7536.3157894736842</v>
      </c>
      <c r="I23" s="63"/>
    </row>
    <row r="24" spans="1:9">
      <c r="A24" s="805"/>
      <c r="B24" s="62"/>
      <c r="C24" s="33" t="s">
        <v>52</v>
      </c>
      <c r="D24" s="551">
        <v>66700</v>
      </c>
      <c r="E24" s="54">
        <f>+E23</f>
        <v>0.85</v>
      </c>
      <c r="F24" s="36">
        <v>9.5</v>
      </c>
      <c r="G24" s="110">
        <f>+D24*(1+E24)</f>
        <v>123395</v>
      </c>
      <c r="H24" s="32">
        <f>+G24/F24</f>
        <v>12988.947368421053</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ROUND(SUM(H23:H25),0)+1</f>
        <v>20526</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545">
        <v>1989</v>
      </c>
      <c r="I29" s="63"/>
    </row>
    <row r="30" spans="1:9">
      <c r="A30" s="805"/>
      <c r="B30" s="62"/>
      <c r="C30" s="812"/>
      <c r="D30" s="813"/>
      <c r="E30" s="22"/>
      <c r="F30" s="32"/>
      <c r="G30" s="45"/>
      <c r="H30" s="32"/>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1989</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71971</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71971</v>
      </c>
    </row>
    <row r="48" spans="1:9" ht="14.4" thickBot="1">
      <c r="A48" s="871"/>
      <c r="B48" s="62"/>
      <c r="C48" s="99"/>
      <c r="D48" s="75"/>
      <c r="E48" s="75"/>
      <c r="F48" s="75"/>
      <c r="G48" s="75"/>
      <c r="H48" s="101" t="s">
        <v>36</v>
      </c>
      <c r="I48" s="67">
        <f>ROUND(I47,0)</f>
        <v>71971</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+'3,6'!C49</f>
        <v>ARQ.  ANTONIO RUIZ TOVAR</v>
      </c>
      <c r="I51" s="74"/>
    </row>
    <row r="52" spans="1:9" ht="14.4" thickBot="1">
      <c r="A52" s="871"/>
      <c r="B52" s="58"/>
      <c r="C52" s="59" t="str">
        <f>+'3,6'!C50</f>
        <v>PROFESIONAL ESPECIALIZADO</v>
      </c>
      <c r="D52" s="60"/>
      <c r="E52" s="60"/>
      <c r="F52" s="60"/>
      <c r="G52" s="60"/>
      <c r="H52" s="60"/>
      <c r="I52" s="61"/>
    </row>
    <row r="53" spans="1:9" ht="14.4" thickTop="1"/>
  </sheetData>
  <mergeCells count="50">
    <mergeCell ref="C44:D44"/>
    <mergeCell ref="E44:F44"/>
    <mergeCell ref="G44:H44"/>
    <mergeCell ref="G41:H41"/>
    <mergeCell ref="C42:D42"/>
    <mergeCell ref="E42:F42"/>
    <mergeCell ref="G42:H42"/>
    <mergeCell ref="C43:D43"/>
    <mergeCell ref="E43:F43"/>
    <mergeCell ref="G43:H43"/>
    <mergeCell ref="E41:F41"/>
    <mergeCell ref="C34:D34"/>
    <mergeCell ref="C35:D35"/>
    <mergeCell ref="C36:D36"/>
    <mergeCell ref="C40:D40"/>
    <mergeCell ref="C41:D41"/>
    <mergeCell ref="C16:D16"/>
    <mergeCell ref="C33:D33"/>
    <mergeCell ref="C18:D18"/>
    <mergeCell ref="C19:D19"/>
    <mergeCell ref="C20:D20"/>
    <mergeCell ref="C21:D21"/>
    <mergeCell ref="C26:D26"/>
    <mergeCell ref="C27:D27"/>
    <mergeCell ref="C28:D28"/>
    <mergeCell ref="C29:D29"/>
    <mergeCell ref="C30:D30"/>
    <mergeCell ref="C31:D31"/>
    <mergeCell ref="C32:D32"/>
    <mergeCell ref="C11:D11"/>
    <mergeCell ref="C12:D12"/>
    <mergeCell ref="C13:D13"/>
    <mergeCell ref="C14:D14"/>
    <mergeCell ref="C15:D15"/>
    <mergeCell ref="A1:A4"/>
    <mergeCell ref="A10:A46"/>
    <mergeCell ref="A47:A52"/>
    <mergeCell ref="B4:I4"/>
    <mergeCell ref="B5:D5"/>
    <mergeCell ref="E5:I5"/>
    <mergeCell ref="B6:I6"/>
    <mergeCell ref="B1:I1"/>
    <mergeCell ref="B2:I2"/>
    <mergeCell ref="B3:I3"/>
    <mergeCell ref="C17:D17"/>
    <mergeCell ref="C7:G8"/>
    <mergeCell ref="H7:H8"/>
    <mergeCell ref="I7:I8"/>
    <mergeCell ref="C9:D9"/>
    <mergeCell ref="C10:D1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D1AE6-3573-4C79-AFB7-70B3E0C0E3D5}">
  <dimension ref="A1:I53"/>
  <sheetViews>
    <sheetView showGridLines="0" view="pageBreakPreview" topLeftCell="A4" zoomScale="90" zoomScaleNormal="100" zoomScaleSheetLayoutView="90" workbookViewId="0">
      <selection activeCell="F12" sqref="F12"/>
    </sheetView>
  </sheetViews>
  <sheetFormatPr baseColWidth="10" defaultColWidth="11.5546875" defaultRowHeight="13.8"/>
  <cols>
    <col min="1" max="1" width="11.5546875" style="120"/>
    <col min="2" max="2" width="9.10937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e">
        <f>+'[227]PRESUPUESTO GENERAL'!A4</f>
        <v>#REF!</v>
      </c>
      <c r="C4" s="800"/>
      <c r="D4" s="800"/>
      <c r="E4" s="800"/>
      <c r="F4" s="800"/>
      <c r="G4" s="800"/>
      <c r="H4" s="800"/>
      <c r="I4" s="801"/>
    </row>
    <row r="5" spans="1:9" ht="42" customHeight="1" thickTop="1" thickBot="1">
      <c r="B5" s="802" t="s">
        <v>82</v>
      </c>
      <c r="C5" s="803"/>
      <c r="D5" s="804"/>
      <c r="E5" s="802" t="e">
        <f>+'[227]4,1'!E5:I5</f>
        <v>#REF!</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GENERAL'!B31</f>
        <v>Pañete  sobre muros 1:4 incluye filos y dilataciones</v>
      </c>
      <c r="D7" s="873"/>
      <c r="E7" s="873"/>
      <c r="F7" s="873"/>
      <c r="G7" s="874"/>
      <c r="H7" s="857" t="s">
        <v>8</v>
      </c>
      <c r="I7" s="858" t="str">
        <f>+'PRESUPUESTO GENERAL'!C31</f>
        <v>M2</v>
      </c>
    </row>
    <row r="8" spans="1:9" ht="14.4" thickBot="1">
      <c r="A8" s="131"/>
      <c r="B8" s="122">
        <f>+'PRESUPUESTO GENERAL'!A31</f>
        <v>4.2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+'[226]MRO 14'!B9</f>
        <v>MORTERO BASICO 1:4</v>
      </c>
      <c r="D12" s="811"/>
      <c r="E12" s="18" t="s">
        <v>49</v>
      </c>
      <c r="F12" s="19">
        <v>0.02</v>
      </c>
      <c r="G12" s="20">
        <f>+'MRO 14 '!I47</f>
        <v>482899</v>
      </c>
      <c r="H12" s="21">
        <f>ROUND(+F12*G12,0)</f>
        <v>9658</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9658</v>
      </c>
      <c r="H19" s="26">
        <f>ROUND(G19*F19,0)</f>
        <v>483</v>
      </c>
      <c r="I19" s="63"/>
    </row>
    <row r="20" spans="1:9" ht="14.4" thickBot="1">
      <c r="A20" s="805"/>
      <c r="B20" s="62"/>
      <c r="C20" s="816"/>
      <c r="D20" s="816"/>
      <c r="E20" s="75"/>
      <c r="F20" s="75"/>
      <c r="G20" s="75"/>
      <c r="H20" s="95" t="s">
        <v>12</v>
      </c>
      <c r="I20" s="66">
        <f>SUM(H12:H19)</f>
        <v>10141</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55</v>
      </c>
      <c r="D23" s="550">
        <f>38700</f>
        <v>38700</v>
      </c>
      <c r="E23" s="30">
        <v>0.85</v>
      </c>
      <c r="F23" s="31">
        <v>16</v>
      </c>
      <c r="G23" s="109">
        <f>+D23*(1+E23)</f>
        <v>71595</v>
      </c>
      <c r="H23" s="32">
        <f>+G23/F23</f>
        <v>4474.6875</v>
      </c>
      <c r="I23" s="63"/>
    </row>
    <row r="24" spans="1:9">
      <c r="A24" s="805"/>
      <c r="B24" s="62"/>
      <c r="C24" s="33" t="s">
        <v>52</v>
      </c>
      <c r="D24" s="551">
        <v>66700</v>
      </c>
      <c r="E24" s="54">
        <f>+E23</f>
        <v>0.85</v>
      </c>
      <c r="F24" s="36">
        <v>16</v>
      </c>
      <c r="G24" s="110">
        <f>+D24*(1+E24)</f>
        <v>123395</v>
      </c>
      <c r="H24" s="32">
        <f>+G24/F24</f>
        <v>7712.1875</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f>
        <v>12187</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545">
        <f>+I26*10%</f>
        <v>1218.7</v>
      </c>
      <c r="I29" s="63"/>
    </row>
    <row r="30" spans="1:9">
      <c r="A30" s="805"/>
      <c r="B30" s="62"/>
      <c r="C30" s="812"/>
      <c r="D30" s="813"/>
      <c r="E30" s="22"/>
      <c r="F30" s="32"/>
      <c r="G30" s="45"/>
      <c r="H30" s="32"/>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1219</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23547</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23547</v>
      </c>
    </row>
    <row r="48" spans="1:9" ht="14.4" thickBot="1">
      <c r="A48" s="871"/>
      <c r="B48" s="62"/>
      <c r="C48" s="99"/>
      <c r="D48" s="75"/>
      <c r="E48" s="75"/>
      <c r="F48" s="75"/>
      <c r="G48" s="75"/>
      <c r="H48" s="101" t="s">
        <v>36</v>
      </c>
      <c r="I48" s="67">
        <f>ROUND(I47,0)</f>
        <v>23547</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50">
    <mergeCell ref="B5:D5"/>
    <mergeCell ref="E5:I5"/>
    <mergeCell ref="A1:A4"/>
    <mergeCell ref="B1:I1"/>
    <mergeCell ref="B2:I2"/>
    <mergeCell ref="B3:I3"/>
    <mergeCell ref="B4:I4"/>
    <mergeCell ref="B6:I6"/>
    <mergeCell ref="C7:G8"/>
    <mergeCell ref="H7:H8"/>
    <mergeCell ref="I7:I8"/>
    <mergeCell ref="C9:D9"/>
    <mergeCell ref="C29:D29"/>
    <mergeCell ref="C14:D14"/>
    <mergeCell ref="C15:D15"/>
    <mergeCell ref="C16:D16"/>
    <mergeCell ref="C17:D17"/>
    <mergeCell ref="C18:D18"/>
    <mergeCell ref="C19:D19"/>
    <mergeCell ref="C20:D20"/>
    <mergeCell ref="C21:D21"/>
    <mergeCell ref="C26:D26"/>
    <mergeCell ref="C27:D27"/>
    <mergeCell ref="C28:D28"/>
    <mergeCell ref="C36:D36"/>
    <mergeCell ref="C40:D40"/>
    <mergeCell ref="C41:D41"/>
    <mergeCell ref="E41:F41"/>
    <mergeCell ref="G41:H41"/>
    <mergeCell ref="C31:D31"/>
    <mergeCell ref="C32:D32"/>
    <mergeCell ref="C33:D33"/>
    <mergeCell ref="C34:D34"/>
    <mergeCell ref="C35:D35"/>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s>
  <printOptions horizontalCentered="1"/>
  <pageMargins left="0.39370078740157483" right="0.19685039370078741" top="0.39370078740157483" bottom="0.39370078740157483" header="0.19685039370078741" footer="0.19685039370078741"/>
  <pageSetup scale="80" orientation="portrait" r:id="rId1"/>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72FBB-EE1F-4DBD-B947-6B71BF724119}">
  <dimension ref="A1:I53"/>
  <sheetViews>
    <sheetView showGridLines="0" view="pageBreakPreview" topLeftCell="A4" zoomScale="90" zoomScaleNormal="115" zoomScaleSheetLayoutView="90" workbookViewId="0">
      <selection activeCell="G13" sqref="G13"/>
    </sheetView>
  </sheetViews>
  <sheetFormatPr baseColWidth="10" defaultColWidth="11.5546875" defaultRowHeight="13.8"/>
  <cols>
    <col min="1" max="1" width="11.5546875" style="120"/>
    <col min="2" max="2" width="5.33203125" style="120" customWidth="1"/>
    <col min="3" max="3" width="29.33203125" style="120" customWidth="1"/>
    <col min="4" max="4" width="13.6640625" style="120" customWidth="1"/>
    <col min="5" max="5" width="9.44140625" style="120" customWidth="1"/>
    <col min="6" max="6" width="11.6640625" style="120" customWidth="1"/>
    <col min="7" max="7" width="13.6640625" style="120" customWidth="1"/>
    <col min="8" max="8" width="14" style="120" customWidth="1"/>
    <col min="9" max="9" width="15.109375" style="120" customWidth="1"/>
    <col min="10" max="16384" width="11.5546875" style="120"/>
  </cols>
  <sheetData>
    <row r="1" spans="1:9">
      <c r="A1" s="871"/>
      <c r="B1" s="793" t="s">
        <v>65</v>
      </c>
      <c r="C1" s="794"/>
      <c r="D1" s="794"/>
      <c r="E1" s="794"/>
      <c r="F1" s="794"/>
      <c r="G1" s="794"/>
      <c r="H1" s="794"/>
      <c r="I1" s="795"/>
    </row>
    <row r="2" spans="1:9">
      <c r="A2" s="871"/>
      <c r="B2" s="793" t="s">
        <v>63</v>
      </c>
      <c r="C2" s="794"/>
      <c r="D2" s="794"/>
      <c r="E2" s="794"/>
      <c r="F2" s="794"/>
      <c r="G2" s="794"/>
      <c r="H2" s="794"/>
      <c r="I2" s="795"/>
    </row>
    <row r="3" spans="1:9" ht="15.6">
      <c r="A3" s="871"/>
      <c r="B3" s="796" t="s">
        <v>69</v>
      </c>
      <c r="C3" s="797"/>
      <c r="D3" s="797"/>
      <c r="E3" s="797"/>
      <c r="F3" s="797"/>
      <c r="G3" s="797"/>
      <c r="H3" s="797"/>
      <c r="I3" s="798"/>
    </row>
    <row r="4" spans="1:9" ht="32.25" customHeight="1" thickBot="1">
      <c r="A4" s="871"/>
      <c r="B4" s="799" t="e">
        <f>+'[227]PRESUPUESTO GENERAL'!A4</f>
        <v>#REF!</v>
      </c>
      <c r="C4" s="800"/>
      <c r="D4" s="800"/>
      <c r="E4" s="800"/>
      <c r="F4" s="800"/>
      <c r="G4" s="800"/>
      <c r="H4" s="800"/>
      <c r="I4" s="801"/>
    </row>
    <row r="5" spans="1:9" ht="45.6" customHeight="1" thickTop="1" thickBot="1">
      <c r="B5" s="802" t="s">
        <v>82</v>
      </c>
      <c r="C5" s="803"/>
      <c r="D5" s="804"/>
      <c r="E5" s="802" t="s">
        <v>312</v>
      </c>
      <c r="F5" s="803"/>
      <c r="G5" s="803"/>
      <c r="H5" s="803"/>
      <c r="I5" s="803"/>
    </row>
    <row r="6" spans="1:9" ht="29.25" customHeight="1" thickTop="1" thickBot="1">
      <c r="A6" s="131"/>
      <c r="B6" s="817" t="str">
        <f>+'4,2'!B6:I6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88" t="s">
        <v>0</v>
      </c>
      <c r="C7" s="820" t="str">
        <f>+'PRESUPUESTO GENERAL'!B34</f>
        <v>Estuco plastico interior y exterior</v>
      </c>
      <c r="D7" s="821"/>
      <c r="E7" s="821"/>
      <c r="F7" s="821"/>
      <c r="G7" s="822"/>
      <c r="H7" s="826" t="s">
        <v>8</v>
      </c>
      <c r="I7" s="828" t="e">
        <f>+'[227]PRESUPUESTO GENERAL'!C34</f>
        <v>#REF!</v>
      </c>
    </row>
    <row r="8" spans="1:9" ht="14.4" thickBot="1">
      <c r="A8" s="131"/>
      <c r="B8" s="89">
        <f>+'PRESUPUESTO GENERAL'!A34</f>
        <v>5.0999999999999996</v>
      </c>
      <c r="C8" s="849"/>
      <c r="D8" s="821"/>
      <c r="E8" s="821"/>
      <c r="F8" s="821"/>
      <c r="G8" s="822"/>
      <c r="H8" s="826"/>
      <c r="I8" s="828"/>
    </row>
    <row r="9" spans="1:9" ht="15" thickTop="1" thickBot="1">
      <c r="A9" s="131"/>
      <c r="B9" s="69"/>
      <c r="C9" s="850"/>
      <c r="D9" s="850"/>
      <c r="E9" s="70"/>
      <c r="F9" s="70"/>
      <c r="G9" s="70"/>
      <c r="H9" s="71"/>
      <c r="I9" s="72"/>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10" t="s">
        <v>313</v>
      </c>
      <c r="D12" s="811"/>
      <c r="E12" s="18" t="s">
        <v>68</v>
      </c>
      <c r="F12" s="19">
        <v>0.36</v>
      </c>
      <c r="G12" s="20">
        <f>2600*1.1312</f>
        <v>2941.12</v>
      </c>
      <c r="H12" s="21">
        <f>G12*F12</f>
        <v>1058.8031999999998</v>
      </c>
      <c r="I12" s="63"/>
    </row>
    <row r="13" spans="1:9">
      <c r="A13" s="805"/>
      <c r="B13" s="62"/>
      <c r="C13" s="812" t="s">
        <v>314</v>
      </c>
      <c r="D13" s="813"/>
      <c r="E13" s="22" t="s">
        <v>315</v>
      </c>
      <c r="F13" s="23">
        <v>0.33</v>
      </c>
      <c r="G13" s="20">
        <f>1200*1.1312</f>
        <v>1357.44</v>
      </c>
      <c r="H13" s="21">
        <f t="shared" ref="H13:H14" si="0">G13*F13</f>
        <v>447.95520000000005</v>
      </c>
      <c r="I13" s="63"/>
    </row>
    <row r="14" spans="1:9">
      <c r="A14" s="805"/>
      <c r="B14" s="62"/>
      <c r="C14" s="812" t="s">
        <v>316</v>
      </c>
      <c r="D14" s="813"/>
      <c r="E14" s="22" t="s">
        <v>68</v>
      </c>
      <c r="F14" s="23">
        <v>0.05</v>
      </c>
      <c r="G14" s="20">
        <f>2500*1.1312</f>
        <v>2828</v>
      </c>
      <c r="H14" s="21">
        <f t="shared" si="0"/>
        <v>141.4</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1648.1584</v>
      </c>
      <c r="H19" s="26">
        <f>G19*F19</f>
        <v>82.407920000000004</v>
      </c>
      <c r="I19" s="63"/>
    </row>
    <row r="20" spans="1:9" ht="14.4" thickBot="1">
      <c r="A20" s="805"/>
      <c r="B20" s="62"/>
      <c r="C20" s="816"/>
      <c r="D20" s="816"/>
      <c r="E20" s="75"/>
      <c r="F20" s="75"/>
      <c r="G20" s="75"/>
      <c r="H20" s="95" t="s">
        <v>12</v>
      </c>
      <c r="I20" s="66">
        <f>ROUND(SUM(H12:H19),0)</f>
        <v>1731</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ht="14.4" thickBot="1">
      <c r="A23" s="805"/>
      <c r="B23" s="62"/>
      <c r="C23" s="28" t="s">
        <v>317</v>
      </c>
      <c r="D23" s="550">
        <v>38700</v>
      </c>
      <c r="E23" s="30">
        <v>0.8</v>
      </c>
      <c r="F23" s="546">
        <v>20</v>
      </c>
      <c r="G23" s="374">
        <f>+D23*(1+E23)</f>
        <v>69660</v>
      </c>
      <c r="H23" s="32">
        <f>+G23/F23</f>
        <v>3483</v>
      </c>
      <c r="I23" s="63"/>
    </row>
    <row r="24" spans="1:9">
      <c r="A24" s="805"/>
      <c r="B24" s="62"/>
      <c r="C24" s="33" t="s">
        <v>52</v>
      </c>
      <c r="D24" s="551">
        <v>66700</v>
      </c>
      <c r="E24" s="30">
        <v>0.8</v>
      </c>
      <c r="F24" s="546">
        <v>20</v>
      </c>
      <c r="G24" s="374">
        <f>+D24*(1+E24)</f>
        <v>120060</v>
      </c>
      <c r="H24" s="32">
        <f>+G24/F24</f>
        <v>6003</v>
      </c>
      <c r="I24" s="63"/>
    </row>
    <row r="25" spans="1:9" ht="14.4" thickBot="1">
      <c r="A25" s="805"/>
      <c r="B25" s="62"/>
      <c r="C25" s="37"/>
      <c r="D25" s="26"/>
      <c r="E25" s="38"/>
      <c r="F25" s="24"/>
      <c r="G25" s="93"/>
      <c r="H25" s="94"/>
      <c r="I25" s="63"/>
    </row>
    <row r="26" spans="1:9" ht="14.4" thickBot="1">
      <c r="A26" s="805"/>
      <c r="B26" s="62"/>
      <c r="C26" s="816"/>
      <c r="D26" s="816"/>
      <c r="E26" s="75"/>
      <c r="F26" s="75"/>
      <c r="G26" s="96"/>
      <c r="H26" s="97"/>
      <c r="I26" s="66">
        <f>ROUND(SUM(H23:H25),0)</f>
        <v>9486</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I26*0.1</f>
        <v>948.6</v>
      </c>
      <c r="I29" s="63"/>
    </row>
    <row r="30" spans="1:9" ht="14.25" customHeight="1">
      <c r="A30" s="805"/>
      <c r="B30" s="62"/>
      <c r="C30" s="812" t="s">
        <v>318</v>
      </c>
      <c r="D30" s="813"/>
      <c r="E30" s="22" t="s">
        <v>319</v>
      </c>
      <c r="F30" s="21">
        <v>1000</v>
      </c>
      <c r="G30" s="45">
        <v>1</v>
      </c>
      <c r="H30" s="21">
        <f>+F30/G30</f>
        <v>1000</v>
      </c>
      <c r="I30" s="63"/>
    </row>
    <row r="31" spans="1:9" ht="15" customHeight="1" thickBot="1">
      <c r="A31" s="805"/>
      <c r="B31" s="62"/>
      <c r="C31" s="814"/>
      <c r="D31" s="815"/>
      <c r="E31" s="24"/>
      <c r="F31" s="46"/>
      <c r="G31" s="39"/>
      <c r="H31" s="81"/>
      <c r="I31" s="63"/>
    </row>
    <row r="32" spans="1:9" ht="14.4" thickBot="1">
      <c r="A32" s="805"/>
      <c r="B32" s="62"/>
      <c r="C32" s="816"/>
      <c r="D32" s="816"/>
      <c r="E32" s="75"/>
      <c r="F32" s="98"/>
      <c r="G32" s="75"/>
      <c r="H32" s="97" t="s">
        <v>22</v>
      </c>
      <c r="I32" s="66">
        <f>ROUND(SUM(H29:H31),0)</f>
        <v>1949</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13166</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13166</v>
      </c>
    </row>
    <row r="48" spans="1:9" ht="14.4" thickBot="1">
      <c r="A48" s="871"/>
      <c r="B48" s="62"/>
      <c r="C48" s="99"/>
      <c r="D48" s="75"/>
      <c r="E48" s="75"/>
      <c r="F48" s="75"/>
      <c r="G48" s="75"/>
      <c r="H48" s="101" t="s">
        <v>36</v>
      </c>
      <c r="I48" s="67">
        <f>ROUND(I47,0)</f>
        <v>13166</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+'4,2'!C51</f>
        <v>ARQ.  ANTONIO RUIZ TOVAR</v>
      </c>
      <c r="I51" s="74"/>
    </row>
    <row r="52" spans="1:9" ht="14.4" thickBot="1">
      <c r="A52" s="871"/>
      <c r="B52" s="58"/>
      <c r="C52" s="59" t="str">
        <f>+'4,2'!C52</f>
        <v>PROFESIONAL ESPECIALIZADO</v>
      </c>
      <c r="D52" s="60"/>
      <c r="E52" s="60"/>
      <c r="F52" s="60"/>
      <c r="G52" s="60"/>
      <c r="H52" s="60"/>
      <c r="I52" s="61"/>
    </row>
    <row r="53" spans="1:9" ht="14.4" thickTop="1"/>
  </sheetData>
  <mergeCells count="50">
    <mergeCell ref="B5:D5"/>
    <mergeCell ref="E5:I5"/>
    <mergeCell ref="A1:A4"/>
    <mergeCell ref="B1:I1"/>
    <mergeCell ref="B2:I2"/>
    <mergeCell ref="B3:I3"/>
    <mergeCell ref="B4:I4"/>
    <mergeCell ref="B6:I6"/>
    <mergeCell ref="C7:G8"/>
    <mergeCell ref="H7:H8"/>
    <mergeCell ref="I7:I8"/>
    <mergeCell ref="C9:D9"/>
    <mergeCell ref="C29:D29"/>
    <mergeCell ref="C14:D14"/>
    <mergeCell ref="C15:D15"/>
    <mergeCell ref="C16:D16"/>
    <mergeCell ref="C17:D17"/>
    <mergeCell ref="C18:D18"/>
    <mergeCell ref="C19:D19"/>
    <mergeCell ref="C20:D20"/>
    <mergeCell ref="C21:D21"/>
    <mergeCell ref="C26:D26"/>
    <mergeCell ref="C27:D27"/>
    <mergeCell ref="C28:D28"/>
    <mergeCell ref="C36:D36"/>
    <mergeCell ref="C40:D40"/>
    <mergeCell ref="C41:D41"/>
    <mergeCell ref="E41:F41"/>
    <mergeCell ref="G41:H41"/>
    <mergeCell ref="C31:D31"/>
    <mergeCell ref="C32:D32"/>
    <mergeCell ref="C33:D33"/>
    <mergeCell ref="C34:D34"/>
    <mergeCell ref="C35:D35"/>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s>
  <printOptions horizontalCentered="1"/>
  <pageMargins left="0.19685039370078741" right="0.19685039370078741" top="0.39370078740157483" bottom="0.39370078740157483" header="0.19685039370078741" footer="0.19685039370078741"/>
  <pageSetup scale="76" orientation="portrait"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4B44C-F47E-4A18-8142-7F4C2536D30E}">
  <dimension ref="A1:I53"/>
  <sheetViews>
    <sheetView showGridLines="0" view="pageBreakPreview" topLeftCell="C5" zoomScale="90" zoomScaleNormal="115" zoomScaleSheetLayoutView="90" workbookViewId="0">
      <selection activeCell="G12" sqref="G12"/>
    </sheetView>
  </sheetViews>
  <sheetFormatPr baseColWidth="10" defaultColWidth="11.5546875" defaultRowHeight="13.8"/>
  <cols>
    <col min="1" max="1" width="11.5546875" style="120"/>
    <col min="2" max="2" width="5.33203125" style="120" customWidth="1"/>
    <col min="3" max="3" width="29.33203125" style="120" customWidth="1"/>
    <col min="4" max="4" width="13.6640625" style="120" customWidth="1"/>
    <col min="5" max="5" width="9.44140625" style="120" customWidth="1"/>
    <col min="6" max="6" width="11.6640625" style="120" customWidth="1"/>
    <col min="7" max="7" width="13.6640625" style="120" customWidth="1"/>
    <col min="8" max="8" width="14" style="120" customWidth="1"/>
    <col min="9" max="9" width="15.109375" style="120" customWidth="1"/>
    <col min="10" max="16384" width="11.5546875" style="120"/>
  </cols>
  <sheetData>
    <row r="1" spans="1:9">
      <c r="A1" s="871"/>
      <c r="B1" s="793" t="s">
        <v>65</v>
      </c>
      <c r="C1" s="794"/>
      <c r="D1" s="794"/>
      <c r="E1" s="794"/>
      <c r="F1" s="794"/>
      <c r="G1" s="794"/>
      <c r="H1" s="794"/>
      <c r="I1" s="795"/>
    </row>
    <row r="2" spans="1:9">
      <c r="A2" s="871"/>
      <c r="B2" s="793" t="s">
        <v>63</v>
      </c>
      <c r="C2" s="794"/>
      <c r="D2" s="794"/>
      <c r="E2" s="794"/>
      <c r="F2" s="794"/>
      <c r="G2" s="794"/>
      <c r="H2" s="794"/>
      <c r="I2" s="795"/>
    </row>
    <row r="3" spans="1:9" ht="15.6">
      <c r="A3" s="871"/>
      <c r="B3" s="796" t="s">
        <v>69</v>
      </c>
      <c r="C3" s="797"/>
      <c r="D3" s="797"/>
      <c r="E3" s="797"/>
      <c r="F3" s="797"/>
      <c r="G3" s="797"/>
      <c r="H3" s="797"/>
      <c r="I3" s="798"/>
    </row>
    <row r="4" spans="1:9" ht="30" customHeight="1" thickBot="1">
      <c r="A4" s="871"/>
      <c r="B4" s="799" t="e">
        <f>+'[227]PRESUPUESTO GENERAL'!A4</f>
        <v>#REF!</v>
      </c>
      <c r="C4" s="800"/>
      <c r="D4" s="800"/>
      <c r="E4" s="800"/>
      <c r="F4" s="800"/>
      <c r="G4" s="800"/>
      <c r="H4" s="800"/>
      <c r="I4" s="801"/>
    </row>
    <row r="5" spans="1:9" ht="45.6" customHeight="1" thickTop="1" thickBot="1">
      <c r="B5" s="802" t="s">
        <v>82</v>
      </c>
      <c r="C5" s="803"/>
      <c r="D5" s="804"/>
      <c r="E5" s="802" t="str">
        <f>+'5,1'!E5:I5</f>
        <v>ANALISIS DE PRECIOS UNITARIOS - PINTURAS</v>
      </c>
      <c r="F5" s="803"/>
      <c r="G5" s="803"/>
      <c r="H5" s="803"/>
      <c r="I5" s="803"/>
    </row>
    <row r="6" spans="1:9" ht="28.5" customHeight="1" thickTop="1" thickBot="1">
      <c r="A6" s="131"/>
      <c r="B6" s="817" t="str">
        <f>+'5,1'!B6:I6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88" t="s">
        <v>0</v>
      </c>
      <c r="C7" s="820" t="str">
        <f>+'PRESUPUESTO GENERAL'!B35</f>
        <v>Pintura en vinilo tipo 1</v>
      </c>
      <c r="D7" s="821"/>
      <c r="E7" s="821"/>
      <c r="F7" s="821"/>
      <c r="G7" s="822"/>
      <c r="H7" s="826" t="s">
        <v>8</v>
      </c>
      <c r="I7" s="828" t="str">
        <f>+[230]Presupuesto!C51</f>
        <v>M2</v>
      </c>
    </row>
    <row r="8" spans="1:9" ht="14.4" thickBot="1">
      <c r="A8" s="131"/>
      <c r="B8" s="89">
        <f>+'PRESUPUESTO GENERAL'!A35</f>
        <v>5.2</v>
      </c>
      <c r="C8" s="849"/>
      <c r="D8" s="821"/>
      <c r="E8" s="821"/>
      <c r="F8" s="821"/>
      <c r="G8" s="822"/>
      <c r="H8" s="826"/>
      <c r="I8" s="828"/>
    </row>
    <row r="9" spans="1:9" ht="15" thickTop="1" thickBot="1">
      <c r="A9" s="131"/>
      <c r="B9" s="69"/>
      <c r="C9" s="850"/>
      <c r="D9" s="850"/>
      <c r="E9" s="70"/>
      <c r="F9" s="70"/>
      <c r="G9" s="70"/>
      <c r="H9" s="71"/>
      <c r="I9" s="72"/>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320</v>
      </c>
      <c r="D12" s="870"/>
      <c r="E12" s="375" t="str">
        <f>+[230]MATERIALES!C96</f>
        <v>GAL</v>
      </c>
      <c r="F12" s="19">
        <v>0.06</v>
      </c>
      <c r="G12" s="20">
        <f>75000*1.1312</f>
        <v>84840</v>
      </c>
      <c r="H12" s="21">
        <f>+F12*G12</f>
        <v>5090.3999999999996</v>
      </c>
      <c r="I12" s="63"/>
    </row>
    <row r="13" spans="1:9">
      <c r="A13" s="805"/>
      <c r="B13" s="62"/>
      <c r="C13" s="812"/>
      <c r="D13" s="813"/>
      <c r="E13" s="376"/>
      <c r="F13" s="377"/>
      <c r="G13" s="378"/>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0.05</v>
      </c>
      <c r="G19" s="26">
        <f>SUM(H11:H18)</f>
        <v>5090.3999999999996</v>
      </c>
      <c r="H19" s="26">
        <f>G19*F19</f>
        <v>254.51999999999998</v>
      </c>
      <c r="I19" s="63"/>
    </row>
    <row r="20" spans="1:9" ht="14.4" thickBot="1">
      <c r="A20" s="805"/>
      <c r="B20" s="62"/>
      <c r="C20" s="816"/>
      <c r="D20" s="816"/>
      <c r="E20" s="75"/>
      <c r="F20" s="75"/>
      <c r="G20" s="75"/>
      <c r="H20" s="95" t="s">
        <v>12</v>
      </c>
      <c r="I20" s="66">
        <f>ROUND(SUM(H12:H19),0)</f>
        <v>5345</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432</v>
      </c>
      <c r="D23" s="550">
        <v>38700</v>
      </c>
      <c r="E23" s="30">
        <v>0.85</v>
      </c>
      <c r="F23" s="31">
        <v>20</v>
      </c>
      <c r="G23" s="374">
        <f>+D23*(1+E23)</f>
        <v>71595</v>
      </c>
      <c r="H23" s="32">
        <f>+G23/F23</f>
        <v>3579.75</v>
      </c>
      <c r="I23" s="63"/>
    </row>
    <row r="24" spans="1:9">
      <c r="A24" s="805"/>
      <c r="B24" s="62"/>
      <c r="C24" s="33" t="s">
        <v>52</v>
      </c>
      <c r="D24" s="551">
        <v>66700</v>
      </c>
      <c r="E24" s="54">
        <f>+E23</f>
        <v>0.85</v>
      </c>
      <c r="F24" s="36">
        <v>20</v>
      </c>
      <c r="G24" s="91">
        <f>+D24*(1+E24)</f>
        <v>123395</v>
      </c>
      <c r="H24" s="92">
        <f>+G24/F24</f>
        <v>6169.75</v>
      </c>
      <c r="I24" s="63"/>
    </row>
    <row r="25" spans="1:9" ht="14.4" thickBot="1">
      <c r="A25" s="805"/>
      <c r="B25" s="62"/>
      <c r="C25" s="37"/>
      <c r="D25" s="26"/>
      <c r="E25" s="38"/>
      <c r="F25" s="24"/>
      <c r="G25" s="93"/>
      <c r="H25" s="94"/>
      <c r="I25" s="63"/>
    </row>
    <row r="26" spans="1:9" ht="14.4" thickBot="1">
      <c r="A26" s="805"/>
      <c r="B26" s="62"/>
      <c r="C26" s="816"/>
      <c r="D26" s="816"/>
      <c r="E26" s="75"/>
      <c r="F26" s="75"/>
      <c r="G26" s="96"/>
      <c r="H26" s="97"/>
      <c r="I26" s="66">
        <f>ROUND(SUM(H23:H25),0)</f>
        <v>9750</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I26*0.1</f>
        <v>975</v>
      </c>
      <c r="I29" s="63"/>
    </row>
    <row r="30" spans="1:9">
      <c r="A30" s="805"/>
      <c r="B30" s="62"/>
      <c r="C30" s="812" t="s">
        <v>318</v>
      </c>
      <c r="D30" s="813"/>
      <c r="E30" s="22" t="s">
        <v>319</v>
      </c>
      <c r="F30" s="21">
        <v>1000</v>
      </c>
      <c r="G30" s="45">
        <v>1</v>
      </c>
      <c r="H30" s="21">
        <f>+F30/G30</f>
        <v>1000</v>
      </c>
      <c r="I30" s="63"/>
    </row>
    <row r="31" spans="1:9" ht="15" customHeight="1" thickBot="1">
      <c r="A31" s="805"/>
      <c r="B31" s="62"/>
      <c r="C31" s="814"/>
      <c r="D31" s="815"/>
      <c r="E31" s="24"/>
      <c r="F31" s="46"/>
      <c r="G31" s="39"/>
      <c r="H31" s="81"/>
      <c r="I31" s="63"/>
    </row>
    <row r="32" spans="1:9" ht="14.4" thickBot="1">
      <c r="A32" s="805"/>
      <c r="B32" s="62"/>
      <c r="C32" s="816"/>
      <c r="D32" s="816"/>
      <c r="E32" s="75"/>
      <c r="F32" s="98"/>
      <c r="G32" s="75"/>
      <c r="H32" s="97" t="s">
        <v>22</v>
      </c>
      <c r="I32" s="66">
        <f>ROUND(SUM(H29:H31),0)</f>
        <v>1975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17070</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17070</v>
      </c>
    </row>
    <row r="48" spans="1:9" ht="14.4" thickBot="1">
      <c r="A48" s="871"/>
      <c r="B48" s="62"/>
      <c r="C48" s="99"/>
      <c r="D48" s="75"/>
      <c r="E48" s="75"/>
      <c r="F48" s="75"/>
      <c r="G48" s="75"/>
      <c r="H48" s="101" t="s">
        <v>36</v>
      </c>
      <c r="I48" s="67">
        <f>ROUND(I47,0)</f>
        <v>17070</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+'5,1'!C51</f>
        <v>ARQ.  ANTONIO RUIZ TOVAR</v>
      </c>
      <c r="I51" s="74"/>
    </row>
    <row r="52" spans="1:9" ht="14.4" thickBot="1">
      <c r="A52" s="871"/>
      <c r="B52" s="58"/>
      <c r="C52" s="59" t="str">
        <f>+'5,1'!C52</f>
        <v>PROFESIONAL ESPECIALIZADO</v>
      </c>
      <c r="D52" s="60"/>
      <c r="E52" s="60"/>
      <c r="F52" s="60"/>
      <c r="G52" s="60"/>
      <c r="H52" s="60"/>
      <c r="I52" s="61"/>
    </row>
    <row r="53" spans="1:9" ht="14.4" thickTop="1"/>
  </sheetData>
  <mergeCells count="50">
    <mergeCell ref="B5:D5"/>
    <mergeCell ref="E5:I5"/>
    <mergeCell ref="A1:A4"/>
    <mergeCell ref="B1:I1"/>
    <mergeCell ref="B2:I2"/>
    <mergeCell ref="B3:I3"/>
    <mergeCell ref="B4:I4"/>
    <mergeCell ref="B6:I6"/>
    <mergeCell ref="C7:G8"/>
    <mergeCell ref="H7:H8"/>
    <mergeCell ref="I7:I8"/>
    <mergeCell ref="C9:D9"/>
    <mergeCell ref="C29:D29"/>
    <mergeCell ref="C14:D14"/>
    <mergeCell ref="C15:D15"/>
    <mergeCell ref="C16:D16"/>
    <mergeCell ref="C17:D17"/>
    <mergeCell ref="C18:D18"/>
    <mergeCell ref="C19:D19"/>
    <mergeCell ref="C20:D20"/>
    <mergeCell ref="C21:D21"/>
    <mergeCell ref="C26:D26"/>
    <mergeCell ref="C27:D27"/>
    <mergeCell ref="C28:D28"/>
    <mergeCell ref="C36:D36"/>
    <mergeCell ref="C40:D40"/>
    <mergeCell ref="C41:D41"/>
    <mergeCell ref="E41:F41"/>
    <mergeCell ref="G41:H41"/>
    <mergeCell ref="C31:D31"/>
    <mergeCell ref="C32:D32"/>
    <mergeCell ref="C33:D33"/>
    <mergeCell ref="C34:D34"/>
    <mergeCell ref="C35:D35"/>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s>
  <printOptions horizontalCentered="1"/>
  <pageMargins left="0.19685039370078741" right="0.19685039370078741" top="0.39370078740157483" bottom="0.39370078740157483" header="0.19685039370078741" footer="0.19685039370078741"/>
  <pageSetup scale="76" orientation="portrait"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04855-7DA0-41EA-98C5-C457395DD0E3}">
  <dimension ref="A1:I54"/>
  <sheetViews>
    <sheetView showGridLines="0" view="pageBreakPreview" topLeftCell="B1" zoomScale="78" zoomScaleNormal="100" zoomScaleSheetLayoutView="78" workbookViewId="0">
      <selection activeCell="N15" sqref="N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7.109375"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369</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GENERAL'!B38</f>
        <v>Piso en concreto E=0,10M (Incl Juntas dilat. Y Malla Elect.), pagado en m2</v>
      </c>
      <c r="D7" s="873"/>
      <c r="E7" s="873"/>
      <c r="F7" s="873"/>
      <c r="G7" s="874"/>
      <c r="H7" s="857" t="s">
        <v>8</v>
      </c>
      <c r="I7" s="858" t="str">
        <f>+'PRESUPUESTO GENERAL'!C38</f>
        <v>M2</v>
      </c>
    </row>
    <row r="8" spans="1:9" ht="14.4" thickBot="1">
      <c r="A8" s="131"/>
      <c r="B8" s="122">
        <f>+'PRESUPUESTO GENERAL'!A38</f>
        <v>6.1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19">
        <v>0.1</v>
      </c>
      <c r="G12" s="20">
        <f>+'CTO D '!I48</f>
        <v>462051</v>
      </c>
      <c r="H12" s="21">
        <f>ROUND(F12*G12,0)</f>
        <v>46205</v>
      </c>
      <c r="I12" s="63"/>
    </row>
    <row r="13" spans="1:9">
      <c r="A13" s="805"/>
      <c r="B13" s="62"/>
      <c r="C13" s="812" t="s">
        <v>159</v>
      </c>
      <c r="D13" s="813"/>
      <c r="E13" s="22" t="s">
        <v>2</v>
      </c>
      <c r="F13" s="23">
        <v>1.1299999999999999</v>
      </c>
      <c r="G13" s="20">
        <f>5470*1.1312</f>
        <v>6187.6639999999998</v>
      </c>
      <c r="H13" s="21">
        <f>ROUND(F13*G13,0)</f>
        <v>6992</v>
      </c>
      <c r="I13" s="63"/>
    </row>
    <row r="14" spans="1:9">
      <c r="A14" s="805"/>
      <c r="B14" s="62"/>
      <c r="C14" s="812" t="s">
        <v>322</v>
      </c>
      <c r="D14" s="813"/>
      <c r="E14" s="22" t="s">
        <v>5</v>
      </c>
      <c r="F14" s="23">
        <v>1</v>
      </c>
      <c r="G14" s="20">
        <f>7450*1.1312</f>
        <v>8427.44</v>
      </c>
      <c r="H14" s="21">
        <f>ROUND(F14*G14,0)</f>
        <v>8427</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0.1</v>
      </c>
      <c r="G20" s="26">
        <f>SUM(H11:H19)</f>
        <v>61624</v>
      </c>
      <c r="H20" s="26">
        <f>ROUND(G20*F20,0)</f>
        <v>6162</v>
      </c>
      <c r="I20" s="63"/>
    </row>
    <row r="21" spans="1:9" ht="14.4" thickBot="1">
      <c r="A21" s="805"/>
      <c r="B21" s="62"/>
      <c r="C21" s="816"/>
      <c r="D21" s="816"/>
      <c r="E21" s="75"/>
      <c r="F21" s="75"/>
      <c r="G21" s="75"/>
      <c r="H21" s="95" t="s">
        <v>12</v>
      </c>
      <c r="I21" s="66">
        <f>ROUND(SUM(H12:H20),0)</f>
        <v>67786</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129</v>
      </c>
      <c r="D24" s="550">
        <f>38700*2</f>
        <v>77400</v>
      </c>
      <c r="E24" s="30">
        <v>0.85</v>
      </c>
      <c r="F24" s="31">
        <v>15</v>
      </c>
      <c r="G24" s="109">
        <f>+D24*(1+E24)</f>
        <v>143190</v>
      </c>
      <c r="H24" s="32">
        <f>+G24/F24</f>
        <v>9546</v>
      </c>
      <c r="I24" s="63"/>
    </row>
    <row r="25" spans="1:9">
      <c r="A25" s="805"/>
      <c r="B25" s="62"/>
      <c r="C25" s="33" t="s">
        <v>52</v>
      </c>
      <c r="D25" s="551">
        <v>66700</v>
      </c>
      <c r="E25" s="54">
        <f>+E24</f>
        <v>0.85</v>
      </c>
      <c r="F25" s="36">
        <v>15</v>
      </c>
      <c r="G25" s="110">
        <f>+D25*(1+E25)</f>
        <v>123395</v>
      </c>
      <c r="H25" s="32">
        <f>+G25/F25</f>
        <v>8226.3333333333339</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f>
        <v>17772</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c r="A30" s="805"/>
      <c r="B30" s="62"/>
      <c r="C30" s="810" t="s">
        <v>39</v>
      </c>
      <c r="D30" s="811"/>
      <c r="E30" s="18"/>
      <c r="F30" s="42"/>
      <c r="G30" s="43"/>
      <c r="H30" s="44">
        <f>I27*0.1</f>
        <v>1777.2</v>
      </c>
      <c r="I30" s="63"/>
    </row>
    <row r="31" spans="1:9">
      <c r="A31" s="805"/>
      <c r="B31" s="62"/>
      <c r="C31" s="812"/>
      <c r="D31" s="813"/>
      <c r="E31" s="22"/>
      <c r="F31" s="32"/>
      <c r="G31" s="45"/>
      <c r="H31" s="32"/>
      <c r="I31" s="63"/>
    </row>
    <row r="32" spans="1:9" ht="15" customHeight="1" thickBot="1">
      <c r="A32" s="805"/>
      <c r="B32" s="62"/>
      <c r="C32" s="814"/>
      <c r="D32" s="815"/>
      <c r="E32" s="24"/>
      <c r="F32" s="46"/>
      <c r="G32" s="39"/>
      <c r="H32" s="111"/>
      <c r="I32" s="63"/>
    </row>
    <row r="33" spans="1:9" ht="14.4" thickBot="1">
      <c r="A33" s="805"/>
      <c r="B33" s="62"/>
      <c r="C33" s="816"/>
      <c r="D33" s="816"/>
      <c r="E33" s="75"/>
      <c r="F33" s="75"/>
      <c r="G33" s="75"/>
      <c r="H33" s="95" t="s">
        <v>22</v>
      </c>
      <c r="I33" s="66">
        <f>ROUND(SUM(H30:H32),0)</f>
        <v>1777</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SUM(I21:I38)</f>
        <v>87335</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87335</v>
      </c>
    </row>
    <row r="49" spans="1:9" ht="14.4" thickBot="1">
      <c r="A49" s="871"/>
      <c r="B49" s="62"/>
      <c r="C49" s="99"/>
      <c r="D49" s="75"/>
      <c r="E49" s="75"/>
      <c r="F49" s="75"/>
      <c r="G49" s="75"/>
      <c r="H49" s="101" t="s">
        <v>36</v>
      </c>
      <c r="I49" s="67">
        <f>ROUND(I48,0)</f>
        <v>87335</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51">
    <mergeCell ref="E42:F42"/>
    <mergeCell ref="G42:H42"/>
    <mergeCell ref="C43:D43"/>
    <mergeCell ref="E43:F43"/>
    <mergeCell ref="G43:H43"/>
    <mergeCell ref="E44:F44"/>
    <mergeCell ref="G44:H44"/>
    <mergeCell ref="C45:D45"/>
    <mergeCell ref="E45:F45"/>
    <mergeCell ref="G45:H45"/>
    <mergeCell ref="A48:A53"/>
    <mergeCell ref="C18:D18"/>
    <mergeCell ref="C44:D44"/>
    <mergeCell ref="C37:D37"/>
    <mergeCell ref="C41:D41"/>
    <mergeCell ref="C42:D42"/>
    <mergeCell ref="C29:D29"/>
    <mergeCell ref="C30:D30"/>
    <mergeCell ref="C31:D31"/>
    <mergeCell ref="C32:D32"/>
    <mergeCell ref="C33:D33"/>
    <mergeCell ref="A10:A47"/>
    <mergeCell ref="C10:D10"/>
    <mergeCell ref="C11:D11"/>
    <mergeCell ref="C12:D12"/>
    <mergeCell ref="C13:D13"/>
    <mergeCell ref="B6:I6"/>
    <mergeCell ref="C7:G8"/>
    <mergeCell ref="H7:H8"/>
    <mergeCell ref="I7:I8"/>
    <mergeCell ref="C9:D9"/>
    <mergeCell ref="C20:D20"/>
    <mergeCell ref="C14:D14"/>
    <mergeCell ref="C15:D15"/>
    <mergeCell ref="C16:D16"/>
    <mergeCell ref="C17:D17"/>
    <mergeCell ref="C19:D19"/>
    <mergeCell ref="C36:D36"/>
    <mergeCell ref="C21:D21"/>
    <mergeCell ref="C22:D22"/>
    <mergeCell ref="C27:D27"/>
    <mergeCell ref="C28:D28"/>
    <mergeCell ref="C34:D34"/>
    <mergeCell ref="C35:D35"/>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F3DBE-6013-4235-86C5-5C21E71FEB0D}">
  <dimension ref="A1:I54"/>
  <sheetViews>
    <sheetView showGridLines="0" view="pageBreakPreview" topLeftCell="A16" zoomScale="90" zoomScaleNormal="100" zoomScaleSheetLayoutView="90" workbookViewId="0">
      <selection activeCell="D25" sqref="D2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+'6,1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GENERAL'!B39</f>
        <v>Mortero de nivelación E=0,05 m</v>
      </c>
      <c r="D7" s="873"/>
      <c r="E7" s="873"/>
      <c r="F7" s="873"/>
      <c r="G7" s="874"/>
      <c r="H7" s="857" t="s">
        <v>8</v>
      </c>
      <c r="I7" s="858" t="str">
        <f>+'PRESUPUESTO GENERAL'!C39</f>
        <v>M2</v>
      </c>
    </row>
    <row r="8" spans="1:9" ht="14.4" thickBot="1">
      <c r="A8" s="131"/>
      <c r="B8" s="122">
        <f>+'PRESUPUESTO GENERAL'!A39</f>
        <v>6.2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162</v>
      </c>
      <c r="D12" s="811"/>
      <c r="E12" s="18" t="s">
        <v>49</v>
      </c>
      <c r="F12" s="19">
        <v>0.05</v>
      </c>
      <c r="G12" s="20">
        <f>+'MRO 14 '!I47</f>
        <v>482899</v>
      </c>
      <c r="H12" s="21">
        <f>ROUND(F12*G12,0)</f>
        <v>24145</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0.1</v>
      </c>
      <c r="G20" s="26">
        <f>SUM(H11:H19)</f>
        <v>24145</v>
      </c>
      <c r="H20" s="26">
        <f>ROUND(G20*F20,0)</f>
        <v>2415</v>
      </c>
      <c r="I20" s="63"/>
    </row>
    <row r="21" spans="1:9" ht="14.4" thickBot="1">
      <c r="A21" s="805"/>
      <c r="B21" s="62"/>
      <c r="C21" s="816"/>
      <c r="D21" s="816"/>
      <c r="E21" s="75"/>
      <c r="F21" s="75"/>
      <c r="G21" s="75"/>
      <c r="H21" s="95" t="s">
        <v>12</v>
      </c>
      <c r="I21" s="66">
        <f>ROUND(SUM(H12:H20),0)</f>
        <v>26560</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31">
        <v>15</v>
      </c>
      <c r="G24" s="109">
        <f>+D24*(1+E24)</f>
        <v>71595</v>
      </c>
      <c r="H24" s="32">
        <f>+G24/F24</f>
        <v>4773</v>
      </c>
      <c r="I24" s="63"/>
    </row>
    <row r="25" spans="1:9">
      <c r="A25" s="805"/>
      <c r="B25" s="62"/>
      <c r="C25" s="33" t="s">
        <v>52</v>
      </c>
      <c r="D25" s="551">
        <v>66700</v>
      </c>
      <c r="E25" s="54">
        <f>+E24</f>
        <v>0.85</v>
      </c>
      <c r="F25" s="36">
        <v>15</v>
      </c>
      <c r="G25" s="110">
        <f>+D25*(1+E25)</f>
        <v>123395</v>
      </c>
      <c r="H25" s="32">
        <f>+G25/F25</f>
        <v>8226.3333333333339</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f>
        <v>12999</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c r="A30" s="805"/>
      <c r="B30" s="62"/>
      <c r="C30" s="810" t="s">
        <v>39</v>
      </c>
      <c r="D30" s="811"/>
      <c r="E30" s="18"/>
      <c r="F30" s="42"/>
      <c r="G30" s="43"/>
      <c r="H30" s="44">
        <f>+I27*10%</f>
        <v>1299.9000000000001</v>
      </c>
      <c r="I30" s="63"/>
    </row>
    <row r="31" spans="1:9">
      <c r="A31" s="805"/>
      <c r="B31" s="62"/>
      <c r="C31" s="812"/>
      <c r="D31" s="813"/>
      <c r="E31" s="22"/>
      <c r="F31" s="32"/>
      <c r="G31" s="45"/>
      <c r="H31" s="32"/>
      <c r="I31" s="63"/>
    </row>
    <row r="32" spans="1:9" ht="15" customHeight="1" thickBot="1">
      <c r="A32" s="805"/>
      <c r="B32" s="62"/>
      <c r="C32" s="814"/>
      <c r="D32" s="815"/>
      <c r="E32" s="24"/>
      <c r="F32" s="46"/>
      <c r="G32" s="39"/>
      <c r="H32" s="111"/>
      <c r="I32" s="63"/>
    </row>
    <row r="33" spans="1:9" ht="14.4" thickBot="1">
      <c r="A33" s="805"/>
      <c r="B33" s="62"/>
      <c r="C33" s="816"/>
      <c r="D33" s="816"/>
      <c r="E33" s="75"/>
      <c r="F33" s="75"/>
      <c r="G33" s="75"/>
      <c r="H33" s="95" t="s">
        <v>22</v>
      </c>
      <c r="I33" s="66">
        <f>ROUND(SUM(H30:H32),0)</f>
        <v>1300</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SUM(I21:I38)</f>
        <v>40859</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40859</v>
      </c>
    </row>
    <row r="49" spans="1:9" ht="14.4" thickBot="1">
      <c r="A49" s="871"/>
      <c r="B49" s="62"/>
      <c r="C49" s="99"/>
      <c r="D49" s="75"/>
      <c r="E49" s="75"/>
      <c r="F49" s="75"/>
      <c r="G49" s="75"/>
      <c r="H49" s="101" t="s">
        <v>36</v>
      </c>
      <c r="I49" s="67">
        <f>ROUND(I48,0)</f>
        <v>40859</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+'6,1 '!C52</f>
        <v>ARQ.  ANTONIO RUIZ TOVAR</v>
      </c>
      <c r="I52" s="74"/>
    </row>
    <row r="53" spans="1:9" ht="14.4" thickBot="1">
      <c r="A53" s="871"/>
      <c r="B53" s="58"/>
      <c r="C53" s="59" t="str">
        <f>+'6,1 '!C53</f>
        <v>PROFESIONAL ESPECIALIZADO</v>
      </c>
      <c r="D53" s="60"/>
      <c r="E53" s="60"/>
      <c r="F53" s="60"/>
      <c r="G53" s="60"/>
      <c r="H53" s="60"/>
      <c r="I53" s="61"/>
    </row>
    <row r="54" spans="1:9" ht="14.4" thickTop="1"/>
  </sheetData>
  <mergeCells count="51">
    <mergeCell ref="C45:D45"/>
    <mergeCell ref="E45:F45"/>
    <mergeCell ref="G45:H45"/>
    <mergeCell ref="A48:A53"/>
    <mergeCell ref="C43:D43"/>
    <mergeCell ref="E43:F43"/>
    <mergeCell ref="G43:H43"/>
    <mergeCell ref="C44:D44"/>
    <mergeCell ref="E44:F44"/>
    <mergeCell ref="G44:H44"/>
    <mergeCell ref="A10:A47"/>
    <mergeCell ref="C10:D10"/>
    <mergeCell ref="C11:D11"/>
    <mergeCell ref="C12:D12"/>
    <mergeCell ref="C13:D13"/>
    <mergeCell ref="G42:H42"/>
    <mergeCell ref="C41:D41"/>
    <mergeCell ref="C42:D42"/>
    <mergeCell ref="C30:D30"/>
    <mergeCell ref="C31:D31"/>
    <mergeCell ref="C32:D32"/>
    <mergeCell ref="C33:D33"/>
    <mergeCell ref="C34:D34"/>
    <mergeCell ref="E42:F42"/>
    <mergeCell ref="C29:D29"/>
    <mergeCell ref="C14:D14"/>
    <mergeCell ref="C15:D15"/>
    <mergeCell ref="C16:D16"/>
    <mergeCell ref="C17:D17"/>
    <mergeCell ref="C18:D18"/>
    <mergeCell ref="C19:D19"/>
    <mergeCell ref="C20:D20"/>
    <mergeCell ref="C21:D21"/>
    <mergeCell ref="C22:D22"/>
    <mergeCell ref="C27:D27"/>
    <mergeCell ref="C28:D28"/>
    <mergeCell ref="C35:D35"/>
    <mergeCell ref="C36:D36"/>
    <mergeCell ref="C37:D37"/>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028D2-3757-435F-9224-C2D3F74F026A}">
  <dimension ref="A1:I54"/>
  <sheetViews>
    <sheetView showGridLines="0" view="pageBreakPreview" topLeftCell="B7"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+'6,2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GENERAL'!B40</f>
        <v>Suministro e instalación de cerámica para pisos</v>
      </c>
      <c r="D7" s="873"/>
      <c r="E7" s="873"/>
      <c r="F7" s="873"/>
      <c r="G7" s="874"/>
      <c r="H7" s="857" t="s">
        <v>8</v>
      </c>
      <c r="I7" s="858" t="str">
        <f>+'PRESUPUESTO GENERAL'!C39</f>
        <v>M2</v>
      </c>
    </row>
    <row r="8" spans="1:9" ht="14.4" thickBot="1">
      <c r="A8" s="131"/>
      <c r="B8" s="122">
        <f>+'PRESUPUESTO GENERAL'!A40</f>
        <v>6.3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163</v>
      </c>
      <c r="D12" s="811"/>
      <c r="E12" s="18" t="s">
        <v>5</v>
      </c>
      <c r="F12" s="19">
        <v>1</v>
      </c>
      <c r="G12" s="20">
        <f>65000*1.1312</f>
        <v>73528</v>
      </c>
      <c r="H12" s="21">
        <f>ROUND(F12*G12,0)</f>
        <v>73528</v>
      </c>
      <c r="I12" s="63"/>
    </row>
    <row r="13" spans="1:9">
      <c r="A13" s="805"/>
      <c r="B13" s="62"/>
      <c r="C13" s="812" t="s">
        <v>164</v>
      </c>
      <c r="D13" s="813"/>
      <c r="E13" s="22" t="s">
        <v>50</v>
      </c>
      <c r="F13" s="23">
        <v>4</v>
      </c>
      <c r="G13" s="20">
        <f>2100*1.1312</f>
        <v>2375.52</v>
      </c>
      <c r="H13" s="21">
        <f t="shared" ref="H13:H14" si="0">ROUND(F13*G13,0)</f>
        <v>9502</v>
      </c>
      <c r="I13" s="63"/>
    </row>
    <row r="14" spans="1:9">
      <c r="A14" s="805"/>
      <c r="B14" s="62"/>
      <c r="C14" s="812" t="s">
        <v>165</v>
      </c>
      <c r="D14" s="813"/>
      <c r="E14" s="22" t="s">
        <v>50</v>
      </c>
      <c r="F14" s="23">
        <v>0.5</v>
      </c>
      <c r="G14" s="20">
        <f>4500*1.1312</f>
        <v>5090.3999999999996</v>
      </c>
      <c r="H14" s="21">
        <f t="shared" si="0"/>
        <v>2545</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0.05</v>
      </c>
      <c r="G20" s="26">
        <f>SUM(H11:H19)</f>
        <v>85575</v>
      </c>
      <c r="H20" s="26">
        <f>ROUND(G20*F20,0)</f>
        <v>4279</v>
      </c>
      <c r="I20" s="63"/>
    </row>
    <row r="21" spans="1:9" ht="14.4" thickBot="1">
      <c r="A21" s="805"/>
      <c r="B21" s="62"/>
      <c r="C21" s="816"/>
      <c r="D21" s="816"/>
      <c r="E21" s="75"/>
      <c r="F21" s="75"/>
      <c r="G21" s="75"/>
      <c r="H21" s="95" t="s">
        <v>12</v>
      </c>
      <c r="I21" s="66">
        <f>ROUND(SUM(H12:H20),0)</f>
        <v>89854</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546">
        <v>12</v>
      </c>
      <c r="G24" s="109">
        <f>+D24*(1+E24)</f>
        <v>71595</v>
      </c>
      <c r="H24" s="32">
        <f>+G24/F24</f>
        <v>5966.25</v>
      </c>
      <c r="I24" s="63"/>
    </row>
    <row r="25" spans="1:9">
      <c r="A25" s="805"/>
      <c r="B25" s="62"/>
      <c r="C25" s="33" t="s">
        <v>52</v>
      </c>
      <c r="D25" s="551">
        <v>66700</v>
      </c>
      <c r="E25" s="54">
        <f>+E24</f>
        <v>0.85</v>
      </c>
      <c r="F25" s="555">
        <v>12</v>
      </c>
      <c r="G25" s="110">
        <f>+D25*(1+E25)</f>
        <v>123395</v>
      </c>
      <c r="H25" s="32">
        <f>+G25/F25</f>
        <v>10282.916666666666</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f>
        <v>16249</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c r="A30" s="805"/>
      <c r="B30" s="62"/>
      <c r="C30" s="810" t="s">
        <v>39</v>
      </c>
      <c r="D30" s="811"/>
      <c r="E30" s="18"/>
      <c r="F30" s="42"/>
      <c r="G30" s="43"/>
      <c r="H30" s="44">
        <f>+I27*10%</f>
        <v>1624.9</v>
      </c>
      <c r="I30" s="63"/>
    </row>
    <row r="31" spans="1:9">
      <c r="A31" s="805"/>
      <c r="B31" s="62"/>
      <c r="C31" s="812"/>
      <c r="D31" s="813"/>
      <c r="E31" s="22"/>
      <c r="F31" s="32"/>
      <c r="G31" s="45"/>
      <c r="H31" s="32"/>
      <c r="I31" s="63"/>
    </row>
    <row r="32" spans="1:9" ht="15" customHeight="1" thickBot="1">
      <c r="A32" s="805"/>
      <c r="B32" s="62"/>
      <c r="C32" s="814"/>
      <c r="D32" s="815"/>
      <c r="E32" s="24"/>
      <c r="F32" s="46"/>
      <c r="G32" s="39"/>
      <c r="H32" s="111"/>
      <c r="I32" s="63"/>
    </row>
    <row r="33" spans="1:9" ht="14.4" thickBot="1">
      <c r="A33" s="805"/>
      <c r="B33" s="62"/>
      <c r="C33" s="816"/>
      <c r="D33" s="816"/>
      <c r="E33" s="75"/>
      <c r="F33" s="75"/>
      <c r="G33" s="75"/>
      <c r="H33" s="95" t="s">
        <v>22</v>
      </c>
      <c r="I33" s="66">
        <f>ROUND(SUM(H30:H32),0)</f>
        <v>1625</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SUM(I21:I38)</f>
        <v>107728</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107728</v>
      </c>
    </row>
    <row r="49" spans="1:9" ht="14.4" thickBot="1">
      <c r="A49" s="871"/>
      <c r="B49" s="62"/>
      <c r="C49" s="99"/>
      <c r="D49" s="75"/>
      <c r="E49" s="75"/>
      <c r="F49" s="75"/>
      <c r="G49" s="75"/>
      <c r="H49" s="101" t="s">
        <v>36</v>
      </c>
      <c r="I49" s="67">
        <f>ROUND(I48,0)</f>
        <v>107728</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51">
    <mergeCell ref="C45:D45"/>
    <mergeCell ref="E45:F45"/>
    <mergeCell ref="G45:H45"/>
    <mergeCell ref="A48:A53"/>
    <mergeCell ref="C43:D43"/>
    <mergeCell ref="E43:F43"/>
    <mergeCell ref="G43:H43"/>
    <mergeCell ref="C44:D44"/>
    <mergeCell ref="E44:F44"/>
    <mergeCell ref="G44:H44"/>
    <mergeCell ref="A10:A47"/>
    <mergeCell ref="C10:D10"/>
    <mergeCell ref="C11:D11"/>
    <mergeCell ref="C12:D12"/>
    <mergeCell ref="C13:D13"/>
    <mergeCell ref="G42:H42"/>
    <mergeCell ref="C41:D41"/>
    <mergeCell ref="C42:D42"/>
    <mergeCell ref="C30:D30"/>
    <mergeCell ref="C31:D31"/>
    <mergeCell ref="C32:D32"/>
    <mergeCell ref="C33:D33"/>
    <mergeCell ref="C34:D34"/>
    <mergeCell ref="E42:F42"/>
    <mergeCell ref="C29:D29"/>
    <mergeCell ref="C14:D14"/>
    <mergeCell ref="C15:D15"/>
    <mergeCell ref="C16:D16"/>
    <mergeCell ref="C17:D17"/>
    <mergeCell ref="C18:D18"/>
    <mergeCell ref="C19:D19"/>
    <mergeCell ref="C20:D20"/>
    <mergeCell ref="C21:D21"/>
    <mergeCell ref="C22:D22"/>
    <mergeCell ref="C27:D27"/>
    <mergeCell ref="C28:D28"/>
    <mergeCell ref="C35:D35"/>
    <mergeCell ref="C36:D36"/>
    <mergeCell ref="C37:D37"/>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410E6-18ED-42A3-972D-AD12F825E45D}">
  <dimension ref="A1:I54"/>
  <sheetViews>
    <sheetView showGridLines="0" view="pageBreakPreview" topLeftCell="D28" zoomScale="90" zoomScaleNormal="100" zoomScaleSheetLayoutView="90" workbookViewId="0">
      <selection activeCell="D25" sqref="D2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+'6,3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GENERAL'!B41</f>
        <v>Enchape cerámico para muros h=2,00 m</v>
      </c>
      <c r="D7" s="873"/>
      <c r="E7" s="873"/>
      <c r="F7" s="873"/>
      <c r="G7" s="874"/>
      <c r="H7" s="857" t="s">
        <v>8</v>
      </c>
      <c r="I7" s="858" t="str">
        <f>+'PRESUPUESTO GENERAL'!C41</f>
        <v>M2</v>
      </c>
    </row>
    <row r="8" spans="1:9" ht="14.4" thickBot="1">
      <c r="A8" s="131"/>
      <c r="B8" s="122">
        <f>+'PRESUPUESTO GENERAL'!A41</f>
        <v>6.4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442</v>
      </c>
      <c r="D12" s="811"/>
      <c r="E12" s="18" t="s">
        <v>5</v>
      </c>
      <c r="F12" s="19">
        <v>1</v>
      </c>
      <c r="G12" s="554">
        <v>58500</v>
      </c>
      <c r="H12" s="21">
        <f>ROUND(F12*G12,0)</f>
        <v>58500</v>
      </c>
      <c r="I12" s="63"/>
    </row>
    <row r="13" spans="1:9">
      <c r="A13" s="805"/>
      <c r="B13" s="62"/>
      <c r="C13" s="812" t="s">
        <v>164</v>
      </c>
      <c r="D13" s="813"/>
      <c r="E13" s="22" t="s">
        <v>50</v>
      </c>
      <c r="F13" s="23">
        <v>0.5</v>
      </c>
      <c r="G13" s="20">
        <f>2500*1.1312</f>
        <v>2828</v>
      </c>
      <c r="H13" s="21">
        <f t="shared" ref="H13:H14" si="0">ROUND(F13*G13,0)</f>
        <v>1414</v>
      </c>
      <c r="I13" s="63"/>
    </row>
    <row r="14" spans="1:9">
      <c r="A14" s="805"/>
      <c r="B14" s="62"/>
      <c r="C14" s="812" t="s">
        <v>441</v>
      </c>
      <c r="D14" s="813"/>
      <c r="E14" s="22" t="s">
        <v>50</v>
      </c>
      <c r="F14" s="23">
        <v>3.64</v>
      </c>
      <c r="G14" s="20">
        <f>640*1.1312</f>
        <v>723.96799999999996</v>
      </c>
      <c r="H14" s="21">
        <f t="shared" si="0"/>
        <v>2635</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0.1</v>
      </c>
      <c r="G20" s="26">
        <f>SUM(H11:H19)</f>
        <v>62549</v>
      </c>
      <c r="H20" s="26">
        <f>ROUND(G20*F20,0)</f>
        <v>6255</v>
      </c>
      <c r="I20" s="63"/>
    </row>
    <row r="21" spans="1:9" ht="14.4" thickBot="1">
      <c r="A21" s="805"/>
      <c r="B21" s="62"/>
      <c r="C21" s="816"/>
      <c r="D21" s="816"/>
      <c r="E21" s="75"/>
      <c r="F21" s="75"/>
      <c r="G21" s="75"/>
      <c r="H21" s="95" t="s">
        <v>12</v>
      </c>
      <c r="I21" s="66">
        <f>ROUND(SUM(H12:H20),0)</f>
        <v>68804</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f>38700*1.1312</f>
        <v>43777.440000000002</v>
      </c>
      <c r="E24" s="30">
        <v>0.85</v>
      </c>
      <c r="F24" s="31">
        <v>10</v>
      </c>
      <c r="G24" s="109">
        <f>ROUND(+D24*(1+E24),0)</f>
        <v>80988</v>
      </c>
      <c r="H24" s="32">
        <f>+G24/F24</f>
        <v>8098.8</v>
      </c>
      <c r="I24" s="63"/>
    </row>
    <row r="25" spans="1:9">
      <c r="A25" s="805"/>
      <c r="B25" s="62"/>
      <c r="C25" s="33" t="s">
        <v>52</v>
      </c>
      <c r="D25" s="551">
        <f>66700*1.1314</f>
        <v>75464.38</v>
      </c>
      <c r="E25" s="54">
        <f>+E24</f>
        <v>0.85</v>
      </c>
      <c r="F25" s="36">
        <v>10</v>
      </c>
      <c r="G25" s="110">
        <f>+D25*(1+E25)</f>
        <v>139609.103</v>
      </c>
      <c r="H25" s="32">
        <f>+G25/F25</f>
        <v>13960.9103</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22059</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c r="A30" s="805"/>
      <c r="B30" s="62"/>
      <c r="C30" s="810" t="s">
        <v>39</v>
      </c>
      <c r="D30" s="811"/>
      <c r="E30" s="18"/>
      <c r="F30" s="42"/>
      <c r="G30" s="43"/>
      <c r="H30" s="44">
        <f>+I27*10%</f>
        <v>2205.9</v>
      </c>
      <c r="I30" s="63"/>
    </row>
    <row r="31" spans="1:9">
      <c r="A31" s="805"/>
      <c r="B31" s="62"/>
      <c r="C31" s="812"/>
      <c r="D31" s="813"/>
      <c r="E31" s="22"/>
      <c r="F31" s="32"/>
      <c r="G31" s="45"/>
      <c r="H31" s="32"/>
      <c r="I31" s="63"/>
    </row>
    <row r="32" spans="1:9" ht="15" customHeight="1" thickBot="1">
      <c r="A32" s="805"/>
      <c r="B32" s="62"/>
      <c r="C32" s="814"/>
      <c r="D32" s="815"/>
      <c r="E32" s="24"/>
      <c r="F32" s="46"/>
      <c r="G32" s="39"/>
      <c r="H32" s="111"/>
      <c r="I32" s="63"/>
    </row>
    <row r="33" spans="1:9" ht="14.4" thickBot="1">
      <c r="A33" s="805"/>
      <c r="B33" s="62"/>
      <c r="C33" s="816"/>
      <c r="D33" s="816"/>
      <c r="E33" s="75"/>
      <c r="F33" s="75"/>
      <c r="G33" s="75"/>
      <c r="H33" s="95" t="s">
        <v>22</v>
      </c>
      <c r="I33" s="66">
        <f>ROUND(SUM(H30:H32),0)</f>
        <v>2206</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SUM(I21:I38)</f>
        <v>93069</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93069</v>
      </c>
    </row>
    <row r="49" spans="1:9" ht="14.4" thickBot="1">
      <c r="A49" s="871"/>
      <c r="B49" s="62"/>
      <c r="C49" s="99"/>
      <c r="D49" s="75"/>
      <c r="E49" s="75"/>
      <c r="F49" s="75"/>
      <c r="G49" s="75"/>
      <c r="H49" s="101" t="s">
        <v>36</v>
      </c>
      <c r="I49" s="67">
        <f>ROUND(I48,0)</f>
        <v>93069</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51">
    <mergeCell ref="C45:D45"/>
    <mergeCell ref="E45:F45"/>
    <mergeCell ref="G45:H45"/>
    <mergeCell ref="A48:A53"/>
    <mergeCell ref="C43:D43"/>
    <mergeCell ref="E43:F43"/>
    <mergeCell ref="G43:H43"/>
    <mergeCell ref="C44:D44"/>
    <mergeCell ref="E44:F44"/>
    <mergeCell ref="G44:H44"/>
    <mergeCell ref="A10:A47"/>
    <mergeCell ref="C10:D10"/>
    <mergeCell ref="C11:D11"/>
    <mergeCell ref="C12:D12"/>
    <mergeCell ref="C13:D13"/>
    <mergeCell ref="G42:H42"/>
    <mergeCell ref="C41:D41"/>
    <mergeCell ref="C42:D42"/>
    <mergeCell ref="C30:D30"/>
    <mergeCell ref="C31:D31"/>
    <mergeCell ref="C32:D32"/>
    <mergeCell ref="C33:D33"/>
    <mergeCell ref="C34:D34"/>
    <mergeCell ref="E42:F42"/>
    <mergeCell ref="C29:D29"/>
    <mergeCell ref="C14:D14"/>
    <mergeCell ref="C15:D15"/>
    <mergeCell ref="C16:D16"/>
    <mergeCell ref="C17:D17"/>
    <mergeCell ref="C18:D18"/>
    <mergeCell ref="C19:D19"/>
    <mergeCell ref="C20:D20"/>
    <mergeCell ref="C21:D21"/>
    <mergeCell ref="C22:D22"/>
    <mergeCell ref="C27:D27"/>
    <mergeCell ref="C28:D28"/>
    <mergeCell ref="C35:D35"/>
    <mergeCell ref="C36:D36"/>
    <mergeCell ref="C37:D37"/>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55716-8CBE-4684-B93F-BF49BF002C05}">
  <dimension ref="A1:I54"/>
  <sheetViews>
    <sheetView showGridLines="0" view="pageBreakPreview" topLeftCell="B4" zoomScale="78" zoomScaleNormal="100" zoomScaleSheetLayoutView="78" workbookViewId="0">
      <selection activeCell="C15" sqref="C15:H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5.44140625"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+'6,4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GENERAL'!B42</f>
        <v>Enchape para mesones de lavaplatos (Incluye listelo decorativo)</v>
      </c>
      <c r="D7" s="873"/>
      <c r="E7" s="873"/>
      <c r="F7" s="873"/>
      <c r="G7" s="874"/>
      <c r="H7" s="857" t="s">
        <v>8</v>
      </c>
      <c r="I7" s="858" t="str">
        <f>+'PRESUPUESTO GENERAL'!C42</f>
        <v>M2</v>
      </c>
    </row>
    <row r="8" spans="1:9" ht="14.4" thickBot="1">
      <c r="A8" s="131"/>
      <c r="B8" s="122">
        <f>+'PRESUPUESTO GENERAL'!A42</f>
        <v>6.5</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167</v>
      </c>
      <c r="D12" s="811"/>
      <c r="E12" s="18" t="s">
        <v>5</v>
      </c>
      <c r="F12" s="19">
        <v>1</v>
      </c>
      <c r="G12" s="20">
        <f>50000*1.1312</f>
        <v>56560</v>
      </c>
      <c r="H12" s="21">
        <f>ROUND(F12*G12,0)</f>
        <v>56560</v>
      </c>
      <c r="I12" s="63"/>
    </row>
    <row r="13" spans="1:9">
      <c r="A13" s="805"/>
      <c r="B13" s="62"/>
      <c r="C13" s="812" t="s">
        <v>166</v>
      </c>
      <c r="D13" s="813"/>
      <c r="E13" s="22" t="s">
        <v>50</v>
      </c>
      <c r="F13" s="23">
        <v>0.5</v>
      </c>
      <c r="G13" s="20">
        <f>2500*1.1312</f>
        <v>2828</v>
      </c>
      <c r="H13" s="21">
        <f t="shared" ref="H13:H14" si="0">ROUND(F13*G13,0)</f>
        <v>1414</v>
      </c>
      <c r="I13" s="63"/>
    </row>
    <row r="14" spans="1:9">
      <c r="A14" s="805"/>
      <c r="B14" s="62"/>
      <c r="C14" s="812" t="s">
        <v>168</v>
      </c>
      <c r="D14" s="813"/>
      <c r="E14" s="22" t="s">
        <v>50</v>
      </c>
      <c r="F14" s="23">
        <v>4</v>
      </c>
      <c r="G14" s="20">
        <f>2100*1.1312</f>
        <v>2375.52</v>
      </c>
      <c r="H14" s="21">
        <f t="shared" si="0"/>
        <v>9502</v>
      </c>
      <c r="I14" s="63"/>
    </row>
    <row r="15" spans="1:9">
      <c r="A15" s="805"/>
      <c r="B15" s="62"/>
      <c r="C15" s="875"/>
      <c r="D15" s="876"/>
      <c r="E15" s="549"/>
      <c r="F15" s="547"/>
      <c r="G15" s="554"/>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0.1</v>
      </c>
      <c r="G20" s="26">
        <f>SUM(H11:H19)</f>
        <v>67476</v>
      </c>
      <c r="H20" s="26">
        <f>ROUND(G20*F20,0)</f>
        <v>6748</v>
      </c>
      <c r="I20" s="63"/>
    </row>
    <row r="21" spans="1:9" ht="14.4" thickBot="1">
      <c r="A21" s="805"/>
      <c r="B21" s="62"/>
      <c r="C21" s="816"/>
      <c r="D21" s="816"/>
      <c r="E21" s="75"/>
      <c r="F21" s="75"/>
      <c r="G21" s="75"/>
      <c r="H21" s="95" t="s">
        <v>12</v>
      </c>
      <c r="I21" s="66">
        <f>ROUND(SUM(H12:H20),0)</f>
        <v>74224</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31">
        <v>10</v>
      </c>
      <c r="G24" s="109">
        <f>ROUND(+D24*(1+E24),0)</f>
        <v>71595</v>
      </c>
      <c r="H24" s="32">
        <f>+G24/F24</f>
        <v>7159.5</v>
      </c>
      <c r="I24" s="63"/>
    </row>
    <row r="25" spans="1:9">
      <c r="A25" s="805"/>
      <c r="B25" s="62"/>
      <c r="C25" s="33" t="s">
        <v>52</v>
      </c>
      <c r="D25" s="551">
        <v>66700</v>
      </c>
      <c r="E25" s="54">
        <f>+E24</f>
        <v>0.85</v>
      </c>
      <c r="F25" s="36">
        <v>10</v>
      </c>
      <c r="G25" s="110">
        <f>+D25*(1+E25)</f>
        <v>123395</v>
      </c>
      <c r="H25" s="32">
        <f>+G25/F25</f>
        <v>12339.5</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19498</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c r="A30" s="805"/>
      <c r="B30" s="62"/>
      <c r="C30" s="810" t="s">
        <v>39</v>
      </c>
      <c r="D30" s="811"/>
      <c r="E30" s="18"/>
      <c r="F30" s="42"/>
      <c r="G30" s="43"/>
      <c r="H30" s="44">
        <f>+I27*10%</f>
        <v>1949.8000000000002</v>
      </c>
      <c r="I30" s="63"/>
    </row>
    <row r="31" spans="1:9">
      <c r="A31" s="805"/>
      <c r="B31" s="62"/>
      <c r="C31" s="812"/>
      <c r="D31" s="813"/>
      <c r="E31" s="22"/>
      <c r="F31" s="32"/>
      <c r="G31" s="45"/>
      <c r="H31" s="32"/>
      <c r="I31" s="63"/>
    </row>
    <row r="32" spans="1:9" ht="15" customHeight="1" thickBot="1">
      <c r="A32" s="805"/>
      <c r="B32" s="62"/>
      <c r="C32" s="814"/>
      <c r="D32" s="815"/>
      <c r="E32" s="24"/>
      <c r="F32" s="46"/>
      <c r="G32" s="39"/>
      <c r="H32" s="111"/>
      <c r="I32" s="63"/>
    </row>
    <row r="33" spans="1:9" ht="14.4" thickBot="1">
      <c r="A33" s="805"/>
      <c r="B33" s="62"/>
      <c r="C33" s="816"/>
      <c r="D33" s="816"/>
      <c r="E33" s="75"/>
      <c r="F33" s="75"/>
      <c r="G33" s="75"/>
      <c r="H33" s="95" t="s">
        <v>22</v>
      </c>
      <c r="I33" s="66">
        <f>ROUND(SUM(H30:H32),0)</f>
        <v>1950</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SUM(I21:I38)</f>
        <v>95672</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95672</v>
      </c>
    </row>
    <row r="49" spans="1:9" ht="14.4" thickBot="1">
      <c r="A49" s="871"/>
      <c r="B49" s="62"/>
      <c r="C49" s="99"/>
      <c r="D49" s="75"/>
      <c r="E49" s="75"/>
      <c r="F49" s="75"/>
      <c r="G49" s="75"/>
      <c r="H49" s="101" t="s">
        <v>36</v>
      </c>
      <c r="I49" s="67">
        <f>ROUND(I48,0)</f>
        <v>95672</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51">
    <mergeCell ref="C45:D45"/>
    <mergeCell ref="E45:F45"/>
    <mergeCell ref="G45:H45"/>
    <mergeCell ref="A48:A53"/>
    <mergeCell ref="C43:D43"/>
    <mergeCell ref="E43:F43"/>
    <mergeCell ref="G43:H43"/>
    <mergeCell ref="C44:D44"/>
    <mergeCell ref="E44:F44"/>
    <mergeCell ref="G44:H44"/>
    <mergeCell ref="A10:A47"/>
    <mergeCell ref="C10:D10"/>
    <mergeCell ref="C11:D11"/>
    <mergeCell ref="C12:D12"/>
    <mergeCell ref="C13:D13"/>
    <mergeCell ref="G42:H42"/>
    <mergeCell ref="C41:D41"/>
    <mergeCell ref="C42:D42"/>
    <mergeCell ref="C30:D30"/>
    <mergeCell ref="C31:D31"/>
    <mergeCell ref="C32:D32"/>
    <mergeCell ref="C33:D33"/>
    <mergeCell ref="C34:D34"/>
    <mergeCell ref="E42:F42"/>
    <mergeCell ref="C29:D29"/>
    <mergeCell ref="C14:D14"/>
    <mergeCell ref="C15:D15"/>
    <mergeCell ref="C16:D16"/>
    <mergeCell ref="C17:D17"/>
    <mergeCell ref="C18:D18"/>
    <mergeCell ref="C19:D19"/>
    <mergeCell ref="C20:D20"/>
    <mergeCell ref="C21:D21"/>
    <mergeCell ref="C22:D22"/>
    <mergeCell ref="C27:D27"/>
    <mergeCell ref="C28:D28"/>
    <mergeCell ref="C35:D35"/>
    <mergeCell ref="C36:D36"/>
    <mergeCell ref="C37:D37"/>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937C8-11FC-4CD5-94FA-84736608710E}">
  <dimension ref="A1:I53"/>
  <sheetViews>
    <sheetView showGridLines="0" view="pageBreakPreview" topLeftCell="A2" zoomScale="90" zoomScaleNormal="100" zoomScaleSheetLayoutView="90" workbookViewId="0">
      <selection activeCell="F25" sqref="F2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+'6,5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GENERAL'!B43</f>
        <v>Anden en concreto escobeado</v>
      </c>
      <c r="D7" s="873"/>
      <c r="E7" s="873"/>
      <c r="F7" s="873"/>
      <c r="G7" s="874"/>
      <c r="H7" s="857" t="s">
        <v>8</v>
      </c>
      <c r="I7" s="858" t="str">
        <f>+'PRESUPUESTO GENERAL'!C43</f>
        <v>M2</v>
      </c>
    </row>
    <row r="8" spans="1:9" ht="14.4" thickBot="1">
      <c r="A8" s="131"/>
      <c r="B8" s="122">
        <f>+'PRESUPUESTO GENERAL'!A43</f>
        <v>6.6</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169</v>
      </c>
      <c r="D12" s="811"/>
      <c r="E12" s="18" t="s">
        <v>49</v>
      </c>
      <c r="F12" s="19">
        <v>0.05</v>
      </c>
      <c r="G12" s="20">
        <f>+'CTO D '!I48</f>
        <v>462051</v>
      </c>
      <c r="H12" s="21">
        <f>F12*G12</f>
        <v>23102.550000000003</v>
      </c>
      <c r="I12" s="63"/>
    </row>
    <row r="13" spans="1:9">
      <c r="A13" s="805"/>
      <c r="B13" s="62"/>
      <c r="C13" s="812" t="s">
        <v>170</v>
      </c>
      <c r="D13" s="813"/>
      <c r="E13" s="22" t="s">
        <v>5</v>
      </c>
      <c r="F13" s="23">
        <v>1</v>
      </c>
      <c r="G13" s="20">
        <f>7450*1.1312</f>
        <v>8427.44</v>
      </c>
      <c r="H13" s="21">
        <f t="shared" ref="H13" si="0">F13*G13</f>
        <v>8427.44</v>
      </c>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0.1</v>
      </c>
      <c r="G19" s="26">
        <f>SUM(H11:H18)</f>
        <v>31529.990000000005</v>
      </c>
      <c r="H19" s="26">
        <f>ROUND(G19*F19,0)</f>
        <v>3153</v>
      </c>
      <c r="I19" s="63"/>
    </row>
    <row r="20" spans="1:9" ht="14.4" thickBot="1">
      <c r="A20" s="805"/>
      <c r="B20" s="62"/>
      <c r="C20" s="816"/>
      <c r="D20" s="816"/>
      <c r="E20" s="75"/>
      <c r="F20" s="75"/>
      <c r="G20" s="75"/>
      <c r="H20" s="95" t="s">
        <v>12</v>
      </c>
      <c r="I20" s="66">
        <f>ROUND(SUM(H12:H19),0)</f>
        <v>34683</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129</v>
      </c>
      <c r="D23" s="550">
        <f>38700*2</f>
        <v>77400</v>
      </c>
      <c r="E23" s="30">
        <v>0.85</v>
      </c>
      <c r="F23" s="31">
        <v>15</v>
      </c>
      <c r="G23" s="109">
        <f>ROUND(+D23*(1+E23),0)</f>
        <v>143190</v>
      </c>
      <c r="H23" s="32">
        <f>+G23/F23</f>
        <v>9546</v>
      </c>
      <c r="I23" s="63"/>
    </row>
    <row r="24" spans="1:9">
      <c r="A24" s="805"/>
      <c r="B24" s="62"/>
      <c r="C24" s="33" t="s">
        <v>52</v>
      </c>
      <c r="D24" s="551">
        <v>66700</v>
      </c>
      <c r="E24" s="54">
        <f>+E23</f>
        <v>0.85</v>
      </c>
      <c r="F24" s="36">
        <v>15</v>
      </c>
      <c r="G24" s="110">
        <f>+D24*(1+E24)</f>
        <v>123395</v>
      </c>
      <c r="H24" s="32">
        <f>+G24/F24</f>
        <v>8226.3333333333339</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ROUND(SUM(H23:H25),0)+1</f>
        <v>17773</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I26*0.1</f>
        <v>1777.3000000000002</v>
      </c>
      <c r="I29" s="63"/>
    </row>
    <row r="30" spans="1:9">
      <c r="A30" s="805"/>
      <c r="B30" s="62"/>
      <c r="C30" s="812"/>
      <c r="D30" s="813"/>
      <c r="E30" s="22"/>
      <c r="F30" s="32"/>
      <c r="G30" s="45"/>
      <c r="H30" s="32"/>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1777</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54233</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54233</v>
      </c>
    </row>
    <row r="48" spans="1:9" ht="14.4" thickBot="1">
      <c r="A48" s="871"/>
      <c r="B48" s="62"/>
      <c r="C48" s="99"/>
      <c r="D48" s="75"/>
      <c r="E48" s="75"/>
      <c r="F48" s="75"/>
      <c r="G48" s="75"/>
      <c r="H48" s="101" t="s">
        <v>36</v>
      </c>
      <c r="I48" s="67">
        <f>ROUND(I47,0)</f>
        <v>54233</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50">
    <mergeCell ref="C44:D44"/>
    <mergeCell ref="E44:F44"/>
    <mergeCell ref="G44:H44"/>
    <mergeCell ref="A47:A52"/>
    <mergeCell ref="C42:D42"/>
    <mergeCell ref="E42:F42"/>
    <mergeCell ref="G42:H42"/>
    <mergeCell ref="C43:D43"/>
    <mergeCell ref="E43:F43"/>
    <mergeCell ref="G43:H43"/>
    <mergeCell ref="A10:A46"/>
    <mergeCell ref="C10:D10"/>
    <mergeCell ref="C11:D11"/>
    <mergeCell ref="C12:D12"/>
    <mergeCell ref="G41:H41"/>
    <mergeCell ref="C40:D40"/>
    <mergeCell ref="C41:D41"/>
    <mergeCell ref="C29:D29"/>
    <mergeCell ref="C30:D30"/>
    <mergeCell ref="C31:D31"/>
    <mergeCell ref="C32:D32"/>
    <mergeCell ref="C33:D33"/>
    <mergeCell ref="E41:F41"/>
    <mergeCell ref="C28:D28"/>
    <mergeCell ref="C13:D13"/>
    <mergeCell ref="C14:D14"/>
    <mergeCell ref="C15:D15"/>
    <mergeCell ref="C16:D16"/>
    <mergeCell ref="C17:D17"/>
    <mergeCell ref="C18:D18"/>
    <mergeCell ref="C19:D19"/>
    <mergeCell ref="C20:D20"/>
    <mergeCell ref="C21:D21"/>
    <mergeCell ref="C26:D26"/>
    <mergeCell ref="C27:D27"/>
    <mergeCell ref="C34:D34"/>
    <mergeCell ref="C35:D35"/>
    <mergeCell ref="C36:D36"/>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E4C2A-B446-4DED-800F-DCF3C2E10A6D}">
  <dimension ref="A1:I53"/>
  <sheetViews>
    <sheetView showGridLines="0" view="pageBreakPreview" zoomScale="90" zoomScaleNormal="100" zoomScaleSheetLayoutView="90" workbookViewId="0">
      <selection activeCell="D24" sqref="D2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+'6,6 '!E5:I5</f>
        <v>ANALISIS DE PRECIOS UNITARIOS - PISOS Y ENCHAPES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GENERAL'!B44</f>
        <v>Rampa en concreto escobeada; E=0,10 (Incluye  malla electrosoldada)</v>
      </c>
      <c r="D7" s="873"/>
      <c r="E7" s="873"/>
      <c r="F7" s="873"/>
      <c r="G7" s="874"/>
      <c r="H7" s="857" t="s">
        <v>8</v>
      </c>
      <c r="I7" s="858" t="str">
        <f>+'PRESUPUESTO GENERAL'!C43</f>
        <v>M2</v>
      </c>
    </row>
    <row r="8" spans="1:9" ht="14.4" thickBot="1">
      <c r="A8" s="131"/>
      <c r="B8" s="122">
        <f>+'PRESUPUESTO GENERAL'!A44</f>
        <v>6.7</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169</v>
      </c>
      <c r="D12" s="811"/>
      <c r="E12" s="18" t="s">
        <v>49</v>
      </c>
      <c r="F12" s="19">
        <v>0.1</v>
      </c>
      <c r="G12" s="20">
        <f>+'CTO D '!I48</f>
        <v>462051</v>
      </c>
      <c r="H12" s="21">
        <f>F12*G12</f>
        <v>46205.100000000006</v>
      </c>
      <c r="I12" s="63"/>
    </row>
    <row r="13" spans="1:9">
      <c r="A13" s="805"/>
      <c r="B13" s="62"/>
      <c r="C13" s="812" t="s">
        <v>170</v>
      </c>
      <c r="D13" s="813"/>
      <c r="E13" s="22" t="s">
        <v>5</v>
      </c>
      <c r="F13" s="23">
        <v>1</v>
      </c>
      <c r="G13" s="20">
        <f>7450*1.1312</f>
        <v>8427.44</v>
      </c>
      <c r="H13" s="21">
        <f t="shared" ref="H13" si="0">F13*G13</f>
        <v>8427.44</v>
      </c>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ht="15" customHeight="1" thickBot="1">
      <c r="A19" s="805"/>
      <c r="B19" s="62"/>
      <c r="C19" s="814" t="s">
        <v>40</v>
      </c>
      <c r="D19" s="815"/>
      <c r="E19" s="24" t="s">
        <v>41</v>
      </c>
      <c r="F19" s="25">
        <v>0.1</v>
      </c>
      <c r="G19" s="26">
        <f>SUM(H11:H18)</f>
        <v>54632.540000000008</v>
      </c>
      <c r="H19" s="26">
        <f>ROUND(G19*F19,0)</f>
        <v>5463</v>
      </c>
      <c r="I19" s="63"/>
    </row>
    <row r="20" spans="1:9" ht="14.4" thickBot="1">
      <c r="A20" s="805"/>
      <c r="B20" s="62"/>
      <c r="C20" s="816"/>
      <c r="D20" s="816"/>
      <c r="E20" s="75"/>
      <c r="F20" s="75"/>
      <c r="G20" s="75"/>
      <c r="H20" s="95" t="s">
        <v>12</v>
      </c>
      <c r="I20" s="66">
        <f>ROUND(SUM(H12:H19),0)</f>
        <v>60096</v>
      </c>
    </row>
    <row r="21" spans="1:9" ht="14.4" thickBot="1">
      <c r="A21" s="805"/>
      <c r="B21" s="64" t="s">
        <v>13</v>
      </c>
      <c r="C21" s="807" t="s">
        <v>14</v>
      </c>
      <c r="D21" s="808"/>
      <c r="E21" s="15"/>
      <c r="F21" s="15"/>
      <c r="G21" s="15"/>
      <c r="H21" s="15"/>
      <c r="I21" s="63"/>
    </row>
    <row r="22" spans="1:9" ht="14.4" thickBot="1">
      <c r="A22" s="805"/>
      <c r="B22" s="65"/>
      <c r="C22" s="119" t="s">
        <v>10</v>
      </c>
      <c r="D22" s="27" t="s">
        <v>15</v>
      </c>
      <c r="E22" s="16" t="s">
        <v>16</v>
      </c>
      <c r="F22" s="16" t="s">
        <v>17</v>
      </c>
      <c r="G22" s="16" t="s">
        <v>44</v>
      </c>
      <c r="H22" s="17" t="s">
        <v>43</v>
      </c>
      <c r="I22" s="63"/>
    </row>
    <row r="23" spans="1:9">
      <c r="A23" s="805"/>
      <c r="B23" s="62"/>
      <c r="C23" s="28" t="s">
        <v>129</v>
      </c>
      <c r="D23" s="550">
        <f>38700*2</f>
        <v>77400</v>
      </c>
      <c r="E23" s="30">
        <v>0.85</v>
      </c>
      <c r="F23" s="546">
        <v>14</v>
      </c>
      <c r="G23" s="109">
        <f>ROUND(+D23*(1+E23),0)</f>
        <v>143190</v>
      </c>
      <c r="H23" s="32">
        <f>+G23/F23</f>
        <v>10227.857142857143</v>
      </c>
      <c r="I23" s="63"/>
    </row>
    <row r="24" spans="1:9">
      <c r="A24" s="805"/>
      <c r="B24" s="62"/>
      <c r="C24" s="33" t="s">
        <v>52</v>
      </c>
      <c r="D24" s="551">
        <v>66700</v>
      </c>
      <c r="E24" s="54">
        <f>+E23</f>
        <v>0.85</v>
      </c>
      <c r="F24" s="555">
        <v>14</v>
      </c>
      <c r="G24" s="110">
        <f>+D24*(1+E24)</f>
        <v>123395</v>
      </c>
      <c r="H24" s="32">
        <f>+G24/F24</f>
        <v>8813.9285714285706</v>
      </c>
      <c r="I24" s="63"/>
    </row>
    <row r="25" spans="1:9" ht="14.4" thickBot="1">
      <c r="A25" s="805"/>
      <c r="B25" s="62"/>
      <c r="C25" s="37"/>
      <c r="D25" s="26"/>
      <c r="E25" s="38"/>
      <c r="F25" s="24"/>
      <c r="G25" s="39"/>
      <c r="H25" s="40">
        <f>G25*F25*E25*D25</f>
        <v>0</v>
      </c>
      <c r="I25" s="63"/>
    </row>
    <row r="26" spans="1:9" ht="14.4" thickBot="1">
      <c r="A26" s="805"/>
      <c r="B26" s="62"/>
      <c r="C26" s="816"/>
      <c r="D26" s="816"/>
      <c r="E26" s="75"/>
      <c r="F26" s="75"/>
      <c r="G26" s="75"/>
      <c r="H26" s="95" t="s">
        <v>18</v>
      </c>
      <c r="I26" s="66">
        <f>ROUND(SUM(H23:H25),0)+1</f>
        <v>19043</v>
      </c>
    </row>
    <row r="27" spans="1:9" ht="14.4" thickBot="1">
      <c r="A27" s="805"/>
      <c r="B27" s="64" t="s">
        <v>19</v>
      </c>
      <c r="C27" s="807" t="s">
        <v>20</v>
      </c>
      <c r="D27" s="808"/>
      <c r="E27" s="15"/>
      <c r="F27" s="15"/>
      <c r="G27" s="15"/>
      <c r="H27" s="15"/>
      <c r="I27" s="63"/>
    </row>
    <row r="28" spans="1:9" ht="14.4" thickBot="1">
      <c r="A28" s="805"/>
      <c r="B28" s="65"/>
      <c r="C28" s="831" t="s">
        <v>10</v>
      </c>
      <c r="D28" s="831"/>
      <c r="E28" s="16" t="s">
        <v>2</v>
      </c>
      <c r="F28" s="16" t="s">
        <v>21</v>
      </c>
      <c r="G28" s="16" t="s">
        <v>37</v>
      </c>
      <c r="H28" s="41" t="s">
        <v>43</v>
      </c>
      <c r="I28" s="63"/>
    </row>
    <row r="29" spans="1:9" ht="14.4" customHeight="1">
      <c r="A29" s="805"/>
      <c r="B29" s="62"/>
      <c r="C29" s="810" t="s">
        <v>39</v>
      </c>
      <c r="D29" s="811"/>
      <c r="E29" s="18"/>
      <c r="F29" s="42"/>
      <c r="G29" s="43"/>
      <c r="H29" s="44">
        <f>+I26*10%</f>
        <v>1904.3000000000002</v>
      </c>
      <c r="I29" s="63"/>
    </row>
    <row r="30" spans="1:9">
      <c r="A30" s="805"/>
      <c r="B30" s="62"/>
      <c r="C30" s="812"/>
      <c r="D30" s="813"/>
      <c r="E30" s="22"/>
      <c r="F30" s="32"/>
      <c r="G30" s="45"/>
      <c r="H30" s="32"/>
      <c r="I30" s="63"/>
    </row>
    <row r="31" spans="1:9" ht="15" customHeight="1" thickBot="1">
      <c r="A31" s="805"/>
      <c r="B31" s="62"/>
      <c r="C31" s="814"/>
      <c r="D31" s="815"/>
      <c r="E31" s="24"/>
      <c r="F31" s="46"/>
      <c r="G31" s="39"/>
      <c r="H31" s="111"/>
      <c r="I31" s="63"/>
    </row>
    <row r="32" spans="1:9" ht="14.4" thickBot="1">
      <c r="A32" s="805"/>
      <c r="B32" s="62"/>
      <c r="C32" s="816"/>
      <c r="D32" s="816"/>
      <c r="E32" s="75"/>
      <c r="F32" s="75"/>
      <c r="G32" s="75"/>
      <c r="H32" s="95" t="s">
        <v>22</v>
      </c>
      <c r="I32" s="66">
        <f>ROUND(SUM(H29:H31),0)</f>
        <v>1904</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SUM(I20:I37)</f>
        <v>81043</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81043</v>
      </c>
    </row>
    <row r="48" spans="1:9" ht="14.4" thickBot="1">
      <c r="A48" s="871"/>
      <c r="B48" s="62"/>
      <c r="C48" s="99"/>
      <c r="D48" s="75"/>
      <c r="E48" s="75"/>
      <c r="F48" s="75"/>
      <c r="G48" s="75"/>
      <c r="H48" s="101" t="s">
        <v>36</v>
      </c>
      <c r="I48" s="67">
        <f>ROUND(I47,0)</f>
        <v>81043</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50">
    <mergeCell ref="B5:D5"/>
    <mergeCell ref="E5:I5"/>
    <mergeCell ref="A1:A4"/>
    <mergeCell ref="B1:I1"/>
    <mergeCell ref="B2:I2"/>
    <mergeCell ref="B3:I3"/>
    <mergeCell ref="B4:I4"/>
    <mergeCell ref="B6:I6"/>
    <mergeCell ref="C7:G8"/>
    <mergeCell ref="H7:H8"/>
    <mergeCell ref="I7:I8"/>
    <mergeCell ref="C9:D9"/>
    <mergeCell ref="C29:D29"/>
    <mergeCell ref="C14:D14"/>
    <mergeCell ref="C15:D15"/>
    <mergeCell ref="C16:D16"/>
    <mergeCell ref="C17:D17"/>
    <mergeCell ref="C18:D18"/>
    <mergeCell ref="C19:D19"/>
    <mergeCell ref="C20:D20"/>
    <mergeCell ref="C21:D21"/>
    <mergeCell ref="C26:D26"/>
    <mergeCell ref="C27:D27"/>
    <mergeCell ref="C28:D28"/>
    <mergeCell ref="C36:D36"/>
    <mergeCell ref="C40:D40"/>
    <mergeCell ref="C41:D41"/>
    <mergeCell ref="E41:F41"/>
    <mergeCell ref="G41:H41"/>
    <mergeCell ref="C31:D31"/>
    <mergeCell ref="C32:D32"/>
    <mergeCell ref="C33:D33"/>
    <mergeCell ref="C34:D34"/>
    <mergeCell ref="C35:D35"/>
    <mergeCell ref="A47:A52"/>
    <mergeCell ref="C43:D43"/>
    <mergeCell ref="E43:F43"/>
    <mergeCell ref="G43:H43"/>
    <mergeCell ref="C44:D44"/>
    <mergeCell ref="E44:F44"/>
    <mergeCell ref="G44:H44"/>
    <mergeCell ref="A10:A46"/>
    <mergeCell ref="C10:D10"/>
    <mergeCell ref="C11:D11"/>
    <mergeCell ref="C12:D12"/>
    <mergeCell ref="C13:D13"/>
    <mergeCell ref="C42:D42"/>
    <mergeCell ref="E42:F42"/>
    <mergeCell ref="G42:H42"/>
    <mergeCell ref="C30:D30"/>
  </mergeCells>
  <printOptions horizontalCentered="1"/>
  <pageMargins left="0.39370078740157483" right="0.19685039370078741" top="0.39370078740157483" bottom="0.39370078740157483" header="0.19685039370078741" footer="0.19685039370078741"/>
  <pageSetup scale="82" orientation="portrait"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5F5B0-0B0F-4A26-8598-3279550DB3E4}">
  <dimension ref="A1:I56"/>
  <sheetViews>
    <sheetView showGridLines="0" view="pageBreakPreview" topLeftCell="A28"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370</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GENERAL'!B47</f>
        <v>Cubierta en Teja arquitectonica master 1000 Cal. 28</v>
      </c>
      <c r="D7" s="873"/>
      <c r="E7" s="873"/>
      <c r="F7" s="873"/>
      <c r="G7" s="874"/>
      <c r="H7" s="857" t="s">
        <v>8</v>
      </c>
      <c r="I7" s="858" t="str">
        <f>+'PRESUPUESTO GENERAL'!C47</f>
        <v>M2</v>
      </c>
    </row>
    <row r="8" spans="1:9" ht="14.4" thickBot="1">
      <c r="A8" s="131"/>
      <c r="B8" s="122">
        <f>+'PRESUPUESTO GENERAL'!A47</f>
        <v>7.1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324</v>
      </c>
      <c r="D12" s="811"/>
      <c r="E12" s="18" t="s">
        <v>5</v>
      </c>
      <c r="F12" s="19">
        <v>1</v>
      </c>
      <c r="G12" s="554">
        <v>46500</v>
      </c>
      <c r="H12" s="21">
        <f>F12*G12</f>
        <v>46500</v>
      </c>
      <c r="I12" s="63"/>
    </row>
    <row r="13" spans="1:9">
      <c r="A13" s="805"/>
      <c r="B13" s="62"/>
      <c r="C13" s="812" t="s">
        <v>325</v>
      </c>
      <c r="D13" s="813"/>
      <c r="E13" s="18" t="s">
        <v>2</v>
      </c>
      <c r="F13" s="23">
        <v>8</v>
      </c>
      <c r="G13" s="20">
        <f>1000*1.1312</f>
        <v>1131.2</v>
      </c>
      <c r="H13" s="21">
        <f t="shared" ref="H13" si="0">F13*G13</f>
        <v>9049.6</v>
      </c>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0.03</v>
      </c>
      <c r="G20" s="26">
        <f>SUM(H11:H19)</f>
        <v>55549.599999999999</v>
      </c>
      <c r="H20" s="26">
        <f>ROUND(G20*F20,0)</f>
        <v>1666</v>
      </c>
      <c r="I20" s="63"/>
    </row>
    <row r="21" spans="1:9" ht="14.4" thickBot="1">
      <c r="A21" s="805"/>
      <c r="B21" s="62"/>
      <c r="C21" s="816"/>
      <c r="D21" s="816"/>
      <c r="E21" s="75"/>
      <c r="F21" s="75"/>
      <c r="G21" s="75"/>
      <c r="H21" s="95" t="s">
        <v>12</v>
      </c>
      <c r="I21" s="66">
        <f>ROUND(SUM(H12:H20),0)</f>
        <v>57216</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546">
        <v>30</v>
      </c>
      <c r="G24" s="109">
        <f>ROUND(+D24*(1+E24),0)</f>
        <v>71595</v>
      </c>
      <c r="H24" s="32">
        <f>+G24/F24</f>
        <v>2386.5</v>
      </c>
      <c r="I24" s="63"/>
    </row>
    <row r="25" spans="1:9">
      <c r="A25" s="805"/>
      <c r="B25" s="62"/>
      <c r="C25" s="33" t="s">
        <v>52</v>
      </c>
      <c r="D25" s="551">
        <v>66700</v>
      </c>
      <c r="E25" s="54">
        <f>+E24</f>
        <v>0.85</v>
      </c>
      <c r="F25" s="555">
        <v>30</v>
      </c>
      <c r="G25" s="110">
        <f>+D25*(1+E25)</f>
        <v>123395</v>
      </c>
      <c r="H25" s="32">
        <f>+G25/F25</f>
        <v>4113.166666666667</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6501</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thickBot="1">
      <c r="A30" s="805"/>
      <c r="B30" s="62"/>
      <c r="C30" s="810" t="s">
        <v>39</v>
      </c>
      <c r="D30" s="811"/>
      <c r="E30" s="18"/>
      <c r="F30" s="42"/>
      <c r="G30" s="43"/>
      <c r="H30" s="44">
        <f>I27*0.1</f>
        <v>650.1</v>
      </c>
      <c r="I30" s="63"/>
    </row>
    <row r="31" spans="1:9" ht="14.4" thickBot="1">
      <c r="A31" s="805"/>
      <c r="B31" s="62"/>
      <c r="C31" s="812" t="s">
        <v>173</v>
      </c>
      <c r="D31" s="813"/>
      <c r="E31" s="22" t="s">
        <v>174</v>
      </c>
      <c r="F31" s="32">
        <f>3000*1.1312</f>
        <v>3393.6</v>
      </c>
      <c r="G31" s="31">
        <v>5</v>
      </c>
      <c r="H31" s="32">
        <f>F31/G31</f>
        <v>678.72</v>
      </c>
      <c r="I31" s="63"/>
    </row>
    <row r="32" spans="1:9">
      <c r="A32" s="805"/>
      <c r="B32" s="62"/>
      <c r="C32" s="348"/>
      <c r="D32" s="349"/>
      <c r="E32" s="350"/>
      <c r="F32" s="32"/>
      <c r="G32" s="31"/>
      <c r="H32" s="32"/>
      <c r="I32" s="63"/>
    </row>
    <row r="33" spans="1:9">
      <c r="A33" s="805"/>
      <c r="B33" s="62"/>
      <c r="C33" s="348"/>
      <c r="D33" s="349"/>
      <c r="E33" s="350"/>
      <c r="F33" s="32"/>
      <c r="G33" s="351"/>
      <c r="H33" s="32"/>
      <c r="I33" s="63"/>
    </row>
    <row r="34" spans="1:9" ht="15" customHeight="1" thickBot="1">
      <c r="A34" s="805"/>
      <c r="B34" s="62"/>
      <c r="C34" s="814"/>
      <c r="D34" s="815"/>
      <c r="E34" s="24"/>
      <c r="F34" s="46"/>
      <c r="G34" s="39"/>
      <c r="H34" s="32"/>
      <c r="I34" s="63"/>
    </row>
    <row r="35" spans="1:9" ht="14.4" thickBot="1">
      <c r="A35" s="805"/>
      <c r="B35" s="62"/>
      <c r="C35" s="816"/>
      <c r="D35" s="816"/>
      <c r="E35" s="75"/>
      <c r="F35" s="75"/>
      <c r="G35" s="75"/>
      <c r="H35" s="95" t="s">
        <v>22</v>
      </c>
      <c r="I35" s="66">
        <f>ROUND(SUM(H30:H34),0)</f>
        <v>1329</v>
      </c>
    </row>
    <row r="36" spans="1:9" ht="14.4" thickBot="1">
      <c r="A36" s="805"/>
      <c r="B36" s="64" t="s">
        <v>23</v>
      </c>
      <c r="C36" s="807" t="s">
        <v>24</v>
      </c>
      <c r="D36" s="808"/>
      <c r="E36" s="15"/>
      <c r="F36" s="15"/>
      <c r="G36" s="15"/>
      <c r="H36" s="15"/>
      <c r="I36" s="63"/>
    </row>
    <row r="37" spans="1:9" ht="14.4" thickBot="1">
      <c r="A37" s="805"/>
      <c r="B37" s="65"/>
      <c r="C37" s="831" t="s">
        <v>25</v>
      </c>
      <c r="D37" s="836"/>
      <c r="E37" s="16" t="s">
        <v>47</v>
      </c>
      <c r="F37" s="16" t="s">
        <v>46</v>
      </c>
      <c r="G37" s="16" t="s">
        <v>45</v>
      </c>
      <c r="H37" s="17" t="s">
        <v>42</v>
      </c>
      <c r="I37" s="63"/>
    </row>
    <row r="38" spans="1:9">
      <c r="A38" s="805"/>
      <c r="B38" s="62"/>
      <c r="C38" s="810"/>
      <c r="D38" s="811"/>
      <c r="E38" s="47"/>
      <c r="F38" s="48"/>
      <c r="G38" s="49"/>
      <c r="H38" s="21"/>
      <c r="I38" s="63"/>
    </row>
    <row r="39" spans="1:9" ht="14.4" thickBot="1">
      <c r="A39" s="805"/>
      <c r="B39" s="62"/>
      <c r="C39" s="814"/>
      <c r="D39" s="815"/>
      <c r="E39" s="38"/>
      <c r="F39" s="24"/>
      <c r="G39" s="50"/>
      <c r="H39" s="40"/>
      <c r="I39" s="63"/>
    </row>
    <row r="40" spans="1:9" ht="14.4" thickBot="1">
      <c r="A40" s="805"/>
      <c r="B40" s="62"/>
      <c r="C40" s="99"/>
      <c r="D40" s="75"/>
      <c r="E40" s="75"/>
      <c r="F40" s="75"/>
      <c r="G40" s="75"/>
      <c r="H40" s="95" t="s">
        <v>26</v>
      </c>
      <c r="I40" s="66">
        <f>SUM(H38:H39)</f>
        <v>0</v>
      </c>
    </row>
    <row r="41" spans="1:9" ht="14.4" thickBot="1">
      <c r="A41" s="805"/>
      <c r="B41" s="62"/>
      <c r="C41" s="99"/>
      <c r="D41" s="75"/>
      <c r="E41" s="75"/>
      <c r="F41" s="75"/>
      <c r="G41" s="75"/>
      <c r="H41" s="100"/>
      <c r="I41" s="63"/>
    </row>
    <row r="42" spans="1:9" ht="14.4" thickBot="1">
      <c r="A42" s="805"/>
      <c r="B42" s="62"/>
      <c r="C42" s="99"/>
      <c r="D42" s="75"/>
      <c r="E42" s="75"/>
      <c r="F42" s="75"/>
      <c r="G42" s="75"/>
      <c r="H42" s="101" t="s">
        <v>27</v>
      </c>
      <c r="I42" s="67">
        <f>SUM(I21:I40)</f>
        <v>65046</v>
      </c>
    </row>
    <row r="43" spans="1:9" ht="14.4" thickBot="1">
      <c r="A43" s="805"/>
      <c r="B43" s="64" t="s">
        <v>28</v>
      </c>
      <c r="C43" s="837" t="s">
        <v>29</v>
      </c>
      <c r="D43" s="838"/>
      <c r="E43" s="51"/>
      <c r="F43" s="52"/>
      <c r="G43" s="52"/>
      <c r="H43" s="53"/>
      <c r="I43" s="63"/>
    </row>
    <row r="44" spans="1:9" ht="14.4" thickBot="1">
      <c r="A44" s="805"/>
      <c r="B44" s="65"/>
      <c r="C44" s="807" t="s">
        <v>10</v>
      </c>
      <c r="D44" s="808"/>
      <c r="E44" s="839" t="s">
        <v>30</v>
      </c>
      <c r="F44" s="840"/>
      <c r="G44" s="839" t="s">
        <v>43</v>
      </c>
      <c r="H44" s="840"/>
      <c r="I44" s="63"/>
    </row>
    <row r="45" spans="1:9" ht="14.4" customHeight="1">
      <c r="A45" s="805"/>
      <c r="B45" s="62"/>
      <c r="C45" s="810" t="s">
        <v>31</v>
      </c>
      <c r="D45" s="811"/>
      <c r="E45" s="832">
        <v>0</v>
      </c>
      <c r="F45" s="833"/>
      <c r="G45" s="834">
        <f>E45*I42</f>
        <v>0</v>
      </c>
      <c r="H45" s="835"/>
      <c r="I45" s="63"/>
    </row>
    <row r="46" spans="1:9">
      <c r="A46" s="805"/>
      <c r="B46" s="62"/>
      <c r="C46" s="812" t="s">
        <v>32</v>
      </c>
      <c r="D46" s="813"/>
      <c r="E46" s="841">
        <v>0</v>
      </c>
      <c r="F46" s="842"/>
      <c r="G46" s="843">
        <f>E46*I42</f>
        <v>0</v>
      </c>
      <c r="H46" s="844"/>
      <c r="I46" s="63"/>
    </row>
    <row r="47" spans="1:9" ht="15" customHeight="1" thickBot="1">
      <c r="A47" s="805"/>
      <c r="B47" s="62"/>
      <c r="C47" s="814" t="s">
        <v>33</v>
      </c>
      <c r="D47" s="815"/>
      <c r="E47" s="845">
        <v>0</v>
      </c>
      <c r="F47" s="846"/>
      <c r="G47" s="847">
        <f>E47*I42</f>
        <v>0</v>
      </c>
      <c r="H47" s="848"/>
      <c r="I47" s="63"/>
    </row>
    <row r="48" spans="1:9" ht="14.4" thickBot="1">
      <c r="A48" s="805"/>
      <c r="B48" s="62"/>
      <c r="C48" s="99"/>
      <c r="D48" s="75"/>
      <c r="E48" s="75"/>
      <c r="F48" s="75"/>
      <c r="G48" s="75"/>
      <c r="H48" s="101" t="s">
        <v>34</v>
      </c>
      <c r="I48" s="67">
        <f>SUM(G45:G47)</f>
        <v>0</v>
      </c>
    </row>
    <row r="49" spans="1:9" ht="14.4" thickBot="1">
      <c r="A49" s="806"/>
      <c r="B49" s="62"/>
      <c r="C49" s="99"/>
      <c r="D49" s="75"/>
      <c r="E49" s="75"/>
      <c r="F49" s="75"/>
      <c r="G49" s="75"/>
      <c r="H49" s="100"/>
      <c r="I49" s="63"/>
    </row>
    <row r="50" spans="1:9" ht="15" thickTop="1" thickBot="1">
      <c r="A50" s="872"/>
      <c r="B50" s="62"/>
      <c r="C50" s="99"/>
      <c r="D50" s="75"/>
      <c r="E50" s="75"/>
      <c r="F50" s="75"/>
      <c r="G50" s="75"/>
      <c r="H50" s="101" t="s">
        <v>35</v>
      </c>
      <c r="I50" s="67">
        <f>I48+I42</f>
        <v>65046</v>
      </c>
    </row>
    <row r="51" spans="1:9" ht="14.4" thickBot="1">
      <c r="A51" s="871"/>
      <c r="B51" s="62"/>
      <c r="C51" s="99"/>
      <c r="D51" s="75"/>
      <c r="E51" s="75"/>
      <c r="F51" s="75"/>
      <c r="G51" s="75"/>
      <c r="H51" s="101" t="s">
        <v>36</v>
      </c>
      <c r="I51" s="67">
        <f>ROUND(I50,0)</f>
        <v>65046</v>
      </c>
    </row>
    <row r="52" spans="1:9">
      <c r="A52" s="871"/>
      <c r="B52" s="62"/>
      <c r="C52" s="99"/>
      <c r="D52" s="75"/>
      <c r="E52" s="75"/>
      <c r="F52" s="75"/>
      <c r="G52" s="75"/>
      <c r="H52" s="101"/>
      <c r="I52" s="68"/>
    </row>
    <row r="53" spans="1:9">
      <c r="A53" s="871"/>
      <c r="B53" s="62"/>
      <c r="C53" s="76"/>
      <c r="D53" s="77"/>
      <c r="E53" s="75"/>
      <c r="F53" s="75"/>
      <c r="G53" s="75"/>
      <c r="H53" s="101"/>
      <c r="I53" s="68"/>
    </row>
    <row r="54" spans="1:9">
      <c r="A54" s="871"/>
      <c r="B54" s="73"/>
      <c r="C54" s="102" t="str">
        <f>+'4,1'!C51</f>
        <v>ARQ.  ANTONIO RUIZ TOVAR</v>
      </c>
      <c r="I54" s="74"/>
    </row>
    <row r="55" spans="1:9" ht="14.4" thickBot="1">
      <c r="A55" s="871"/>
      <c r="B55" s="58"/>
      <c r="C55" s="59" t="str">
        <f>+'4,1'!C52</f>
        <v>PROFESIONAL ESPECIALIZADO</v>
      </c>
      <c r="D55" s="60"/>
      <c r="E55" s="60"/>
      <c r="F55" s="60"/>
      <c r="G55" s="60"/>
      <c r="H55" s="60"/>
      <c r="I55" s="61"/>
    </row>
    <row r="56" spans="1:9" ht="14.4" thickTop="1"/>
  </sheetData>
  <mergeCells count="51">
    <mergeCell ref="C47:D47"/>
    <mergeCell ref="E47:F47"/>
    <mergeCell ref="G47:H47"/>
    <mergeCell ref="A50:A55"/>
    <mergeCell ref="C45:D45"/>
    <mergeCell ref="E45:F45"/>
    <mergeCell ref="G45:H45"/>
    <mergeCell ref="C46:D46"/>
    <mergeCell ref="E46:F46"/>
    <mergeCell ref="G46:H46"/>
    <mergeCell ref="A10:A49"/>
    <mergeCell ref="C10:D10"/>
    <mergeCell ref="C11:D11"/>
    <mergeCell ref="C12:D12"/>
    <mergeCell ref="C13:D13"/>
    <mergeCell ref="G44:H44"/>
    <mergeCell ref="C43:D43"/>
    <mergeCell ref="C44:D44"/>
    <mergeCell ref="C30:D30"/>
    <mergeCell ref="C31:D31"/>
    <mergeCell ref="C34:D34"/>
    <mergeCell ref="C35:D35"/>
    <mergeCell ref="C36:D36"/>
    <mergeCell ref="E44:F44"/>
    <mergeCell ref="C29:D29"/>
    <mergeCell ref="C14:D14"/>
    <mergeCell ref="C15:D15"/>
    <mergeCell ref="C16:D16"/>
    <mergeCell ref="C17:D17"/>
    <mergeCell ref="C18:D18"/>
    <mergeCell ref="C19:D19"/>
    <mergeCell ref="C20:D20"/>
    <mergeCell ref="C21:D21"/>
    <mergeCell ref="C22:D22"/>
    <mergeCell ref="C27:D27"/>
    <mergeCell ref="C28:D28"/>
    <mergeCell ref="C37:D37"/>
    <mergeCell ref="C38:D38"/>
    <mergeCell ref="C39:D39"/>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2D3FD-D342-47D0-81A2-D43F683241BF}">
  <dimension ref="A1:I56"/>
  <sheetViews>
    <sheetView showGridLines="0" view="pageBreakPreview" topLeftCell="C4" zoomScale="90" zoomScaleNormal="100" zoomScaleSheetLayoutView="90" workbookViewId="0">
      <selection activeCell="F24" sqref="F2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+'7,1 '!E5:I5</f>
        <v>ANALISIS DE PRECIOS UNITARIOS - CUBIERTA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GENERAL'!B48</f>
        <v>tubo rectangular de 10 x 4 con anticorrosivo y pintura</v>
      </c>
      <c r="D7" s="873"/>
      <c r="E7" s="873"/>
      <c r="F7" s="873"/>
      <c r="G7" s="874"/>
      <c r="H7" s="857" t="s">
        <v>8</v>
      </c>
      <c r="I7" s="858" t="str">
        <f>+'PRESUPUESTO GENERAL'!C48</f>
        <v>ML</v>
      </c>
    </row>
    <row r="8" spans="1:9" ht="14.4" thickBot="1">
      <c r="A8" s="131"/>
      <c r="B8" s="122">
        <f>+'PRESUPUESTO GENERAL'!A48</f>
        <v>7.2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77" t="s">
        <v>326</v>
      </c>
      <c r="D12" s="878"/>
      <c r="E12" s="556" t="s">
        <v>2</v>
      </c>
      <c r="F12" s="553">
        <v>0.16</v>
      </c>
      <c r="G12" s="554">
        <v>176000</v>
      </c>
      <c r="H12" s="548">
        <f>F12*G12</f>
        <v>28160</v>
      </c>
      <c r="I12" s="63"/>
    </row>
    <row r="13" spans="1:9">
      <c r="A13" s="805"/>
      <c r="B13" s="62"/>
      <c r="C13" s="812" t="s">
        <v>327</v>
      </c>
      <c r="D13" s="813"/>
      <c r="E13" s="18" t="s">
        <v>331</v>
      </c>
      <c r="F13" s="23">
        <v>0.03</v>
      </c>
      <c r="G13" s="20">
        <f>85000*1.1312</f>
        <v>96152</v>
      </c>
      <c r="H13" s="21">
        <f t="shared" ref="H13:H16" si="0">F13*G13</f>
        <v>2884.56</v>
      </c>
      <c r="I13" s="63"/>
    </row>
    <row r="14" spans="1:9">
      <c r="A14" s="805"/>
      <c r="B14" s="62"/>
      <c r="C14" s="812" t="s">
        <v>328</v>
      </c>
      <c r="D14" s="813"/>
      <c r="E14" s="22" t="s">
        <v>331</v>
      </c>
      <c r="F14" s="23">
        <v>0.03</v>
      </c>
      <c r="G14" s="20">
        <f>85000*1.1312</f>
        <v>96152</v>
      </c>
      <c r="H14" s="21">
        <f t="shared" si="0"/>
        <v>2884.56</v>
      </c>
      <c r="I14" s="63"/>
    </row>
    <row r="15" spans="1:9">
      <c r="A15" s="805"/>
      <c r="B15" s="62"/>
      <c r="C15" s="812" t="s">
        <v>329</v>
      </c>
      <c r="D15" s="813"/>
      <c r="E15" s="22" t="s">
        <v>331</v>
      </c>
      <c r="F15" s="23">
        <v>0.01</v>
      </c>
      <c r="G15" s="20">
        <f>35000*1.1312</f>
        <v>39592</v>
      </c>
      <c r="H15" s="21">
        <f t="shared" si="0"/>
        <v>395.92</v>
      </c>
      <c r="I15" s="63"/>
    </row>
    <row r="16" spans="1:9">
      <c r="A16" s="805"/>
      <c r="B16" s="62"/>
      <c r="C16" s="812" t="s">
        <v>330</v>
      </c>
      <c r="D16" s="813"/>
      <c r="E16" s="22" t="s">
        <v>50</v>
      </c>
      <c r="F16" s="23">
        <v>0.06</v>
      </c>
      <c r="G16" s="20">
        <f>35000*1.1312</f>
        <v>39592</v>
      </c>
      <c r="H16" s="21">
        <f t="shared" si="0"/>
        <v>2375.52</v>
      </c>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0.03</v>
      </c>
      <c r="G20" s="26">
        <f>SUM(H11:H19)</f>
        <v>36700.559999999998</v>
      </c>
      <c r="H20" s="26">
        <f>ROUND(G20*F20,0)</f>
        <v>1101</v>
      </c>
      <c r="I20" s="63"/>
    </row>
    <row r="21" spans="1:9" ht="14.4" thickBot="1">
      <c r="A21" s="805"/>
      <c r="B21" s="62"/>
      <c r="C21" s="816"/>
      <c r="D21" s="816"/>
      <c r="E21" s="75"/>
      <c r="F21" s="75"/>
      <c r="G21" s="75"/>
      <c r="H21" s="95" t="s">
        <v>12</v>
      </c>
      <c r="I21" s="66">
        <f>ROUND(SUM(H12:H20),0)</f>
        <v>37802</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546">
        <v>45</v>
      </c>
      <c r="G24" s="109">
        <f>ROUND(+D24*(1+E24),0)</f>
        <v>71595</v>
      </c>
      <c r="H24" s="32">
        <f>+G24/F24</f>
        <v>1591</v>
      </c>
      <c r="I24" s="63"/>
    </row>
    <row r="25" spans="1:9">
      <c r="A25" s="805"/>
      <c r="B25" s="62"/>
      <c r="C25" s="33" t="s">
        <v>52</v>
      </c>
      <c r="D25" s="551">
        <v>66700</v>
      </c>
      <c r="E25" s="54">
        <f>+E24</f>
        <v>0.85</v>
      </c>
      <c r="F25" s="555">
        <v>45</v>
      </c>
      <c r="G25" s="110">
        <f>+D25*(1+E25)</f>
        <v>123395</v>
      </c>
      <c r="H25" s="32">
        <f>+G25/F25</f>
        <v>2742.1111111111113</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4334</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thickBot="1">
      <c r="A30" s="805"/>
      <c r="B30" s="62"/>
      <c r="C30" s="810" t="s">
        <v>39</v>
      </c>
      <c r="D30" s="811"/>
      <c r="E30" s="18"/>
      <c r="F30" s="42"/>
      <c r="G30" s="43"/>
      <c r="H30" s="44">
        <f>I27*0.1</f>
        <v>433.40000000000003</v>
      </c>
      <c r="I30" s="63"/>
    </row>
    <row r="31" spans="1:9" ht="14.4" thickBot="1">
      <c r="A31" s="805"/>
      <c r="B31" s="62"/>
      <c r="C31" s="812" t="s">
        <v>173</v>
      </c>
      <c r="D31" s="813"/>
      <c r="E31" s="22" t="s">
        <v>174</v>
      </c>
      <c r="F31" s="32">
        <v>3000</v>
      </c>
      <c r="G31" s="31">
        <v>5</v>
      </c>
      <c r="H31" s="32">
        <v>30000</v>
      </c>
      <c r="I31" s="63"/>
    </row>
    <row r="32" spans="1:9">
      <c r="A32" s="805"/>
      <c r="B32" s="62"/>
      <c r="C32" s="348" t="s">
        <v>332</v>
      </c>
      <c r="D32" s="349"/>
      <c r="E32" s="350" t="s">
        <v>310</v>
      </c>
      <c r="F32" s="32">
        <v>750</v>
      </c>
      <c r="G32" s="31">
        <v>10</v>
      </c>
      <c r="H32" s="32">
        <f>F32/G32</f>
        <v>75</v>
      </c>
      <c r="I32" s="63"/>
    </row>
    <row r="33" spans="1:9">
      <c r="A33" s="805"/>
      <c r="B33" s="62"/>
      <c r="C33" s="348"/>
      <c r="D33" s="349"/>
      <c r="E33" s="350"/>
      <c r="F33" s="32"/>
      <c r="G33" s="351"/>
      <c r="H33" s="32"/>
      <c r="I33" s="63"/>
    </row>
    <row r="34" spans="1:9" ht="15" customHeight="1" thickBot="1">
      <c r="A34" s="805"/>
      <c r="B34" s="62"/>
      <c r="C34" s="814"/>
      <c r="D34" s="815"/>
      <c r="E34" s="24"/>
      <c r="F34" s="46"/>
      <c r="G34" s="39"/>
      <c r="H34" s="32"/>
      <c r="I34" s="63"/>
    </row>
    <row r="35" spans="1:9" ht="14.4" thickBot="1">
      <c r="A35" s="805"/>
      <c r="B35" s="62"/>
      <c r="C35" s="816"/>
      <c r="D35" s="816"/>
      <c r="E35" s="75"/>
      <c r="F35" s="75"/>
      <c r="G35" s="75"/>
      <c r="H35" s="95" t="s">
        <v>22</v>
      </c>
      <c r="I35" s="66">
        <f>ROUND(SUM(H30:H34),0)</f>
        <v>30508</v>
      </c>
    </row>
    <row r="36" spans="1:9" ht="14.4" thickBot="1">
      <c r="A36" s="805"/>
      <c r="B36" s="64" t="s">
        <v>23</v>
      </c>
      <c r="C36" s="807" t="s">
        <v>24</v>
      </c>
      <c r="D36" s="808"/>
      <c r="E36" s="15"/>
      <c r="F36" s="15"/>
      <c r="G36" s="15"/>
      <c r="H36" s="15"/>
      <c r="I36" s="63"/>
    </row>
    <row r="37" spans="1:9" ht="14.4" thickBot="1">
      <c r="A37" s="805"/>
      <c r="B37" s="65"/>
      <c r="C37" s="831" t="s">
        <v>25</v>
      </c>
      <c r="D37" s="836"/>
      <c r="E37" s="16" t="s">
        <v>47</v>
      </c>
      <c r="F37" s="16" t="s">
        <v>46</v>
      </c>
      <c r="G37" s="16" t="s">
        <v>45</v>
      </c>
      <c r="H37" s="17" t="s">
        <v>42</v>
      </c>
      <c r="I37" s="63"/>
    </row>
    <row r="38" spans="1:9">
      <c r="A38" s="805"/>
      <c r="B38" s="62"/>
      <c r="C38" s="810"/>
      <c r="D38" s="811"/>
      <c r="E38" s="47"/>
      <c r="F38" s="48"/>
      <c r="G38" s="49"/>
      <c r="H38" s="21"/>
      <c r="I38" s="63"/>
    </row>
    <row r="39" spans="1:9" ht="14.4" thickBot="1">
      <c r="A39" s="805"/>
      <c r="B39" s="62"/>
      <c r="C39" s="814"/>
      <c r="D39" s="815"/>
      <c r="E39" s="38"/>
      <c r="F39" s="24"/>
      <c r="G39" s="50"/>
      <c r="H39" s="40"/>
      <c r="I39" s="63"/>
    </row>
    <row r="40" spans="1:9" ht="14.4" thickBot="1">
      <c r="A40" s="805"/>
      <c r="B40" s="62"/>
      <c r="C40" s="99"/>
      <c r="D40" s="75"/>
      <c r="E40" s="75"/>
      <c r="F40" s="75"/>
      <c r="G40" s="75"/>
      <c r="H40" s="95" t="s">
        <v>26</v>
      </c>
      <c r="I40" s="66">
        <f>SUM(H38:H39)</f>
        <v>0</v>
      </c>
    </row>
    <row r="41" spans="1:9" ht="14.4" thickBot="1">
      <c r="A41" s="805"/>
      <c r="B41" s="62"/>
      <c r="C41" s="99"/>
      <c r="D41" s="75"/>
      <c r="E41" s="75"/>
      <c r="F41" s="75"/>
      <c r="G41" s="75"/>
      <c r="H41" s="100"/>
      <c r="I41" s="63"/>
    </row>
    <row r="42" spans="1:9" ht="14.4" thickBot="1">
      <c r="A42" s="805"/>
      <c r="B42" s="62"/>
      <c r="C42" s="99"/>
      <c r="D42" s="75"/>
      <c r="E42" s="75"/>
      <c r="F42" s="75"/>
      <c r="G42" s="75"/>
      <c r="H42" s="101" t="s">
        <v>27</v>
      </c>
      <c r="I42" s="67">
        <f>SUM(I21:I40)</f>
        <v>72644</v>
      </c>
    </row>
    <row r="43" spans="1:9" ht="14.4" thickBot="1">
      <c r="A43" s="805"/>
      <c r="B43" s="64" t="s">
        <v>28</v>
      </c>
      <c r="C43" s="837" t="s">
        <v>29</v>
      </c>
      <c r="D43" s="838"/>
      <c r="E43" s="51"/>
      <c r="F43" s="52"/>
      <c r="G43" s="52"/>
      <c r="H43" s="53"/>
      <c r="I43" s="63"/>
    </row>
    <row r="44" spans="1:9" ht="14.4" thickBot="1">
      <c r="A44" s="805"/>
      <c r="B44" s="65"/>
      <c r="C44" s="807" t="s">
        <v>10</v>
      </c>
      <c r="D44" s="808"/>
      <c r="E44" s="839" t="s">
        <v>30</v>
      </c>
      <c r="F44" s="840"/>
      <c r="G44" s="839" t="s">
        <v>43</v>
      </c>
      <c r="H44" s="840"/>
      <c r="I44" s="63"/>
    </row>
    <row r="45" spans="1:9" ht="14.4" customHeight="1">
      <c r="A45" s="805"/>
      <c r="B45" s="62"/>
      <c r="C45" s="810" t="s">
        <v>31</v>
      </c>
      <c r="D45" s="811"/>
      <c r="E45" s="832">
        <v>0</v>
      </c>
      <c r="F45" s="833"/>
      <c r="G45" s="834">
        <f>E45*I42</f>
        <v>0</v>
      </c>
      <c r="H45" s="835"/>
      <c r="I45" s="63"/>
    </row>
    <row r="46" spans="1:9">
      <c r="A46" s="805"/>
      <c r="B46" s="62"/>
      <c r="C46" s="812" t="s">
        <v>32</v>
      </c>
      <c r="D46" s="813"/>
      <c r="E46" s="841">
        <v>0</v>
      </c>
      <c r="F46" s="842"/>
      <c r="G46" s="843">
        <f>E46*I42</f>
        <v>0</v>
      </c>
      <c r="H46" s="844"/>
      <c r="I46" s="63"/>
    </row>
    <row r="47" spans="1:9" ht="15" customHeight="1" thickBot="1">
      <c r="A47" s="805"/>
      <c r="B47" s="62"/>
      <c r="C47" s="814" t="s">
        <v>33</v>
      </c>
      <c r="D47" s="815"/>
      <c r="E47" s="845">
        <v>0</v>
      </c>
      <c r="F47" s="846"/>
      <c r="G47" s="847">
        <f>E47*I42</f>
        <v>0</v>
      </c>
      <c r="H47" s="848"/>
      <c r="I47" s="63"/>
    </row>
    <row r="48" spans="1:9" ht="14.4" thickBot="1">
      <c r="A48" s="805"/>
      <c r="B48" s="62"/>
      <c r="C48" s="99"/>
      <c r="D48" s="75"/>
      <c r="E48" s="75"/>
      <c r="F48" s="75"/>
      <c r="G48" s="75"/>
      <c r="H48" s="101" t="s">
        <v>34</v>
      </c>
      <c r="I48" s="67">
        <f>SUM(G45:G47)</f>
        <v>0</v>
      </c>
    </row>
    <row r="49" spans="1:9" ht="14.4" thickBot="1">
      <c r="A49" s="806"/>
      <c r="B49" s="62"/>
      <c r="C49" s="99"/>
      <c r="D49" s="75"/>
      <c r="E49" s="75"/>
      <c r="F49" s="75"/>
      <c r="G49" s="75"/>
      <c r="H49" s="100"/>
      <c r="I49" s="63"/>
    </row>
    <row r="50" spans="1:9" ht="15" thickTop="1" thickBot="1">
      <c r="A50" s="872"/>
      <c r="B50" s="62"/>
      <c r="C50" s="99"/>
      <c r="D50" s="75"/>
      <c r="E50" s="75"/>
      <c r="F50" s="75"/>
      <c r="G50" s="75"/>
      <c r="H50" s="101" t="s">
        <v>35</v>
      </c>
      <c r="I50" s="67">
        <f>I48+I42</f>
        <v>72644</v>
      </c>
    </row>
    <row r="51" spans="1:9" ht="14.4" thickBot="1">
      <c r="A51" s="871"/>
      <c r="B51" s="62"/>
      <c r="C51" s="99"/>
      <c r="D51" s="75"/>
      <c r="E51" s="75"/>
      <c r="F51" s="75"/>
      <c r="G51" s="75"/>
      <c r="H51" s="101" t="s">
        <v>36</v>
      </c>
      <c r="I51" s="67">
        <f>ROUND(I50,0)</f>
        <v>72644</v>
      </c>
    </row>
    <row r="52" spans="1:9">
      <c r="A52" s="871"/>
      <c r="B52" s="62"/>
      <c r="C52" s="99"/>
      <c r="D52" s="75"/>
      <c r="E52" s="75"/>
      <c r="F52" s="75"/>
      <c r="G52" s="75"/>
      <c r="H52" s="101"/>
      <c r="I52" s="68"/>
    </row>
    <row r="53" spans="1:9">
      <c r="A53" s="871"/>
      <c r="B53" s="62"/>
      <c r="C53" s="76"/>
      <c r="D53" s="77"/>
      <c r="E53" s="75"/>
      <c r="F53" s="75"/>
      <c r="G53" s="75"/>
      <c r="H53" s="101"/>
      <c r="I53" s="68"/>
    </row>
    <row r="54" spans="1:9">
      <c r="A54" s="871"/>
      <c r="B54" s="73"/>
      <c r="C54" s="102" t="str">
        <f>+'4,1'!C51</f>
        <v>ARQ.  ANTONIO RUIZ TOVAR</v>
      </c>
      <c r="I54" s="74"/>
    </row>
    <row r="55" spans="1:9" ht="14.4" thickBot="1">
      <c r="A55" s="871"/>
      <c r="B55" s="58"/>
      <c r="C55" s="59" t="str">
        <f>+'4,1'!C52</f>
        <v>PROFESIONAL ESPECIALIZADO</v>
      </c>
      <c r="D55" s="60"/>
      <c r="E55" s="60"/>
      <c r="F55" s="60"/>
      <c r="G55" s="60"/>
      <c r="H55" s="60"/>
      <c r="I55" s="61"/>
    </row>
    <row r="56" spans="1:9" ht="14.4" thickTop="1"/>
  </sheetData>
  <mergeCells count="51">
    <mergeCell ref="C47:D47"/>
    <mergeCell ref="E47:F47"/>
    <mergeCell ref="G47:H47"/>
    <mergeCell ref="A50:A55"/>
    <mergeCell ref="C45:D45"/>
    <mergeCell ref="E45:F45"/>
    <mergeCell ref="G45:H45"/>
    <mergeCell ref="C46:D46"/>
    <mergeCell ref="E46:F46"/>
    <mergeCell ref="G46:H46"/>
    <mergeCell ref="A10:A49"/>
    <mergeCell ref="C10:D10"/>
    <mergeCell ref="C11:D11"/>
    <mergeCell ref="C12:D12"/>
    <mergeCell ref="C13:D13"/>
    <mergeCell ref="G44:H44"/>
    <mergeCell ref="C43:D43"/>
    <mergeCell ref="C44:D44"/>
    <mergeCell ref="C30:D30"/>
    <mergeCell ref="C31:D31"/>
    <mergeCell ref="C34:D34"/>
    <mergeCell ref="C35:D35"/>
    <mergeCell ref="C36:D36"/>
    <mergeCell ref="E44:F44"/>
    <mergeCell ref="C29:D29"/>
    <mergeCell ref="C14:D14"/>
    <mergeCell ref="C15:D15"/>
    <mergeCell ref="C16:D16"/>
    <mergeCell ref="C17:D17"/>
    <mergeCell ref="C18:D18"/>
    <mergeCell ref="C19:D19"/>
    <mergeCell ref="C20:D20"/>
    <mergeCell ref="C21:D21"/>
    <mergeCell ref="C22:D22"/>
    <mergeCell ref="C27:D27"/>
    <mergeCell ref="C28:D28"/>
    <mergeCell ref="C37:D37"/>
    <mergeCell ref="C38:D38"/>
    <mergeCell ref="C39:D39"/>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85484-CDD4-4289-AC86-1242104A0EFD}">
  <dimension ref="A1:I56"/>
  <sheetViews>
    <sheetView showGridLines="0" view="pageBreakPreview" topLeftCell="C13"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+'7,2 '!E5:I5</f>
        <v>ANALISIS DE PRECIOS UNITARIOS - CUBIERTA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GENERAL'!B49</f>
        <v>Canal en lámina Galvanizada Cal. 20</v>
      </c>
      <c r="D7" s="873"/>
      <c r="E7" s="873"/>
      <c r="F7" s="873"/>
      <c r="G7" s="874"/>
      <c r="H7" s="857" t="s">
        <v>8</v>
      </c>
      <c r="I7" s="858" t="str">
        <f>+'PRESUPUESTO GENERAL'!C48</f>
        <v>ML</v>
      </c>
    </row>
    <row r="8" spans="1:9" ht="14.4" thickBot="1">
      <c r="A8" s="131"/>
      <c r="B8" s="122">
        <f>+'PRESUPUESTO GENERAL'!A49</f>
        <v>7.3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333</v>
      </c>
      <c r="D12" s="811"/>
      <c r="E12" s="18" t="s">
        <v>7</v>
      </c>
      <c r="F12" s="19">
        <v>1</v>
      </c>
      <c r="G12" s="20">
        <f>36800*1.1312</f>
        <v>41628.159999999996</v>
      </c>
      <c r="H12" s="21">
        <f>F12*G12</f>
        <v>41628.159999999996</v>
      </c>
      <c r="I12" s="63"/>
    </row>
    <row r="13" spans="1:9">
      <c r="A13" s="805"/>
      <c r="B13" s="62"/>
      <c r="C13" s="812" t="s">
        <v>334</v>
      </c>
      <c r="D13" s="813"/>
      <c r="E13" s="18" t="s">
        <v>2</v>
      </c>
      <c r="F13" s="23">
        <v>2</v>
      </c>
      <c r="G13" s="20">
        <f>900*1.1312</f>
        <v>1018.08</v>
      </c>
      <c r="H13" s="21">
        <f>F13*G13</f>
        <v>2036.16</v>
      </c>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0.03</v>
      </c>
      <c r="G20" s="26">
        <f>SUM(H11:H19)</f>
        <v>43664.32</v>
      </c>
      <c r="H20" s="26">
        <f>ROUND(G20*F20,0)</f>
        <v>1310</v>
      </c>
      <c r="I20" s="63"/>
    </row>
    <row r="21" spans="1:9" ht="14.4" thickBot="1">
      <c r="A21" s="805"/>
      <c r="B21" s="62"/>
      <c r="C21" s="816"/>
      <c r="D21" s="816"/>
      <c r="E21" s="75"/>
      <c r="F21" s="75"/>
      <c r="G21" s="75"/>
      <c r="H21" s="95" t="s">
        <v>12</v>
      </c>
      <c r="I21" s="66">
        <f>ROUND(SUM(H12:H20),0)</f>
        <v>44974</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31">
        <v>10</v>
      </c>
      <c r="G24" s="109">
        <f>ROUND(+D24*(1+E24),0)</f>
        <v>71595</v>
      </c>
      <c r="H24" s="32">
        <f>+G24/F24</f>
        <v>7159.5</v>
      </c>
      <c r="I24" s="63"/>
    </row>
    <row r="25" spans="1:9">
      <c r="A25" s="805"/>
      <c r="B25" s="62"/>
      <c r="C25" s="33" t="s">
        <v>52</v>
      </c>
      <c r="D25" s="551">
        <v>66700</v>
      </c>
      <c r="E25" s="54">
        <f>+E24</f>
        <v>0.85</v>
      </c>
      <c r="F25" s="36">
        <v>10</v>
      </c>
      <c r="G25" s="110">
        <f>+D25*(1+E25)</f>
        <v>123395</v>
      </c>
      <c r="H25" s="32">
        <f>+G25/F25</f>
        <v>12339.5</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19500</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thickBot="1">
      <c r="A30" s="805"/>
      <c r="B30" s="62"/>
      <c r="C30" s="810" t="s">
        <v>39</v>
      </c>
      <c r="D30" s="811"/>
      <c r="E30" s="18"/>
      <c r="F30" s="42"/>
      <c r="G30" s="43"/>
      <c r="H30" s="44">
        <f>I27*0.1</f>
        <v>1950</v>
      </c>
      <c r="I30" s="63"/>
    </row>
    <row r="31" spans="1:9" ht="14.4" thickBot="1">
      <c r="A31" s="805"/>
      <c r="B31" s="62"/>
      <c r="C31" s="812" t="s">
        <v>173</v>
      </c>
      <c r="D31" s="813"/>
      <c r="E31" s="22" t="s">
        <v>174</v>
      </c>
      <c r="F31" s="32">
        <v>3000</v>
      </c>
      <c r="G31" s="31">
        <v>5</v>
      </c>
      <c r="H31" s="32">
        <v>600</v>
      </c>
      <c r="I31" s="63"/>
    </row>
    <row r="32" spans="1:9">
      <c r="A32" s="805"/>
      <c r="B32" s="62"/>
      <c r="C32" s="348"/>
      <c r="D32" s="349"/>
      <c r="E32" s="350"/>
      <c r="F32" s="32"/>
      <c r="G32" s="31"/>
      <c r="H32" s="32"/>
      <c r="I32" s="63"/>
    </row>
    <row r="33" spans="1:9">
      <c r="A33" s="805"/>
      <c r="B33" s="62"/>
      <c r="C33" s="348"/>
      <c r="D33" s="349"/>
      <c r="E33" s="350"/>
      <c r="F33" s="32"/>
      <c r="G33" s="351"/>
      <c r="H33" s="32"/>
      <c r="I33" s="63"/>
    </row>
    <row r="34" spans="1:9" ht="15" customHeight="1" thickBot="1">
      <c r="A34" s="805"/>
      <c r="B34" s="62"/>
      <c r="C34" s="814"/>
      <c r="D34" s="815"/>
      <c r="E34" s="24"/>
      <c r="F34" s="46"/>
      <c r="G34" s="39"/>
      <c r="H34" s="32"/>
      <c r="I34" s="63"/>
    </row>
    <row r="35" spans="1:9" ht="14.4" thickBot="1">
      <c r="A35" s="805"/>
      <c r="B35" s="62"/>
      <c r="C35" s="816"/>
      <c r="D35" s="816"/>
      <c r="E35" s="75"/>
      <c r="F35" s="75"/>
      <c r="G35" s="75"/>
      <c r="H35" s="95" t="s">
        <v>22</v>
      </c>
      <c r="I35" s="66">
        <f>ROUND(SUM(H30:H34),0)</f>
        <v>2550</v>
      </c>
    </row>
    <row r="36" spans="1:9" ht="14.4" thickBot="1">
      <c r="A36" s="805"/>
      <c r="B36" s="64" t="s">
        <v>23</v>
      </c>
      <c r="C36" s="807" t="s">
        <v>24</v>
      </c>
      <c r="D36" s="808"/>
      <c r="E36" s="15"/>
      <c r="F36" s="15"/>
      <c r="G36" s="15"/>
      <c r="H36" s="15"/>
      <c r="I36" s="63"/>
    </row>
    <row r="37" spans="1:9" ht="14.4" thickBot="1">
      <c r="A37" s="805"/>
      <c r="B37" s="65"/>
      <c r="C37" s="831" t="s">
        <v>25</v>
      </c>
      <c r="D37" s="836"/>
      <c r="E37" s="16" t="s">
        <v>47</v>
      </c>
      <c r="F37" s="16" t="s">
        <v>46</v>
      </c>
      <c r="G37" s="16" t="s">
        <v>45</v>
      </c>
      <c r="H37" s="17" t="s">
        <v>42</v>
      </c>
      <c r="I37" s="63"/>
    </row>
    <row r="38" spans="1:9">
      <c r="A38" s="805"/>
      <c r="B38" s="62"/>
      <c r="C38" s="810"/>
      <c r="D38" s="811"/>
      <c r="E38" s="47"/>
      <c r="F38" s="48"/>
      <c r="G38" s="49"/>
      <c r="H38" s="21"/>
      <c r="I38" s="63"/>
    </row>
    <row r="39" spans="1:9" ht="14.4" thickBot="1">
      <c r="A39" s="805"/>
      <c r="B39" s="62"/>
      <c r="C39" s="814"/>
      <c r="D39" s="815"/>
      <c r="E39" s="38"/>
      <c r="F39" s="24"/>
      <c r="G39" s="50"/>
      <c r="H39" s="40"/>
      <c r="I39" s="63"/>
    </row>
    <row r="40" spans="1:9" ht="14.4" thickBot="1">
      <c r="A40" s="805"/>
      <c r="B40" s="62"/>
      <c r="C40" s="99"/>
      <c r="D40" s="75"/>
      <c r="E40" s="75"/>
      <c r="F40" s="75"/>
      <c r="G40" s="75"/>
      <c r="H40" s="95" t="s">
        <v>26</v>
      </c>
      <c r="I40" s="66">
        <f>SUM(H38:H39)</f>
        <v>0</v>
      </c>
    </row>
    <row r="41" spans="1:9" ht="14.4" thickBot="1">
      <c r="A41" s="805"/>
      <c r="B41" s="62"/>
      <c r="C41" s="99"/>
      <c r="D41" s="75"/>
      <c r="E41" s="75"/>
      <c r="F41" s="75"/>
      <c r="G41" s="75"/>
      <c r="H41" s="100"/>
      <c r="I41" s="63"/>
    </row>
    <row r="42" spans="1:9" ht="14.4" thickBot="1">
      <c r="A42" s="805"/>
      <c r="B42" s="62"/>
      <c r="C42" s="99"/>
      <c r="D42" s="75"/>
      <c r="E42" s="75"/>
      <c r="F42" s="75"/>
      <c r="G42" s="75"/>
      <c r="H42" s="101" t="s">
        <v>27</v>
      </c>
      <c r="I42" s="67">
        <f>SUM(I21:I40)</f>
        <v>67024</v>
      </c>
    </row>
    <row r="43" spans="1:9" ht="14.4" thickBot="1">
      <c r="A43" s="805"/>
      <c r="B43" s="64" t="s">
        <v>28</v>
      </c>
      <c r="C43" s="837" t="s">
        <v>29</v>
      </c>
      <c r="D43" s="838"/>
      <c r="E43" s="51"/>
      <c r="F43" s="52"/>
      <c r="G43" s="52"/>
      <c r="H43" s="53"/>
      <c r="I43" s="63"/>
    </row>
    <row r="44" spans="1:9" ht="14.4" thickBot="1">
      <c r="A44" s="805"/>
      <c r="B44" s="65"/>
      <c r="C44" s="807" t="s">
        <v>10</v>
      </c>
      <c r="D44" s="808"/>
      <c r="E44" s="839" t="s">
        <v>30</v>
      </c>
      <c r="F44" s="840"/>
      <c r="G44" s="839" t="s">
        <v>43</v>
      </c>
      <c r="H44" s="840"/>
      <c r="I44" s="63"/>
    </row>
    <row r="45" spans="1:9" ht="14.4" customHeight="1">
      <c r="A45" s="805"/>
      <c r="B45" s="62"/>
      <c r="C45" s="810" t="s">
        <v>31</v>
      </c>
      <c r="D45" s="811"/>
      <c r="E45" s="832">
        <v>0</v>
      </c>
      <c r="F45" s="833"/>
      <c r="G45" s="834">
        <f>E45*I42</f>
        <v>0</v>
      </c>
      <c r="H45" s="835"/>
      <c r="I45" s="63"/>
    </row>
    <row r="46" spans="1:9">
      <c r="A46" s="805"/>
      <c r="B46" s="62"/>
      <c r="C46" s="812" t="s">
        <v>32</v>
      </c>
      <c r="D46" s="813"/>
      <c r="E46" s="841">
        <v>0</v>
      </c>
      <c r="F46" s="842"/>
      <c r="G46" s="843">
        <f>E46*I42</f>
        <v>0</v>
      </c>
      <c r="H46" s="844"/>
      <c r="I46" s="63"/>
    </row>
    <row r="47" spans="1:9" ht="15" customHeight="1" thickBot="1">
      <c r="A47" s="805"/>
      <c r="B47" s="62"/>
      <c r="C47" s="814" t="s">
        <v>33</v>
      </c>
      <c r="D47" s="815"/>
      <c r="E47" s="845">
        <v>0</v>
      </c>
      <c r="F47" s="846"/>
      <c r="G47" s="847">
        <f>E47*I42</f>
        <v>0</v>
      </c>
      <c r="H47" s="848"/>
      <c r="I47" s="63"/>
    </row>
    <row r="48" spans="1:9" ht="14.4" thickBot="1">
      <c r="A48" s="805"/>
      <c r="B48" s="62"/>
      <c r="C48" s="99"/>
      <c r="D48" s="75"/>
      <c r="E48" s="75"/>
      <c r="F48" s="75"/>
      <c r="G48" s="75"/>
      <c r="H48" s="101" t="s">
        <v>34</v>
      </c>
      <c r="I48" s="67">
        <f>SUM(G45:G47)</f>
        <v>0</v>
      </c>
    </row>
    <row r="49" spans="1:9" ht="14.4" thickBot="1">
      <c r="A49" s="806"/>
      <c r="B49" s="62"/>
      <c r="C49" s="99"/>
      <c r="D49" s="75"/>
      <c r="E49" s="75"/>
      <c r="F49" s="75"/>
      <c r="G49" s="75"/>
      <c r="H49" s="100"/>
      <c r="I49" s="63"/>
    </row>
    <row r="50" spans="1:9" ht="15" thickTop="1" thickBot="1">
      <c r="A50" s="872"/>
      <c r="B50" s="62"/>
      <c r="C50" s="99"/>
      <c r="D50" s="75"/>
      <c r="E50" s="75"/>
      <c r="F50" s="75"/>
      <c r="G50" s="75"/>
      <c r="H50" s="101" t="s">
        <v>35</v>
      </c>
      <c r="I50" s="67">
        <f>I48+I42</f>
        <v>67024</v>
      </c>
    </row>
    <row r="51" spans="1:9" ht="14.4" thickBot="1">
      <c r="A51" s="871"/>
      <c r="B51" s="62"/>
      <c r="C51" s="99"/>
      <c r="D51" s="75"/>
      <c r="E51" s="75"/>
      <c r="F51" s="75"/>
      <c r="G51" s="75"/>
      <c r="H51" s="101" t="s">
        <v>36</v>
      </c>
      <c r="I51" s="67">
        <f>ROUND(I50,0)</f>
        <v>67024</v>
      </c>
    </row>
    <row r="52" spans="1:9">
      <c r="A52" s="871"/>
      <c r="B52" s="62"/>
      <c r="C52" s="99"/>
      <c r="D52" s="75"/>
      <c r="E52" s="75"/>
      <c r="F52" s="75"/>
      <c r="G52" s="75"/>
      <c r="H52" s="101"/>
      <c r="I52" s="68"/>
    </row>
    <row r="53" spans="1:9">
      <c r="A53" s="871"/>
      <c r="B53" s="62"/>
      <c r="C53" s="76"/>
      <c r="D53" s="77"/>
      <c r="E53" s="75"/>
      <c r="F53" s="75"/>
      <c r="G53" s="75"/>
      <c r="H53" s="101"/>
      <c r="I53" s="68"/>
    </row>
    <row r="54" spans="1:9">
      <c r="A54" s="871"/>
      <c r="B54" s="73"/>
      <c r="C54" s="102" t="str">
        <f>+'4,1'!C51</f>
        <v>ARQ.  ANTONIO RUIZ TOVAR</v>
      </c>
      <c r="I54" s="74"/>
    </row>
    <row r="55" spans="1:9" ht="14.4" thickBot="1">
      <c r="A55" s="871"/>
      <c r="B55" s="58"/>
      <c r="C55" s="59" t="str">
        <f>+'4,1'!C52</f>
        <v>PROFESIONAL ESPECIALIZADO</v>
      </c>
      <c r="D55" s="60"/>
      <c r="E55" s="60"/>
      <c r="F55" s="60"/>
      <c r="G55" s="60"/>
      <c r="H55" s="60"/>
      <c r="I55" s="61"/>
    </row>
    <row r="56" spans="1:9" ht="14.4" thickTop="1"/>
  </sheetData>
  <mergeCells count="51">
    <mergeCell ref="C47:D47"/>
    <mergeCell ref="E47:F47"/>
    <mergeCell ref="G47:H47"/>
    <mergeCell ref="A50:A55"/>
    <mergeCell ref="C45:D45"/>
    <mergeCell ref="E45:F45"/>
    <mergeCell ref="G45:H45"/>
    <mergeCell ref="C46:D46"/>
    <mergeCell ref="E46:F46"/>
    <mergeCell ref="G46:H46"/>
    <mergeCell ref="A10:A49"/>
    <mergeCell ref="C10:D10"/>
    <mergeCell ref="C11:D11"/>
    <mergeCell ref="C12:D12"/>
    <mergeCell ref="C13:D13"/>
    <mergeCell ref="G44:H44"/>
    <mergeCell ref="C43:D43"/>
    <mergeCell ref="C44:D44"/>
    <mergeCell ref="C30:D30"/>
    <mergeCell ref="C31:D31"/>
    <mergeCell ref="C34:D34"/>
    <mergeCell ref="C35:D35"/>
    <mergeCell ref="C36:D36"/>
    <mergeCell ref="E44:F44"/>
    <mergeCell ref="C29:D29"/>
    <mergeCell ref="C14:D14"/>
    <mergeCell ref="C15:D15"/>
    <mergeCell ref="C16:D16"/>
    <mergeCell ref="C17:D17"/>
    <mergeCell ref="C18:D18"/>
    <mergeCell ref="C19:D19"/>
    <mergeCell ref="C20:D20"/>
    <mergeCell ref="C21:D21"/>
    <mergeCell ref="C22:D22"/>
    <mergeCell ref="C27:D27"/>
    <mergeCell ref="C28:D28"/>
    <mergeCell ref="C37:D37"/>
    <mergeCell ref="C38:D38"/>
    <mergeCell ref="C39:D39"/>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D6CCE-76EE-41AB-B8E0-BDEA948A2B9E}">
  <dimension ref="A1:I56"/>
  <sheetViews>
    <sheetView showGridLines="0" view="pageBreakPreview" topLeftCell="C4" zoomScale="90" zoomScaleNormal="100" zoomScaleSheetLayoutView="90" workbookViewId="0">
      <selection activeCell="E26" sqref="E26"/>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+'7,3 '!E5:I5</f>
        <v>ANALISIS DE PRECIOS UNITARIOS - CUBIERTA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GENERAL'!B50</f>
        <v>Bajante de aguas lluvias 4" PVC A.LL</v>
      </c>
      <c r="D7" s="873"/>
      <c r="E7" s="873"/>
      <c r="F7" s="873"/>
      <c r="G7" s="874"/>
      <c r="H7" s="857" t="s">
        <v>8</v>
      </c>
      <c r="I7" s="858" t="str">
        <f>+'PRESUPUESTO GENERAL'!C48</f>
        <v>ML</v>
      </c>
    </row>
    <row r="8" spans="1:9" ht="14.4" thickBot="1">
      <c r="A8" s="131"/>
      <c r="B8" s="122">
        <f>+'PRESUPUESTO GENERAL'!A50</f>
        <v>7.4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335</v>
      </c>
      <c r="D12" s="811"/>
      <c r="E12" s="18" t="s">
        <v>7</v>
      </c>
      <c r="F12" s="19">
        <v>1</v>
      </c>
      <c r="G12" s="20">
        <f>22000*1.1312</f>
        <v>24886.399999999998</v>
      </c>
      <c r="H12" s="21">
        <f>F12*G12</f>
        <v>24886.399999999998</v>
      </c>
      <c r="I12" s="63"/>
    </row>
    <row r="13" spans="1:9">
      <c r="A13" s="805"/>
      <c r="B13" s="62"/>
      <c r="C13" s="812" t="s">
        <v>336</v>
      </c>
      <c r="D13" s="813"/>
      <c r="E13" s="18" t="s">
        <v>2</v>
      </c>
      <c r="F13" s="23">
        <v>0.3</v>
      </c>
      <c r="G13" s="20">
        <f>15000*1.1312</f>
        <v>16968</v>
      </c>
      <c r="H13" s="21">
        <f>F13*G13</f>
        <v>5090.3999999999996</v>
      </c>
      <c r="I13" s="63"/>
    </row>
    <row r="14" spans="1:9">
      <c r="A14" s="805"/>
      <c r="B14" s="62"/>
      <c r="C14" s="812" t="s">
        <v>337</v>
      </c>
      <c r="D14" s="813"/>
      <c r="E14" s="22" t="s">
        <v>175</v>
      </c>
      <c r="F14" s="23">
        <v>0.05</v>
      </c>
      <c r="G14" s="20">
        <f>28000*1.1312</f>
        <v>31673.599999999999</v>
      </c>
      <c r="H14" s="21">
        <f>F14*G14</f>
        <v>1583.68</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2"/>
      <c r="G17" s="20"/>
      <c r="H17" s="21"/>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0.03</v>
      </c>
      <c r="G20" s="26">
        <f>SUM(H11:H19)</f>
        <v>31560.479999999996</v>
      </c>
      <c r="H20" s="26">
        <f>ROUND(G20*F20,0)</f>
        <v>947</v>
      </c>
      <c r="I20" s="63"/>
    </row>
    <row r="21" spans="1:9" ht="14.4" thickBot="1">
      <c r="A21" s="805"/>
      <c r="B21" s="62"/>
      <c r="C21" s="816"/>
      <c r="D21" s="816"/>
      <c r="E21" s="75"/>
      <c r="F21" s="75"/>
      <c r="G21" s="75"/>
      <c r="H21" s="95" t="s">
        <v>12</v>
      </c>
      <c r="I21" s="66">
        <f>ROUND(SUM(H12:H20),0)</f>
        <v>32507</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550">
        <v>38700</v>
      </c>
      <c r="E24" s="30">
        <v>0.85</v>
      </c>
      <c r="F24" s="31">
        <v>50</v>
      </c>
      <c r="G24" s="109">
        <f>ROUND(+D24*(1+E24),0)</f>
        <v>71595</v>
      </c>
      <c r="H24" s="32">
        <f>+G24/F24</f>
        <v>1431.9</v>
      </c>
      <c r="I24" s="63"/>
    </row>
    <row r="25" spans="1:9">
      <c r="A25" s="805"/>
      <c r="B25" s="62"/>
      <c r="C25" s="33" t="s">
        <v>52</v>
      </c>
      <c r="D25" s="551">
        <v>33700</v>
      </c>
      <c r="E25" s="54">
        <f>+E24</f>
        <v>0.85</v>
      </c>
      <c r="F25" s="36">
        <v>50</v>
      </c>
      <c r="G25" s="110">
        <f>+D25*(1+E25)</f>
        <v>62345</v>
      </c>
      <c r="H25" s="32">
        <f>+G25/F25</f>
        <v>1246.9000000000001</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2680</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thickBot="1">
      <c r="A30" s="805"/>
      <c r="B30" s="62"/>
      <c r="C30" s="810" t="s">
        <v>39</v>
      </c>
      <c r="D30" s="811"/>
      <c r="E30" s="18"/>
      <c r="F30" s="42"/>
      <c r="G30" s="43"/>
      <c r="H30" s="44">
        <f>I27*0.1</f>
        <v>268</v>
      </c>
      <c r="I30" s="63"/>
    </row>
    <row r="31" spans="1:9" ht="14.4" thickBot="1">
      <c r="A31" s="805"/>
      <c r="B31" s="62"/>
      <c r="C31" s="812" t="s">
        <v>173</v>
      </c>
      <c r="D31" s="813"/>
      <c r="E31" s="22" t="s">
        <v>174</v>
      </c>
      <c r="F31" s="32">
        <v>3000</v>
      </c>
      <c r="G31" s="31">
        <v>5</v>
      </c>
      <c r="H31" s="32">
        <v>600</v>
      </c>
      <c r="I31" s="63"/>
    </row>
    <row r="32" spans="1:9">
      <c r="A32" s="805"/>
      <c r="B32" s="62"/>
      <c r="C32" s="348"/>
      <c r="D32" s="349"/>
      <c r="E32" s="350"/>
      <c r="F32" s="32"/>
      <c r="G32" s="31"/>
      <c r="H32" s="32"/>
      <c r="I32" s="63"/>
    </row>
    <row r="33" spans="1:9">
      <c r="A33" s="805"/>
      <c r="B33" s="62"/>
      <c r="C33" s="348"/>
      <c r="D33" s="349"/>
      <c r="E33" s="350"/>
      <c r="F33" s="32"/>
      <c r="G33" s="351"/>
      <c r="H33" s="32"/>
      <c r="I33" s="63"/>
    </row>
    <row r="34" spans="1:9" ht="15" customHeight="1" thickBot="1">
      <c r="A34" s="805"/>
      <c r="B34" s="62"/>
      <c r="C34" s="814"/>
      <c r="D34" s="815"/>
      <c r="E34" s="24"/>
      <c r="F34" s="46"/>
      <c r="G34" s="39"/>
      <c r="H34" s="32"/>
      <c r="I34" s="63"/>
    </row>
    <row r="35" spans="1:9" ht="14.4" thickBot="1">
      <c r="A35" s="805"/>
      <c r="B35" s="62"/>
      <c r="C35" s="816"/>
      <c r="D35" s="816"/>
      <c r="E35" s="75"/>
      <c r="F35" s="75"/>
      <c r="G35" s="75"/>
      <c r="H35" s="95" t="s">
        <v>22</v>
      </c>
      <c r="I35" s="66">
        <f>ROUND(SUM(H30:H34),0)</f>
        <v>868</v>
      </c>
    </row>
    <row r="36" spans="1:9" ht="14.4" thickBot="1">
      <c r="A36" s="805"/>
      <c r="B36" s="64" t="s">
        <v>23</v>
      </c>
      <c r="C36" s="807" t="s">
        <v>24</v>
      </c>
      <c r="D36" s="808"/>
      <c r="E36" s="15"/>
      <c r="F36" s="15"/>
      <c r="G36" s="15"/>
      <c r="H36" s="15"/>
      <c r="I36" s="63"/>
    </row>
    <row r="37" spans="1:9" ht="14.4" thickBot="1">
      <c r="A37" s="805"/>
      <c r="B37" s="65"/>
      <c r="C37" s="831" t="s">
        <v>25</v>
      </c>
      <c r="D37" s="836"/>
      <c r="E37" s="16" t="s">
        <v>47</v>
      </c>
      <c r="F37" s="16" t="s">
        <v>46</v>
      </c>
      <c r="G37" s="16" t="s">
        <v>45</v>
      </c>
      <c r="H37" s="17" t="s">
        <v>42</v>
      </c>
      <c r="I37" s="63"/>
    </row>
    <row r="38" spans="1:9">
      <c r="A38" s="805"/>
      <c r="B38" s="62"/>
      <c r="C38" s="810"/>
      <c r="D38" s="811"/>
      <c r="E38" s="47"/>
      <c r="F38" s="48"/>
      <c r="G38" s="49"/>
      <c r="H38" s="21"/>
      <c r="I38" s="63"/>
    </row>
    <row r="39" spans="1:9" ht="14.4" thickBot="1">
      <c r="A39" s="805"/>
      <c r="B39" s="62"/>
      <c r="C39" s="814"/>
      <c r="D39" s="815"/>
      <c r="E39" s="38"/>
      <c r="F39" s="24"/>
      <c r="G39" s="50"/>
      <c r="H39" s="40"/>
      <c r="I39" s="63"/>
    </row>
    <row r="40" spans="1:9" ht="14.4" thickBot="1">
      <c r="A40" s="805"/>
      <c r="B40" s="62"/>
      <c r="C40" s="99"/>
      <c r="D40" s="75"/>
      <c r="E40" s="75"/>
      <c r="F40" s="75"/>
      <c r="G40" s="75"/>
      <c r="H40" s="95" t="s">
        <v>26</v>
      </c>
      <c r="I40" s="66">
        <f>SUM(H38:H39)</f>
        <v>0</v>
      </c>
    </row>
    <row r="41" spans="1:9" ht="14.4" thickBot="1">
      <c r="A41" s="805"/>
      <c r="B41" s="62"/>
      <c r="C41" s="99"/>
      <c r="D41" s="75"/>
      <c r="E41" s="75"/>
      <c r="F41" s="75"/>
      <c r="G41" s="75"/>
      <c r="H41" s="100"/>
      <c r="I41" s="63"/>
    </row>
    <row r="42" spans="1:9" ht="14.4" thickBot="1">
      <c r="A42" s="805"/>
      <c r="B42" s="62"/>
      <c r="C42" s="99"/>
      <c r="D42" s="75"/>
      <c r="E42" s="75"/>
      <c r="F42" s="75"/>
      <c r="G42" s="75"/>
      <c r="H42" s="101" t="s">
        <v>27</v>
      </c>
      <c r="I42" s="67">
        <f>SUM(I21:I40)</f>
        <v>36055</v>
      </c>
    </row>
    <row r="43" spans="1:9" ht="14.4" thickBot="1">
      <c r="A43" s="805"/>
      <c r="B43" s="64" t="s">
        <v>28</v>
      </c>
      <c r="C43" s="837" t="s">
        <v>29</v>
      </c>
      <c r="D43" s="838"/>
      <c r="E43" s="51"/>
      <c r="F43" s="52"/>
      <c r="G43" s="52"/>
      <c r="H43" s="53"/>
      <c r="I43" s="63"/>
    </row>
    <row r="44" spans="1:9" ht="14.4" thickBot="1">
      <c r="A44" s="805"/>
      <c r="B44" s="65"/>
      <c r="C44" s="807" t="s">
        <v>10</v>
      </c>
      <c r="D44" s="808"/>
      <c r="E44" s="839" t="s">
        <v>30</v>
      </c>
      <c r="F44" s="840"/>
      <c r="G44" s="839" t="s">
        <v>43</v>
      </c>
      <c r="H44" s="840"/>
      <c r="I44" s="63"/>
    </row>
    <row r="45" spans="1:9" ht="14.4" customHeight="1">
      <c r="A45" s="805"/>
      <c r="B45" s="62"/>
      <c r="C45" s="810" t="s">
        <v>31</v>
      </c>
      <c r="D45" s="811"/>
      <c r="E45" s="832">
        <v>0</v>
      </c>
      <c r="F45" s="833"/>
      <c r="G45" s="834">
        <f>E45*I42</f>
        <v>0</v>
      </c>
      <c r="H45" s="835"/>
      <c r="I45" s="63"/>
    </row>
    <row r="46" spans="1:9">
      <c r="A46" s="805"/>
      <c r="B46" s="62"/>
      <c r="C46" s="812" t="s">
        <v>32</v>
      </c>
      <c r="D46" s="813"/>
      <c r="E46" s="841">
        <v>0</v>
      </c>
      <c r="F46" s="842"/>
      <c r="G46" s="843">
        <f>E46*I42</f>
        <v>0</v>
      </c>
      <c r="H46" s="844"/>
      <c r="I46" s="63"/>
    </row>
    <row r="47" spans="1:9" ht="15" customHeight="1" thickBot="1">
      <c r="A47" s="805"/>
      <c r="B47" s="62"/>
      <c r="C47" s="814" t="s">
        <v>33</v>
      </c>
      <c r="D47" s="815"/>
      <c r="E47" s="845">
        <v>0</v>
      </c>
      <c r="F47" s="846"/>
      <c r="G47" s="847">
        <f>E47*I42</f>
        <v>0</v>
      </c>
      <c r="H47" s="848"/>
      <c r="I47" s="63"/>
    </row>
    <row r="48" spans="1:9" ht="14.4" thickBot="1">
      <c r="A48" s="805"/>
      <c r="B48" s="62"/>
      <c r="C48" s="99"/>
      <c r="D48" s="75"/>
      <c r="E48" s="75"/>
      <c r="F48" s="75"/>
      <c r="G48" s="75"/>
      <c r="H48" s="101" t="s">
        <v>34</v>
      </c>
      <c r="I48" s="67">
        <f>SUM(G45:G47)</f>
        <v>0</v>
      </c>
    </row>
    <row r="49" spans="1:9" ht="14.4" thickBot="1">
      <c r="A49" s="806"/>
      <c r="B49" s="62"/>
      <c r="C49" s="99"/>
      <c r="D49" s="75"/>
      <c r="E49" s="75"/>
      <c r="F49" s="75"/>
      <c r="G49" s="75"/>
      <c r="H49" s="100"/>
      <c r="I49" s="63"/>
    </row>
    <row r="50" spans="1:9" ht="15" thickTop="1" thickBot="1">
      <c r="A50" s="872"/>
      <c r="B50" s="62"/>
      <c r="C50" s="99"/>
      <c r="D50" s="75"/>
      <c r="E50" s="75"/>
      <c r="F50" s="75"/>
      <c r="G50" s="75"/>
      <c r="H50" s="101" t="s">
        <v>35</v>
      </c>
      <c r="I50" s="67">
        <f>I48+I42</f>
        <v>36055</v>
      </c>
    </row>
    <row r="51" spans="1:9" ht="14.4" thickBot="1">
      <c r="A51" s="871"/>
      <c r="B51" s="62"/>
      <c r="C51" s="99"/>
      <c r="D51" s="75"/>
      <c r="E51" s="75"/>
      <c r="F51" s="75"/>
      <c r="G51" s="75"/>
      <c r="H51" s="101" t="s">
        <v>36</v>
      </c>
      <c r="I51" s="67">
        <f>ROUND(I50,0)</f>
        <v>36055</v>
      </c>
    </row>
    <row r="52" spans="1:9">
      <c r="A52" s="871"/>
      <c r="B52" s="62"/>
      <c r="C52" s="99"/>
      <c r="D52" s="75"/>
      <c r="E52" s="75"/>
      <c r="F52" s="75"/>
      <c r="G52" s="75"/>
      <c r="H52" s="101"/>
      <c r="I52" s="68"/>
    </row>
    <row r="53" spans="1:9">
      <c r="A53" s="871"/>
      <c r="B53" s="62"/>
      <c r="C53" s="76"/>
      <c r="D53" s="77"/>
      <c r="E53" s="75"/>
      <c r="F53" s="75"/>
      <c r="G53" s="75"/>
      <c r="H53" s="101"/>
      <c r="I53" s="68"/>
    </row>
    <row r="54" spans="1:9">
      <c r="A54" s="871"/>
      <c r="B54" s="73"/>
      <c r="C54" s="102" t="str">
        <f>+'4,1'!C51</f>
        <v>ARQ.  ANTONIO RUIZ TOVAR</v>
      </c>
      <c r="I54" s="74"/>
    </row>
    <row r="55" spans="1:9" ht="14.4" thickBot="1">
      <c r="A55" s="871"/>
      <c r="B55" s="58"/>
      <c r="C55" s="59" t="str">
        <f>+'4,1'!C52</f>
        <v>PROFESIONAL ESPECIALIZADO</v>
      </c>
      <c r="D55" s="60"/>
      <c r="E55" s="60"/>
      <c r="F55" s="60"/>
      <c r="G55" s="60"/>
      <c r="H55" s="60"/>
      <c r="I55" s="61"/>
    </row>
    <row r="56" spans="1:9" ht="14.4" thickTop="1"/>
  </sheetData>
  <mergeCells count="51">
    <mergeCell ref="B5:D5"/>
    <mergeCell ref="E5:I5"/>
    <mergeCell ref="A1:A4"/>
    <mergeCell ref="B1:I1"/>
    <mergeCell ref="B2:I2"/>
    <mergeCell ref="B3:I3"/>
    <mergeCell ref="B4:I4"/>
    <mergeCell ref="B6:I6"/>
    <mergeCell ref="C7:G8"/>
    <mergeCell ref="H7:H8"/>
    <mergeCell ref="I7:I8"/>
    <mergeCell ref="C9:D9"/>
    <mergeCell ref="E44:F44"/>
    <mergeCell ref="C29:D29"/>
    <mergeCell ref="C14:D14"/>
    <mergeCell ref="C15:D15"/>
    <mergeCell ref="C16:D16"/>
    <mergeCell ref="C17:D17"/>
    <mergeCell ref="C18:D18"/>
    <mergeCell ref="C19:D19"/>
    <mergeCell ref="C20:D20"/>
    <mergeCell ref="C21:D21"/>
    <mergeCell ref="C22:D22"/>
    <mergeCell ref="C27:D27"/>
    <mergeCell ref="C28:D28"/>
    <mergeCell ref="C37:D37"/>
    <mergeCell ref="C38:D38"/>
    <mergeCell ref="C39:D39"/>
    <mergeCell ref="C43:D43"/>
    <mergeCell ref="C44:D44"/>
    <mergeCell ref="C30:D30"/>
    <mergeCell ref="C31:D31"/>
    <mergeCell ref="C34:D34"/>
    <mergeCell ref="C35:D35"/>
    <mergeCell ref="C36:D36"/>
    <mergeCell ref="C47:D47"/>
    <mergeCell ref="E47:F47"/>
    <mergeCell ref="G47:H47"/>
    <mergeCell ref="A50:A55"/>
    <mergeCell ref="C45:D45"/>
    <mergeCell ref="E45:F45"/>
    <mergeCell ref="G45:H45"/>
    <mergeCell ref="C46:D46"/>
    <mergeCell ref="E46:F46"/>
    <mergeCell ref="G46:H46"/>
    <mergeCell ref="A10:A49"/>
    <mergeCell ref="C10:D10"/>
    <mergeCell ref="C11:D11"/>
    <mergeCell ref="C12:D12"/>
    <mergeCell ref="C13:D13"/>
    <mergeCell ref="G44:H4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10E27-1B60-4101-B682-87BA6BE250FD}">
  <dimension ref="A1:I56"/>
  <sheetViews>
    <sheetView showGridLines="0" view="pageBreakPreview" topLeftCell="B8" zoomScale="80" zoomScaleNormal="100" zoomScaleSheetLayoutView="80" workbookViewId="0">
      <selection activeCell="F24" sqref="F2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6.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371</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GENERAL'!B53</f>
        <v xml:space="preserve">Puerta en lámina galvanizada calibre 20, con marco metálico chapa, anticorrosivo,  pintura </v>
      </c>
      <c r="D7" s="873"/>
      <c r="E7" s="873"/>
      <c r="F7" s="873"/>
      <c r="G7" s="874"/>
      <c r="H7" s="857" t="s">
        <v>8</v>
      </c>
      <c r="I7" s="879" t="s">
        <v>5</v>
      </c>
    </row>
    <row r="8" spans="1:9" ht="14.4" thickBot="1">
      <c r="A8" s="131"/>
      <c r="B8" s="122">
        <f>+'PRESUPUESTO GENERAL'!A53</f>
        <v>8.1</v>
      </c>
      <c r="C8" s="823"/>
      <c r="D8" s="824"/>
      <c r="E8" s="824"/>
      <c r="F8" s="824"/>
      <c r="G8" s="825"/>
      <c r="H8" s="827"/>
      <c r="I8" s="880"/>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176</v>
      </c>
      <c r="D12" s="811"/>
      <c r="E12" s="18" t="s">
        <v>5</v>
      </c>
      <c r="F12" s="19">
        <v>1</v>
      </c>
      <c r="G12" s="20">
        <f>230000*1.1312</f>
        <v>260176</v>
      </c>
      <c r="H12" s="21">
        <f>F12*G12</f>
        <v>260176</v>
      </c>
      <c r="I12" s="63"/>
    </row>
    <row r="13" spans="1:9">
      <c r="A13" s="805"/>
      <c r="B13" s="62"/>
      <c r="C13" s="812" t="s">
        <v>177</v>
      </c>
      <c r="D13" s="813"/>
      <c r="E13" s="18" t="s">
        <v>7</v>
      </c>
      <c r="F13" s="23">
        <v>2</v>
      </c>
      <c r="G13" s="20">
        <f>18000*1.1312</f>
        <v>20361.599999999999</v>
      </c>
      <c r="H13" s="21">
        <f t="shared" ref="H13:H17" si="0">F13*G13</f>
        <v>40723.199999999997</v>
      </c>
      <c r="I13" s="63"/>
    </row>
    <row r="14" spans="1:9">
      <c r="A14" s="805"/>
      <c r="B14" s="62"/>
      <c r="C14" s="812" t="s">
        <v>178</v>
      </c>
      <c r="D14" s="813"/>
      <c r="E14" s="22" t="s">
        <v>5</v>
      </c>
      <c r="F14" s="23">
        <v>1</v>
      </c>
      <c r="G14" s="20">
        <f>50000*1.1312</f>
        <v>56560</v>
      </c>
      <c r="H14" s="21">
        <f t="shared" si="0"/>
        <v>56560</v>
      </c>
      <c r="I14" s="63"/>
    </row>
    <row r="15" spans="1:9">
      <c r="A15" s="805"/>
      <c r="B15" s="62"/>
      <c r="C15" s="812" t="s">
        <v>171</v>
      </c>
      <c r="D15" s="813"/>
      <c r="E15" s="22" t="s">
        <v>180</v>
      </c>
      <c r="F15" s="23">
        <v>0.05</v>
      </c>
      <c r="G15" s="20">
        <f>70000*1.1312</f>
        <v>79184</v>
      </c>
      <c r="H15" s="21">
        <f t="shared" si="0"/>
        <v>3959.2000000000003</v>
      </c>
      <c r="I15" s="63"/>
    </row>
    <row r="16" spans="1:9">
      <c r="A16" s="805"/>
      <c r="B16" s="62"/>
      <c r="C16" s="812" t="s">
        <v>179</v>
      </c>
      <c r="D16" s="813"/>
      <c r="E16" s="22" t="s">
        <v>180</v>
      </c>
      <c r="F16" s="23">
        <v>0.05</v>
      </c>
      <c r="G16" s="20">
        <f>70000*1.1312</f>
        <v>79184</v>
      </c>
      <c r="H16" s="21">
        <f t="shared" si="0"/>
        <v>3959.2000000000003</v>
      </c>
      <c r="I16" s="63"/>
    </row>
    <row r="17" spans="1:9">
      <c r="A17" s="805"/>
      <c r="B17" s="62"/>
      <c r="C17" s="812" t="s">
        <v>172</v>
      </c>
      <c r="D17" s="813"/>
      <c r="E17" s="22" t="s">
        <v>180</v>
      </c>
      <c r="F17" s="22">
        <v>0.05</v>
      </c>
      <c r="G17" s="20">
        <f>30000*1.1312</f>
        <v>33936</v>
      </c>
      <c r="H17" s="21">
        <f t="shared" si="0"/>
        <v>1696.8000000000002</v>
      </c>
      <c r="I17" s="63"/>
    </row>
    <row r="18" spans="1:9">
      <c r="A18" s="805"/>
      <c r="B18" s="62"/>
      <c r="C18" s="812"/>
      <c r="D18" s="813"/>
      <c r="E18" s="22"/>
      <c r="F18" s="22"/>
      <c r="G18" s="20"/>
      <c r="H18" s="21"/>
      <c r="I18" s="63"/>
    </row>
    <row r="19" spans="1:9">
      <c r="A19" s="805"/>
      <c r="B19" s="62"/>
      <c r="C19" s="812"/>
      <c r="D19" s="813"/>
      <c r="E19" s="22"/>
      <c r="F19" s="22"/>
      <c r="G19" s="20"/>
      <c r="H19" s="21"/>
      <c r="I19" s="63"/>
    </row>
    <row r="20" spans="1:9" ht="15" customHeight="1" thickBot="1">
      <c r="A20" s="805"/>
      <c r="B20" s="62"/>
      <c r="C20" s="814" t="s">
        <v>40</v>
      </c>
      <c r="D20" s="815"/>
      <c r="E20" s="24" t="s">
        <v>41</v>
      </c>
      <c r="F20" s="25">
        <v>0.03</v>
      </c>
      <c r="G20" s="26">
        <f>SUM(H11:H19)</f>
        <v>367074.4</v>
      </c>
      <c r="H20" s="26">
        <f>ROUND(G20*F20,0)</f>
        <v>11012</v>
      </c>
      <c r="I20" s="63"/>
    </row>
    <row r="21" spans="1:9" ht="14.4" thickBot="1">
      <c r="A21" s="805"/>
      <c r="B21" s="62"/>
      <c r="C21" s="816"/>
      <c r="D21" s="816"/>
      <c r="E21" s="75"/>
      <c r="F21" s="75"/>
      <c r="G21" s="75"/>
      <c r="H21" s="95" t="s">
        <v>12</v>
      </c>
      <c r="I21" s="66">
        <f>ROUND(SUM(H12:H20),0)</f>
        <v>378086</v>
      </c>
    </row>
    <row r="22" spans="1:9" ht="14.4" thickBot="1">
      <c r="A22" s="805"/>
      <c r="B22" s="64" t="s">
        <v>13</v>
      </c>
      <c r="C22" s="807" t="s">
        <v>14</v>
      </c>
      <c r="D22" s="808"/>
      <c r="E22" s="15"/>
      <c r="F22" s="15"/>
      <c r="G22" s="15"/>
      <c r="H22" s="15"/>
      <c r="I22" s="63"/>
    </row>
    <row r="23" spans="1:9" ht="14.4" thickBot="1">
      <c r="A23" s="805"/>
      <c r="B23" s="65"/>
      <c r="C23" s="119" t="s">
        <v>10</v>
      </c>
      <c r="D23" s="27" t="s">
        <v>15</v>
      </c>
      <c r="E23" s="16" t="s">
        <v>16</v>
      </c>
      <c r="F23" s="16" t="s">
        <v>17</v>
      </c>
      <c r="G23" s="16" t="s">
        <v>44</v>
      </c>
      <c r="H23" s="17" t="s">
        <v>43</v>
      </c>
      <c r="I23" s="63"/>
    </row>
    <row r="24" spans="1:9">
      <c r="A24" s="805"/>
      <c r="B24" s="62"/>
      <c r="C24" s="28" t="s">
        <v>55</v>
      </c>
      <c r="D24" s="29">
        <v>38700</v>
      </c>
      <c r="E24" s="30">
        <v>0.85</v>
      </c>
      <c r="F24" s="546">
        <v>25</v>
      </c>
      <c r="G24" s="109">
        <f>ROUND(+D24*(1+E24),0)</f>
        <v>71595</v>
      </c>
      <c r="H24" s="32">
        <f>+G24/F24</f>
        <v>2863.8</v>
      </c>
      <c r="I24" s="63"/>
    </row>
    <row r="25" spans="1:9">
      <c r="A25" s="805"/>
      <c r="B25" s="62"/>
      <c r="C25" s="33" t="s">
        <v>52</v>
      </c>
      <c r="D25" s="34">
        <v>66700</v>
      </c>
      <c r="E25" s="54">
        <f>+E24</f>
        <v>0.85</v>
      </c>
      <c r="F25" s="555">
        <v>25</v>
      </c>
      <c r="G25" s="110">
        <f>+D25*(1+E25)</f>
        <v>123395</v>
      </c>
      <c r="H25" s="32">
        <f>+G25/F25</f>
        <v>4935.8</v>
      </c>
      <c r="I25" s="63"/>
    </row>
    <row r="26" spans="1:9" ht="14.4" thickBot="1">
      <c r="A26" s="805"/>
      <c r="B26" s="62"/>
      <c r="C26" s="37"/>
      <c r="D26" s="26"/>
      <c r="E26" s="38"/>
      <c r="F26" s="24"/>
      <c r="G26" s="39"/>
      <c r="H26" s="40">
        <f>G26*F26*E26*D26</f>
        <v>0</v>
      </c>
      <c r="I26" s="63"/>
    </row>
    <row r="27" spans="1:9" ht="14.4" thickBot="1">
      <c r="A27" s="805"/>
      <c r="B27" s="62"/>
      <c r="C27" s="816"/>
      <c r="D27" s="816"/>
      <c r="E27" s="75"/>
      <c r="F27" s="75"/>
      <c r="G27" s="75"/>
      <c r="H27" s="95" t="s">
        <v>18</v>
      </c>
      <c r="I27" s="66">
        <f>ROUND(SUM(H24:H26),0)+1</f>
        <v>7801</v>
      </c>
    </row>
    <row r="28" spans="1:9" ht="14.4" thickBot="1">
      <c r="A28" s="805"/>
      <c r="B28" s="64" t="s">
        <v>19</v>
      </c>
      <c r="C28" s="807" t="s">
        <v>20</v>
      </c>
      <c r="D28" s="808"/>
      <c r="E28" s="15"/>
      <c r="F28" s="15"/>
      <c r="G28" s="15"/>
      <c r="H28" s="15"/>
      <c r="I28" s="63"/>
    </row>
    <row r="29" spans="1:9" ht="14.4" thickBot="1">
      <c r="A29" s="805"/>
      <c r="B29" s="65"/>
      <c r="C29" s="831" t="s">
        <v>10</v>
      </c>
      <c r="D29" s="831"/>
      <c r="E29" s="16" t="s">
        <v>2</v>
      </c>
      <c r="F29" s="16" t="s">
        <v>21</v>
      </c>
      <c r="G29" s="16" t="s">
        <v>37</v>
      </c>
      <c r="H29" s="41" t="s">
        <v>43</v>
      </c>
      <c r="I29" s="63"/>
    </row>
    <row r="30" spans="1:9" ht="14.4" customHeight="1" thickBot="1">
      <c r="A30" s="805"/>
      <c r="B30" s="62"/>
      <c r="C30" s="810" t="s">
        <v>39</v>
      </c>
      <c r="D30" s="811"/>
      <c r="E30" s="18"/>
      <c r="F30" s="42"/>
      <c r="G30" s="43"/>
      <c r="H30" s="44">
        <f>I27*0.1</f>
        <v>780.1</v>
      </c>
      <c r="I30" s="63"/>
    </row>
    <row r="31" spans="1:9" ht="14.4" thickBot="1">
      <c r="A31" s="805"/>
      <c r="B31" s="62"/>
      <c r="C31" s="812"/>
      <c r="D31" s="813"/>
      <c r="E31" s="22"/>
      <c r="F31" s="32"/>
      <c r="G31" s="31"/>
      <c r="H31" s="32"/>
      <c r="I31" s="63"/>
    </row>
    <row r="32" spans="1:9">
      <c r="A32" s="805"/>
      <c r="B32" s="62"/>
      <c r="C32" s="348"/>
      <c r="D32" s="349"/>
      <c r="E32" s="350"/>
      <c r="F32" s="32"/>
      <c r="G32" s="31"/>
      <c r="H32" s="32"/>
      <c r="I32" s="63"/>
    </row>
    <row r="33" spans="1:9">
      <c r="A33" s="805"/>
      <c r="B33" s="62"/>
      <c r="C33" s="348"/>
      <c r="D33" s="349"/>
      <c r="E33" s="350"/>
      <c r="F33" s="32"/>
      <c r="G33" s="351"/>
      <c r="H33" s="32"/>
      <c r="I33" s="63"/>
    </row>
    <row r="34" spans="1:9" ht="15" customHeight="1" thickBot="1">
      <c r="A34" s="805"/>
      <c r="B34" s="62"/>
      <c r="C34" s="814"/>
      <c r="D34" s="815"/>
      <c r="E34" s="24"/>
      <c r="F34" s="46"/>
      <c r="G34" s="39"/>
      <c r="H34" s="32"/>
      <c r="I34" s="63"/>
    </row>
    <row r="35" spans="1:9" ht="14.4" thickBot="1">
      <c r="A35" s="805"/>
      <c r="B35" s="62"/>
      <c r="C35" s="816"/>
      <c r="D35" s="816"/>
      <c r="E35" s="75"/>
      <c r="F35" s="75"/>
      <c r="G35" s="75"/>
      <c r="H35" s="95" t="s">
        <v>22</v>
      </c>
      <c r="I35" s="66">
        <f>ROUND(SUM(H30:H34),0)</f>
        <v>780</v>
      </c>
    </row>
    <row r="36" spans="1:9" ht="14.4" thickBot="1">
      <c r="A36" s="805"/>
      <c r="B36" s="64" t="s">
        <v>23</v>
      </c>
      <c r="C36" s="807" t="s">
        <v>24</v>
      </c>
      <c r="D36" s="808"/>
      <c r="E36" s="15"/>
      <c r="F36" s="15"/>
      <c r="G36" s="15"/>
      <c r="H36" s="15"/>
      <c r="I36" s="63"/>
    </row>
    <row r="37" spans="1:9" ht="14.4" thickBot="1">
      <c r="A37" s="805"/>
      <c r="B37" s="65"/>
      <c r="C37" s="831" t="s">
        <v>25</v>
      </c>
      <c r="D37" s="836"/>
      <c r="E37" s="16" t="s">
        <v>47</v>
      </c>
      <c r="F37" s="16" t="s">
        <v>46</v>
      </c>
      <c r="G37" s="16" t="s">
        <v>45</v>
      </c>
      <c r="H37" s="17" t="s">
        <v>42</v>
      </c>
      <c r="I37" s="63"/>
    </row>
    <row r="38" spans="1:9">
      <c r="A38" s="805"/>
      <c r="B38" s="62"/>
      <c r="C38" s="810"/>
      <c r="D38" s="811"/>
      <c r="E38" s="47"/>
      <c r="F38" s="48"/>
      <c r="G38" s="49"/>
      <c r="H38" s="21"/>
      <c r="I38" s="63"/>
    </row>
    <row r="39" spans="1:9" ht="14.4" thickBot="1">
      <c r="A39" s="805"/>
      <c r="B39" s="62"/>
      <c r="C39" s="814"/>
      <c r="D39" s="815"/>
      <c r="E39" s="38"/>
      <c r="F39" s="24"/>
      <c r="G39" s="50"/>
      <c r="H39" s="40"/>
      <c r="I39" s="63"/>
    </row>
    <row r="40" spans="1:9" ht="14.4" thickBot="1">
      <c r="A40" s="805"/>
      <c r="B40" s="62"/>
      <c r="C40" s="99"/>
      <c r="D40" s="75"/>
      <c r="E40" s="75"/>
      <c r="F40" s="75"/>
      <c r="G40" s="75"/>
      <c r="H40" s="95" t="s">
        <v>26</v>
      </c>
      <c r="I40" s="66">
        <f>SUM(H38:H39)</f>
        <v>0</v>
      </c>
    </row>
    <row r="41" spans="1:9" ht="14.4" thickBot="1">
      <c r="A41" s="805"/>
      <c r="B41" s="62"/>
      <c r="C41" s="99"/>
      <c r="D41" s="75"/>
      <c r="E41" s="75"/>
      <c r="F41" s="75"/>
      <c r="G41" s="75"/>
      <c r="H41" s="100"/>
      <c r="I41" s="63"/>
    </row>
    <row r="42" spans="1:9" ht="14.4" thickBot="1">
      <c r="A42" s="805"/>
      <c r="B42" s="62"/>
      <c r="C42" s="99"/>
      <c r="D42" s="75"/>
      <c r="E42" s="75"/>
      <c r="F42" s="75"/>
      <c r="G42" s="75"/>
      <c r="H42" s="101" t="s">
        <v>27</v>
      </c>
      <c r="I42" s="67">
        <f>SUM(I21:I40)</f>
        <v>386667</v>
      </c>
    </row>
    <row r="43" spans="1:9" ht="14.4" thickBot="1">
      <c r="A43" s="805"/>
      <c r="B43" s="64" t="s">
        <v>28</v>
      </c>
      <c r="C43" s="837" t="s">
        <v>29</v>
      </c>
      <c r="D43" s="838"/>
      <c r="E43" s="51"/>
      <c r="F43" s="52"/>
      <c r="G43" s="52"/>
      <c r="H43" s="53"/>
      <c r="I43" s="63"/>
    </row>
    <row r="44" spans="1:9" ht="14.4" thickBot="1">
      <c r="A44" s="805"/>
      <c r="B44" s="65"/>
      <c r="C44" s="807" t="s">
        <v>10</v>
      </c>
      <c r="D44" s="808"/>
      <c r="E44" s="839" t="s">
        <v>30</v>
      </c>
      <c r="F44" s="840"/>
      <c r="G44" s="839" t="s">
        <v>43</v>
      </c>
      <c r="H44" s="840"/>
      <c r="I44" s="63"/>
    </row>
    <row r="45" spans="1:9" ht="14.4" customHeight="1">
      <c r="A45" s="805"/>
      <c r="B45" s="62"/>
      <c r="C45" s="810" t="s">
        <v>31</v>
      </c>
      <c r="D45" s="811"/>
      <c r="E45" s="832">
        <v>0</v>
      </c>
      <c r="F45" s="833"/>
      <c r="G45" s="834">
        <f>E45*I42</f>
        <v>0</v>
      </c>
      <c r="H45" s="835"/>
      <c r="I45" s="63"/>
    </row>
    <row r="46" spans="1:9">
      <c r="A46" s="805"/>
      <c r="B46" s="62"/>
      <c r="C46" s="812" t="s">
        <v>32</v>
      </c>
      <c r="D46" s="813"/>
      <c r="E46" s="841">
        <v>0</v>
      </c>
      <c r="F46" s="842"/>
      <c r="G46" s="843">
        <f>E46*I42</f>
        <v>0</v>
      </c>
      <c r="H46" s="844"/>
      <c r="I46" s="63"/>
    </row>
    <row r="47" spans="1:9" ht="15" customHeight="1" thickBot="1">
      <c r="A47" s="805"/>
      <c r="B47" s="62"/>
      <c r="C47" s="814" t="s">
        <v>33</v>
      </c>
      <c r="D47" s="815"/>
      <c r="E47" s="845">
        <v>0</v>
      </c>
      <c r="F47" s="846"/>
      <c r="G47" s="847">
        <f>E47*I42</f>
        <v>0</v>
      </c>
      <c r="H47" s="848"/>
      <c r="I47" s="63"/>
    </row>
    <row r="48" spans="1:9" ht="14.4" thickBot="1">
      <c r="A48" s="805"/>
      <c r="B48" s="62"/>
      <c r="C48" s="99"/>
      <c r="D48" s="75"/>
      <c r="E48" s="75"/>
      <c r="F48" s="75"/>
      <c r="G48" s="75"/>
      <c r="H48" s="101" t="s">
        <v>34</v>
      </c>
      <c r="I48" s="67">
        <f>SUM(G45:G47)</f>
        <v>0</v>
      </c>
    </row>
    <row r="49" spans="1:9" ht="14.4" thickBot="1">
      <c r="A49" s="806"/>
      <c r="B49" s="62"/>
      <c r="C49" s="99"/>
      <c r="D49" s="75"/>
      <c r="E49" s="75"/>
      <c r="F49" s="75"/>
      <c r="G49" s="75"/>
      <c r="H49" s="100"/>
      <c r="I49" s="63"/>
    </row>
    <row r="50" spans="1:9" ht="15" thickTop="1" thickBot="1">
      <c r="A50" s="872"/>
      <c r="B50" s="62"/>
      <c r="C50" s="99"/>
      <c r="D50" s="75"/>
      <c r="E50" s="75"/>
      <c r="F50" s="75"/>
      <c r="G50" s="75"/>
      <c r="H50" s="101" t="s">
        <v>35</v>
      </c>
      <c r="I50" s="67">
        <f>I48+I42</f>
        <v>386667</v>
      </c>
    </row>
    <row r="51" spans="1:9" ht="14.4" thickBot="1">
      <c r="A51" s="871"/>
      <c r="B51" s="62"/>
      <c r="C51" s="99"/>
      <c r="D51" s="75"/>
      <c r="E51" s="75"/>
      <c r="F51" s="75"/>
      <c r="G51" s="75"/>
      <c r="H51" s="101" t="s">
        <v>36</v>
      </c>
      <c r="I51" s="67">
        <f>ROUND(I50,0)</f>
        <v>386667</v>
      </c>
    </row>
    <row r="52" spans="1:9">
      <c r="A52" s="871"/>
      <c r="B52" s="62"/>
      <c r="C52" s="99"/>
      <c r="D52" s="75"/>
      <c r="E52" s="75"/>
      <c r="F52" s="75"/>
      <c r="G52" s="75"/>
      <c r="H52" s="101"/>
      <c r="I52" s="68"/>
    </row>
    <row r="53" spans="1:9">
      <c r="A53" s="871"/>
      <c r="B53" s="62"/>
      <c r="C53" s="76"/>
      <c r="D53" s="77"/>
      <c r="E53" s="75"/>
      <c r="F53" s="75"/>
      <c r="G53" s="75"/>
      <c r="H53" s="101"/>
      <c r="I53" s="68"/>
    </row>
    <row r="54" spans="1:9">
      <c r="A54" s="871"/>
      <c r="B54" s="73"/>
      <c r="C54" s="102" t="str">
        <f>+'4,1'!C51</f>
        <v>ARQ.  ANTONIO RUIZ TOVAR</v>
      </c>
      <c r="I54" s="74"/>
    </row>
    <row r="55" spans="1:9" ht="14.4" thickBot="1">
      <c r="A55" s="871"/>
      <c r="B55" s="58"/>
      <c r="C55" s="59" t="str">
        <f>+'4,1'!C52</f>
        <v>PROFESIONAL ESPECIALIZADO</v>
      </c>
      <c r="D55" s="60"/>
      <c r="E55" s="60"/>
      <c r="F55" s="60"/>
      <c r="G55" s="60"/>
      <c r="H55" s="60"/>
      <c r="I55" s="61"/>
    </row>
    <row r="56" spans="1:9" ht="14.4" thickTop="1"/>
  </sheetData>
  <mergeCells count="51">
    <mergeCell ref="C47:D47"/>
    <mergeCell ref="E47:F47"/>
    <mergeCell ref="G47:H47"/>
    <mergeCell ref="A50:A55"/>
    <mergeCell ref="C45:D45"/>
    <mergeCell ref="E45:F45"/>
    <mergeCell ref="G45:H45"/>
    <mergeCell ref="C46:D46"/>
    <mergeCell ref="E46:F46"/>
    <mergeCell ref="G46:H46"/>
    <mergeCell ref="A10:A49"/>
    <mergeCell ref="C10:D10"/>
    <mergeCell ref="C11:D11"/>
    <mergeCell ref="C12:D12"/>
    <mergeCell ref="C13:D13"/>
    <mergeCell ref="G44:H44"/>
    <mergeCell ref="C43:D43"/>
    <mergeCell ref="C44:D44"/>
    <mergeCell ref="C30:D30"/>
    <mergeCell ref="C31:D31"/>
    <mergeCell ref="C34:D34"/>
    <mergeCell ref="C35:D35"/>
    <mergeCell ref="C36:D36"/>
    <mergeCell ref="E44:F44"/>
    <mergeCell ref="C29:D29"/>
    <mergeCell ref="C14:D14"/>
    <mergeCell ref="C15:D15"/>
    <mergeCell ref="C16:D16"/>
    <mergeCell ref="C17:D17"/>
    <mergeCell ref="C18:D18"/>
    <mergeCell ref="C19:D19"/>
    <mergeCell ref="C20:D20"/>
    <mergeCell ref="C21:D21"/>
    <mergeCell ref="C22:D22"/>
    <mergeCell ref="C27:D27"/>
    <mergeCell ref="C28:D28"/>
    <mergeCell ref="C37:D37"/>
    <mergeCell ref="C38:D38"/>
    <mergeCell ref="C39:D39"/>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200CD-8AAE-4D6C-98A8-6103EDD34876}">
  <dimension ref="A1:I54"/>
  <sheetViews>
    <sheetView showGridLines="0" view="pageBreakPreview" topLeftCell="C4"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+'8,1 '!E5:I5</f>
        <v>ANALISIS DE PRECIOS UNITARIOS - CARPINTERIA METALICA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GENERAL'!B54</f>
        <v xml:space="preserve">Persiana metalica en lamina galvanizada con anticorrosivo y pintura </v>
      </c>
      <c r="D7" s="873"/>
      <c r="E7" s="873"/>
      <c r="F7" s="873"/>
      <c r="G7" s="874"/>
      <c r="H7" s="857" t="s">
        <v>8</v>
      </c>
      <c r="I7" s="858" t="str">
        <f>+'PRESUPUESTO GENERAL'!C54</f>
        <v>M2</v>
      </c>
    </row>
    <row r="8" spans="1:9" ht="14.4" thickBot="1">
      <c r="A8" s="131"/>
      <c r="B8" s="122">
        <f>+'PRESUPUESTO GENERAL'!A54</f>
        <v>8.1999999999999993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338</v>
      </c>
      <c r="D12" s="811"/>
      <c r="E12" s="18" t="s">
        <v>5</v>
      </c>
      <c r="F12" s="19">
        <v>1</v>
      </c>
      <c r="G12" s="20">
        <v>315000</v>
      </c>
      <c r="H12" s="21">
        <f>F12*G12</f>
        <v>315000</v>
      </c>
      <c r="I12" s="63"/>
    </row>
    <row r="13" spans="1:9">
      <c r="A13" s="805"/>
      <c r="B13" s="62"/>
      <c r="C13" s="812" t="s">
        <v>171</v>
      </c>
      <c r="D13" s="813"/>
      <c r="E13" s="22" t="s">
        <v>180</v>
      </c>
      <c r="F13" s="23">
        <v>0.05</v>
      </c>
      <c r="G13" s="20">
        <f>+'8,1 '!G15</f>
        <v>79184</v>
      </c>
      <c r="H13" s="21">
        <f t="shared" ref="H13:H15" si="0">F13*G13</f>
        <v>3959.2000000000003</v>
      </c>
      <c r="I13" s="63"/>
    </row>
    <row r="14" spans="1:9">
      <c r="A14" s="805"/>
      <c r="B14" s="62"/>
      <c r="C14" s="812" t="s">
        <v>179</v>
      </c>
      <c r="D14" s="813"/>
      <c r="E14" s="22" t="s">
        <v>180</v>
      </c>
      <c r="F14" s="23">
        <v>0.05</v>
      </c>
      <c r="G14" s="20">
        <f>+'8,1 '!G16</f>
        <v>79184</v>
      </c>
      <c r="H14" s="21">
        <f t="shared" si="0"/>
        <v>3959.2000000000003</v>
      </c>
      <c r="I14" s="63"/>
    </row>
    <row r="15" spans="1:9">
      <c r="A15" s="805"/>
      <c r="B15" s="62"/>
      <c r="C15" s="812" t="s">
        <v>172</v>
      </c>
      <c r="D15" s="813"/>
      <c r="E15" s="22" t="s">
        <v>180</v>
      </c>
      <c r="F15" s="22">
        <v>0.05</v>
      </c>
      <c r="G15" s="20">
        <f>+'8,1 '!G17</f>
        <v>33936</v>
      </c>
      <c r="H15" s="21">
        <f t="shared" si="0"/>
        <v>1696.8000000000002</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0.03</v>
      </c>
      <c r="G18" s="26">
        <f>SUM(H11:H17)</f>
        <v>324615.2</v>
      </c>
      <c r="H18" s="26">
        <f>ROUND(G18*F18,0)</f>
        <v>9738</v>
      </c>
      <c r="I18" s="63"/>
    </row>
    <row r="19" spans="1:9" ht="14.4" thickBot="1">
      <c r="A19" s="805"/>
      <c r="B19" s="62"/>
      <c r="C19" s="816"/>
      <c r="D19" s="816"/>
      <c r="E19" s="75"/>
      <c r="F19" s="75"/>
      <c r="G19" s="75"/>
      <c r="H19" s="95" t="s">
        <v>12</v>
      </c>
      <c r="I19" s="66">
        <f>ROUND(SUM(H12:H18),0)</f>
        <v>334353</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29">
        <f>38700*2</f>
        <v>77400</v>
      </c>
      <c r="E22" s="30">
        <v>0.85</v>
      </c>
      <c r="F22" s="31">
        <v>3.5</v>
      </c>
      <c r="G22" s="109">
        <f>ROUND(+D22*(1+E22),0)</f>
        <v>143190</v>
      </c>
      <c r="H22" s="32">
        <f>+G22/F22</f>
        <v>40911.428571428572</v>
      </c>
      <c r="I22" s="63"/>
    </row>
    <row r="23" spans="1:9">
      <c r="A23" s="805"/>
      <c r="B23" s="62"/>
      <c r="C23" s="33" t="s">
        <v>52</v>
      </c>
      <c r="D23" s="34">
        <v>66700</v>
      </c>
      <c r="E23" s="54">
        <f>+E22</f>
        <v>0.85</v>
      </c>
      <c r="F23" s="36">
        <v>3.5</v>
      </c>
      <c r="G23" s="110">
        <f>+D23*(1+E23)</f>
        <v>123395</v>
      </c>
      <c r="H23" s="32">
        <f>+G23/F23</f>
        <v>35255.714285714283</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76168</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7616.8</v>
      </c>
      <c r="I28" s="63"/>
    </row>
    <row r="29" spans="1:9" ht="14.4" thickBot="1">
      <c r="A29" s="805"/>
      <c r="B29" s="62"/>
      <c r="C29" s="812"/>
      <c r="D29" s="813"/>
      <c r="E29" s="22"/>
      <c r="F29" s="32"/>
      <c r="G29" s="31"/>
      <c r="H29" s="32"/>
      <c r="I29" s="63"/>
    </row>
    <row r="30" spans="1:9">
      <c r="A30" s="805"/>
      <c r="B30" s="62"/>
      <c r="C30" s="348"/>
      <c r="D30" s="349"/>
      <c r="E30" s="350"/>
      <c r="F30" s="32"/>
      <c r="G30" s="31"/>
      <c r="H30" s="32"/>
      <c r="I30" s="63"/>
    </row>
    <row r="31" spans="1:9">
      <c r="A31" s="805"/>
      <c r="B31" s="62"/>
      <c r="C31" s="348"/>
      <c r="D31" s="349"/>
      <c r="E31" s="350"/>
      <c r="F31" s="32"/>
      <c r="G31" s="351"/>
      <c r="H31" s="32"/>
      <c r="I31" s="63"/>
    </row>
    <row r="32" spans="1:9" ht="15" customHeight="1" thickBot="1">
      <c r="A32" s="805"/>
      <c r="B32" s="62"/>
      <c r="C32" s="814"/>
      <c r="D32" s="815"/>
      <c r="E32" s="24"/>
      <c r="F32" s="46"/>
      <c r="G32" s="39"/>
      <c r="H32" s="32"/>
      <c r="I32" s="63"/>
    </row>
    <row r="33" spans="1:9" ht="14.4" thickBot="1">
      <c r="A33" s="805"/>
      <c r="B33" s="62"/>
      <c r="C33" s="816"/>
      <c r="D33" s="816"/>
      <c r="E33" s="75"/>
      <c r="F33" s="75"/>
      <c r="G33" s="75"/>
      <c r="H33" s="95" t="s">
        <v>22</v>
      </c>
      <c r="I33" s="66">
        <f>ROUND(SUM(H28:H32),0)</f>
        <v>7617</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SUM(I19:I38)</f>
        <v>418138</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418138</v>
      </c>
    </row>
    <row r="49" spans="1:9" ht="14.4" thickBot="1">
      <c r="A49" s="871"/>
      <c r="B49" s="62"/>
      <c r="C49" s="99"/>
      <c r="D49" s="75"/>
      <c r="E49" s="75"/>
      <c r="F49" s="75"/>
      <c r="G49" s="75"/>
      <c r="H49" s="101" t="s">
        <v>36</v>
      </c>
      <c r="I49" s="67">
        <f>ROUND(I48,0)</f>
        <v>418138</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49">
    <mergeCell ref="C45:D45"/>
    <mergeCell ref="E45:F45"/>
    <mergeCell ref="G45:H45"/>
    <mergeCell ref="A48:A53"/>
    <mergeCell ref="C43:D43"/>
    <mergeCell ref="E43:F43"/>
    <mergeCell ref="G43:H43"/>
    <mergeCell ref="C44:D44"/>
    <mergeCell ref="E44:F44"/>
    <mergeCell ref="G44:H44"/>
    <mergeCell ref="A10:A47"/>
    <mergeCell ref="C10:D10"/>
    <mergeCell ref="C11:D11"/>
    <mergeCell ref="C12:D12"/>
    <mergeCell ref="G42:H42"/>
    <mergeCell ref="C28:D28"/>
    <mergeCell ref="C29:D29"/>
    <mergeCell ref="C32:D32"/>
    <mergeCell ref="C33:D33"/>
    <mergeCell ref="C34:D34"/>
    <mergeCell ref="C35:D35"/>
    <mergeCell ref="C36:D36"/>
    <mergeCell ref="C37:D37"/>
    <mergeCell ref="C41:D41"/>
    <mergeCell ref="C42:D42"/>
    <mergeCell ref="E42:F42"/>
    <mergeCell ref="C27:D27"/>
    <mergeCell ref="C13:D13"/>
    <mergeCell ref="C14:D14"/>
    <mergeCell ref="C15:D15"/>
    <mergeCell ref="C16:D16"/>
    <mergeCell ref="C17:D17"/>
    <mergeCell ref="C18:D18"/>
    <mergeCell ref="C19:D19"/>
    <mergeCell ref="C20:D20"/>
    <mergeCell ref="C25:D25"/>
    <mergeCell ref="C26:D26"/>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63AAC-FF7F-46E7-8CD9-F1E56B208BCF}">
  <dimension ref="A1:I54"/>
  <sheetViews>
    <sheetView showGridLines="0" view="pageBreakPreview" topLeftCell="A7" zoomScale="90" zoomScaleNormal="100" zoomScaleSheetLayoutView="90" workbookViewId="0">
      <selection activeCell="G12" sqref="G12"/>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+'8,2 '!E5:I5</f>
        <v>ANALISIS DE PRECIOS UNITARIOS - CARPINTERIA METALICA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GENERAL'!B55</f>
        <v xml:space="preserve">Luceta metalica en lamina galvanizada con anticorrosivo y pintura </v>
      </c>
      <c r="D7" s="873"/>
      <c r="E7" s="873"/>
      <c r="F7" s="873"/>
      <c r="G7" s="874"/>
      <c r="H7" s="857" t="s">
        <v>8</v>
      </c>
      <c r="I7" s="858" t="str">
        <f>+'PRESUPUESTO GENERAL'!C54</f>
        <v>M2</v>
      </c>
    </row>
    <row r="8" spans="1:9" ht="14.4" thickBot="1">
      <c r="A8" s="131"/>
      <c r="B8" s="122">
        <f>+'PRESUPUESTO GENERAL'!A55</f>
        <v>8.3000000000000007</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339</v>
      </c>
      <c r="D12" s="811"/>
      <c r="E12" s="18" t="s">
        <v>5</v>
      </c>
      <c r="F12" s="19">
        <v>1</v>
      </c>
      <c r="G12" s="554">
        <f>230000*1.1312</f>
        <v>260176</v>
      </c>
      <c r="H12" s="21">
        <f>F12*G12</f>
        <v>260176</v>
      </c>
      <c r="I12" s="63"/>
    </row>
    <row r="13" spans="1:9">
      <c r="A13" s="805"/>
      <c r="B13" s="62"/>
      <c r="C13" s="812" t="s">
        <v>340</v>
      </c>
      <c r="D13" s="813"/>
      <c r="E13" s="22" t="s">
        <v>49</v>
      </c>
      <c r="F13" s="23">
        <v>0.01</v>
      </c>
      <c r="G13" s="20">
        <f>+'MRO 14 '!I47</f>
        <v>482899</v>
      </c>
      <c r="H13" s="21">
        <f>F13*G13</f>
        <v>4828.99</v>
      </c>
      <c r="I13" s="63"/>
    </row>
    <row r="14" spans="1:9">
      <c r="A14" s="805"/>
      <c r="B14" s="62"/>
      <c r="C14" s="812" t="s">
        <v>341</v>
      </c>
      <c r="D14" s="813"/>
      <c r="E14" s="22" t="s">
        <v>5</v>
      </c>
      <c r="F14" s="23">
        <v>1</v>
      </c>
      <c r="G14" s="20">
        <v>170000</v>
      </c>
      <c r="H14" s="21">
        <f>F14*G14</f>
        <v>170000</v>
      </c>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0.1</v>
      </c>
      <c r="G18" s="26">
        <f>SUM(H11:H17)</f>
        <v>435004.99</v>
      </c>
      <c r="H18" s="26">
        <f>ROUND(G18*F18,0)</f>
        <v>43500</v>
      </c>
      <c r="I18" s="63"/>
    </row>
    <row r="19" spans="1:9" ht="14.4" thickBot="1">
      <c r="A19" s="805"/>
      <c r="B19" s="62"/>
      <c r="C19" s="816"/>
      <c r="D19" s="816"/>
      <c r="E19" s="75"/>
      <c r="F19" s="75"/>
      <c r="G19" s="75"/>
      <c r="H19" s="95" t="s">
        <v>12</v>
      </c>
      <c r="I19" s="66">
        <f>ROUND(SUM(H12:H18),0)</f>
        <v>478505</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550">
        <f>38700*2</f>
        <v>77400</v>
      </c>
      <c r="E22" s="30">
        <v>0.85</v>
      </c>
      <c r="F22" s="31">
        <v>40</v>
      </c>
      <c r="G22" s="109">
        <f>ROUND(+D22*(1+E22),0)</f>
        <v>143190</v>
      </c>
      <c r="H22" s="32">
        <f>+G22/F22</f>
        <v>3579.75</v>
      </c>
      <c r="I22" s="63"/>
    </row>
    <row r="23" spans="1:9">
      <c r="A23" s="805"/>
      <c r="B23" s="62"/>
      <c r="C23" s="33" t="s">
        <v>52</v>
      </c>
      <c r="D23" s="551">
        <v>66700</v>
      </c>
      <c r="E23" s="54">
        <f>+E22</f>
        <v>0.85</v>
      </c>
      <c r="F23" s="36">
        <v>40</v>
      </c>
      <c r="G23" s="110">
        <f>+D23*(1+E23)</f>
        <v>123395</v>
      </c>
      <c r="H23" s="32">
        <f>+G23/F23</f>
        <v>3084.875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6666</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1680</v>
      </c>
      <c r="I28" s="63"/>
    </row>
    <row r="29" spans="1:9" ht="14.4" thickBot="1">
      <c r="A29" s="805"/>
      <c r="B29" s="62"/>
      <c r="C29" s="812"/>
      <c r="D29" s="813"/>
      <c r="E29" s="22"/>
      <c r="F29" s="32"/>
      <c r="G29" s="31"/>
      <c r="H29" s="32"/>
      <c r="I29" s="63"/>
    </row>
    <row r="30" spans="1:9">
      <c r="A30" s="805"/>
      <c r="B30" s="62"/>
      <c r="C30" s="348"/>
      <c r="D30" s="349"/>
      <c r="E30" s="350"/>
      <c r="F30" s="32"/>
      <c r="G30" s="31"/>
      <c r="H30" s="32"/>
      <c r="I30" s="63"/>
    </row>
    <row r="31" spans="1:9">
      <c r="A31" s="805"/>
      <c r="B31" s="62"/>
      <c r="C31" s="348"/>
      <c r="D31" s="349"/>
      <c r="E31" s="350"/>
      <c r="F31" s="32"/>
      <c r="G31" s="351"/>
      <c r="H31" s="32"/>
      <c r="I31" s="63"/>
    </row>
    <row r="32" spans="1:9" ht="15" customHeight="1" thickBot="1">
      <c r="A32" s="805"/>
      <c r="B32" s="62"/>
      <c r="C32" s="814"/>
      <c r="D32" s="815"/>
      <c r="E32" s="24"/>
      <c r="F32" s="46"/>
      <c r="G32" s="39"/>
      <c r="H32" s="32"/>
      <c r="I32" s="63"/>
    </row>
    <row r="33" spans="1:9" ht="14.4" thickBot="1">
      <c r="A33" s="805"/>
      <c r="B33" s="62"/>
      <c r="C33" s="816"/>
      <c r="D33" s="816"/>
      <c r="E33" s="75"/>
      <c r="F33" s="75"/>
      <c r="G33" s="75"/>
      <c r="H33" s="95" t="s">
        <v>22</v>
      </c>
      <c r="I33" s="66">
        <f>ROUND(SUM(H28:H32),0)</f>
        <v>1680</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SUM(I19:I38)</f>
        <v>486851</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486851</v>
      </c>
    </row>
    <row r="49" spans="1:9" ht="14.4" thickBot="1">
      <c r="A49" s="871"/>
      <c r="B49" s="62"/>
      <c r="C49" s="99"/>
      <c r="D49" s="75"/>
      <c r="E49" s="75"/>
      <c r="F49" s="75"/>
      <c r="G49" s="75"/>
      <c r="H49" s="101" t="s">
        <v>36</v>
      </c>
      <c r="I49" s="67">
        <f>ROUND(I48,0)</f>
        <v>486851</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49">
    <mergeCell ref="A48:A53"/>
    <mergeCell ref="C44:D44"/>
    <mergeCell ref="E44:F44"/>
    <mergeCell ref="G44:H44"/>
    <mergeCell ref="C45:D45"/>
    <mergeCell ref="E45:F45"/>
    <mergeCell ref="G45:H45"/>
    <mergeCell ref="A10:A47"/>
    <mergeCell ref="C41:D41"/>
    <mergeCell ref="C42:D42"/>
    <mergeCell ref="E42:F42"/>
    <mergeCell ref="G42:H42"/>
    <mergeCell ref="C43:D43"/>
    <mergeCell ref="E43:F43"/>
    <mergeCell ref="G43:H43"/>
    <mergeCell ref="C37:D37"/>
    <mergeCell ref="C20:D20"/>
    <mergeCell ref="C25:D25"/>
    <mergeCell ref="C26:D26"/>
    <mergeCell ref="C27:D27"/>
    <mergeCell ref="C28:D28"/>
    <mergeCell ref="C29:D29"/>
    <mergeCell ref="C32:D32"/>
    <mergeCell ref="C33:D33"/>
    <mergeCell ref="C34:D34"/>
    <mergeCell ref="C35:D35"/>
    <mergeCell ref="C36:D36"/>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legacy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16551-62C5-423B-BDB5-88D867410077}">
  <dimension ref="A1:I54"/>
  <sheetViews>
    <sheetView showGridLines="0" view="pageBreakPreview" topLeftCell="A18"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+'8,3 '!E5:I5</f>
        <v>ANALISIS DE PRECIOS UNITARIOS - CARPINTERIA METALICA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GENERAL'!B56</f>
        <v>Suministro e instalacion de divisiones para orinales en acero inoxidable satinado</v>
      </c>
      <c r="D7" s="873"/>
      <c r="E7" s="873"/>
      <c r="F7" s="873"/>
      <c r="G7" s="874"/>
      <c r="H7" s="857" t="s">
        <v>8</v>
      </c>
      <c r="I7" s="858" t="str">
        <f>+'PRESUPUESTO GENERAL'!C56</f>
        <v>UND</v>
      </c>
    </row>
    <row r="8" spans="1:9" ht="14.4" thickBot="1">
      <c r="A8" s="131"/>
      <c r="B8" s="122">
        <f>+'PRESUPUESTO GENERAL'!A56</f>
        <v>8.4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23.25" customHeight="1">
      <c r="A12" s="805"/>
      <c r="B12" s="62"/>
      <c r="C12" s="869" t="s">
        <v>420</v>
      </c>
      <c r="D12" s="811"/>
      <c r="E12" s="18" t="s">
        <v>2</v>
      </c>
      <c r="F12" s="19">
        <v>1</v>
      </c>
      <c r="G12" s="20">
        <v>560000</v>
      </c>
      <c r="H12" s="21">
        <f>ROUND(F12*G12,0)</f>
        <v>560000</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v>
      </c>
      <c r="G18" s="26">
        <f>SUM(H11:H17)</f>
        <v>560000</v>
      </c>
      <c r="H18" s="26">
        <f>ROUND(G18*F18,0)</f>
        <v>0</v>
      </c>
      <c r="I18" s="63"/>
    </row>
    <row r="19" spans="1:9" ht="14.4" thickBot="1">
      <c r="A19" s="805"/>
      <c r="B19" s="62"/>
      <c r="C19" s="816"/>
      <c r="D19" s="816"/>
      <c r="E19" s="75"/>
      <c r="F19" s="75"/>
      <c r="G19" s="75"/>
      <c r="H19" s="95" t="s">
        <v>12</v>
      </c>
      <c r="I19" s="66">
        <f>ROUND(SUM(H12:H18),0)</f>
        <v>560000</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550">
        <f>38700*2</f>
        <v>77400</v>
      </c>
      <c r="E22" s="30">
        <v>0.85</v>
      </c>
      <c r="F22" s="31">
        <v>10</v>
      </c>
      <c r="G22" s="109">
        <f>ROUND(+D22*(1+E22),0)</f>
        <v>143190</v>
      </c>
      <c r="H22" s="32">
        <f>+G22/F22</f>
        <v>14319</v>
      </c>
      <c r="I22" s="63"/>
    </row>
    <row r="23" spans="1:9">
      <c r="A23" s="805"/>
      <c r="B23" s="62"/>
      <c r="C23" s="33"/>
      <c r="D23" s="34"/>
      <c r="E23" s="54"/>
      <c r="F23" s="36"/>
      <c r="G23" s="110"/>
      <c r="H23" s="32"/>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14320</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1680</v>
      </c>
      <c r="I28" s="63"/>
    </row>
    <row r="29" spans="1:9" ht="14.4" thickBot="1">
      <c r="A29" s="805"/>
      <c r="B29" s="62"/>
      <c r="C29" s="812"/>
      <c r="D29" s="813"/>
      <c r="E29" s="22"/>
      <c r="F29" s="32"/>
      <c r="G29" s="31"/>
      <c r="H29" s="32"/>
      <c r="I29" s="63"/>
    </row>
    <row r="30" spans="1:9">
      <c r="A30" s="805"/>
      <c r="B30" s="62"/>
      <c r="C30" s="348"/>
      <c r="D30" s="349"/>
      <c r="E30" s="350"/>
      <c r="F30" s="32"/>
      <c r="G30" s="31"/>
      <c r="H30" s="32"/>
      <c r="I30" s="63"/>
    </row>
    <row r="31" spans="1:9">
      <c r="A31" s="805"/>
      <c r="B31" s="62"/>
      <c r="C31" s="348"/>
      <c r="D31" s="349"/>
      <c r="E31" s="350"/>
      <c r="F31" s="32"/>
      <c r="G31" s="351"/>
      <c r="H31" s="32"/>
      <c r="I31" s="63"/>
    </row>
    <row r="32" spans="1:9" ht="15" customHeight="1" thickBot="1">
      <c r="A32" s="805"/>
      <c r="B32" s="62"/>
      <c r="C32" s="814"/>
      <c r="D32" s="815"/>
      <c r="E32" s="24"/>
      <c r="F32" s="46"/>
      <c r="G32" s="39"/>
      <c r="H32" s="32"/>
      <c r="I32" s="63"/>
    </row>
    <row r="33" spans="1:9" ht="14.4" thickBot="1">
      <c r="A33" s="805"/>
      <c r="B33" s="62"/>
      <c r="C33" s="816"/>
      <c r="D33" s="816"/>
      <c r="E33" s="75"/>
      <c r="F33" s="75"/>
      <c r="G33" s="75"/>
      <c r="H33" s="95" t="s">
        <v>22</v>
      </c>
      <c r="I33" s="66">
        <f>ROUND(SUM(H28:H32),0)</f>
        <v>1680</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SUM(I19:I38)</f>
        <v>576000</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576000</v>
      </c>
    </row>
    <row r="49" spans="1:9" ht="14.4" thickBot="1">
      <c r="A49" s="871"/>
      <c r="B49" s="62"/>
      <c r="C49" s="99"/>
      <c r="D49" s="75"/>
      <c r="E49" s="75"/>
      <c r="F49" s="75"/>
      <c r="G49" s="75"/>
      <c r="H49" s="101" t="s">
        <v>36</v>
      </c>
      <c r="I49" s="67">
        <f>ROUND(I48,0)</f>
        <v>576000</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49">
    <mergeCell ref="A48:A53"/>
    <mergeCell ref="C44:D44"/>
    <mergeCell ref="E44:F44"/>
    <mergeCell ref="G44:H44"/>
    <mergeCell ref="C45:D45"/>
    <mergeCell ref="E45:F45"/>
    <mergeCell ref="G45:H45"/>
    <mergeCell ref="A10:A47"/>
    <mergeCell ref="C41:D41"/>
    <mergeCell ref="C42:D42"/>
    <mergeCell ref="E42:F42"/>
    <mergeCell ref="G42:H42"/>
    <mergeCell ref="C43:D43"/>
    <mergeCell ref="E43:F43"/>
    <mergeCell ref="G43:H43"/>
    <mergeCell ref="C37:D37"/>
    <mergeCell ref="C20:D20"/>
    <mergeCell ref="C25:D25"/>
    <mergeCell ref="C26:D26"/>
    <mergeCell ref="C27:D27"/>
    <mergeCell ref="C28:D28"/>
    <mergeCell ref="C29:D29"/>
    <mergeCell ref="C32:D32"/>
    <mergeCell ref="C33:D33"/>
    <mergeCell ref="C34:D34"/>
    <mergeCell ref="C35:D35"/>
    <mergeCell ref="C36:D36"/>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DACC9-8642-46D7-A80E-21D3DAAB97F1}">
  <dimension ref="A1:I53"/>
  <sheetViews>
    <sheetView showGridLines="0" view="pageBreakPreview" topLeftCell="C1" zoomScale="78" zoomScaleNormal="100" zoomScaleSheetLayoutView="78" workbookViewId="0">
      <selection activeCell="F26" sqref="F26"/>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7"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+'8,4 '!E5:I5</f>
        <v>ANALISIS DE PRECIOS UNITARIOS - CARPINTERIA METALICA</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GENERAL'!B57</f>
        <v>Baranda exterior en tuberia metalica, pagada en ml</v>
      </c>
      <c r="D7" s="873"/>
      <c r="E7" s="873"/>
      <c r="F7" s="873"/>
      <c r="G7" s="874"/>
      <c r="H7" s="857" t="s">
        <v>8</v>
      </c>
      <c r="I7" s="858" t="s">
        <v>7</v>
      </c>
    </row>
    <row r="8" spans="1:9" ht="14.4" thickBot="1">
      <c r="A8" s="131"/>
      <c r="B8" s="122">
        <f>+'PRESUPUESTO GENERAL'!A57</f>
        <v>8.5</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tr">
        <f>+'CTO D '!C7</f>
        <v>CONCRETO BASICO CLASE D</v>
      </c>
      <c r="D12" s="811"/>
      <c r="E12" s="18" t="s">
        <v>49</v>
      </c>
      <c r="F12" s="553">
        <v>0.02</v>
      </c>
      <c r="G12" s="20">
        <f>+'CTO D '!I48</f>
        <v>462051</v>
      </c>
      <c r="H12" s="21">
        <f>F12*G12</f>
        <v>9241.02</v>
      </c>
      <c r="I12" s="63"/>
    </row>
    <row r="13" spans="1:9">
      <c r="A13" s="805"/>
      <c r="B13" s="62"/>
      <c r="C13" s="812" t="s">
        <v>344</v>
      </c>
      <c r="D13" s="813"/>
      <c r="E13" s="22" t="s">
        <v>7</v>
      </c>
      <c r="F13" s="23">
        <v>2.5</v>
      </c>
      <c r="G13" s="554">
        <v>25166.67</v>
      </c>
      <c r="H13" s="21">
        <f t="shared" ref="H13:H14" si="0">F13*G13</f>
        <v>62916.674999999996</v>
      </c>
      <c r="I13" s="63"/>
    </row>
    <row r="14" spans="1:9">
      <c r="A14" s="805"/>
      <c r="B14" s="62"/>
      <c r="C14" s="812" t="s">
        <v>345</v>
      </c>
      <c r="D14" s="813"/>
      <c r="E14" s="22" t="s">
        <v>2</v>
      </c>
      <c r="F14" s="23">
        <v>0.06</v>
      </c>
      <c r="G14" s="20">
        <f>295568*1.1312</f>
        <v>334346.52159999998</v>
      </c>
      <c r="H14" s="21">
        <f t="shared" si="0"/>
        <v>20060.791295999999</v>
      </c>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92218.486295999988</v>
      </c>
      <c r="H18" s="26">
        <f>ROUND(G18*F18,0)</f>
        <v>4611</v>
      </c>
      <c r="I18" s="63"/>
    </row>
    <row r="19" spans="1:9" ht="14.4" thickBot="1">
      <c r="A19" s="805"/>
      <c r="B19" s="62"/>
      <c r="C19" s="816"/>
      <c r="D19" s="816"/>
      <c r="E19" s="75"/>
      <c r="F19" s="75"/>
      <c r="G19" s="75"/>
      <c r="H19" s="95" t="s">
        <v>12</v>
      </c>
      <c r="I19" s="66">
        <f>ROUND(SUM(H12:H18),0)</f>
        <v>96829</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550">
        <f>38700*2</f>
        <v>77400</v>
      </c>
      <c r="E22" s="30">
        <v>0.85</v>
      </c>
      <c r="F22" s="31">
        <v>3</v>
      </c>
      <c r="G22" s="109">
        <f>ROUND(+D22*(1+E22),0)</f>
        <v>143190</v>
      </c>
      <c r="H22" s="32">
        <f>+G22/F22</f>
        <v>47730</v>
      </c>
      <c r="I22" s="63"/>
    </row>
    <row r="23" spans="1:9">
      <c r="A23" s="805"/>
      <c r="B23" s="62"/>
      <c r="C23" s="33" t="s">
        <v>52</v>
      </c>
      <c r="D23" s="551">
        <v>66700</v>
      </c>
      <c r="E23" s="54">
        <f>+E22</f>
        <v>0.85</v>
      </c>
      <c r="F23" s="36">
        <v>3</v>
      </c>
      <c r="G23" s="110">
        <f>+D23*(1+E23)</f>
        <v>123395</v>
      </c>
      <c r="H23" s="32">
        <f>+G23/F23</f>
        <v>41131.666666666664</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88863</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1680</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1680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187372</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187372</v>
      </c>
    </row>
    <row r="48" spans="1:9" ht="14.4" thickBot="1">
      <c r="A48" s="871"/>
      <c r="B48" s="62"/>
      <c r="C48" s="99"/>
      <c r="D48" s="75"/>
      <c r="E48" s="75"/>
      <c r="F48" s="75"/>
      <c r="G48" s="75"/>
      <c r="H48" s="101" t="s">
        <v>36</v>
      </c>
      <c r="I48" s="67">
        <f>ROUND(I47,0)</f>
        <v>187372</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1:D31"/>
    <mergeCell ref="C32:D32"/>
    <mergeCell ref="C33:D33"/>
    <mergeCell ref="C34:D34"/>
    <mergeCell ref="C35:D35"/>
    <mergeCell ref="C20:D20"/>
    <mergeCell ref="C25:D25"/>
    <mergeCell ref="C26:D26"/>
    <mergeCell ref="C27:D27"/>
    <mergeCell ref="C28:D28"/>
    <mergeCell ref="A47:A52"/>
    <mergeCell ref="C43:D43"/>
    <mergeCell ref="E43:F43"/>
    <mergeCell ref="G43:H43"/>
    <mergeCell ref="C44:D44"/>
    <mergeCell ref="E44:F44"/>
    <mergeCell ref="G44:H44"/>
    <mergeCell ref="A10:A46"/>
    <mergeCell ref="C40:D40"/>
    <mergeCell ref="C41:D41"/>
    <mergeCell ref="E41:F41"/>
    <mergeCell ref="G41:H41"/>
    <mergeCell ref="C42:D42"/>
    <mergeCell ref="E42:F42"/>
    <mergeCell ref="G42:H42"/>
    <mergeCell ref="C36:D36"/>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22365-C6BF-4765-A07E-AD11CA6F70C0}">
  <dimension ref="A1:I53"/>
  <sheetViews>
    <sheetView showGridLines="0" view="pageBreakPreview" topLeftCell="B1" zoomScale="82" zoomScaleNormal="100" zoomScaleSheetLayoutView="82" workbookViewId="0">
      <selection activeCell="H19" sqref="H19"/>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372</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GENERAL'!B60</f>
        <v xml:space="preserve">Red de tubería PVCP de 1/2" </v>
      </c>
      <c r="D7" s="873"/>
      <c r="E7" s="873"/>
      <c r="F7" s="873"/>
      <c r="G7" s="874"/>
      <c r="H7" s="857" t="s">
        <v>8</v>
      </c>
      <c r="I7" s="858" t="s">
        <v>7</v>
      </c>
    </row>
    <row r="8" spans="1:9" ht="14.4" thickBot="1">
      <c r="A8" s="131"/>
      <c r="B8" s="122">
        <f>+'PRESUPUESTO GENERAL'!A60</f>
        <v>9.1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346</v>
      </c>
      <c r="D12" s="811"/>
      <c r="E12" s="18" t="s">
        <v>347</v>
      </c>
      <c r="F12" s="19">
        <v>1</v>
      </c>
      <c r="G12" s="20">
        <f>4732*1.1312</f>
        <v>5352.8383999999996</v>
      </c>
      <c r="H12" s="21">
        <f>+F12*G12</f>
        <v>5352.8383999999996</v>
      </c>
      <c r="I12" s="63"/>
    </row>
    <row r="13" spans="1:9">
      <c r="A13" s="805"/>
      <c r="B13" s="62"/>
      <c r="C13" s="812" t="s">
        <v>348</v>
      </c>
      <c r="D13" s="813"/>
      <c r="E13" s="22" t="s">
        <v>2</v>
      </c>
      <c r="F13" s="23">
        <v>0.33</v>
      </c>
      <c r="G13" s="20">
        <f>798*1.1312</f>
        <v>902.69759999999997</v>
      </c>
      <c r="H13" s="21">
        <f>+F13*G13</f>
        <v>297.89020800000003</v>
      </c>
      <c r="I13" s="63"/>
    </row>
    <row r="14" spans="1:9">
      <c r="A14" s="805"/>
      <c r="B14" s="62"/>
      <c r="C14" s="812" t="s">
        <v>349</v>
      </c>
      <c r="D14" s="813"/>
      <c r="E14" s="22" t="s">
        <v>175</v>
      </c>
      <c r="F14" s="23">
        <v>5.0000000000000001E-3</v>
      </c>
      <c r="G14" s="20">
        <f>32558*1.1312</f>
        <v>36829.609599999996</v>
      </c>
      <c r="H14" s="21">
        <f>+F14*G14</f>
        <v>184.14804799999999</v>
      </c>
      <c r="I14" s="63"/>
    </row>
    <row r="15" spans="1:9">
      <c r="A15" s="805"/>
      <c r="B15" s="62"/>
      <c r="C15" s="812" t="s">
        <v>337</v>
      </c>
      <c r="D15" s="813"/>
      <c r="E15" s="22" t="s">
        <v>175</v>
      </c>
      <c r="F15" s="22">
        <v>0.01</v>
      </c>
      <c r="G15" s="20">
        <f>64206*1.1312</f>
        <v>72629.8272</v>
      </c>
      <c r="H15" s="21">
        <f>+F15*G15</f>
        <v>726.298272</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6561.1749279999995</v>
      </c>
      <c r="H18" s="26">
        <f>ROUND(G18*F18,0)</f>
        <v>328</v>
      </c>
      <c r="I18" s="63"/>
    </row>
    <row r="19" spans="1:9" ht="14.4" thickBot="1">
      <c r="A19" s="805"/>
      <c r="B19" s="62"/>
      <c r="C19" s="816"/>
      <c r="D19" s="816"/>
      <c r="E19" s="75"/>
      <c r="F19" s="75"/>
      <c r="G19" s="75"/>
      <c r="H19" s="95" t="s">
        <v>12</v>
      </c>
      <c r="I19" s="66">
        <f>ROUND(SUM(H12:H18),0)</f>
        <v>6889</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60</v>
      </c>
      <c r="G22" s="109">
        <f>ROUND(+D22*(1+E22),0)</f>
        <v>71595</v>
      </c>
      <c r="H22" s="32">
        <f>+G22/F22</f>
        <v>1193.25</v>
      </c>
      <c r="I22" s="63"/>
    </row>
    <row r="23" spans="1:9">
      <c r="A23" s="805"/>
      <c r="B23" s="62"/>
      <c r="C23" s="33" t="s">
        <v>52</v>
      </c>
      <c r="D23" s="551">
        <v>66700</v>
      </c>
      <c r="E23" s="54">
        <f>+E22</f>
        <v>0.85</v>
      </c>
      <c r="F23" s="555">
        <v>60</v>
      </c>
      <c r="G23" s="110">
        <f>+D23*(1+E23)</f>
        <v>123395</v>
      </c>
      <c r="H23" s="32">
        <f>+G23/F23</f>
        <v>2056.5833333333335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3251</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325.10000000000002</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325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10465</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10465</v>
      </c>
    </row>
    <row r="48" spans="1:9" ht="14.4" thickBot="1">
      <c r="A48" s="871"/>
      <c r="B48" s="62"/>
      <c r="C48" s="99"/>
      <c r="D48" s="75"/>
      <c r="E48" s="75"/>
      <c r="F48" s="75"/>
      <c r="G48" s="75"/>
      <c r="H48" s="101" t="s">
        <v>36</v>
      </c>
      <c r="I48" s="67">
        <f>ROUND(I47,0)</f>
        <v>10465</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6BB4B-ED68-4BA4-B603-E3131DD90501}">
  <dimension ref="A1:I53"/>
  <sheetViews>
    <sheetView showGridLines="0" view="pageBreakPreview" topLeftCell="A7" zoomScale="90" zoomScaleNormal="100" zoomScaleSheetLayoutView="90" workbookViewId="0">
      <selection activeCell="F15" sqref="F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+'9,1'!E5:I5</f>
        <v>ANALISIS DE PRECIOS UNITARIOS - REDES HIDRUALICAS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GENERAL'!B61</f>
        <v>Puntos hidráulicos de 1/2"</v>
      </c>
      <c r="D7" s="873"/>
      <c r="E7" s="873"/>
      <c r="F7" s="873"/>
      <c r="G7" s="874"/>
      <c r="H7" s="857" t="s">
        <v>8</v>
      </c>
      <c r="I7" s="858" t="s">
        <v>2</v>
      </c>
    </row>
    <row r="8" spans="1:9" ht="14.4" thickBot="1">
      <c r="A8" s="131"/>
      <c r="B8" s="122">
        <v>9.1999999999999993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346</v>
      </c>
      <c r="D12" s="811"/>
      <c r="E12" s="18" t="s">
        <v>347</v>
      </c>
      <c r="F12" s="553">
        <v>1</v>
      </c>
      <c r="G12" s="20">
        <f>4732*1.1314</f>
        <v>5353.7847999999994</v>
      </c>
      <c r="H12" s="21">
        <f>+F12*G12</f>
        <v>5353.7847999999994</v>
      </c>
      <c r="I12" s="63"/>
    </row>
    <row r="13" spans="1:9">
      <c r="A13" s="805"/>
      <c r="B13" s="62"/>
      <c r="C13" s="812" t="s">
        <v>350</v>
      </c>
      <c r="D13" s="813"/>
      <c r="E13" s="22" t="s">
        <v>2</v>
      </c>
      <c r="F13" s="23">
        <v>4</v>
      </c>
      <c r="G13" s="20">
        <f>798*1.1312</f>
        <v>902.69759999999997</v>
      </c>
      <c r="H13" s="21">
        <f>+F13*G13</f>
        <v>3610.7903999999999</v>
      </c>
      <c r="I13" s="63"/>
    </row>
    <row r="14" spans="1:9">
      <c r="A14" s="805"/>
      <c r="B14" s="62"/>
      <c r="C14" s="812" t="s">
        <v>421</v>
      </c>
      <c r="D14" s="813"/>
      <c r="E14" s="22" t="s">
        <v>422</v>
      </c>
      <c r="F14" s="23">
        <v>0.05</v>
      </c>
      <c r="G14" s="20">
        <f>32558*1.1312</f>
        <v>36829.609599999996</v>
      </c>
      <c r="H14" s="21">
        <f>+F14*G14</f>
        <v>1841.4804799999999</v>
      </c>
      <c r="I14" s="63"/>
    </row>
    <row r="15" spans="1:9">
      <c r="A15" s="805"/>
      <c r="B15" s="62"/>
      <c r="C15" s="812" t="s">
        <v>337</v>
      </c>
      <c r="D15" s="813"/>
      <c r="E15" s="22" t="s">
        <v>175</v>
      </c>
      <c r="F15" s="22">
        <v>0.05</v>
      </c>
      <c r="G15" s="20">
        <f>64206*1.1312</f>
        <v>72629.8272</v>
      </c>
      <c r="H15" s="21">
        <f>+F15*G15</f>
        <v>3631.49136</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0.1</v>
      </c>
      <c r="G18" s="26">
        <f>SUM(H11:H17)</f>
        <v>14437.547039999999</v>
      </c>
      <c r="H18" s="26">
        <f>ROUND(G18*F18,0)</f>
        <v>1444</v>
      </c>
      <c r="I18" s="63"/>
    </row>
    <row r="19" spans="1:9" ht="14.4" thickBot="1">
      <c r="A19" s="805"/>
      <c r="B19" s="62"/>
      <c r="C19" s="816"/>
      <c r="D19" s="816"/>
      <c r="E19" s="75"/>
      <c r="F19" s="75"/>
      <c r="G19" s="75"/>
      <c r="H19" s="95" t="s">
        <v>12</v>
      </c>
      <c r="I19" s="66">
        <f>ROUND(SUM(H12:H18),0)</f>
        <v>15882</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550">
        <f>38700*2</f>
        <v>77400</v>
      </c>
      <c r="E22" s="30">
        <v>0.85</v>
      </c>
      <c r="F22" s="546">
        <v>20</v>
      </c>
      <c r="G22" s="109">
        <f>ROUND(+D22*(1+E22),0)</f>
        <v>143190</v>
      </c>
      <c r="H22" s="32">
        <f>+G22/F22</f>
        <v>7159.5</v>
      </c>
      <c r="I22" s="63"/>
    </row>
    <row r="23" spans="1:9">
      <c r="A23" s="805"/>
      <c r="B23" s="62"/>
      <c r="C23" s="33" t="s">
        <v>52</v>
      </c>
      <c r="D23" s="551">
        <v>66700</v>
      </c>
      <c r="E23" s="54">
        <f>+E22</f>
        <v>0.85</v>
      </c>
      <c r="F23" s="555">
        <v>20</v>
      </c>
      <c r="G23" s="110">
        <f>+D23*(1+E23)</f>
        <v>123395</v>
      </c>
      <c r="H23" s="32">
        <f>+G23/F23</f>
        <v>6169.75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13330</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1333</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1333</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30545</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30545</v>
      </c>
    </row>
    <row r="48" spans="1:9" ht="14.4" thickBot="1">
      <c r="A48" s="871"/>
      <c r="B48" s="62"/>
      <c r="C48" s="99"/>
      <c r="D48" s="75"/>
      <c r="E48" s="75"/>
      <c r="F48" s="75"/>
      <c r="G48" s="75"/>
      <c r="H48" s="101" t="s">
        <v>36</v>
      </c>
      <c r="I48" s="67">
        <f>ROUND(I47,0)</f>
        <v>30545</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52F1C-F436-45D7-A988-36407D5E5633}">
  <dimension ref="A1:I53"/>
  <sheetViews>
    <sheetView showGridLines="0" view="pageBreakPreview" topLeftCell="B1" zoomScale="90" zoomScaleNormal="100" zoomScaleSheetLayoutView="90" workbookViewId="0">
      <selection activeCell="F22" sqref="F22"/>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+'9,2 '!E5:I5</f>
        <v>ANALISIS DE PRECIOS UNITARIOS - REDES HIDRUALICAS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GENERAL'!B62</f>
        <v>Registro de bola de 1/2"</v>
      </c>
      <c r="D7" s="873"/>
      <c r="E7" s="873"/>
      <c r="F7" s="873"/>
      <c r="G7" s="874"/>
      <c r="H7" s="857" t="s">
        <v>8</v>
      </c>
      <c r="I7" s="858" t="s">
        <v>2</v>
      </c>
    </row>
    <row r="8" spans="1:9" ht="14.4" thickBot="1">
      <c r="A8" s="131"/>
      <c r="B8" s="122">
        <v>9.3000000000000007</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423</v>
      </c>
      <c r="D12" s="811"/>
      <c r="E12" s="18" t="s">
        <v>2</v>
      </c>
      <c r="F12" s="19">
        <v>1</v>
      </c>
      <c r="G12" s="20">
        <f>24870*1.1312</f>
        <v>28132.944</v>
      </c>
      <c r="H12" s="21">
        <f>+F12*G12</f>
        <v>28132.944</v>
      </c>
      <c r="I12" s="63"/>
    </row>
    <row r="13" spans="1:9">
      <c r="A13" s="805"/>
      <c r="B13" s="62"/>
      <c r="C13" s="812" t="s">
        <v>424</v>
      </c>
      <c r="D13" s="813"/>
      <c r="E13" s="22" t="s">
        <v>2</v>
      </c>
      <c r="F13" s="23">
        <v>3</v>
      </c>
      <c r="G13" s="20">
        <f>798*1.1312</f>
        <v>902.69759999999997</v>
      </c>
      <c r="H13" s="21">
        <f>+F13*G13</f>
        <v>2708.0927999999999</v>
      </c>
      <c r="I13" s="63"/>
    </row>
    <row r="14" spans="1:9">
      <c r="A14" s="805"/>
      <c r="B14" s="62"/>
      <c r="C14" s="812" t="s">
        <v>425</v>
      </c>
      <c r="D14" s="813"/>
      <c r="E14" s="22" t="s">
        <v>193</v>
      </c>
      <c r="F14" s="23">
        <v>0.2</v>
      </c>
      <c r="G14" s="20">
        <f>2500*1.1312</f>
        <v>2828</v>
      </c>
      <c r="H14" s="21">
        <f>+F14*G14</f>
        <v>565.6</v>
      </c>
      <c r="I14" s="63"/>
    </row>
    <row r="15" spans="1:9">
      <c r="A15" s="805"/>
      <c r="B15" s="62"/>
      <c r="C15" s="812" t="s">
        <v>426</v>
      </c>
      <c r="D15" s="813"/>
      <c r="E15" s="22" t="s">
        <v>422</v>
      </c>
      <c r="F15" s="22">
        <v>0.1</v>
      </c>
      <c r="G15" s="20">
        <f>32558*1.1312</f>
        <v>36829.609599999996</v>
      </c>
      <c r="H15" s="21">
        <f>+F15*G15</f>
        <v>3682.9609599999999</v>
      </c>
      <c r="I15" s="63"/>
    </row>
    <row r="16" spans="1:9">
      <c r="A16" s="805"/>
      <c r="B16" s="62"/>
      <c r="C16" s="812" t="s">
        <v>330</v>
      </c>
      <c r="D16" s="813"/>
      <c r="E16" s="22" t="s">
        <v>175</v>
      </c>
      <c r="F16" s="22">
        <v>0.1</v>
      </c>
      <c r="G16" s="20">
        <f>64206*1.1312</f>
        <v>72629.8272</v>
      </c>
      <c r="H16" s="21">
        <f>+F16*G16</f>
        <v>7262.98272</v>
      </c>
      <c r="I16" s="63"/>
    </row>
    <row r="17" spans="1:9">
      <c r="A17" s="805"/>
      <c r="B17" s="62"/>
      <c r="C17" s="812"/>
      <c r="D17" s="813"/>
      <c r="E17" s="22"/>
      <c r="F17" s="22"/>
      <c r="G17" s="20"/>
      <c r="H17" s="21"/>
      <c r="I17" s="63"/>
    </row>
    <row r="18" spans="1:9" ht="15" customHeight="1" thickBot="1">
      <c r="A18" s="805"/>
      <c r="B18" s="62"/>
      <c r="C18" s="814" t="s">
        <v>40</v>
      </c>
      <c r="D18" s="815"/>
      <c r="E18" s="24" t="s">
        <v>41</v>
      </c>
      <c r="F18" s="25">
        <v>0</v>
      </c>
      <c r="G18" s="26">
        <f>SUM(H11:H17)</f>
        <v>42352.580479999997</v>
      </c>
      <c r="H18" s="26">
        <f>ROUND(G18*F18,0)</f>
        <v>0</v>
      </c>
      <c r="I18" s="63"/>
    </row>
    <row r="19" spans="1:9" ht="14.4" thickBot="1">
      <c r="A19" s="805"/>
      <c r="B19" s="62"/>
      <c r="C19" s="816"/>
      <c r="D19" s="816"/>
      <c r="E19" s="75"/>
      <c r="F19" s="75"/>
      <c r="G19" s="75"/>
      <c r="H19" s="95" t="s">
        <v>12</v>
      </c>
      <c r="I19" s="66">
        <f>ROUND(SUM(H12:H18),0)</f>
        <v>42353</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10</v>
      </c>
      <c r="G22" s="109">
        <f>ROUND(+D22*(1+E22),0)</f>
        <v>71595</v>
      </c>
      <c r="H22" s="32">
        <f>+G22/F22</f>
        <v>7159.5</v>
      </c>
      <c r="I22" s="63"/>
    </row>
    <row r="23" spans="1:9">
      <c r="A23" s="805"/>
      <c r="B23" s="62"/>
      <c r="C23" s="33" t="s">
        <v>52</v>
      </c>
      <c r="D23" s="551">
        <v>66700</v>
      </c>
      <c r="E23" s="54">
        <f>+E22</f>
        <v>0.85</v>
      </c>
      <c r="F23" s="555">
        <v>10</v>
      </c>
      <c r="G23" s="110">
        <f>+D23*(1+E23)</f>
        <v>123395</v>
      </c>
      <c r="H23" s="32">
        <f>+G23/F23</f>
        <v>12339.5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19500</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1680</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1680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63533</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63533</v>
      </c>
    </row>
    <row r="48" spans="1:9" ht="14.4" thickBot="1">
      <c r="A48" s="871"/>
      <c r="B48" s="62"/>
      <c r="C48" s="99"/>
      <c r="D48" s="75"/>
      <c r="E48" s="75"/>
      <c r="F48" s="75"/>
      <c r="G48" s="75"/>
      <c r="H48" s="101" t="s">
        <v>36</v>
      </c>
      <c r="I48" s="67">
        <f>ROUND(I47,0)</f>
        <v>63533</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643D9-02A9-4B72-AD48-8D63D8E62AAF}">
  <dimension ref="A1:I53"/>
  <sheetViews>
    <sheetView showGridLines="0" view="pageBreakPreview" topLeftCell="A4" zoomScale="90" zoomScaleNormal="100" zoomScaleSheetLayoutView="90" workbookViewId="0">
      <selection activeCell="G13" sqref="G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+'9,3'!E5:I5</f>
        <v>ANALISIS DE PRECIOS UNITARIOS - REDES HIDRUALICAS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GENERAL'!B63</f>
        <v>Llave terminal de 1/2"</v>
      </c>
      <c r="D7" s="873"/>
      <c r="E7" s="873"/>
      <c r="F7" s="873"/>
      <c r="G7" s="874"/>
      <c r="H7" s="857" t="s">
        <v>8</v>
      </c>
      <c r="I7" s="858" t="s">
        <v>2</v>
      </c>
    </row>
    <row r="8" spans="1:9" ht="14.4" thickBot="1">
      <c r="A8" s="131"/>
      <c r="B8" s="122">
        <v>9.4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433</v>
      </c>
      <c r="D12" s="811"/>
      <c r="E12" s="18" t="s">
        <v>347</v>
      </c>
      <c r="F12" s="19">
        <v>1</v>
      </c>
      <c r="G12" s="20">
        <f>'9,2 '!G12</f>
        <v>5353.7847999999994</v>
      </c>
      <c r="H12" s="21">
        <f>+F12*G12</f>
        <v>5353.7847999999994</v>
      </c>
      <c r="I12" s="63"/>
    </row>
    <row r="13" spans="1:9">
      <c r="A13" s="805"/>
      <c r="B13" s="62"/>
      <c r="C13" s="812" t="s">
        <v>351</v>
      </c>
      <c r="D13" s="813"/>
      <c r="E13" s="22" t="s">
        <v>2</v>
      </c>
      <c r="F13" s="23">
        <v>1</v>
      </c>
      <c r="G13" s="20">
        <f>+'9,3'!G13</f>
        <v>902.69759999999997</v>
      </c>
      <c r="H13" s="21">
        <f>+F13*G13</f>
        <v>902.69759999999997</v>
      </c>
      <c r="I13" s="63"/>
    </row>
    <row r="14" spans="1:9">
      <c r="A14" s="805"/>
      <c r="B14" s="62"/>
      <c r="C14" s="812" t="s">
        <v>337</v>
      </c>
      <c r="D14" s="813"/>
      <c r="E14" s="22" t="s">
        <v>175</v>
      </c>
      <c r="F14" s="23">
        <v>0.01</v>
      </c>
      <c r="G14" s="20">
        <f>+'9,3'!G16</f>
        <v>72629.8272</v>
      </c>
      <c r="H14" s="21">
        <f>+F14*G14</f>
        <v>726.298272</v>
      </c>
      <c r="I14" s="63"/>
    </row>
    <row r="15" spans="1:9">
      <c r="A15" s="805"/>
      <c r="B15" s="62"/>
      <c r="C15" s="812" t="s">
        <v>352</v>
      </c>
      <c r="D15" s="813"/>
      <c r="E15" s="22" t="s">
        <v>2</v>
      </c>
      <c r="F15" s="22">
        <v>1</v>
      </c>
      <c r="G15" s="20">
        <v>25000</v>
      </c>
      <c r="H15" s="21">
        <f>+F15*G15</f>
        <v>25000</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31982.780672000001</v>
      </c>
      <c r="H18" s="26">
        <f>ROUND(G18*F18,0)</f>
        <v>1599</v>
      </c>
      <c r="I18" s="63"/>
    </row>
    <row r="19" spans="1:9" ht="14.4" thickBot="1">
      <c r="A19" s="805"/>
      <c r="B19" s="62"/>
      <c r="C19" s="816"/>
      <c r="D19" s="816"/>
      <c r="E19" s="75"/>
      <c r="F19" s="75"/>
      <c r="G19" s="75"/>
      <c r="H19" s="95" t="s">
        <v>12</v>
      </c>
      <c r="I19" s="66">
        <f>ROUND(SUM(H12:H18),0)</f>
        <v>33582</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31">
        <v>50</v>
      </c>
      <c r="G22" s="109">
        <f>ROUND(+D22*(1+E22),0)</f>
        <v>71595</v>
      </c>
      <c r="H22" s="32">
        <f>+G22/F22</f>
        <v>1431.9</v>
      </c>
      <c r="I22" s="63"/>
    </row>
    <row r="23" spans="1:9">
      <c r="A23" s="805"/>
      <c r="B23" s="62"/>
      <c r="C23" s="33" t="s">
        <v>52</v>
      </c>
      <c r="D23" s="551">
        <v>66700</v>
      </c>
      <c r="E23" s="54">
        <f>+E22</f>
        <v>0.85</v>
      </c>
      <c r="F23" s="36">
        <v>50</v>
      </c>
      <c r="G23" s="110">
        <f>+D23*(1+E23)</f>
        <v>123395</v>
      </c>
      <c r="H23" s="32">
        <f>+G23/F23</f>
        <v>2467.9</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3901</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390.1</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390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37873</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37873</v>
      </c>
    </row>
    <row r="48" spans="1:9" ht="14.4" thickBot="1">
      <c r="A48" s="871"/>
      <c r="B48" s="62"/>
      <c r="C48" s="99"/>
      <c r="D48" s="75"/>
      <c r="E48" s="75"/>
      <c r="F48" s="75"/>
      <c r="G48" s="75"/>
      <c r="H48" s="101" t="s">
        <v>36</v>
      </c>
      <c r="I48" s="67">
        <f>ROUND(I47,0)</f>
        <v>37873</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F2CA6-D660-4289-A34F-A73FAC0D4F25}">
  <dimension ref="A1:I53"/>
  <sheetViews>
    <sheetView showGridLines="0" view="pageBreakPreview" topLeftCell="B7" zoomScale="90" zoomScaleNormal="100" zoomScaleSheetLayoutView="90" workbookViewId="0">
      <selection activeCell="F13" sqref="F1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373</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GENERAL'!B66</f>
        <v>Red de PVCS 4"</v>
      </c>
      <c r="D7" s="873"/>
      <c r="E7" s="873"/>
      <c r="F7" s="873"/>
      <c r="G7" s="874"/>
      <c r="H7" s="857" t="s">
        <v>8</v>
      </c>
      <c r="I7" s="858" t="s">
        <v>7</v>
      </c>
    </row>
    <row r="8" spans="1:9" ht="14.4" thickBot="1">
      <c r="A8" s="131"/>
      <c r="B8" s="122">
        <v>10.1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353</v>
      </c>
      <c r="D12" s="811"/>
      <c r="E12" s="18" t="s">
        <v>347</v>
      </c>
      <c r="F12" s="19">
        <v>1</v>
      </c>
      <c r="G12" s="20">
        <f>166092/6*1.1312</f>
        <v>31313.878399999998</v>
      </c>
      <c r="H12" s="21">
        <f>+F12*G12</f>
        <v>31313.878399999998</v>
      </c>
      <c r="I12" s="63"/>
    </row>
    <row r="13" spans="1:9">
      <c r="A13" s="805"/>
      <c r="B13" s="62"/>
      <c r="C13" s="812" t="s">
        <v>336</v>
      </c>
      <c r="D13" s="813"/>
      <c r="E13" s="22" t="s">
        <v>2</v>
      </c>
      <c r="F13" s="547">
        <v>0.2</v>
      </c>
      <c r="G13" s="20">
        <f>18700*1.1312</f>
        <v>21153.439999999999</v>
      </c>
      <c r="H13" s="21">
        <f>+F13*G13</f>
        <v>4230.6880000000001</v>
      </c>
      <c r="I13" s="63"/>
    </row>
    <row r="14" spans="1:9">
      <c r="A14" s="805"/>
      <c r="B14" s="62"/>
      <c r="C14" s="812" t="s">
        <v>337</v>
      </c>
      <c r="D14" s="813"/>
      <c r="E14" s="22" t="s">
        <v>175</v>
      </c>
      <c r="F14" s="23">
        <v>2.1000000000000001E-2</v>
      </c>
      <c r="G14" s="20">
        <f>64206*1.1312</f>
        <v>72629.8272</v>
      </c>
      <c r="H14" s="21">
        <f>+F14*G14</f>
        <v>1525.2263712000001</v>
      </c>
      <c r="I14" s="63"/>
    </row>
    <row r="15" spans="1:9">
      <c r="A15" s="805"/>
      <c r="B15" s="62"/>
      <c r="C15" s="812" t="s">
        <v>426</v>
      </c>
      <c r="D15" s="813"/>
      <c r="E15" s="22" t="s">
        <v>422</v>
      </c>
      <c r="F15" s="22">
        <v>2.1000000000000001E-2</v>
      </c>
      <c r="G15" s="20">
        <f>32558*1.1312</f>
        <v>36829.609599999996</v>
      </c>
      <c r="H15" s="21">
        <f>+F15*G15</f>
        <v>773.42180159999998</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37843.214572799996</v>
      </c>
      <c r="H18" s="26">
        <f>ROUND(G18*F18,0)</f>
        <v>1892</v>
      </c>
      <c r="I18" s="63"/>
    </row>
    <row r="19" spans="1:9" ht="14.4" thickBot="1">
      <c r="A19" s="805"/>
      <c r="B19" s="62"/>
      <c r="C19" s="816"/>
      <c r="D19" s="816"/>
      <c r="E19" s="75"/>
      <c r="F19" s="75"/>
      <c r="G19" s="75"/>
      <c r="H19" s="95" t="s">
        <v>12</v>
      </c>
      <c r="I19" s="66">
        <f>ROUND(SUM(H12:H18),0)</f>
        <v>39735</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40</v>
      </c>
      <c r="G22" s="109">
        <f>ROUND(+D22*(1+E22),0)</f>
        <v>71595</v>
      </c>
      <c r="H22" s="32">
        <f>+G22/F22</f>
        <v>1789.875</v>
      </c>
      <c r="I22" s="63"/>
    </row>
    <row r="23" spans="1:9">
      <c r="A23" s="805"/>
      <c r="B23" s="62"/>
      <c r="C23" s="33" t="s">
        <v>52</v>
      </c>
      <c r="D23" s="551">
        <v>66700</v>
      </c>
      <c r="E23" s="54">
        <f>+E22</f>
        <v>0.85</v>
      </c>
      <c r="F23" s="555">
        <v>40</v>
      </c>
      <c r="G23" s="110">
        <f>+D23*(1+E23)</f>
        <v>123395</v>
      </c>
      <c r="H23" s="32">
        <f>+G23/F23</f>
        <v>3084.875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4876</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1680</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1680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46291</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46291</v>
      </c>
    </row>
    <row r="48" spans="1:9" ht="14.4" thickBot="1">
      <c r="A48" s="871"/>
      <c r="B48" s="62"/>
      <c r="C48" s="99"/>
      <c r="D48" s="75"/>
      <c r="E48" s="75"/>
      <c r="F48" s="75"/>
      <c r="G48" s="75"/>
      <c r="H48" s="101" t="s">
        <v>36</v>
      </c>
      <c r="I48" s="67">
        <f>ROUND(I47,0)</f>
        <v>46291</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B0F0-A0B3-464F-B5FD-DE9E5AE843EC}">
  <dimension ref="A1:I53"/>
  <sheetViews>
    <sheetView showGridLines="0" view="pageBreakPreview" zoomScale="90" zoomScaleNormal="100" zoomScaleSheetLayoutView="90" workbookViewId="0">
      <selection activeCell="F22" sqref="F22"/>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+'10,1'!E5:I5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GENERAL'!B67</f>
        <v>Red de PVCS 2"</v>
      </c>
      <c r="D7" s="873"/>
      <c r="E7" s="873"/>
      <c r="F7" s="873"/>
      <c r="G7" s="874"/>
      <c r="H7" s="857" t="s">
        <v>8</v>
      </c>
      <c r="I7" s="858" t="s">
        <v>7</v>
      </c>
    </row>
    <row r="8" spans="1:9" ht="14.4" thickBot="1">
      <c r="A8" s="131"/>
      <c r="B8" s="122">
        <v>10.199999999999999</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353</v>
      </c>
      <c r="D12" s="811"/>
      <c r="E12" s="18" t="s">
        <v>7</v>
      </c>
      <c r="F12" s="19">
        <v>1</v>
      </c>
      <c r="G12" s="20">
        <f>15119*1.1312</f>
        <v>17102.612799999999</v>
      </c>
      <c r="H12" s="21">
        <f>+F12*G12</f>
        <v>17102.612799999999</v>
      </c>
      <c r="I12" s="63"/>
    </row>
    <row r="13" spans="1:9">
      <c r="A13" s="805"/>
      <c r="B13" s="62"/>
      <c r="C13" s="812" t="s">
        <v>336</v>
      </c>
      <c r="D13" s="813"/>
      <c r="E13" s="22" t="s">
        <v>2</v>
      </c>
      <c r="F13" s="547">
        <v>0.2</v>
      </c>
      <c r="G13" s="20">
        <f>6270*1.1312</f>
        <v>7092.6239999999998</v>
      </c>
      <c r="H13" s="21">
        <f>+F13*G13</f>
        <v>1418.5248000000001</v>
      </c>
      <c r="I13" s="63"/>
    </row>
    <row r="14" spans="1:9">
      <c r="A14" s="805"/>
      <c r="B14" s="62"/>
      <c r="C14" s="812" t="s">
        <v>337</v>
      </c>
      <c r="D14" s="813"/>
      <c r="E14" s="22" t="s">
        <v>175</v>
      </c>
      <c r="F14" s="23">
        <v>0.01</v>
      </c>
      <c r="G14" s="20">
        <f>64206*1.1312</f>
        <v>72629.8272</v>
      </c>
      <c r="H14" s="21">
        <f>+F14*G14</f>
        <v>726.298272</v>
      </c>
      <c r="I14" s="63"/>
    </row>
    <row r="15" spans="1:9">
      <c r="A15" s="805"/>
      <c r="B15" s="62"/>
      <c r="C15" s="812" t="s">
        <v>349</v>
      </c>
      <c r="D15" s="813"/>
      <c r="E15" s="22" t="s">
        <v>422</v>
      </c>
      <c r="F15" s="23">
        <v>0.01</v>
      </c>
      <c r="G15" s="20">
        <f>32558*1.1213</f>
        <v>36507.285400000001</v>
      </c>
      <c r="H15" s="21">
        <f>+F15*G15</f>
        <v>365.07285400000001</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0.1</v>
      </c>
      <c r="G18" s="26">
        <f>SUM(H11:H17)</f>
        <v>19612.508726</v>
      </c>
      <c r="H18" s="26">
        <f>ROUND(G18*F18,0)</f>
        <v>1961</v>
      </c>
      <c r="I18" s="63"/>
    </row>
    <row r="19" spans="1:9" ht="14.4" thickBot="1">
      <c r="A19" s="805"/>
      <c r="B19" s="62"/>
      <c r="C19" s="816"/>
      <c r="D19" s="816"/>
      <c r="E19" s="75"/>
      <c r="F19" s="75"/>
      <c r="G19" s="75"/>
      <c r="H19" s="95" t="s">
        <v>12</v>
      </c>
      <c r="I19" s="66">
        <f>ROUND(SUM(H12:H18),0)</f>
        <v>21574</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50</v>
      </c>
      <c r="G22" s="109">
        <f>ROUND(+D22*(1+E22),0)</f>
        <v>71595</v>
      </c>
      <c r="H22" s="32">
        <f>+G22/F22</f>
        <v>1431.9</v>
      </c>
      <c r="I22" s="63"/>
    </row>
    <row r="23" spans="1:9">
      <c r="A23" s="805"/>
      <c r="B23" s="62"/>
      <c r="C23" s="33" t="s">
        <v>52</v>
      </c>
      <c r="D23" s="551">
        <v>66700</v>
      </c>
      <c r="E23" s="54">
        <f>+E22</f>
        <v>0.85</v>
      </c>
      <c r="F23" s="555">
        <v>50</v>
      </c>
      <c r="G23" s="110">
        <f>+D23*(1+E23)</f>
        <v>123395</v>
      </c>
      <c r="H23" s="32">
        <f>+G23/F23</f>
        <v>2467.9</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3901</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390.1</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390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25865</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25865</v>
      </c>
    </row>
    <row r="48" spans="1:9" ht="14.4" thickBot="1">
      <c r="A48" s="871"/>
      <c r="B48" s="62"/>
      <c r="C48" s="99"/>
      <c r="D48" s="75"/>
      <c r="E48" s="75"/>
      <c r="F48" s="75"/>
      <c r="G48" s="75"/>
      <c r="H48" s="101" t="s">
        <v>36</v>
      </c>
      <c r="I48" s="67">
        <f>ROUND(I47,0)</f>
        <v>25865</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52A07-5D2D-46C5-9921-5B4FF499D810}">
  <dimension ref="A1:I53"/>
  <sheetViews>
    <sheetView showGridLines="0" view="pageBreakPreview" topLeftCell="A16" zoomScale="90" zoomScaleNormal="100" zoomScaleSheetLayoutView="90" workbookViewId="0">
      <selection activeCell="E26" sqref="E26"/>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+'10,2'!E5:I5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GENERAL'!B68</f>
        <v>Punto de PVCS 2"</v>
      </c>
      <c r="D7" s="873"/>
      <c r="E7" s="873"/>
      <c r="F7" s="873"/>
      <c r="G7" s="874"/>
      <c r="H7" s="857" t="s">
        <v>8</v>
      </c>
      <c r="I7" s="858" t="s">
        <v>2</v>
      </c>
    </row>
    <row r="8" spans="1:9" ht="14.4" thickBot="1">
      <c r="A8" s="131"/>
      <c r="B8" s="122">
        <v>10.3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354</v>
      </c>
      <c r="D12" s="870"/>
      <c r="E12" s="18" t="s">
        <v>7</v>
      </c>
      <c r="F12" s="19">
        <v>1</v>
      </c>
      <c r="G12" s="20">
        <f>15119*1.1312</f>
        <v>17102.612799999999</v>
      </c>
      <c r="H12" s="21">
        <f>+F12*G12</f>
        <v>17102.612799999999</v>
      </c>
      <c r="I12" s="63"/>
    </row>
    <row r="13" spans="1:9">
      <c r="A13" s="805"/>
      <c r="B13" s="62"/>
      <c r="C13" s="812" t="s">
        <v>427</v>
      </c>
      <c r="D13" s="813"/>
      <c r="E13" s="22" t="s">
        <v>2</v>
      </c>
      <c r="F13" s="23">
        <v>1</v>
      </c>
      <c r="G13" s="20">
        <f>6270*1.1312</f>
        <v>7092.6239999999998</v>
      </c>
      <c r="H13" s="21">
        <f>+F13*G13</f>
        <v>7092.6239999999998</v>
      </c>
      <c r="I13" s="63"/>
    </row>
    <row r="14" spans="1:9">
      <c r="A14" s="805"/>
      <c r="B14" s="62"/>
      <c r="C14" s="812" t="s">
        <v>428</v>
      </c>
      <c r="D14" s="813"/>
      <c r="E14" s="22" t="s">
        <v>422</v>
      </c>
      <c r="F14" s="23">
        <v>0.01</v>
      </c>
      <c r="G14" s="20">
        <f>32558*1.1312</f>
        <v>36829.609599999996</v>
      </c>
      <c r="H14" s="21">
        <f>+F14*G14</f>
        <v>368.29609599999998</v>
      </c>
      <c r="I14" s="63"/>
    </row>
    <row r="15" spans="1:9">
      <c r="A15" s="805"/>
      <c r="B15" s="62"/>
      <c r="C15" s="812" t="s">
        <v>429</v>
      </c>
      <c r="D15" s="813"/>
      <c r="E15" s="22" t="s">
        <v>175</v>
      </c>
      <c r="F15" s="22">
        <v>0.01</v>
      </c>
      <c r="G15" s="20">
        <f>64206*1.1312</f>
        <v>72629.8272</v>
      </c>
      <c r="H15" s="21">
        <f>+F15*G15</f>
        <v>726.298272</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25289.831167999997</v>
      </c>
      <c r="H18" s="26">
        <f>ROUND(G18*F18,0)</f>
        <v>1264</v>
      </c>
      <c r="I18" s="63"/>
    </row>
    <row r="19" spans="1:9" ht="14.4" thickBot="1">
      <c r="A19" s="805"/>
      <c r="B19" s="62"/>
      <c r="C19" s="816"/>
      <c r="D19" s="816"/>
      <c r="E19" s="75"/>
      <c r="F19" s="75"/>
      <c r="G19" s="75"/>
      <c r="H19" s="95" t="s">
        <v>12</v>
      </c>
      <c r="I19" s="66">
        <f>ROUND(SUM(H12:H18),0)</f>
        <v>26554</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20</v>
      </c>
      <c r="G22" s="109">
        <f>ROUND(+D22*(1+E22),0)</f>
        <v>71595</v>
      </c>
      <c r="H22" s="32">
        <f>+G22/F22</f>
        <v>3579.75</v>
      </c>
      <c r="I22" s="63"/>
    </row>
    <row r="23" spans="1:9">
      <c r="A23" s="805"/>
      <c r="B23" s="62"/>
      <c r="C23" s="33" t="s">
        <v>52</v>
      </c>
      <c r="D23" s="551">
        <v>66700</v>
      </c>
      <c r="E23" s="54">
        <f>+E22</f>
        <v>0.85</v>
      </c>
      <c r="F23" s="555">
        <v>20</v>
      </c>
      <c r="G23" s="110">
        <f>+D23*(1+E23)</f>
        <v>123395</v>
      </c>
      <c r="H23" s="32">
        <f>+G23/F23</f>
        <v>6169.75</v>
      </c>
      <c r="I23" s="63"/>
    </row>
    <row r="24" spans="1:9" ht="14.4" thickBot="1">
      <c r="A24" s="805"/>
      <c r="B24" s="62"/>
      <c r="C24" s="37"/>
      <c r="D24" s="26"/>
      <c r="E24" s="38"/>
      <c r="F24" s="557"/>
      <c r="G24" s="39"/>
      <c r="H24" s="40">
        <f>G24*F24*E24*D24</f>
        <v>0</v>
      </c>
      <c r="I24" s="63"/>
    </row>
    <row r="25" spans="1:9" ht="14.4" thickBot="1">
      <c r="A25" s="805"/>
      <c r="B25" s="62"/>
      <c r="C25" s="816"/>
      <c r="D25" s="816"/>
      <c r="E25" s="75"/>
      <c r="F25" s="75"/>
      <c r="G25" s="75"/>
      <c r="H25" s="95" t="s">
        <v>18</v>
      </c>
      <c r="I25" s="66">
        <f>ROUND(SUM(H22:H24),0)+1</f>
        <v>9751</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975.1</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975</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37280</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37280</v>
      </c>
    </row>
    <row r="48" spans="1:9" ht="14.4" thickBot="1">
      <c r="A48" s="871"/>
      <c r="B48" s="62"/>
      <c r="C48" s="99"/>
      <c r="D48" s="75"/>
      <c r="E48" s="75"/>
      <c r="F48" s="75"/>
      <c r="G48" s="75"/>
      <c r="H48" s="101" t="s">
        <v>36</v>
      </c>
      <c r="I48" s="67">
        <f>ROUND(I47,0)</f>
        <v>37280</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6CB37-B44D-465C-82B7-0B67B60EC4B8}">
  <dimension ref="A1:I53"/>
  <sheetViews>
    <sheetView showGridLines="0" view="pageBreakPreview" topLeftCell="B16" zoomScale="84" zoomScaleNormal="100" zoomScaleSheetLayoutView="84" workbookViewId="0">
      <selection activeCell="F22" sqref="F22:F23"/>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+'10,3'!E5:I5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GENERAL'!B69</f>
        <v>Punto de PVCS 4"</v>
      </c>
      <c r="D7" s="873"/>
      <c r="E7" s="873"/>
      <c r="F7" s="873"/>
      <c r="G7" s="874"/>
      <c r="H7" s="857" t="s">
        <v>8</v>
      </c>
      <c r="I7" s="858" t="s">
        <v>2</v>
      </c>
    </row>
    <row r="8" spans="1:9" ht="14.4" thickBot="1">
      <c r="A8" s="131"/>
      <c r="B8" s="122">
        <v>10.4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353</v>
      </c>
      <c r="D12" s="870"/>
      <c r="E12" s="18" t="s">
        <v>7</v>
      </c>
      <c r="F12" s="19">
        <v>1</v>
      </c>
      <c r="G12" s="20">
        <f>31765*1.1312</f>
        <v>35932.567999999999</v>
      </c>
      <c r="H12" s="21">
        <f>+F12*G12</f>
        <v>35932.567999999999</v>
      </c>
      <c r="I12" s="63"/>
    </row>
    <row r="13" spans="1:9">
      <c r="A13" s="805"/>
      <c r="B13" s="62"/>
      <c r="C13" s="812" t="s">
        <v>430</v>
      </c>
      <c r="D13" s="813"/>
      <c r="E13" s="22" t="s">
        <v>2</v>
      </c>
      <c r="F13" s="23">
        <v>1</v>
      </c>
      <c r="G13" s="20">
        <f>18700*1.1312</f>
        <v>21153.439999999999</v>
      </c>
      <c r="H13" s="21">
        <f>+F13*G13</f>
        <v>21153.439999999999</v>
      </c>
      <c r="I13" s="63"/>
    </row>
    <row r="14" spans="1:9">
      <c r="A14" s="805"/>
      <c r="B14" s="62"/>
      <c r="C14" s="812" t="s">
        <v>426</v>
      </c>
      <c r="D14" s="813"/>
      <c r="E14" s="22" t="s">
        <v>422</v>
      </c>
      <c r="F14" s="23">
        <v>0.01</v>
      </c>
      <c r="G14" s="20">
        <v>28500</v>
      </c>
      <c r="H14" s="21">
        <f>+F14*G14</f>
        <v>285</v>
      </c>
      <c r="I14" s="63"/>
    </row>
    <row r="15" spans="1:9">
      <c r="A15" s="805"/>
      <c r="B15" s="62"/>
      <c r="C15" s="812" t="s">
        <v>337</v>
      </c>
      <c r="D15" s="813"/>
      <c r="E15" s="22" t="s">
        <v>175</v>
      </c>
      <c r="F15" s="22">
        <v>0.01</v>
      </c>
      <c r="G15" s="20">
        <f>64206*1.1312</f>
        <v>72629.8272</v>
      </c>
      <c r="H15" s="21">
        <f>+F15*G15</f>
        <v>726.298272</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58097.306272000002</v>
      </c>
      <c r="H18" s="26">
        <f>ROUND(G18*F18,0)</f>
        <v>2905</v>
      </c>
      <c r="I18" s="63"/>
    </row>
    <row r="19" spans="1:9" ht="14.4" thickBot="1">
      <c r="A19" s="805"/>
      <c r="B19" s="62"/>
      <c r="C19" s="816"/>
      <c r="D19" s="816"/>
      <c r="E19" s="75"/>
      <c r="F19" s="75"/>
      <c r="G19" s="75"/>
      <c r="H19" s="95" t="s">
        <v>12</v>
      </c>
      <c r="I19" s="66">
        <f>ROUND(SUM(H12:H18),0)</f>
        <v>61002</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10</v>
      </c>
      <c r="G22" s="109">
        <f>ROUND(+D22*(1+E22),0)</f>
        <v>71595</v>
      </c>
      <c r="H22" s="32">
        <f>+G22/F22</f>
        <v>7159.5</v>
      </c>
      <c r="I22" s="63"/>
    </row>
    <row r="23" spans="1:9">
      <c r="A23" s="805"/>
      <c r="B23" s="62"/>
      <c r="C23" s="33" t="s">
        <v>52</v>
      </c>
      <c r="D23" s="551">
        <v>66700</v>
      </c>
      <c r="E23" s="54">
        <f>+E22</f>
        <v>0.85</v>
      </c>
      <c r="F23" s="555">
        <v>10</v>
      </c>
      <c r="G23" s="110">
        <f>+D23*(1+E23)</f>
        <v>123395</v>
      </c>
      <c r="H23" s="32">
        <f>+G23/F23</f>
        <v>12339.5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19500</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1950</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1950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82452</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82452</v>
      </c>
    </row>
    <row r="48" spans="1:9" ht="14.4" thickBot="1">
      <c r="A48" s="871"/>
      <c r="B48" s="62"/>
      <c r="C48" s="99"/>
      <c r="D48" s="75"/>
      <c r="E48" s="75"/>
      <c r="F48" s="75"/>
      <c r="G48" s="75"/>
      <c r="H48" s="101" t="s">
        <v>36</v>
      </c>
      <c r="I48" s="67">
        <f>ROUND(I47,0)</f>
        <v>82452</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F304B-078C-488F-85B1-1C728F8B4E42}">
  <dimension ref="A1:I53"/>
  <sheetViews>
    <sheetView showGridLines="0" view="pageBreakPreview" topLeftCell="B5" zoomScale="78" zoomScaleNormal="100" zoomScaleSheetLayoutView="78" workbookViewId="0">
      <selection activeCell="O26" sqref="O26"/>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7.109375"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+'10,4'!E5:I5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GENERAL'!B70</f>
        <v>Cajas de inspección de 0,80x0,80x0,80</v>
      </c>
      <c r="D7" s="873"/>
      <c r="E7" s="873"/>
      <c r="F7" s="873"/>
      <c r="G7" s="874"/>
      <c r="H7" s="857" t="s">
        <v>8</v>
      </c>
      <c r="I7" s="858" t="s">
        <v>2</v>
      </c>
    </row>
    <row r="8" spans="1:9" ht="14.4" thickBot="1">
      <c r="A8" s="131"/>
      <c r="B8" s="122">
        <v>10.5</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48</v>
      </c>
      <c r="D12" s="870"/>
      <c r="E12" s="18" t="s">
        <v>49</v>
      </c>
      <c r="F12" s="553">
        <v>0.46</v>
      </c>
      <c r="G12" s="20">
        <f>+'CTO D '!I48</f>
        <v>462051</v>
      </c>
      <c r="H12" s="21">
        <f>+F12*G12</f>
        <v>212543.46000000002</v>
      </c>
      <c r="I12" s="63"/>
    </row>
    <row r="13" spans="1:9">
      <c r="A13" s="805"/>
      <c r="B13" s="62"/>
      <c r="C13" s="812" t="s">
        <v>355</v>
      </c>
      <c r="D13" s="813"/>
      <c r="E13" s="22" t="s">
        <v>5</v>
      </c>
      <c r="F13" s="23">
        <v>1.8</v>
      </c>
      <c r="G13" s="20">
        <f>60148*1.1312</f>
        <v>68039.417600000001</v>
      </c>
      <c r="H13" s="21">
        <f>+F13*G13</f>
        <v>122470.95168</v>
      </c>
      <c r="I13" s="63"/>
    </row>
    <row r="14" spans="1:9">
      <c r="A14" s="805"/>
      <c r="B14" s="62"/>
      <c r="C14" s="812" t="s">
        <v>356</v>
      </c>
      <c r="D14" s="813"/>
      <c r="E14" s="22" t="s">
        <v>50</v>
      </c>
      <c r="F14" s="547">
        <v>17.920000000000002</v>
      </c>
      <c r="G14" s="20">
        <f>5600*1.1312</f>
        <v>6334.72</v>
      </c>
      <c r="H14" s="21">
        <f t="shared" ref="H14:H15" si="0">+F14*G14</f>
        <v>113518.18240000002</v>
      </c>
      <c r="I14" s="63"/>
    </row>
    <row r="15" spans="1:9">
      <c r="A15" s="805"/>
      <c r="B15" s="62"/>
      <c r="C15" s="812" t="s">
        <v>357</v>
      </c>
      <c r="D15" s="813"/>
      <c r="E15" s="22" t="s">
        <v>50</v>
      </c>
      <c r="F15" s="22">
        <v>4.5</v>
      </c>
      <c r="G15" s="20">
        <f>8500*1.1312</f>
        <v>9615.2000000000007</v>
      </c>
      <c r="H15" s="21">
        <f t="shared" si="0"/>
        <v>43268.4</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25">
        <v>0.05</v>
      </c>
      <c r="G18" s="26">
        <f>SUM(H11:H17)</f>
        <v>491800.99408000009</v>
      </c>
      <c r="H18" s="26">
        <f>ROUND(G18*F18,0)</f>
        <v>24590</v>
      </c>
      <c r="I18" s="63"/>
    </row>
    <row r="19" spans="1:9" ht="14.4" thickBot="1">
      <c r="A19" s="805"/>
      <c r="B19" s="62"/>
      <c r="C19" s="816"/>
      <c r="D19" s="816"/>
      <c r="E19" s="75"/>
      <c r="F19" s="75"/>
      <c r="G19" s="75"/>
      <c r="H19" s="95" t="s">
        <v>12</v>
      </c>
      <c r="I19" s="66">
        <f>ROUND(SUM(H12:H18),0)</f>
        <v>516391</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2.5</v>
      </c>
      <c r="G22" s="109">
        <f>ROUND(+D22*(1+E22),0)</f>
        <v>71595</v>
      </c>
      <c r="H22" s="32">
        <f>+G22/F22</f>
        <v>28638</v>
      </c>
      <c r="I22" s="63"/>
    </row>
    <row r="23" spans="1:9">
      <c r="A23" s="805"/>
      <c r="B23" s="62"/>
      <c r="C23" s="33" t="s">
        <v>52</v>
      </c>
      <c r="D23" s="551">
        <v>66700</v>
      </c>
      <c r="E23" s="54">
        <f>+E22</f>
        <v>0.85</v>
      </c>
      <c r="F23" s="555">
        <v>2.5</v>
      </c>
      <c r="G23" s="110">
        <f>+D23*(1+E23)</f>
        <v>123395</v>
      </c>
      <c r="H23" s="32">
        <f>+G23/F23</f>
        <v>49358</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77997</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7799.7000000000007</v>
      </c>
      <c r="I28" s="63"/>
    </row>
    <row r="29" spans="1:9">
      <c r="A29" s="805"/>
      <c r="B29" s="62"/>
      <c r="C29" s="348" t="s">
        <v>431</v>
      </c>
      <c r="D29" s="349"/>
      <c r="E29" s="350" t="s">
        <v>310</v>
      </c>
      <c r="F29" s="32">
        <f>10500*1.1312</f>
        <v>11877.6</v>
      </c>
      <c r="G29" s="31">
        <v>2</v>
      </c>
      <c r="H29" s="32">
        <f>F29/G29</f>
        <v>5938.8</v>
      </c>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13739</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608127</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608127</v>
      </c>
    </row>
    <row r="48" spans="1:9" ht="14.4" thickBot="1">
      <c r="A48" s="871"/>
      <c r="B48" s="62"/>
      <c r="C48" s="99"/>
      <c r="D48" s="75"/>
      <c r="E48" s="75"/>
      <c r="F48" s="75"/>
      <c r="G48" s="75"/>
      <c r="H48" s="101" t="s">
        <v>36</v>
      </c>
      <c r="I48" s="67">
        <f>ROUND(I47,0)</f>
        <v>608127</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66099-22D3-4922-89CA-158A5D3FFE1A}">
  <dimension ref="A1:I53"/>
  <sheetViews>
    <sheetView showGridLines="0" view="pageBreakPreview" topLeftCell="B4" zoomScale="90" zoomScaleNormal="100" zoomScaleSheetLayoutView="90" workbookViewId="0">
      <selection activeCell="C14" sqref="C14:D1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+'10,5'!E5:I5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GENERAL'!B71</f>
        <v>Sum. e inst. sanitario institucional con tanque</v>
      </c>
      <c r="D7" s="873"/>
      <c r="E7" s="873"/>
      <c r="F7" s="873"/>
      <c r="G7" s="874"/>
      <c r="H7" s="857" t="s">
        <v>8</v>
      </c>
      <c r="I7" s="858" t="s">
        <v>2</v>
      </c>
    </row>
    <row r="8" spans="1:9" ht="14.4" thickBot="1">
      <c r="A8" s="131"/>
      <c r="B8" s="122">
        <v>10.6</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438</v>
      </c>
      <c r="D12" s="870"/>
      <c r="E12" s="18" t="s">
        <v>2</v>
      </c>
      <c r="F12" s="19">
        <v>1</v>
      </c>
      <c r="G12" s="20">
        <f>365000</f>
        <v>365000</v>
      </c>
      <c r="H12" s="21">
        <f>F12*G12</f>
        <v>365000</v>
      </c>
      <c r="I12" s="63"/>
    </row>
    <row r="13" spans="1:9">
      <c r="A13" s="805"/>
      <c r="B13" s="62"/>
      <c r="C13" s="812" t="s">
        <v>358</v>
      </c>
      <c r="D13" s="813"/>
      <c r="E13" s="22" t="s">
        <v>2</v>
      </c>
      <c r="F13" s="23">
        <v>1</v>
      </c>
      <c r="G13" s="20">
        <f>4500*1.1312</f>
        <v>5090.3999999999996</v>
      </c>
      <c r="H13" s="21">
        <f t="shared" ref="H13:H14" si="0">F13*G13</f>
        <v>5090.3999999999996</v>
      </c>
      <c r="I13" s="63"/>
    </row>
    <row r="14" spans="1:9">
      <c r="A14" s="805"/>
      <c r="B14" s="62"/>
      <c r="C14" s="812" t="s">
        <v>359</v>
      </c>
      <c r="D14" s="813"/>
      <c r="E14" s="22" t="s">
        <v>50</v>
      </c>
      <c r="F14" s="23">
        <v>0.25</v>
      </c>
      <c r="G14" s="20">
        <v>2500</v>
      </c>
      <c r="H14" s="21">
        <f t="shared" si="0"/>
        <v>625</v>
      </c>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558">
        <v>0</v>
      </c>
      <c r="G18" s="26">
        <f>SUM(H11:H17)</f>
        <v>370715.4</v>
      </c>
      <c r="H18" s="26">
        <f>ROUND(G18*F18,0)</f>
        <v>0</v>
      </c>
      <c r="I18" s="63"/>
    </row>
    <row r="19" spans="1:9" ht="14.4" thickBot="1">
      <c r="A19" s="805"/>
      <c r="B19" s="62"/>
      <c r="C19" s="816"/>
      <c r="D19" s="816"/>
      <c r="E19" s="75"/>
      <c r="F19" s="75"/>
      <c r="G19" s="75"/>
      <c r="H19" s="95" t="s">
        <v>12</v>
      </c>
      <c r="I19" s="66">
        <f>ROUND(SUM(H12:H18),0)</f>
        <v>370715</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31">
        <v>8</v>
      </c>
      <c r="G22" s="109">
        <f>ROUND(+D22*(1+E22),0)</f>
        <v>71595</v>
      </c>
      <c r="H22" s="32">
        <f>+G22/F22</f>
        <v>8949.375</v>
      </c>
      <c r="I22" s="63"/>
    </row>
    <row r="23" spans="1:9">
      <c r="A23" s="805"/>
      <c r="B23" s="62"/>
      <c r="C23" s="33" t="s">
        <v>52</v>
      </c>
      <c r="D23" s="551">
        <v>66700</v>
      </c>
      <c r="E23" s="54">
        <f>+E22</f>
        <v>0.85</v>
      </c>
      <c r="F23" s="36">
        <v>8</v>
      </c>
      <c r="G23" s="110">
        <f>+D23*(1+E23)</f>
        <v>123395</v>
      </c>
      <c r="H23" s="32">
        <f>+G23/F23</f>
        <v>15424.375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24375</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545">
        <f>I25*0.1</f>
        <v>2437.5</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2438</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397528</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397528</v>
      </c>
    </row>
    <row r="48" spans="1:9" ht="14.4" thickBot="1">
      <c r="A48" s="871"/>
      <c r="B48" s="62"/>
      <c r="C48" s="99"/>
      <c r="D48" s="75"/>
      <c r="E48" s="75"/>
      <c r="F48" s="75"/>
      <c r="G48" s="75"/>
      <c r="H48" s="101" t="s">
        <v>36</v>
      </c>
      <c r="I48" s="67">
        <f>ROUND(I47,0)</f>
        <v>397528</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94846-C0BE-402F-BCC7-4E944DCE95D3}">
  <dimension ref="A1:I53"/>
  <sheetViews>
    <sheetView showGridLines="0" view="pageBreakPreview" topLeftCell="A4" zoomScale="90" zoomScaleNormal="100" zoomScaleSheetLayoutView="90" workbookViewId="0">
      <selection activeCell="G15" sqref="G15"/>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+'10,6'!E5:I5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GENERAL'!B72</f>
        <v>Kit de movilidad reducida</v>
      </c>
      <c r="D7" s="873"/>
      <c r="E7" s="873"/>
      <c r="F7" s="873"/>
      <c r="G7" s="874"/>
      <c r="H7" s="857" t="s">
        <v>8</v>
      </c>
      <c r="I7" s="858" t="s">
        <v>2</v>
      </c>
    </row>
    <row r="8" spans="1:9" ht="14.4" thickBot="1">
      <c r="A8" s="131"/>
      <c r="B8" s="122">
        <f>+'PRESUPUESTO GENERAL'!A72</f>
        <v>10.7</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360</v>
      </c>
      <c r="D12" s="870"/>
      <c r="E12" s="18" t="s">
        <v>2</v>
      </c>
      <c r="F12" s="19">
        <v>1</v>
      </c>
      <c r="G12" s="20">
        <f>500000*1.1413</f>
        <v>570650</v>
      </c>
      <c r="H12" s="21">
        <f>F12*G12</f>
        <v>570650</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558">
        <v>0</v>
      </c>
      <c r="G18" s="26">
        <f>SUM(H11:H17)</f>
        <v>570650</v>
      </c>
      <c r="H18" s="26">
        <f>ROUND(G18*F18,0)</f>
        <v>0</v>
      </c>
      <c r="I18" s="63"/>
    </row>
    <row r="19" spans="1:9" ht="14.4" thickBot="1">
      <c r="A19" s="805"/>
      <c r="B19" s="62"/>
      <c r="C19" s="816"/>
      <c r="D19" s="816"/>
      <c r="E19" s="75"/>
      <c r="F19" s="75"/>
      <c r="G19" s="75"/>
      <c r="H19" s="95" t="s">
        <v>12</v>
      </c>
      <c r="I19" s="66">
        <f>ROUND(SUM(H12:H18),0)</f>
        <v>570650</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31">
        <v>8</v>
      </c>
      <c r="G22" s="109">
        <f>ROUND(+D22*(1+E22),0)</f>
        <v>71595</v>
      </c>
      <c r="H22" s="32">
        <f>+G22/F22</f>
        <v>8949.375</v>
      </c>
      <c r="I22" s="63"/>
    </row>
    <row r="23" spans="1:9">
      <c r="A23" s="805"/>
      <c r="B23" s="62"/>
      <c r="C23" s="33" t="s">
        <v>52</v>
      </c>
      <c r="D23" s="551">
        <v>66700</v>
      </c>
      <c r="E23" s="54">
        <f>+E22</f>
        <v>0.85</v>
      </c>
      <c r="F23" s="36">
        <v>8</v>
      </c>
      <c r="G23" s="110">
        <f>+D23*(1+E23)</f>
        <v>123395</v>
      </c>
      <c r="H23" s="32">
        <f>+G23/F23</f>
        <v>15424.375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24375</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2437.5</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2438</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597463</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597463</v>
      </c>
    </row>
    <row r="48" spans="1:9" ht="14.4" thickBot="1">
      <c r="A48" s="871"/>
      <c r="B48" s="62"/>
      <c r="C48" s="99"/>
      <c r="D48" s="75"/>
      <c r="E48" s="75"/>
      <c r="F48" s="75"/>
      <c r="G48" s="75"/>
      <c r="H48" s="101" t="s">
        <v>36</v>
      </c>
      <c r="I48" s="67">
        <f>ROUND(I47,0)</f>
        <v>597463</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13C82-96BF-4F14-823D-7AB392D92AB2}">
  <dimension ref="A1:I53"/>
  <sheetViews>
    <sheetView showGridLines="0" view="pageBreakPreview" topLeftCell="B1" zoomScale="90" zoomScaleNormal="100" zoomScaleSheetLayoutView="90" workbookViewId="0">
      <selection activeCell="G14" sqref="G14"/>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+'10,7'!E5:I5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GENERAL'!B73</f>
        <v>Lavamanos Ref: 07384-100 o similar, pagado en un</v>
      </c>
      <c r="D7" s="873"/>
      <c r="E7" s="873"/>
      <c r="F7" s="873"/>
      <c r="G7" s="874"/>
      <c r="H7" s="857" t="s">
        <v>8</v>
      </c>
      <c r="I7" s="858" t="s">
        <v>2</v>
      </c>
    </row>
    <row r="8" spans="1:9" ht="14.4" thickBot="1">
      <c r="A8" s="131"/>
      <c r="B8" s="122">
        <v>10.8</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362</v>
      </c>
      <c r="D12" s="870"/>
      <c r="E12" s="18" t="s">
        <v>2</v>
      </c>
      <c r="F12" s="19">
        <v>1</v>
      </c>
      <c r="G12" s="20">
        <f>115000*1.1312</f>
        <v>130088</v>
      </c>
      <c r="H12" s="21">
        <f>F12*G12</f>
        <v>130088</v>
      </c>
      <c r="I12" s="63"/>
    </row>
    <row r="13" spans="1:9">
      <c r="A13" s="805"/>
      <c r="B13" s="62"/>
      <c r="C13" s="812" t="s">
        <v>363</v>
      </c>
      <c r="D13" s="813"/>
      <c r="E13" s="22" t="s">
        <v>2</v>
      </c>
      <c r="F13" s="23">
        <v>1</v>
      </c>
      <c r="G13" s="20">
        <f>87329*1.1312</f>
        <v>98786.564799999993</v>
      </c>
      <c r="H13" s="21">
        <f t="shared" ref="H13:H15" si="0">F13*G13</f>
        <v>98786.564799999993</v>
      </c>
      <c r="I13" s="63"/>
    </row>
    <row r="14" spans="1:9">
      <c r="A14" s="805"/>
      <c r="B14" s="62"/>
      <c r="C14" s="812" t="s">
        <v>358</v>
      </c>
      <c r="D14" s="813"/>
      <c r="E14" s="22" t="s">
        <v>2</v>
      </c>
      <c r="F14" s="23">
        <v>1</v>
      </c>
      <c r="G14" s="20">
        <v>4500</v>
      </c>
      <c r="H14" s="21">
        <f t="shared" si="0"/>
        <v>4500</v>
      </c>
      <c r="I14" s="63"/>
    </row>
    <row r="15" spans="1:9">
      <c r="A15" s="805"/>
      <c r="B15" s="62"/>
      <c r="C15" s="812" t="s">
        <v>364</v>
      </c>
      <c r="D15" s="813"/>
      <c r="E15" s="22" t="s">
        <v>50</v>
      </c>
      <c r="F15" s="22">
        <v>0.35</v>
      </c>
      <c r="G15" s="20">
        <v>2500</v>
      </c>
      <c r="H15" s="21">
        <f t="shared" si="0"/>
        <v>875</v>
      </c>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558">
        <v>0</v>
      </c>
      <c r="G18" s="26">
        <f>SUM(H11:H17)</f>
        <v>234249.56479999999</v>
      </c>
      <c r="H18" s="26">
        <f>ROUND(G18*F18,0)</f>
        <v>0</v>
      </c>
      <c r="I18" s="63"/>
    </row>
    <row r="19" spans="1:9" ht="14.4" thickBot="1">
      <c r="A19" s="805"/>
      <c r="B19" s="62"/>
      <c r="C19" s="816"/>
      <c r="D19" s="816"/>
      <c r="E19" s="75"/>
      <c r="F19" s="75"/>
      <c r="G19" s="75"/>
      <c r="H19" s="95" t="s">
        <v>12</v>
      </c>
      <c r="I19" s="66">
        <f>ROUND(SUM(H12:H18),0)</f>
        <v>234250</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546">
        <v>6</v>
      </c>
      <c r="G22" s="109">
        <f>ROUND(+D22*(1+E22),0)</f>
        <v>71595</v>
      </c>
      <c r="H22" s="32">
        <f>+G22/F22</f>
        <v>11932.5</v>
      </c>
      <c r="I22" s="63"/>
    </row>
    <row r="23" spans="1:9">
      <c r="A23" s="805"/>
      <c r="B23" s="62"/>
      <c r="C23" s="33" t="s">
        <v>52</v>
      </c>
      <c r="D23" s="551">
        <v>66700</v>
      </c>
      <c r="E23" s="54">
        <f>+E22</f>
        <v>0.85</v>
      </c>
      <c r="F23" s="555">
        <v>6</v>
      </c>
      <c r="G23" s="110">
        <f>+D23*(1+E23)</f>
        <v>123395</v>
      </c>
      <c r="H23" s="32">
        <f>+G23/F23</f>
        <v>20565.833333333332</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32499</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3249.9</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3250</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269999</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269999</v>
      </c>
    </row>
    <row r="48" spans="1:9" ht="14.4" thickBot="1">
      <c r="A48" s="871"/>
      <c r="B48" s="62"/>
      <c r="C48" s="99"/>
      <c r="D48" s="75"/>
      <c r="E48" s="75"/>
      <c r="F48" s="75"/>
      <c r="G48" s="75"/>
      <c r="H48" s="101" t="s">
        <v>36</v>
      </c>
      <c r="I48" s="67">
        <f>ROUND(I47,0)</f>
        <v>269999</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65746-C169-42DD-A0B6-95D66792A131}">
  <dimension ref="A1:I53"/>
  <sheetViews>
    <sheetView showGridLines="0" view="pageBreakPreview" topLeftCell="B4" zoomScale="90" zoomScaleNormal="100" zoomScaleSheetLayoutView="90" workbookViewId="0">
      <selection activeCell="P12" sqref="P12"/>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+'10,8'!E5:I5</f>
        <v>ANALISIS DE PRECIOS UNITARIOS - REDES SANITARIAS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GENERAL'!B74</f>
        <v>Orinal  Ref: 8870  o similar, pagado en un</v>
      </c>
      <c r="D7" s="873"/>
      <c r="E7" s="873"/>
      <c r="F7" s="873"/>
      <c r="G7" s="874"/>
      <c r="H7" s="857" t="s">
        <v>8</v>
      </c>
      <c r="I7" s="858" t="s">
        <v>2</v>
      </c>
    </row>
    <row r="8" spans="1:9" ht="14.4" thickBot="1">
      <c r="A8" s="131"/>
      <c r="B8" s="122">
        <v>10.9</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ht="15" customHeight="1">
      <c r="A12" s="805"/>
      <c r="B12" s="62"/>
      <c r="C12" s="869" t="s">
        <v>366</v>
      </c>
      <c r="D12" s="870"/>
      <c r="E12" s="18" t="s">
        <v>2</v>
      </c>
      <c r="F12" s="19">
        <v>1</v>
      </c>
      <c r="G12" s="20">
        <f>355398*1.1312</f>
        <v>402026.21759999997</v>
      </c>
      <c r="H12" s="21">
        <f>F12*G12</f>
        <v>402026.21759999997</v>
      </c>
      <c r="I12" s="63"/>
    </row>
    <row r="13" spans="1:9">
      <c r="A13" s="805"/>
      <c r="B13" s="62"/>
      <c r="C13" s="812" t="s">
        <v>367</v>
      </c>
      <c r="D13" s="813"/>
      <c r="E13" s="22" t="s">
        <v>2</v>
      </c>
      <c r="F13" s="23">
        <v>1</v>
      </c>
      <c r="G13" s="20">
        <f>132000*1.1312</f>
        <v>149318.39999999999</v>
      </c>
      <c r="H13" s="21">
        <f>F13*G13</f>
        <v>149318.39999999999</v>
      </c>
      <c r="I13" s="63"/>
    </row>
    <row r="14" spans="1:9">
      <c r="A14" s="805"/>
      <c r="B14" s="62"/>
      <c r="C14" s="812"/>
      <c r="D14" s="813"/>
      <c r="E14" s="22"/>
      <c r="F14" s="23"/>
      <c r="G14" s="20"/>
      <c r="H14" s="21"/>
      <c r="I14" s="63"/>
    </row>
    <row r="15" spans="1:9">
      <c r="A15" s="805"/>
      <c r="B15" s="62"/>
      <c r="C15" s="812"/>
      <c r="D15" s="813"/>
      <c r="E15" s="22"/>
      <c r="F15" s="22"/>
      <c r="G15" s="20"/>
      <c r="H15" s="21"/>
      <c r="I15" s="63"/>
    </row>
    <row r="16" spans="1:9">
      <c r="A16" s="805"/>
      <c r="B16" s="62"/>
      <c r="C16" s="812"/>
      <c r="D16" s="813"/>
      <c r="E16" s="22"/>
      <c r="F16" s="22"/>
      <c r="G16" s="20"/>
      <c r="H16" s="21"/>
      <c r="I16" s="63"/>
    </row>
    <row r="17" spans="1:9">
      <c r="A17" s="805"/>
      <c r="B17" s="62"/>
      <c r="C17" s="812"/>
      <c r="D17" s="813"/>
      <c r="E17" s="22"/>
      <c r="F17" s="22"/>
      <c r="G17" s="20"/>
      <c r="H17" s="21"/>
      <c r="I17" s="63"/>
    </row>
    <row r="18" spans="1:9" ht="15" customHeight="1" thickBot="1">
      <c r="A18" s="805"/>
      <c r="B18" s="62"/>
      <c r="C18" s="814" t="s">
        <v>40</v>
      </c>
      <c r="D18" s="815"/>
      <c r="E18" s="24" t="s">
        <v>41</v>
      </c>
      <c r="F18" s="558">
        <v>0</v>
      </c>
      <c r="G18" s="26">
        <f>SUM(H11:H17)</f>
        <v>551344.6176</v>
      </c>
      <c r="H18" s="26">
        <f>ROUND(G18*F18,0)</f>
        <v>0</v>
      </c>
      <c r="I18" s="63"/>
    </row>
    <row r="19" spans="1:9" ht="14.4" thickBot="1">
      <c r="A19" s="805"/>
      <c r="B19" s="62"/>
      <c r="C19" s="816"/>
      <c r="D19" s="816"/>
      <c r="E19" s="75"/>
      <c r="F19" s="75"/>
      <c r="G19" s="75"/>
      <c r="H19" s="95" t="s">
        <v>12</v>
      </c>
      <c r="I19" s="66">
        <f>ROUND(SUM(H12:H18),0)</f>
        <v>551345</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55</v>
      </c>
      <c r="D22" s="550">
        <v>38700</v>
      </c>
      <c r="E22" s="30">
        <v>0.85</v>
      </c>
      <c r="F22" s="31">
        <v>8</v>
      </c>
      <c r="G22" s="109">
        <f>ROUND(+D22*(1+E22),0)</f>
        <v>71595</v>
      </c>
      <c r="H22" s="32">
        <f>+G22/F22</f>
        <v>8949.375</v>
      </c>
      <c r="I22" s="63"/>
    </row>
    <row r="23" spans="1:9">
      <c r="A23" s="805"/>
      <c r="B23" s="62"/>
      <c r="C23" s="33" t="s">
        <v>52</v>
      </c>
      <c r="D23" s="551">
        <v>66700</v>
      </c>
      <c r="E23" s="54">
        <f>+E22</f>
        <v>0.85</v>
      </c>
      <c r="F23" s="36">
        <v>8</v>
      </c>
      <c r="G23" s="110">
        <f>+D23*(1+E23)</f>
        <v>123395</v>
      </c>
      <c r="H23" s="32">
        <f>+G23/F23</f>
        <v>15424.375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24375</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f>I25*0.1</f>
        <v>2437.5</v>
      </c>
      <c r="I28" s="63"/>
    </row>
    <row r="29" spans="1:9">
      <c r="A29" s="805"/>
      <c r="B29" s="62"/>
      <c r="C29" s="348"/>
      <c r="D29" s="349"/>
      <c r="E29" s="350"/>
      <c r="F29" s="32"/>
      <c r="G29" s="31"/>
      <c r="H29" s="32"/>
      <c r="I29" s="63"/>
    </row>
    <row r="30" spans="1:9">
      <c r="A30" s="805"/>
      <c r="B30" s="62"/>
      <c r="C30" s="348"/>
      <c r="D30" s="349"/>
      <c r="E30" s="350"/>
      <c r="F30" s="32"/>
      <c r="G30" s="351"/>
      <c r="H30" s="32"/>
      <c r="I30" s="63"/>
    </row>
    <row r="31" spans="1:9" ht="15" customHeight="1" thickBot="1">
      <c r="A31" s="805"/>
      <c r="B31" s="62"/>
      <c r="C31" s="814"/>
      <c r="D31" s="815"/>
      <c r="E31" s="24"/>
      <c r="F31" s="46"/>
      <c r="G31" s="39"/>
      <c r="H31" s="32"/>
      <c r="I31" s="63"/>
    </row>
    <row r="32" spans="1:9" ht="14.4" thickBot="1">
      <c r="A32" s="805"/>
      <c r="B32" s="62"/>
      <c r="C32" s="816"/>
      <c r="D32" s="816"/>
      <c r="E32" s="75"/>
      <c r="F32" s="75"/>
      <c r="G32" s="75"/>
      <c r="H32" s="95" t="s">
        <v>22</v>
      </c>
      <c r="I32" s="66">
        <f>ROUND(SUM(H28:H31),0)</f>
        <v>2438</v>
      </c>
    </row>
    <row r="33" spans="1:9" ht="14.4" thickBot="1">
      <c r="A33" s="805"/>
      <c r="B33" s="64" t="s">
        <v>23</v>
      </c>
      <c r="C33" s="807" t="s">
        <v>24</v>
      </c>
      <c r="D33" s="808"/>
      <c r="E33" s="15"/>
      <c r="F33" s="15"/>
      <c r="G33" s="15"/>
      <c r="H33" s="15"/>
      <c r="I33" s="63"/>
    </row>
    <row r="34" spans="1:9" ht="14.4" thickBot="1">
      <c r="A34" s="805"/>
      <c r="B34" s="65"/>
      <c r="C34" s="831" t="s">
        <v>25</v>
      </c>
      <c r="D34" s="836"/>
      <c r="E34" s="16" t="s">
        <v>47</v>
      </c>
      <c r="F34" s="16" t="s">
        <v>46</v>
      </c>
      <c r="G34" s="16" t="s">
        <v>45</v>
      </c>
      <c r="H34" s="17" t="s">
        <v>42</v>
      </c>
      <c r="I34" s="63"/>
    </row>
    <row r="35" spans="1:9">
      <c r="A35" s="805"/>
      <c r="B35" s="62"/>
      <c r="C35" s="810"/>
      <c r="D35" s="811"/>
      <c r="E35" s="47"/>
      <c r="F35" s="48"/>
      <c r="G35" s="49"/>
      <c r="H35" s="21"/>
      <c r="I35" s="63"/>
    </row>
    <row r="36" spans="1:9" ht="14.4" thickBot="1">
      <c r="A36" s="805"/>
      <c r="B36" s="62"/>
      <c r="C36" s="814"/>
      <c r="D36" s="815"/>
      <c r="E36" s="38"/>
      <c r="F36" s="24"/>
      <c r="G36" s="50"/>
      <c r="H36" s="40"/>
      <c r="I36" s="63"/>
    </row>
    <row r="37" spans="1:9" ht="14.4" thickBot="1">
      <c r="A37" s="805"/>
      <c r="B37" s="62"/>
      <c r="C37" s="99"/>
      <c r="D37" s="75"/>
      <c r="E37" s="75"/>
      <c r="F37" s="75"/>
      <c r="G37" s="75"/>
      <c r="H37" s="95" t="s">
        <v>26</v>
      </c>
      <c r="I37" s="66">
        <f>SUM(H35:H36)</f>
        <v>0</v>
      </c>
    </row>
    <row r="38" spans="1:9" ht="14.4" thickBot="1">
      <c r="A38" s="805"/>
      <c r="B38" s="62"/>
      <c r="C38" s="99"/>
      <c r="D38" s="75"/>
      <c r="E38" s="75"/>
      <c r="F38" s="75"/>
      <c r="G38" s="75"/>
      <c r="H38" s="100"/>
      <c r="I38" s="63"/>
    </row>
    <row r="39" spans="1:9" ht="14.4" thickBot="1">
      <c r="A39" s="805"/>
      <c r="B39" s="62"/>
      <c r="C39" s="99"/>
      <c r="D39" s="75"/>
      <c r="E39" s="75"/>
      <c r="F39" s="75"/>
      <c r="G39" s="75"/>
      <c r="H39" s="101" t="s">
        <v>27</v>
      </c>
      <c r="I39" s="67">
        <f>SUM(I19:I37)</f>
        <v>578158</v>
      </c>
    </row>
    <row r="40" spans="1:9" ht="14.4" thickBot="1">
      <c r="A40" s="805"/>
      <c r="B40" s="64" t="s">
        <v>28</v>
      </c>
      <c r="C40" s="837" t="s">
        <v>29</v>
      </c>
      <c r="D40" s="838"/>
      <c r="E40" s="51"/>
      <c r="F40" s="52"/>
      <c r="G40" s="52"/>
      <c r="H40" s="53"/>
      <c r="I40" s="63"/>
    </row>
    <row r="41" spans="1:9" ht="14.4" thickBot="1">
      <c r="A41" s="805"/>
      <c r="B41" s="65"/>
      <c r="C41" s="807" t="s">
        <v>10</v>
      </c>
      <c r="D41" s="808"/>
      <c r="E41" s="839" t="s">
        <v>30</v>
      </c>
      <c r="F41" s="840"/>
      <c r="G41" s="839" t="s">
        <v>43</v>
      </c>
      <c r="H41" s="840"/>
      <c r="I41" s="63"/>
    </row>
    <row r="42" spans="1:9" ht="14.4" customHeight="1">
      <c r="A42" s="805"/>
      <c r="B42" s="62"/>
      <c r="C42" s="810" t="s">
        <v>31</v>
      </c>
      <c r="D42" s="811"/>
      <c r="E42" s="832">
        <v>0</v>
      </c>
      <c r="F42" s="833"/>
      <c r="G42" s="834">
        <f>E42*I39</f>
        <v>0</v>
      </c>
      <c r="H42" s="835"/>
      <c r="I42" s="63"/>
    </row>
    <row r="43" spans="1:9">
      <c r="A43" s="805"/>
      <c r="B43" s="62"/>
      <c r="C43" s="812" t="s">
        <v>32</v>
      </c>
      <c r="D43" s="813"/>
      <c r="E43" s="841">
        <v>0</v>
      </c>
      <c r="F43" s="842"/>
      <c r="G43" s="843">
        <f>E43*I39</f>
        <v>0</v>
      </c>
      <c r="H43" s="844"/>
      <c r="I43" s="63"/>
    </row>
    <row r="44" spans="1:9" ht="15" customHeight="1" thickBot="1">
      <c r="A44" s="805"/>
      <c r="B44" s="62"/>
      <c r="C44" s="814" t="s">
        <v>33</v>
      </c>
      <c r="D44" s="815"/>
      <c r="E44" s="845">
        <v>0</v>
      </c>
      <c r="F44" s="846"/>
      <c r="G44" s="847">
        <f>E44*I39</f>
        <v>0</v>
      </c>
      <c r="H44" s="848"/>
      <c r="I44" s="63"/>
    </row>
    <row r="45" spans="1:9" ht="14.4" thickBot="1">
      <c r="A45" s="805"/>
      <c r="B45" s="62"/>
      <c r="C45" s="99"/>
      <c r="D45" s="75"/>
      <c r="E45" s="75"/>
      <c r="F45" s="75"/>
      <c r="G45" s="75"/>
      <c r="H45" s="101" t="s">
        <v>34</v>
      </c>
      <c r="I45" s="67">
        <f>SUM(G42:G44)</f>
        <v>0</v>
      </c>
    </row>
    <row r="46" spans="1:9" ht="14.4" thickBot="1">
      <c r="A46" s="806"/>
      <c r="B46" s="62"/>
      <c r="C46" s="99"/>
      <c r="D46" s="75"/>
      <c r="E46" s="75"/>
      <c r="F46" s="75"/>
      <c r="G46" s="75"/>
      <c r="H46" s="100"/>
      <c r="I46" s="63"/>
    </row>
    <row r="47" spans="1:9" ht="15" thickTop="1" thickBot="1">
      <c r="A47" s="872"/>
      <c r="B47" s="62"/>
      <c r="C47" s="99"/>
      <c r="D47" s="75"/>
      <c r="E47" s="75"/>
      <c r="F47" s="75"/>
      <c r="G47" s="75"/>
      <c r="H47" s="101" t="s">
        <v>35</v>
      </c>
      <c r="I47" s="67">
        <f>I45+I39</f>
        <v>578158</v>
      </c>
    </row>
    <row r="48" spans="1:9" ht="14.4" thickBot="1">
      <c r="A48" s="871"/>
      <c r="B48" s="62"/>
      <c r="C48" s="99"/>
      <c r="D48" s="75"/>
      <c r="E48" s="75"/>
      <c r="F48" s="75"/>
      <c r="G48" s="75"/>
      <c r="H48" s="101" t="s">
        <v>36</v>
      </c>
      <c r="I48" s="67">
        <f>ROUND(I47,0)</f>
        <v>578158</v>
      </c>
    </row>
    <row r="49" spans="1:9">
      <c r="A49" s="871"/>
      <c r="B49" s="62"/>
      <c r="C49" s="99"/>
      <c r="D49" s="75"/>
      <c r="E49" s="75"/>
      <c r="F49" s="75"/>
      <c r="G49" s="75"/>
      <c r="H49" s="101"/>
      <c r="I49" s="68"/>
    </row>
    <row r="50" spans="1:9">
      <c r="A50" s="871"/>
      <c r="B50" s="62"/>
      <c r="C50" s="76"/>
      <c r="D50" s="77"/>
      <c r="E50" s="75"/>
      <c r="F50" s="75"/>
      <c r="G50" s="75"/>
      <c r="H50" s="101"/>
      <c r="I50" s="68"/>
    </row>
    <row r="51" spans="1:9">
      <c r="A51" s="871"/>
      <c r="B51" s="73"/>
      <c r="C51" s="102" t="str">
        <f>+'4,1'!C51</f>
        <v>ARQ.  ANTONIO RUIZ TOVAR</v>
      </c>
      <c r="I51" s="74"/>
    </row>
    <row r="52" spans="1:9" ht="14.4" thickBot="1">
      <c r="A52" s="871"/>
      <c r="B52" s="58"/>
      <c r="C52" s="59" t="str">
        <f>+'4,1'!C52</f>
        <v>PROFESIONAL ESPECIALIZADO</v>
      </c>
      <c r="D52" s="60"/>
      <c r="E52" s="60"/>
      <c r="F52" s="60"/>
      <c r="G52" s="60"/>
      <c r="H52" s="60"/>
      <c r="I52" s="61"/>
    </row>
    <row r="53" spans="1:9" ht="14.4" thickTop="1"/>
  </sheetData>
  <mergeCells count="48">
    <mergeCell ref="B5:D5"/>
    <mergeCell ref="E5:I5"/>
    <mergeCell ref="A1:A4"/>
    <mergeCell ref="B1:I1"/>
    <mergeCell ref="B2:I2"/>
    <mergeCell ref="B3:I3"/>
    <mergeCell ref="B4:I4"/>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C32:D32"/>
    <mergeCell ref="C33:D33"/>
    <mergeCell ref="C34:D34"/>
    <mergeCell ref="C35:D35"/>
    <mergeCell ref="C36:D36"/>
    <mergeCell ref="C25:D25"/>
    <mergeCell ref="C26:D26"/>
    <mergeCell ref="C27:D27"/>
    <mergeCell ref="C28:D28"/>
    <mergeCell ref="C31:D31"/>
    <mergeCell ref="A47:A52"/>
    <mergeCell ref="C43:D43"/>
    <mergeCell ref="E43:F43"/>
    <mergeCell ref="G43:H43"/>
    <mergeCell ref="C44:D44"/>
    <mergeCell ref="E44:F44"/>
    <mergeCell ref="G44:H44"/>
    <mergeCell ref="A10:A46"/>
    <mergeCell ref="C41:D41"/>
    <mergeCell ref="E41:F41"/>
    <mergeCell ref="G41:H41"/>
    <mergeCell ref="C42:D42"/>
    <mergeCell ref="E42:F42"/>
    <mergeCell ref="G42:H42"/>
    <mergeCell ref="C40:D40"/>
    <mergeCell ref="C20:D20"/>
  </mergeCells>
  <printOptions horizontalCentered="1"/>
  <pageMargins left="0.39370078740157483" right="0.19685039370078741" top="0.39370078740157483" bottom="0.39370078740157483" header="0.19685039370078741" footer="0.19685039370078741"/>
  <pageSetup scale="75" orientation="portrait" r:id="rId1"/>
  <drawing r:id="rId2"/>
  <legacyDrawing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CEFA9-0014-444B-999A-4CA69C487190}">
  <dimension ref="A1:I54"/>
  <sheetViews>
    <sheetView showGridLines="0" view="pageBreakPreview" topLeftCell="B4"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
        <v>374</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GENERAL'!B77</f>
        <v>Salida para toma monofásica doble con polo a tierra, en tubo conduit PVC de 1/2"</v>
      </c>
      <c r="D7" s="873"/>
      <c r="E7" s="873"/>
      <c r="F7" s="873"/>
      <c r="G7" s="874"/>
      <c r="H7" s="857" t="s">
        <v>8</v>
      </c>
      <c r="I7" s="858" t="s">
        <v>2</v>
      </c>
    </row>
    <row r="8" spans="1:9" ht="14.4" thickBot="1">
      <c r="A8" s="131"/>
      <c r="B8" s="122">
        <f>+'PRESUPUESTO GENERAL'!A77</f>
        <v>11.1</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181</v>
      </c>
      <c r="D12" s="811"/>
      <c r="E12" s="18" t="s">
        <v>7</v>
      </c>
      <c r="F12" s="19">
        <v>10</v>
      </c>
      <c r="G12" s="20">
        <f>2498*1.1312</f>
        <v>2825.7375999999999</v>
      </c>
      <c r="H12" s="21">
        <f>ROUND(F12*G12,0)</f>
        <v>28257</v>
      </c>
      <c r="I12" s="63"/>
    </row>
    <row r="13" spans="1:9">
      <c r="A13" s="805"/>
      <c r="B13" s="62"/>
      <c r="C13" s="812" t="s">
        <v>182</v>
      </c>
      <c r="D13" s="813"/>
      <c r="E13" s="22" t="s">
        <v>7</v>
      </c>
      <c r="F13" s="23">
        <v>27</v>
      </c>
      <c r="G13" s="20">
        <f>1800*0.1312</f>
        <v>236.16000000000003</v>
      </c>
      <c r="H13" s="21">
        <f t="shared" ref="H13:H17" si="0">ROUND(F13*G13,0)</f>
        <v>6376</v>
      </c>
      <c r="I13" s="63"/>
    </row>
    <row r="14" spans="1:9">
      <c r="A14" s="805"/>
      <c r="B14" s="62"/>
      <c r="C14" s="812" t="s">
        <v>183</v>
      </c>
      <c r="D14" s="813"/>
      <c r="E14" s="22" t="s">
        <v>2</v>
      </c>
      <c r="F14" s="23">
        <v>1</v>
      </c>
      <c r="G14" s="20">
        <f>2500*1.1312</f>
        <v>2828</v>
      </c>
      <c r="H14" s="21">
        <f t="shared" si="0"/>
        <v>2828</v>
      </c>
      <c r="I14" s="63"/>
    </row>
    <row r="15" spans="1:9">
      <c r="A15" s="805"/>
      <c r="B15" s="62"/>
      <c r="C15" s="812" t="s">
        <v>184</v>
      </c>
      <c r="D15" s="813"/>
      <c r="E15" s="22" t="s">
        <v>2</v>
      </c>
      <c r="F15" s="22">
        <v>3</v>
      </c>
      <c r="G15" s="20">
        <f>600*1.1312</f>
        <v>678.72</v>
      </c>
      <c r="H15" s="21">
        <f t="shared" si="0"/>
        <v>2036</v>
      </c>
      <c r="I15" s="63"/>
    </row>
    <row r="16" spans="1:9">
      <c r="A16" s="805"/>
      <c r="B16" s="62"/>
      <c r="C16" s="812" t="s">
        <v>185</v>
      </c>
      <c r="D16" s="813"/>
      <c r="E16" s="22" t="s">
        <v>2</v>
      </c>
      <c r="F16" s="22">
        <v>1</v>
      </c>
      <c r="G16" s="20">
        <f>12700*1.1312</f>
        <v>14366.24</v>
      </c>
      <c r="H16" s="21">
        <f t="shared" si="0"/>
        <v>14366</v>
      </c>
      <c r="I16" s="63"/>
    </row>
    <row r="17" spans="1:9">
      <c r="A17" s="805"/>
      <c r="B17" s="62"/>
      <c r="C17" s="812" t="s">
        <v>186</v>
      </c>
      <c r="D17" s="813"/>
      <c r="E17" s="22" t="s">
        <v>2</v>
      </c>
      <c r="F17" s="22">
        <v>4</v>
      </c>
      <c r="G17" s="20">
        <f>1668*1.1312</f>
        <v>1886.8416</v>
      </c>
      <c r="H17" s="21">
        <f t="shared" si="0"/>
        <v>7547</v>
      </c>
      <c r="I17" s="63"/>
    </row>
    <row r="18" spans="1:9" ht="15" customHeight="1" thickBot="1">
      <c r="A18" s="805"/>
      <c r="B18" s="62"/>
      <c r="C18" s="814" t="s">
        <v>40</v>
      </c>
      <c r="D18" s="815"/>
      <c r="E18" s="24" t="s">
        <v>41</v>
      </c>
      <c r="F18" s="25">
        <v>0.05</v>
      </c>
      <c r="G18" s="26">
        <f>SUM(H11:H17)</f>
        <v>61410</v>
      </c>
      <c r="H18" s="26">
        <f>ROUND(G18*F18,0)</f>
        <v>3071</v>
      </c>
      <c r="I18" s="63"/>
    </row>
    <row r="19" spans="1:9" ht="14.4" thickBot="1">
      <c r="A19" s="805"/>
      <c r="B19" s="62"/>
      <c r="C19" s="816"/>
      <c r="D19" s="816"/>
      <c r="E19" s="75"/>
      <c r="F19" s="75"/>
      <c r="G19" s="75"/>
      <c r="H19" s="95" t="s">
        <v>12</v>
      </c>
      <c r="I19" s="66">
        <f>ROUND(SUM(H12:H18),0)</f>
        <v>64481</v>
      </c>
    </row>
    <row r="20" spans="1:9" ht="14.4" thickBot="1">
      <c r="A20" s="805"/>
      <c r="B20" s="64" t="s">
        <v>13</v>
      </c>
      <c r="C20" s="807" t="s">
        <v>14</v>
      </c>
      <c r="D20" s="808"/>
      <c r="E20" s="15"/>
      <c r="F20" s="15"/>
      <c r="G20" s="15"/>
      <c r="H20" s="15"/>
      <c r="I20" s="63"/>
    </row>
    <row r="21" spans="1:9" ht="14.4" thickBot="1">
      <c r="A21" s="805"/>
      <c r="B21" s="65"/>
      <c r="C21" s="119" t="s">
        <v>10</v>
      </c>
      <c r="D21" s="27" t="s">
        <v>15</v>
      </c>
      <c r="E21" s="16" t="s">
        <v>16</v>
      </c>
      <c r="F21" s="16" t="s">
        <v>17</v>
      </c>
      <c r="G21" s="16" t="s">
        <v>44</v>
      </c>
      <c r="H21" s="17" t="s">
        <v>43</v>
      </c>
      <c r="I21" s="63"/>
    </row>
    <row r="22" spans="1:9">
      <c r="A22" s="805"/>
      <c r="B22" s="62"/>
      <c r="C22" s="28" t="s">
        <v>129</v>
      </c>
      <c r="D22" s="550">
        <f>38700*2</f>
        <v>77400</v>
      </c>
      <c r="E22" s="30">
        <v>0.85</v>
      </c>
      <c r="F22" s="31">
        <v>4</v>
      </c>
      <c r="G22" s="109">
        <f>ROUND(+D22*(1+E22),0)</f>
        <v>143190</v>
      </c>
      <c r="H22" s="32">
        <f>+G22/F22</f>
        <v>35797.5</v>
      </c>
      <c r="I22" s="63"/>
    </row>
    <row r="23" spans="1:9">
      <c r="A23" s="805"/>
      <c r="B23" s="62"/>
      <c r="C23" s="33" t="s">
        <v>52</v>
      </c>
      <c r="D23" s="551">
        <v>66700</v>
      </c>
      <c r="E23" s="54">
        <f>+E22</f>
        <v>0.85</v>
      </c>
      <c r="F23" s="36">
        <v>4</v>
      </c>
      <c r="G23" s="110">
        <f>+D23*(1+E23)</f>
        <v>123395</v>
      </c>
      <c r="H23" s="32">
        <f>+G23/F23</f>
        <v>30848.75</v>
      </c>
      <c r="I23" s="63"/>
    </row>
    <row r="24" spans="1:9" ht="14.4" thickBot="1">
      <c r="A24" s="805"/>
      <c r="B24" s="62"/>
      <c r="C24" s="37"/>
      <c r="D24" s="26"/>
      <c r="E24" s="38"/>
      <c r="F24" s="24"/>
      <c r="G24" s="39"/>
      <c r="H24" s="40">
        <f>G24*F24*E24*D24</f>
        <v>0</v>
      </c>
      <c r="I24" s="63"/>
    </row>
    <row r="25" spans="1:9" ht="14.4" thickBot="1">
      <c r="A25" s="805"/>
      <c r="B25" s="62"/>
      <c r="C25" s="816"/>
      <c r="D25" s="816"/>
      <c r="E25" s="75"/>
      <c r="F25" s="75"/>
      <c r="G25" s="75"/>
      <c r="H25" s="95" t="s">
        <v>18</v>
      </c>
      <c r="I25" s="66">
        <f>ROUND(SUM(H22:H24),0)+1</f>
        <v>66647</v>
      </c>
    </row>
    <row r="26" spans="1:9" ht="14.4" thickBot="1">
      <c r="A26" s="805"/>
      <c r="B26" s="64" t="s">
        <v>19</v>
      </c>
      <c r="C26" s="807" t="s">
        <v>20</v>
      </c>
      <c r="D26" s="808"/>
      <c r="E26" s="15"/>
      <c r="F26" s="15"/>
      <c r="G26" s="15"/>
      <c r="H26" s="15"/>
      <c r="I26" s="63"/>
    </row>
    <row r="27" spans="1:9" ht="14.4" thickBot="1">
      <c r="A27" s="805"/>
      <c r="B27" s="65"/>
      <c r="C27" s="831" t="s">
        <v>10</v>
      </c>
      <c r="D27" s="831"/>
      <c r="E27" s="16" t="s">
        <v>2</v>
      </c>
      <c r="F27" s="16" t="s">
        <v>21</v>
      </c>
      <c r="G27" s="16" t="s">
        <v>37</v>
      </c>
      <c r="H27" s="41" t="s">
        <v>43</v>
      </c>
      <c r="I27" s="63"/>
    </row>
    <row r="28" spans="1:9" ht="14.4" customHeight="1" thickBot="1">
      <c r="A28" s="805"/>
      <c r="B28" s="62"/>
      <c r="C28" s="810" t="s">
        <v>39</v>
      </c>
      <c r="D28" s="811"/>
      <c r="E28" s="18"/>
      <c r="F28" s="42"/>
      <c r="G28" s="43"/>
      <c r="H28" s="44">
        <v>4650</v>
      </c>
      <c r="I28" s="63"/>
    </row>
    <row r="29" spans="1:9" ht="14.4" thickBot="1">
      <c r="A29" s="805"/>
      <c r="B29" s="62"/>
      <c r="C29" s="812"/>
      <c r="D29" s="813"/>
      <c r="E29" s="22"/>
      <c r="F29" s="32"/>
      <c r="G29" s="31"/>
      <c r="H29" s="32"/>
      <c r="I29" s="63"/>
    </row>
    <row r="30" spans="1:9">
      <c r="A30" s="805"/>
      <c r="B30" s="62"/>
      <c r="C30" s="348"/>
      <c r="D30" s="349"/>
      <c r="E30" s="350"/>
      <c r="F30" s="32"/>
      <c r="G30" s="31"/>
      <c r="H30" s="32"/>
      <c r="I30" s="63"/>
    </row>
    <row r="31" spans="1:9">
      <c r="A31" s="805"/>
      <c r="B31" s="62"/>
      <c r="C31" s="348"/>
      <c r="D31" s="349"/>
      <c r="E31" s="350"/>
      <c r="F31" s="32"/>
      <c r="G31" s="351"/>
      <c r="H31" s="32"/>
      <c r="I31" s="63"/>
    </row>
    <row r="32" spans="1:9" ht="15" customHeight="1" thickBot="1">
      <c r="A32" s="805"/>
      <c r="B32" s="62"/>
      <c r="C32" s="814"/>
      <c r="D32" s="815"/>
      <c r="E32" s="24"/>
      <c r="F32" s="46"/>
      <c r="G32" s="39"/>
      <c r="H32" s="32"/>
      <c r="I32" s="63"/>
    </row>
    <row r="33" spans="1:9" ht="14.4" thickBot="1">
      <c r="A33" s="805"/>
      <c r="B33" s="62"/>
      <c r="C33" s="816"/>
      <c r="D33" s="816"/>
      <c r="E33" s="75"/>
      <c r="F33" s="75"/>
      <c r="G33" s="75"/>
      <c r="H33" s="95" t="s">
        <v>22</v>
      </c>
      <c r="I33" s="66">
        <f>ROUND(SUM(H28:H32),0)</f>
        <v>4650</v>
      </c>
    </row>
    <row r="34" spans="1:9" ht="14.4" thickBot="1">
      <c r="A34" s="805"/>
      <c r="B34" s="64" t="s">
        <v>23</v>
      </c>
      <c r="C34" s="807" t="s">
        <v>24</v>
      </c>
      <c r="D34" s="808"/>
      <c r="E34" s="15"/>
      <c r="F34" s="15"/>
      <c r="G34" s="15"/>
      <c r="H34" s="15"/>
      <c r="I34" s="63"/>
    </row>
    <row r="35" spans="1:9" ht="14.4" thickBot="1">
      <c r="A35" s="805"/>
      <c r="B35" s="65"/>
      <c r="C35" s="831" t="s">
        <v>25</v>
      </c>
      <c r="D35" s="836"/>
      <c r="E35" s="16" t="s">
        <v>47</v>
      </c>
      <c r="F35" s="16" t="s">
        <v>46</v>
      </c>
      <c r="G35" s="16" t="s">
        <v>45</v>
      </c>
      <c r="H35" s="17" t="s">
        <v>42</v>
      </c>
      <c r="I35" s="63"/>
    </row>
    <row r="36" spans="1:9">
      <c r="A36" s="805"/>
      <c r="B36" s="62"/>
      <c r="C36" s="810"/>
      <c r="D36" s="811"/>
      <c r="E36" s="47"/>
      <c r="F36" s="48"/>
      <c r="G36" s="49"/>
      <c r="H36" s="21"/>
      <c r="I36" s="63"/>
    </row>
    <row r="37" spans="1:9" ht="14.4" thickBot="1">
      <c r="A37" s="805"/>
      <c r="B37" s="62"/>
      <c r="C37" s="814"/>
      <c r="D37" s="815"/>
      <c r="E37" s="38"/>
      <c r="F37" s="24"/>
      <c r="G37" s="50"/>
      <c r="H37" s="40"/>
      <c r="I37" s="63"/>
    </row>
    <row r="38" spans="1:9" ht="14.4" thickBot="1">
      <c r="A38" s="805"/>
      <c r="B38" s="62"/>
      <c r="C38" s="99"/>
      <c r="D38" s="75"/>
      <c r="E38" s="75"/>
      <c r="F38" s="75"/>
      <c r="G38" s="75"/>
      <c r="H38" s="95" t="s">
        <v>26</v>
      </c>
      <c r="I38" s="66">
        <f>SUM(H36:H37)</f>
        <v>0</v>
      </c>
    </row>
    <row r="39" spans="1:9" ht="14.4" thickBot="1">
      <c r="A39" s="805"/>
      <c r="B39" s="62"/>
      <c r="C39" s="99"/>
      <c r="D39" s="75"/>
      <c r="E39" s="75"/>
      <c r="F39" s="75"/>
      <c r="G39" s="75"/>
      <c r="H39" s="100"/>
      <c r="I39" s="63"/>
    </row>
    <row r="40" spans="1:9" ht="14.4" thickBot="1">
      <c r="A40" s="805"/>
      <c r="B40" s="62"/>
      <c r="C40" s="99"/>
      <c r="D40" s="75"/>
      <c r="E40" s="75"/>
      <c r="F40" s="75"/>
      <c r="G40" s="75"/>
      <c r="H40" s="101" t="s">
        <v>27</v>
      </c>
      <c r="I40" s="67">
        <f>SUM(I19:I38)-1</f>
        <v>135777</v>
      </c>
    </row>
    <row r="41" spans="1:9" ht="14.4" thickBot="1">
      <c r="A41" s="805"/>
      <c r="B41" s="64" t="s">
        <v>28</v>
      </c>
      <c r="C41" s="837" t="s">
        <v>29</v>
      </c>
      <c r="D41" s="838"/>
      <c r="E41" s="51"/>
      <c r="F41" s="52"/>
      <c r="G41" s="52"/>
      <c r="H41" s="53"/>
      <c r="I41" s="63"/>
    </row>
    <row r="42" spans="1:9" ht="14.4" thickBot="1">
      <c r="A42" s="805"/>
      <c r="B42" s="65"/>
      <c r="C42" s="807" t="s">
        <v>10</v>
      </c>
      <c r="D42" s="808"/>
      <c r="E42" s="839" t="s">
        <v>30</v>
      </c>
      <c r="F42" s="840"/>
      <c r="G42" s="839" t="s">
        <v>43</v>
      </c>
      <c r="H42" s="840"/>
      <c r="I42" s="63"/>
    </row>
    <row r="43" spans="1:9" ht="14.4" customHeight="1">
      <c r="A43" s="805"/>
      <c r="B43" s="62"/>
      <c r="C43" s="810" t="s">
        <v>31</v>
      </c>
      <c r="D43" s="811"/>
      <c r="E43" s="832">
        <v>0</v>
      </c>
      <c r="F43" s="833"/>
      <c r="G43" s="834">
        <f>E43*I40</f>
        <v>0</v>
      </c>
      <c r="H43" s="835"/>
      <c r="I43" s="63"/>
    </row>
    <row r="44" spans="1:9">
      <c r="A44" s="805"/>
      <c r="B44" s="62"/>
      <c r="C44" s="812" t="s">
        <v>32</v>
      </c>
      <c r="D44" s="813"/>
      <c r="E44" s="841">
        <v>0</v>
      </c>
      <c r="F44" s="842"/>
      <c r="G44" s="843">
        <f>E44*I40</f>
        <v>0</v>
      </c>
      <c r="H44" s="844"/>
      <c r="I44" s="63"/>
    </row>
    <row r="45" spans="1:9" ht="15" customHeight="1" thickBot="1">
      <c r="A45" s="805"/>
      <c r="B45" s="62"/>
      <c r="C45" s="814" t="s">
        <v>33</v>
      </c>
      <c r="D45" s="815"/>
      <c r="E45" s="845">
        <v>0</v>
      </c>
      <c r="F45" s="846"/>
      <c r="G45" s="847">
        <f>E45*I40</f>
        <v>0</v>
      </c>
      <c r="H45" s="848"/>
      <c r="I45" s="63"/>
    </row>
    <row r="46" spans="1:9" ht="14.4" thickBot="1">
      <c r="A46" s="805"/>
      <c r="B46" s="62"/>
      <c r="C46" s="99"/>
      <c r="D46" s="75"/>
      <c r="E46" s="75"/>
      <c r="F46" s="75"/>
      <c r="G46" s="75"/>
      <c r="H46" s="101" t="s">
        <v>34</v>
      </c>
      <c r="I46" s="67">
        <f>SUM(G43:G45)</f>
        <v>0</v>
      </c>
    </row>
    <row r="47" spans="1:9" ht="14.4" thickBot="1">
      <c r="A47" s="806"/>
      <c r="B47" s="62"/>
      <c r="C47" s="99"/>
      <c r="D47" s="75"/>
      <c r="E47" s="75"/>
      <c r="F47" s="75"/>
      <c r="G47" s="75"/>
      <c r="H47" s="100"/>
      <c r="I47" s="63"/>
    </row>
    <row r="48" spans="1:9" ht="15" thickTop="1" thickBot="1">
      <c r="A48" s="872"/>
      <c r="B48" s="62"/>
      <c r="C48" s="99"/>
      <c r="D48" s="75"/>
      <c r="E48" s="75"/>
      <c r="F48" s="75"/>
      <c r="G48" s="75"/>
      <c r="H48" s="101" t="s">
        <v>35</v>
      </c>
      <c r="I48" s="67">
        <f>I46+I40</f>
        <v>135777</v>
      </c>
    </row>
    <row r="49" spans="1:9" ht="14.4" thickBot="1">
      <c r="A49" s="871"/>
      <c r="B49" s="62"/>
      <c r="C49" s="99"/>
      <c r="D49" s="75"/>
      <c r="E49" s="75"/>
      <c r="F49" s="75"/>
      <c r="G49" s="75"/>
      <c r="H49" s="101" t="s">
        <v>36</v>
      </c>
      <c r="I49" s="67">
        <f>ROUND(I48,0)</f>
        <v>135777</v>
      </c>
    </row>
    <row r="50" spans="1:9">
      <c r="A50" s="871"/>
      <c r="B50" s="62"/>
      <c r="C50" s="99"/>
      <c r="D50" s="75"/>
      <c r="E50" s="75"/>
      <c r="F50" s="75"/>
      <c r="G50" s="75"/>
      <c r="H50" s="101"/>
      <c r="I50" s="68"/>
    </row>
    <row r="51" spans="1:9">
      <c r="A51" s="871"/>
      <c r="B51" s="62"/>
      <c r="C51" s="76"/>
      <c r="D51" s="77"/>
      <c r="E51" s="75"/>
      <c r="F51" s="75"/>
      <c r="G51" s="75"/>
      <c r="H51" s="101"/>
      <c r="I51" s="68"/>
    </row>
    <row r="52" spans="1:9">
      <c r="A52" s="871"/>
      <c r="B52" s="73"/>
      <c r="C52" s="102" t="str">
        <f>+'4,1'!C51</f>
        <v>ARQ.  ANTONIO RUIZ TOVAR</v>
      </c>
      <c r="I52" s="74"/>
    </row>
    <row r="53" spans="1:9" ht="14.4" thickBot="1">
      <c r="A53" s="871"/>
      <c r="B53" s="58"/>
      <c r="C53" s="59" t="str">
        <f>+'4,1'!C52</f>
        <v>PROFESIONAL ESPECIALIZADO</v>
      </c>
      <c r="D53" s="60"/>
      <c r="E53" s="60"/>
      <c r="F53" s="60"/>
      <c r="G53" s="60"/>
      <c r="H53" s="60"/>
      <c r="I53" s="61"/>
    </row>
    <row r="54" spans="1:9" ht="14.4" thickTop="1"/>
  </sheetData>
  <mergeCells count="49">
    <mergeCell ref="A48:A53"/>
    <mergeCell ref="C44:D44"/>
    <mergeCell ref="E44:F44"/>
    <mergeCell ref="G44:H44"/>
    <mergeCell ref="C45:D45"/>
    <mergeCell ref="E45:F45"/>
    <mergeCell ref="G45:H45"/>
    <mergeCell ref="A10:A47"/>
    <mergeCell ref="C41:D41"/>
    <mergeCell ref="C42:D42"/>
    <mergeCell ref="E42:F42"/>
    <mergeCell ref="G42:H42"/>
    <mergeCell ref="C43:D43"/>
    <mergeCell ref="E43:F43"/>
    <mergeCell ref="G43:H43"/>
    <mergeCell ref="C37:D37"/>
    <mergeCell ref="C20:D20"/>
    <mergeCell ref="C25:D25"/>
    <mergeCell ref="C26:D26"/>
    <mergeCell ref="C27:D27"/>
    <mergeCell ref="C28:D28"/>
    <mergeCell ref="C29:D29"/>
    <mergeCell ref="C32:D32"/>
    <mergeCell ref="C33:D33"/>
    <mergeCell ref="C34:D34"/>
    <mergeCell ref="C35:D35"/>
    <mergeCell ref="C36:D36"/>
    <mergeCell ref="C19:D19"/>
    <mergeCell ref="B6:I6"/>
    <mergeCell ref="C7:G8"/>
    <mergeCell ref="H7:H8"/>
    <mergeCell ref="I7:I8"/>
    <mergeCell ref="C9:D9"/>
    <mergeCell ref="C10:D10"/>
    <mergeCell ref="C11:D11"/>
    <mergeCell ref="C12:D12"/>
    <mergeCell ref="C13:D13"/>
    <mergeCell ref="C14:D14"/>
    <mergeCell ref="C15:D15"/>
    <mergeCell ref="C16:D16"/>
    <mergeCell ref="C17:D17"/>
    <mergeCell ref="C18:D18"/>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B0F52-D8FD-4B9E-99EF-79DB08B0A022}">
  <dimension ref="A1:I58"/>
  <sheetViews>
    <sheetView showGridLines="0" view="pageBreakPreview" topLeftCell="C4"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+'11,1'!E5:I5</f>
        <v>ANALISIS DE PRECIOS UNITARIOS - REDES ELECTRICAS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GENERAL'!B78</f>
        <v>Salida para Luminarias Incandecentes en Tubo Conduit de 1/2" con su respectivo interruptor y caja.</v>
      </c>
      <c r="D7" s="873"/>
      <c r="E7" s="873"/>
      <c r="F7" s="873"/>
      <c r="G7" s="874"/>
      <c r="H7" s="857" t="s">
        <v>8</v>
      </c>
      <c r="I7" s="858" t="s">
        <v>2</v>
      </c>
    </row>
    <row r="8" spans="1:9" ht="14.4" thickBot="1">
      <c r="A8" s="131"/>
      <c r="B8" s="122">
        <f>+'PRESUPUESTO GENERAL'!A78</f>
        <v>11.2</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181</v>
      </c>
      <c r="D12" s="811"/>
      <c r="E12" s="18" t="s">
        <v>7</v>
      </c>
      <c r="F12" s="19">
        <v>8</v>
      </c>
      <c r="G12" s="20">
        <f>2498*1.1312</f>
        <v>2825.7375999999999</v>
      </c>
      <c r="H12" s="21">
        <f>ROUND(F12*G12,0)</f>
        <v>22606</v>
      </c>
      <c r="I12" s="63"/>
    </row>
    <row r="13" spans="1:9">
      <c r="A13" s="805"/>
      <c r="B13" s="62"/>
      <c r="C13" s="812" t="s">
        <v>182</v>
      </c>
      <c r="D13" s="813"/>
      <c r="E13" s="22" t="s">
        <v>7</v>
      </c>
      <c r="F13" s="23">
        <v>16</v>
      </c>
      <c r="G13" s="20">
        <f>1800*1.1312</f>
        <v>2036.16</v>
      </c>
      <c r="H13" s="21">
        <f t="shared" ref="H13:H20" si="0">ROUND(F13*G13,0)</f>
        <v>32579</v>
      </c>
      <c r="I13" s="63"/>
    </row>
    <row r="14" spans="1:9">
      <c r="A14" s="805"/>
      <c r="B14" s="62"/>
      <c r="C14" s="812" t="s">
        <v>187</v>
      </c>
      <c r="D14" s="813"/>
      <c r="E14" s="22" t="s">
        <v>2</v>
      </c>
      <c r="F14" s="23">
        <v>1</v>
      </c>
      <c r="G14" s="20">
        <f>3440*1.1312</f>
        <v>3891.328</v>
      </c>
      <c r="H14" s="21">
        <f t="shared" si="0"/>
        <v>3891</v>
      </c>
      <c r="I14" s="63"/>
    </row>
    <row r="15" spans="1:9">
      <c r="A15" s="805"/>
      <c r="B15" s="62"/>
      <c r="C15" s="812" t="s">
        <v>188</v>
      </c>
      <c r="D15" s="813"/>
      <c r="E15" s="22" t="s">
        <v>2</v>
      </c>
      <c r="F15" s="23">
        <v>1</v>
      </c>
      <c r="G15" s="20">
        <f>2500*1.1312</f>
        <v>2828</v>
      </c>
      <c r="H15" s="21">
        <f t="shared" si="0"/>
        <v>2828</v>
      </c>
      <c r="I15" s="63"/>
    </row>
    <row r="16" spans="1:9">
      <c r="A16" s="805"/>
      <c r="B16" s="62"/>
      <c r="C16" s="812" t="s">
        <v>189</v>
      </c>
      <c r="D16" s="813"/>
      <c r="E16" s="22" t="s">
        <v>2</v>
      </c>
      <c r="F16" s="23">
        <v>1</v>
      </c>
      <c r="G16" s="20">
        <f>15900*1.1312</f>
        <v>17986.079999999998</v>
      </c>
      <c r="H16" s="21">
        <f t="shared" si="0"/>
        <v>17986</v>
      </c>
      <c r="I16" s="63"/>
    </row>
    <row r="17" spans="1:9">
      <c r="A17" s="805"/>
      <c r="B17" s="62"/>
      <c r="C17" s="812" t="s">
        <v>190</v>
      </c>
      <c r="D17" s="813"/>
      <c r="E17" s="22" t="s">
        <v>2</v>
      </c>
      <c r="F17" s="23">
        <v>2</v>
      </c>
      <c r="G17" s="20">
        <f>1668*1.1312</f>
        <v>1886.8416</v>
      </c>
      <c r="H17" s="21">
        <f t="shared" si="0"/>
        <v>3774</v>
      </c>
      <c r="I17" s="63"/>
    </row>
    <row r="18" spans="1:9">
      <c r="A18" s="805"/>
      <c r="B18" s="62"/>
      <c r="C18" s="194" t="s">
        <v>184</v>
      </c>
      <c r="D18" s="195"/>
      <c r="E18" s="22" t="s">
        <v>2</v>
      </c>
      <c r="F18" s="23">
        <v>2</v>
      </c>
      <c r="G18" s="20">
        <f>600*1.1312</f>
        <v>678.72</v>
      </c>
      <c r="H18" s="21">
        <f t="shared" si="0"/>
        <v>1357</v>
      </c>
      <c r="I18" s="63"/>
    </row>
    <row r="19" spans="1:9">
      <c r="A19" s="805"/>
      <c r="B19" s="62"/>
      <c r="C19" s="194" t="s">
        <v>191</v>
      </c>
      <c r="D19" s="195"/>
      <c r="E19" s="22" t="s">
        <v>193</v>
      </c>
      <c r="F19" s="23">
        <v>0.1</v>
      </c>
      <c r="G19" s="20">
        <f>3500*1.1312</f>
        <v>3959.2</v>
      </c>
      <c r="H19" s="21">
        <f t="shared" si="0"/>
        <v>396</v>
      </c>
      <c r="I19" s="63"/>
    </row>
    <row r="20" spans="1:9">
      <c r="A20" s="805"/>
      <c r="B20" s="62"/>
      <c r="C20" s="194" t="s">
        <v>192</v>
      </c>
      <c r="D20" s="195"/>
      <c r="E20" s="22" t="s">
        <v>2</v>
      </c>
      <c r="F20" s="23">
        <v>1</v>
      </c>
      <c r="G20" s="20">
        <f>3890*1.1312</f>
        <v>4400.3679999999995</v>
      </c>
      <c r="H20" s="21">
        <f t="shared" si="0"/>
        <v>4400</v>
      </c>
      <c r="I20" s="63"/>
    </row>
    <row r="21" spans="1:9">
      <c r="A21" s="805"/>
      <c r="B21" s="62"/>
      <c r="C21" s="812"/>
      <c r="D21" s="813"/>
      <c r="E21" s="22"/>
      <c r="F21" s="22"/>
      <c r="G21" s="20"/>
      <c r="H21" s="21"/>
      <c r="I21" s="63"/>
    </row>
    <row r="22" spans="1:9" ht="15" customHeight="1" thickBot="1">
      <c r="A22" s="805"/>
      <c r="B22" s="62"/>
      <c r="C22" s="814" t="s">
        <v>40</v>
      </c>
      <c r="D22" s="815"/>
      <c r="E22" s="24" t="s">
        <v>41</v>
      </c>
      <c r="F22" s="25">
        <v>0.05</v>
      </c>
      <c r="G22" s="26">
        <f>SUM(H11:H21)</f>
        <v>89817</v>
      </c>
      <c r="H22" s="26">
        <f>ROUND(G22*F22,0)</f>
        <v>4491</v>
      </c>
      <c r="I22" s="63"/>
    </row>
    <row r="23" spans="1:9" ht="14.4" thickBot="1">
      <c r="A23" s="805"/>
      <c r="B23" s="62"/>
      <c r="C23" s="816"/>
      <c r="D23" s="816"/>
      <c r="E23" s="75"/>
      <c r="F23" s="75"/>
      <c r="G23" s="75"/>
      <c r="H23" s="95" t="s">
        <v>12</v>
      </c>
      <c r="I23" s="66">
        <f>ROUND(SUM(H12:H22),0)</f>
        <v>94308</v>
      </c>
    </row>
    <row r="24" spans="1:9" ht="14.4" thickBot="1">
      <c r="A24" s="805"/>
      <c r="B24" s="64" t="s">
        <v>13</v>
      </c>
      <c r="C24" s="807" t="s">
        <v>14</v>
      </c>
      <c r="D24" s="808"/>
      <c r="E24" s="15"/>
      <c r="F24" s="15"/>
      <c r="G24" s="15"/>
      <c r="H24" s="15"/>
      <c r="I24" s="63"/>
    </row>
    <row r="25" spans="1:9" ht="14.4" thickBot="1">
      <c r="A25" s="805"/>
      <c r="B25" s="65"/>
      <c r="C25" s="119" t="s">
        <v>10</v>
      </c>
      <c r="D25" s="27" t="s">
        <v>15</v>
      </c>
      <c r="E25" s="16" t="s">
        <v>16</v>
      </c>
      <c r="F25" s="16" t="s">
        <v>17</v>
      </c>
      <c r="G25" s="16" t="s">
        <v>44</v>
      </c>
      <c r="H25" s="17" t="s">
        <v>43</v>
      </c>
      <c r="I25" s="63"/>
    </row>
    <row r="26" spans="1:9">
      <c r="A26" s="805"/>
      <c r="B26" s="62"/>
      <c r="C26" s="28" t="s">
        <v>129</v>
      </c>
      <c r="D26" s="29">
        <f>38700*2</f>
        <v>77400</v>
      </c>
      <c r="E26" s="30">
        <v>0.85</v>
      </c>
      <c r="F26" s="31">
        <v>4</v>
      </c>
      <c r="G26" s="109">
        <f>ROUND(+D26*(1+E26),0)</f>
        <v>143190</v>
      </c>
      <c r="H26" s="32">
        <f>+G26/F26</f>
        <v>35797.5</v>
      </c>
      <c r="I26" s="63"/>
    </row>
    <row r="27" spans="1:9">
      <c r="A27" s="805"/>
      <c r="B27" s="62"/>
      <c r="C27" s="33" t="s">
        <v>52</v>
      </c>
      <c r="D27" s="34">
        <v>66700</v>
      </c>
      <c r="E27" s="54">
        <f>+E26</f>
        <v>0.85</v>
      </c>
      <c r="F27" s="36">
        <v>4</v>
      </c>
      <c r="G27" s="110">
        <f>+D27*(1+E27)</f>
        <v>123395</v>
      </c>
      <c r="H27" s="32">
        <f>+G27/F27</f>
        <v>30848.75</v>
      </c>
      <c r="I27" s="63"/>
    </row>
    <row r="28" spans="1:9" ht="14.4" thickBot="1">
      <c r="A28" s="805"/>
      <c r="B28" s="62"/>
      <c r="C28" s="37"/>
      <c r="D28" s="26"/>
      <c r="E28" s="38"/>
      <c r="F28" s="24"/>
      <c r="G28" s="39"/>
      <c r="H28" s="40">
        <f>G28*F28*E28*D28</f>
        <v>0</v>
      </c>
      <c r="I28" s="63"/>
    </row>
    <row r="29" spans="1:9" ht="14.4" thickBot="1">
      <c r="A29" s="805"/>
      <c r="B29" s="62"/>
      <c r="C29" s="816"/>
      <c r="D29" s="816"/>
      <c r="E29" s="75"/>
      <c r="F29" s="75"/>
      <c r="G29" s="75"/>
      <c r="H29" s="95" t="s">
        <v>18</v>
      </c>
      <c r="I29" s="66">
        <f>ROUND(SUM(H26:H28),0)</f>
        <v>66646</v>
      </c>
    </row>
    <row r="30" spans="1:9" ht="14.4" thickBot="1">
      <c r="A30" s="805"/>
      <c r="B30" s="64" t="s">
        <v>19</v>
      </c>
      <c r="C30" s="807" t="s">
        <v>20</v>
      </c>
      <c r="D30" s="808"/>
      <c r="E30" s="15"/>
      <c r="F30" s="15"/>
      <c r="G30" s="15"/>
      <c r="H30" s="15"/>
      <c r="I30" s="63"/>
    </row>
    <row r="31" spans="1:9" ht="14.4" thickBot="1">
      <c r="A31" s="805"/>
      <c r="B31" s="65"/>
      <c r="C31" s="831" t="s">
        <v>10</v>
      </c>
      <c r="D31" s="831"/>
      <c r="E31" s="16" t="s">
        <v>2</v>
      </c>
      <c r="F31" s="16" t="s">
        <v>21</v>
      </c>
      <c r="G31" s="16" t="s">
        <v>37</v>
      </c>
      <c r="H31" s="41" t="s">
        <v>43</v>
      </c>
      <c r="I31" s="63"/>
    </row>
    <row r="32" spans="1:9" ht="14.4" customHeight="1" thickBot="1">
      <c r="A32" s="805"/>
      <c r="B32" s="62"/>
      <c r="C32" s="810" t="s">
        <v>39</v>
      </c>
      <c r="D32" s="811"/>
      <c r="E32" s="18"/>
      <c r="F32" s="42"/>
      <c r="G32" s="43"/>
      <c r="H32" s="44">
        <f>I29*0.1</f>
        <v>6664.6</v>
      </c>
      <c r="I32" s="63"/>
    </row>
    <row r="33" spans="1:9" ht="14.4" thickBot="1">
      <c r="A33" s="805"/>
      <c r="B33" s="62"/>
      <c r="C33" s="812"/>
      <c r="D33" s="813"/>
      <c r="E33" s="22"/>
      <c r="F33" s="32"/>
      <c r="G33" s="31"/>
      <c r="H33" s="32"/>
      <c r="I33" s="63"/>
    </row>
    <row r="34" spans="1:9">
      <c r="A34" s="805"/>
      <c r="B34" s="62"/>
      <c r="C34" s="348"/>
      <c r="D34" s="349"/>
      <c r="E34" s="350"/>
      <c r="F34" s="32"/>
      <c r="G34" s="31"/>
      <c r="H34" s="32"/>
      <c r="I34" s="63"/>
    </row>
    <row r="35" spans="1:9">
      <c r="A35" s="805"/>
      <c r="B35" s="62"/>
      <c r="C35" s="348"/>
      <c r="D35" s="349"/>
      <c r="E35" s="350"/>
      <c r="F35" s="32"/>
      <c r="G35" s="351"/>
      <c r="H35" s="32"/>
      <c r="I35" s="63"/>
    </row>
    <row r="36" spans="1:9" ht="15" customHeight="1" thickBot="1">
      <c r="A36" s="805"/>
      <c r="B36" s="62"/>
      <c r="C36" s="814"/>
      <c r="D36" s="815"/>
      <c r="E36" s="24"/>
      <c r="F36" s="46"/>
      <c r="G36" s="39"/>
      <c r="H36" s="32"/>
      <c r="I36" s="63"/>
    </row>
    <row r="37" spans="1:9" ht="14.4" thickBot="1">
      <c r="A37" s="805"/>
      <c r="B37" s="62"/>
      <c r="C37" s="816"/>
      <c r="D37" s="816"/>
      <c r="E37" s="75"/>
      <c r="F37" s="75"/>
      <c r="G37" s="75"/>
      <c r="H37" s="95" t="s">
        <v>22</v>
      </c>
      <c r="I37" s="66">
        <f>ROUND(SUM(H32:H36),0)</f>
        <v>6665</v>
      </c>
    </row>
    <row r="38" spans="1:9" ht="14.4" thickBot="1">
      <c r="A38" s="805"/>
      <c r="B38" s="64" t="s">
        <v>23</v>
      </c>
      <c r="C38" s="807" t="s">
        <v>24</v>
      </c>
      <c r="D38" s="808"/>
      <c r="E38" s="15"/>
      <c r="F38" s="15"/>
      <c r="G38" s="15"/>
      <c r="H38" s="15"/>
      <c r="I38" s="63"/>
    </row>
    <row r="39" spans="1:9" ht="14.4" thickBot="1">
      <c r="A39" s="805"/>
      <c r="B39" s="65"/>
      <c r="C39" s="831" t="s">
        <v>25</v>
      </c>
      <c r="D39" s="836"/>
      <c r="E39" s="16" t="s">
        <v>47</v>
      </c>
      <c r="F39" s="16" t="s">
        <v>46</v>
      </c>
      <c r="G39" s="16" t="s">
        <v>45</v>
      </c>
      <c r="H39" s="17" t="s">
        <v>42</v>
      </c>
      <c r="I39" s="63"/>
    </row>
    <row r="40" spans="1:9">
      <c r="A40" s="805"/>
      <c r="B40" s="62"/>
      <c r="C40" s="810"/>
      <c r="D40" s="811"/>
      <c r="E40" s="47"/>
      <c r="F40" s="48"/>
      <c r="G40" s="49"/>
      <c r="H40" s="21"/>
      <c r="I40" s="63"/>
    </row>
    <row r="41" spans="1:9" ht="14.4" thickBot="1">
      <c r="A41" s="805"/>
      <c r="B41" s="62"/>
      <c r="C41" s="814"/>
      <c r="D41" s="815"/>
      <c r="E41" s="38"/>
      <c r="F41" s="24"/>
      <c r="G41" s="50"/>
      <c r="H41" s="40"/>
      <c r="I41" s="63"/>
    </row>
    <row r="42" spans="1:9" ht="14.4" thickBot="1">
      <c r="A42" s="805"/>
      <c r="B42" s="62"/>
      <c r="C42" s="99"/>
      <c r="D42" s="75"/>
      <c r="E42" s="75"/>
      <c r="F42" s="75"/>
      <c r="G42" s="75"/>
      <c r="H42" s="95" t="s">
        <v>26</v>
      </c>
      <c r="I42" s="66">
        <f>SUM(H40:H41)</f>
        <v>0</v>
      </c>
    </row>
    <row r="43" spans="1:9" ht="14.4" thickBot="1">
      <c r="A43" s="805"/>
      <c r="B43" s="62"/>
      <c r="C43" s="99"/>
      <c r="D43" s="75"/>
      <c r="E43" s="75"/>
      <c r="F43" s="75"/>
      <c r="G43" s="75"/>
      <c r="H43" s="100"/>
      <c r="I43" s="63"/>
    </row>
    <row r="44" spans="1:9" ht="14.4" thickBot="1">
      <c r="A44" s="805"/>
      <c r="B44" s="62"/>
      <c r="C44" s="99"/>
      <c r="D44" s="75"/>
      <c r="E44" s="75"/>
      <c r="F44" s="75"/>
      <c r="G44" s="75"/>
      <c r="H44" s="101" t="s">
        <v>27</v>
      </c>
      <c r="I44" s="67">
        <f>SUM(I23:I42)-1</f>
        <v>167618</v>
      </c>
    </row>
    <row r="45" spans="1:9" ht="14.4" thickBot="1">
      <c r="A45" s="805"/>
      <c r="B45" s="64" t="s">
        <v>28</v>
      </c>
      <c r="C45" s="837" t="s">
        <v>29</v>
      </c>
      <c r="D45" s="838"/>
      <c r="E45" s="51"/>
      <c r="F45" s="52"/>
      <c r="G45" s="52"/>
      <c r="H45" s="53"/>
      <c r="I45" s="63"/>
    </row>
    <row r="46" spans="1:9" ht="14.4" thickBot="1">
      <c r="A46" s="805"/>
      <c r="B46" s="65"/>
      <c r="C46" s="807" t="s">
        <v>10</v>
      </c>
      <c r="D46" s="808"/>
      <c r="E46" s="839" t="s">
        <v>30</v>
      </c>
      <c r="F46" s="840"/>
      <c r="G46" s="839" t="s">
        <v>43</v>
      </c>
      <c r="H46" s="840"/>
      <c r="I46" s="63"/>
    </row>
    <row r="47" spans="1:9" ht="14.4" customHeight="1">
      <c r="A47" s="805"/>
      <c r="B47" s="62"/>
      <c r="C47" s="810" t="s">
        <v>31</v>
      </c>
      <c r="D47" s="811"/>
      <c r="E47" s="832">
        <v>0</v>
      </c>
      <c r="F47" s="833"/>
      <c r="G47" s="834">
        <f>E47*I44</f>
        <v>0</v>
      </c>
      <c r="H47" s="835"/>
      <c r="I47" s="63"/>
    </row>
    <row r="48" spans="1:9">
      <c r="A48" s="805"/>
      <c r="B48" s="62"/>
      <c r="C48" s="812" t="s">
        <v>32</v>
      </c>
      <c r="D48" s="813"/>
      <c r="E48" s="841">
        <v>0</v>
      </c>
      <c r="F48" s="842"/>
      <c r="G48" s="843">
        <f>E48*I44</f>
        <v>0</v>
      </c>
      <c r="H48" s="844"/>
      <c r="I48" s="63"/>
    </row>
    <row r="49" spans="1:9" ht="15" customHeight="1" thickBot="1">
      <c r="A49" s="805"/>
      <c r="B49" s="62"/>
      <c r="C49" s="814" t="s">
        <v>33</v>
      </c>
      <c r="D49" s="815"/>
      <c r="E49" s="845">
        <v>0</v>
      </c>
      <c r="F49" s="846"/>
      <c r="G49" s="847">
        <f>E49*I44</f>
        <v>0</v>
      </c>
      <c r="H49" s="848"/>
      <c r="I49" s="63"/>
    </row>
    <row r="50" spans="1:9" ht="14.4" thickBot="1">
      <c r="A50" s="805"/>
      <c r="B50" s="62"/>
      <c r="C50" s="99"/>
      <c r="D50" s="75"/>
      <c r="E50" s="75"/>
      <c r="F50" s="75"/>
      <c r="G50" s="75"/>
      <c r="H50" s="101" t="s">
        <v>34</v>
      </c>
      <c r="I50" s="67">
        <f>SUM(G47:G49)</f>
        <v>0</v>
      </c>
    </row>
    <row r="51" spans="1:9" ht="14.4" thickBot="1">
      <c r="A51" s="806"/>
      <c r="B51" s="62"/>
      <c r="C51" s="99"/>
      <c r="D51" s="75"/>
      <c r="E51" s="75"/>
      <c r="F51" s="75"/>
      <c r="G51" s="75"/>
      <c r="H51" s="100"/>
      <c r="I51" s="63"/>
    </row>
    <row r="52" spans="1:9" ht="15" thickTop="1" thickBot="1">
      <c r="A52" s="872"/>
      <c r="B52" s="62"/>
      <c r="C52" s="99"/>
      <c r="D52" s="75"/>
      <c r="E52" s="75"/>
      <c r="F52" s="75"/>
      <c r="G52" s="75"/>
      <c r="H52" s="101" t="s">
        <v>35</v>
      </c>
      <c r="I52" s="67">
        <f>ROUND(I50+I44,0)+1</f>
        <v>167619</v>
      </c>
    </row>
    <row r="53" spans="1:9" ht="14.4" thickBot="1">
      <c r="A53" s="871"/>
      <c r="B53" s="62"/>
      <c r="C53" s="99"/>
      <c r="D53" s="75"/>
      <c r="E53" s="75"/>
      <c r="F53" s="75"/>
      <c r="G53" s="75"/>
      <c r="H53" s="101" t="s">
        <v>36</v>
      </c>
      <c r="I53" s="67">
        <f>ROUND(I52,0)</f>
        <v>167619</v>
      </c>
    </row>
    <row r="54" spans="1:9">
      <c r="A54" s="871"/>
      <c r="B54" s="62"/>
      <c r="C54" s="99"/>
      <c r="D54" s="75"/>
      <c r="E54" s="75"/>
      <c r="F54" s="75"/>
      <c r="G54" s="75"/>
      <c r="H54" s="101"/>
      <c r="I54" s="68"/>
    </row>
    <row r="55" spans="1:9">
      <c r="A55" s="871"/>
      <c r="B55" s="62"/>
      <c r="C55" s="76"/>
      <c r="D55" s="77"/>
      <c r="E55" s="75"/>
      <c r="F55" s="75"/>
      <c r="G55" s="75"/>
      <c r="H55" s="101"/>
      <c r="I55" s="68"/>
    </row>
    <row r="56" spans="1:9">
      <c r="A56" s="871"/>
      <c r="B56" s="73"/>
      <c r="C56" s="102" t="str">
        <f>+'4,1'!C51</f>
        <v>ARQ.  ANTONIO RUIZ TOVAR</v>
      </c>
      <c r="I56" s="74"/>
    </row>
    <row r="57" spans="1:9" ht="14.4" thickBot="1">
      <c r="A57" s="871"/>
      <c r="B57" s="58"/>
      <c r="C57" s="59" t="str">
        <f>+'4,1'!C52</f>
        <v>PROFESIONAL ESPECIALIZADO</v>
      </c>
      <c r="D57" s="60"/>
      <c r="E57" s="60"/>
      <c r="F57" s="60"/>
      <c r="G57" s="60"/>
      <c r="H57" s="60"/>
      <c r="I57" s="61"/>
    </row>
    <row r="58" spans="1:9" ht="14.4" thickTop="1"/>
  </sheetData>
  <mergeCells count="50">
    <mergeCell ref="G48:H48"/>
    <mergeCell ref="C49:D49"/>
    <mergeCell ref="E49:F49"/>
    <mergeCell ref="G49:H49"/>
    <mergeCell ref="C45:D45"/>
    <mergeCell ref="C46:D46"/>
    <mergeCell ref="E46:F46"/>
    <mergeCell ref="G46:H46"/>
    <mergeCell ref="C47:D47"/>
    <mergeCell ref="E47:F47"/>
    <mergeCell ref="G47:H47"/>
    <mergeCell ref="C41:D41"/>
    <mergeCell ref="A52:A57"/>
    <mergeCell ref="C17:D17"/>
    <mergeCell ref="C48:D48"/>
    <mergeCell ref="E48:F48"/>
    <mergeCell ref="C36:D36"/>
    <mergeCell ref="C32:D32"/>
    <mergeCell ref="C37:D37"/>
    <mergeCell ref="C38:D38"/>
    <mergeCell ref="C39:D39"/>
    <mergeCell ref="C40:D40"/>
    <mergeCell ref="A10:A51"/>
    <mergeCell ref="C10:D10"/>
    <mergeCell ref="C11:D11"/>
    <mergeCell ref="C12:D12"/>
    <mergeCell ref="C13:D13"/>
    <mergeCell ref="B6:I6"/>
    <mergeCell ref="C7:G8"/>
    <mergeCell ref="H7:H8"/>
    <mergeCell ref="I7:I8"/>
    <mergeCell ref="C9:D9"/>
    <mergeCell ref="C33:D33"/>
    <mergeCell ref="C14:D14"/>
    <mergeCell ref="C15:D15"/>
    <mergeCell ref="C16:D16"/>
    <mergeCell ref="C21:D21"/>
    <mergeCell ref="C22:D22"/>
    <mergeCell ref="C23:D23"/>
    <mergeCell ref="C24:D24"/>
    <mergeCell ref="C29:D29"/>
    <mergeCell ref="C30:D30"/>
    <mergeCell ref="C31:D31"/>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400AC-255B-4DC7-BE65-533656722460}">
  <dimension ref="A1:I58"/>
  <sheetViews>
    <sheetView showGridLines="0" view="pageBreakPreview" topLeftCell="C1"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+'11,2'!E5:I5</f>
        <v>ANALISIS DE PRECIOS UNITARIOS - REDES ELECTRICAS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GENERAL'!B79</f>
        <v>Suministro e instalación de lámpara Led 25 w.</v>
      </c>
      <c r="D7" s="873"/>
      <c r="E7" s="873"/>
      <c r="F7" s="873"/>
      <c r="G7" s="874"/>
      <c r="H7" s="857" t="s">
        <v>8</v>
      </c>
      <c r="I7" s="858" t="str">
        <f>+'PRESUPUESTO GENERAL'!C79</f>
        <v>UND</v>
      </c>
    </row>
    <row r="8" spans="1:9" ht="14.4" thickBot="1">
      <c r="A8" s="131"/>
      <c r="B8" s="122">
        <f>+'PRESUPUESTO GENERAL'!A79</f>
        <v>11.3</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194</v>
      </c>
      <c r="D12" s="811"/>
      <c r="E12" s="18" t="s">
        <v>2</v>
      </c>
      <c r="F12" s="19">
        <v>1</v>
      </c>
      <c r="G12" s="20">
        <f>55000*1.1312</f>
        <v>62216</v>
      </c>
      <c r="H12" s="21">
        <f>F12*G12</f>
        <v>62216</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3"/>
      <c r="G17" s="20"/>
      <c r="H17" s="21"/>
      <c r="I17" s="63"/>
    </row>
    <row r="18" spans="1:9">
      <c r="A18" s="805"/>
      <c r="B18" s="62"/>
      <c r="C18" s="194"/>
      <c r="D18" s="195"/>
      <c r="E18" s="22"/>
      <c r="F18" s="23"/>
      <c r="G18" s="20"/>
      <c r="H18" s="21"/>
      <c r="I18" s="63"/>
    </row>
    <row r="19" spans="1:9">
      <c r="A19" s="805"/>
      <c r="B19" s="62"/>
      <c r="C19" s="194"/>
      <c r="D19" s="195"/>
      <c r="E19" s="22"/>
      <c r="F19" s="23"/>
      <c r="G19" s="20"/>
      <c r="H19" s="21"/>
      <c r="I19" s="63"/>
    </row>
    <row r="20" spans="1:9">
      <c r="A20" s="805"/>
      <c r="B20" s="62"/>
      <c r="C20" s="194"/>
      <c r="D20" s="195"/>
      <c r="E20" s="22"/>
      <c r="F20" s="23"/>
      <c r="G20" s="20"/>
      <c r="H20" s="21"/>
      <c r="I20" s="63"/>
    </row>
    <row r="21" spans="1:9">
      <c r="A21" s="805"/>
      <c r="B21" s="62"/>
      <c r="C21" s="812"/>
      <c r="D21" s="813"/>
      <c r="E21" s="22"/>
      <c r="F21" s="22"/>
      <c r="G21" s="20"/>
      <c r="H21" s="21"/>
      <c r="I21" s="63"/>
    </row>
    <row r="22" spans="1:9" ht="15" customHeight="1" thickBot="1">
      <c r="A22" s="805"/>
      <c r="B22" s="62"/>
      <c r="C22" s="814" t="s">
        <v>40</v>
      </c>
      <c r="D22" s="815"/>
      <c r="E22" s="24" t="s">
        <v>41</v>
      </c>
      <c r="F22" s="25"/>
      <c r="G22" s="26">
        <f>SUM(H11:H21)</f>
        <v>62216</v>
      </c>
      <c r="H22" s="26">
        <f>ROUND(G22*F22,0)</f>
        <v>0</v>
      </c>
      <c r="I22" s="63"/>
    </row>
    <row r="23" spans="1:9" ht="14.4" thickBot="1">
      <c r="A23" s="805"/>
      <c r="B23" s="62"/>
      <c r="C23" s="816"/>
      <c r="D23" s="816"/>
      <c r="E23" s="75"/>
      <c r="F23" s="75"/>
      <c r="G23" s="75"/>
      <c r="H23" s="95" t="s">
        <v>12</v>
      </c>
      <c r="I23" s="66">
        <f>ROUND(SUM(H12:H22),0)</f>
        <v>62216</v>
      </c>
    </row>
    <row r="24" spans="1:9" ht="14.4" thickBot="1">
      <c r="A24" s="805"/>
      <c r="B24" s="64" t="s">
        <v>13</v>
      </c>
      <c r="C24" s="807" t="s">
        <v>14</v>
      </c>
      <c r="D24" s="808"/>
      <c r="E24" s="15"/>
      <c r="F24" s="15"/>
      <c r="G24" s="15"/>
      <c r="H24" s="15"/>
      <c r="I24" s="63"/>
    </row>
    <row r="25" spans="1:9" ht="14.4" thickBot="1">
      <c r="A25" s="805"/>
      <c r="B25" s="65"/>
      <c r="C25" s="119" t="s">
        <v>10</v>
      </c>
      <c r="D25" s="27" t="s">
        <v>15</v>
      </c>
      <c r="E25" s="16" t="s">
        <v>16</v>
      </c>
      <c r="F25" s="16" t="s">
        <v>17</v>
      </c>
      <c r="G25" s="16" t="s">
        <v>44</v>
      </c>
      <c r="H25" s="17" t="s">
        <v>43</v>
      </c>
      <c r="I25" s="63"/>
    </row>
    <row r="26" spans="1:9">
      <c r="A26" s="805"/>
      <c r="B26" s="62"/>
      <c r="C26" s="28" t="s">
        <v>55</v>
      </c>
      <c r="D26" s="29">
        <v>38700</v>
      </c>
      <c r="E26" s="30">
        <v>0.85</v>
      </c>
      <c r="F26" s="31">
        <v>10</v>
      </c>
      <c r="G26" s="109">
        <f>ROUND(+D26*(1+E26),0)</f>
        <v>71595</v>
      </c>
      <c r="H26" s="32">
        <f>+G26/F26</f>
        <v>7159.5</v>
      </c>
      <c r="I26" s="63"/>
    </row>
    <row r="27" spans="1:9">
      <c r="A27" s="805"/>
      <c r="B27" s="62"/>
      <c r="C27" s="33" t="s">
        <v>52</v>
      </c>
      <c r="D27" s="34">
        <v>66700</v>
      </c>
      <c r="E27" s="54">
        <f>+E26</f>
        <v>0.85</v>
      </c>
      <c r="F27" s="36">
        <v>10</v>
      </c>
      <c r="G27" s="110">
        <f>+D27*(1+E27)</f>
        <v>123395</v>
      </c>
      <c r="H27" s="32">
        <f>+G27/F27</f>
        <v>12339.5</v>
      </c>
      <c r="I27" s="63"/>
    </row>
    <row r="28" spans="1:9" ht="14.4" thickBot="1">
      <c r="A28" s="805"/>
      <c r="B28" s="62"/>
      <c r="C28" s="37"/>
      <c r="D28" s="26"/>
      <c r="E28" s="38"/>
      <c r="F28" s="24"/>
      <c r="G28" s="39"/>
      <c r="H28" s="40">
        <f>G28*F28*E28*D28</f>
        <v>0</v>
      </c>
      <c r="I28" s="63"/>
    </row>
    <row r="29" spans="1:9" ht="14.4" thickBot="1">
      <c r="A29" s="805"/>
      <c r="B29" s="62"/>
      <c r="C29" s="816"/>
      <c r="D29" s="816"/>
      <c r="E29" s="75"/>
      <c r="F29" s="75"/>
      <c r="G29" s="75"/>
      <c r="H29" s="95" t="s">
        <v>18</v>
      </c>
      <c r="I29" s="66">
        <f>ROUND(SUM(H26:H28),0)</f>
        <v>19499</v>
      </c>
    </row>
    <row r="30" spans="1:9" ht="14.4" thickBot="1">
      <c r="A30" s="805"/>
      <c r="B30" s="64" t="s">
        <v>19</v>
      </c>
      <c r="C30" s="807" t="s">
        <v>20</v>
      </c>
      <c r="D30" s="808"/>
      <c r="E30" s="15"/>
      <c r="F30" s="15"/>
      <c r="G30" s="15"/>
      <c r="H30" s="15"/>
      <c r="I30" s="63"/>
    </row>
    <row r="31" spans="1:9" ht="14.4" thickBot="1">
      <c r="A31" s="805"/>
      <c r="B31" s="65"/>
      <c r="C31" s="831" t="s">
        <v>10</v>
      </c>
      <c r="D31" s="831"/>
      <c r="E31" s="16" t="s">
        <v>2</v>
      </c>
      <c r="F31" s="16" t="s">
        <v>21</v>
      </c>
      <c r="G31" s="16" t="s">
        <v>37</v>
      </c>
      <c r="H31" s="41" t="s">
        <v>43</v>
      </c>
      <c r="I31" s="63"/>
    </row>
    <row r="32" spans="1:9" ht="14.4" customHeight="1" thickBot="1">
      <c r="A32" s="805"/>
      <c r="B32" s="62"/>
      <c r="C32" s="810" t="s">
        <v>39</v>
      </c>
      <c r="D32" s="811"/>
      <c r="E32" s="18"/>
      <c r="F32" s="42"/>
      <c r="G32" s="43"/>
      <c r="H32" s="44">
        <f>I29*0.1</f>
        <v>1949.9</v>
      </c>
      <c r="I32" s="63"/>
    </row>
    <row r="33" spans="1:9" ht="14.4" thickBot="1">
      <c r="A33" s="805"/>
      <c r="B33" s="62"/>
      <c r="C33" s="812"/>
      <c r="D33" s="813"/>
      <c r="E33" s="22"/>
      <c r="F33" s="32"/>
      <c r="G33" s="31"/>
      <c r="H33" s="32"/>
      <c r="I33" s="63"/>
    </row>
    <row r="34" spans="1:9">
      <c r="A34" s="805"/>
      <c r="B34" s="62"/>
      <c r="C34" s="348"/>
      <c r="D34" s="349"/>
      <c r="E34" s="350"/>
      <c r="F34" s="32"/>
      <c r="G34" s="31"/>
      <c r="H34" s="32"/>
      <c r="I34" s="63"/>
    </row>
    <row r="35" spans="1:9">
      <c r="A35" s="805"/>
      <c r="B35" s="62"/>
      <c r="C35" s="348"/>
      <c r="D35" s="349"/>
      <c r="E35" s="350"/>
      <c r="F35" s="32"/>
      <c r="G35" s="351"/>
      <c r="H35" s="32"/>
      <c r="I35" s="63"/>
    </row>
    <row r="36" spans="1:9" ht="15" customHeight="1" thickBot="1">
      <c r="A36" s="805"/>
      <c r="B36" s="62"/>
      <c r="C36" s="814"/>
      <c r="D36" s="815"/>
      <c r="E36" s="24"/>
      <c r="F36" s="46"/>
      <c r="G36" s="39"/>
      <c r="H36" s="32"/>
      <c r="I36" s="63"/>
    </row>
    <row r="37" spans="1:9" ht="14.4" thickBot="1">
      <c r="A37" s="805"/>
      <c r="B37" s="62"/>
      <c r="C37" s="816"/>
      <c r="D37" s="816"/>
      <c r="E37" s="75"/>
      <c r="F37" s="75"/>
      <c r="G37" s="75"/>
      <c r="H37" s="95" t="s">
        <v>22</v>
      </c>
      <c r="I37" s="66">
        <f>ROUND(SUM(H32:H36),0)</f>
        <v>1950</v>
      </c>
    </row>
    <row r="38" spans="1:9" ht="14.4" thickBot="1">
      <c r="A38" s="805"/>
      <c r="B38" s="64" t="s">
        <v>23</v>
      </c>
      <c r="C38" s="807" t="s">
        <v>24</v>
      </c>
      <c r="D38" s="808"/>
      <c r="E38" s="15"/>
      <c r="F38" s="15"/>
      <c r="G38" s="15"/>
      <c r="H38" s="15"/>
      <c r="I38" s="63"/>
    </row>
    <row r="39" spans="1:9" ht="14.4" thickBot="1">
      <c r="A39" s="805"/>
      <c r="B39" s="65"/>
      <c r="C39" s="831" t="s">
        <v>25</v>
      </c>
      <c r="D39" s="836"/>
      <c r="E39" s="16" t="s">
        <v>47</v>
      </c>
      <c r="F39" s="16" t="s">
        <v>46</v>
      </c>
      <c r="G39" s="16" t="s">
        <v>45</v>
      </c>
      <c r="H39" s="17" t="s">
        <v>42</v>
      </c>
      <c r="I39" s="63"/>
    </row>
    <row r="40" spans="1:9">
      <c r="A40" s="805"/>
      <c r="B40" s="62"/>
      <c r="C40" s="810"/>
      <c r="D40" s="811"/>
      <c r="E40" s="47"/>
      <c r="F40" s="48"/>
      <c r="G40" s="49"/>
      <c r="H40" s="21"/>
      <c r="I40" s="63"/>
    </row>
    <row r="41" spans="1:9" ht="14.4" thickBot="1">
      <c r="A41" s="805"/>
      <c r="B41" s="62"/>
      <c r="C41" s="814"/>
      <c r="D41" s="815"/>
      <c r="E41" s="38"/>
      <c r="F41" s="24"/>
      <c r="G41" s="50"/>
      <c r="H41" s="40"/>
      <c r="I41" s="63"/>
    </row>
    <row r="42" spans="1:9" ht="14.4" thickBot="1">
      <c r="A42" s="805"/>
      <c r="B42" s="62"/>
      <c r="C42" s="99"/>
      <c r="D42" s="75"/>
      <c r="E42" s="75"/>
      <c r="F42" s="75"/>
      <c r="G42" s="75"/>
      <c r="H42" s="95" t="s">
        <v>26</v>
      </c>
      <c r="I42" s="66">
        <f>SUM(H40:H41)</f>
        <v>0</v>
      </c>
    </row>
    <row r="43" spans="1:9" ht="14.4" thickBot="1">
      <c r="A43" s="805"/>
      <c r="B43" s="62"/>
      <c r="C43" s="99"/>
      <c r="D43" s="75"/>
      <c r="E43" s="75"/>
      <c r="F43" s="75"/>
      <c r="G43" s="75"/>
      <c r="H43" s="100"/>
      <c r="I43" s="63"/>
    </row>
    <row r="44" spans="1:9" ht="14.4" thickBot="1">
      <c r="A44" s="805"/>
      <c r="B44" s="62"/>
      <c r="C44" s="99"/>
      <c r="D44" s="75"/>
      <c r="E44" s="75"/>
      <c r="F44" s="75"/>
      <c r="G44" s="75"/>
      <c r="H44" s="101" t="s">
        <v>27</v>
      </c>
      <c r="I44" s="67">
        <f>SUM(I23:I42)-1</f>
        <v>83664</v>
      </c>
    </row>
    <row r="45" spans="1:9" ht="14.4" thickBot="1">
      <c r="A45" s="805"/>
      <c r="B45" s="64" t="s">
        <v>28</v>
      </c>
      <c r="C45" s="837" t="s">
        <v>29</v>
      </c>
      <c r="D45" s="838"/>
      <c r="E45" s="51"/>
      <c r="F45" s="52"/>
      <c r="G45" s="52"/>
      <c r="H45" s="53"/>
      <c r="I45" s="63"/>
    </row>
    <row r="46" spans="1:9" ht="14.4" thickBot="1">
      <c r="A46" s="805"/>
      <c r="B46" s="65"/>
      <c r="C46" s="807" t="s">
        <v>10</v>
      </c>
      <c r="D46" s="808"/>
      <c r="E46" s="839" t="s">
        <v>30</v>
      </c>
      <c r="F46" s="840"/>
      <c r="G46" s="839" t="s">
        <v>43</v>
      </c>
      <c r="H46" s="840"/>
      <c r="I46" s="63"/>
    </row>
    <row r="47" spans="1:9" ht="14.4" customHeight="1">
      <c r="A47" s="805"/>
      <c r="B47" s="62"/>
      <c r="C47" s="810" t="s">
        <v>31</v>
      </c>
      <c r="D47" s="811"/>
      <c r="E47" s="832">
        <v>0</v>
      </c>
      <c r="F47" s="833"/>
      <c r="G47" s="834">
        <f>E47*I44</f>
        <v>0</v>
      </c>
      <c r="H47" s="835"/>
      <c r="I47" s="63"/>
    </row>
    <row r="48" spans="1:9">
      <c r="A48" s="805"/>
      <c r="B48" s="62"/>
      <c r="C48" s="812" t="s">
        <v>32</v>
      </c>
      <c r="D48" s="813"/>
      <c r="E48" s="841">
        <v>0</v>
      </c>
      <c r="F48" s="842"/>
      <c r="G48" s="843">
        <f>E48*I44</f>
        <v>0</v>
      </c>
      <c r="H48" s="844"/>
      <c r="I48" s="63"/>
    </row>
    <row r="49" spans="1:9" ht="15" customHeight="1" thickBot="1">
      <c r="A49" s="805"/>
      <c r="B49" s="62"/>
      <c r="C49" s="814" t="s">
        <v>33</v>
      </c>
      <c r="D49" s="815"/>
      <c r="E49" s="845">
        <v>0</v>
      </c>
      <c r="F49" s="846"/>
      <c r="G49" s="847">
        <f>E49*I44</f>
        <v>0</v>
      </c>
      <c r="H49" s="848"/>
      <c r="I49" s="63"/>
    </row>
    <row r="50" spans="1:9" ht="14.4" thickBot="1">
      <c r="A50" s="805"/>
      <c r="B50" s="62"/>
      <c r="C50" s="99"/>
      <c r="D50" s="75"/>
      <c r="E50" s="75"/>
      <c r="F50" s="75"/>
      <c r="G50" s="75"/>
      <c r="H50" s="101" t="s">
        <v>34</v>
      </c>
      <c r="I50" s="67">
        <f>SUM(G47:G49)</f>
        <v>0</v>
      </c>
    </row>
    <row r="51" spans="1:9" ht="14.4" thickBot="1">
      <c r="A51" s="806"/>
      <c r="B51" s="62"/>
      <c r="C51" s="99"/>
      <c r="D51" s="75"/>
      <c r="E51" s="75"/>
      <c r="F51" s="75"/>
      <c r="G51" s="75"/>
      <c r="H51" s="100"/>
      <c r="I51" s="63"/>
    </row>
    <row r="52" spans="1:9" ht="15" thickTop="1" thickBot="1">
      <c r="A52" s="872"/>
      <c r="B52" s="62"/>
      <c r="C52" s="99"/>
      <c r="D52" s="75"/>
      <c r="E52" s="75"/>
      <c r="F52" s="75"/>
      <c r="G52" s="75"/>
      <c r="H52" s="101" t="s">
        <v>35</v>
      </c>
      <c r="I52" s="67">
        <f>ROUND(I50+I44,0)+1</f>
        <v>83665</v>
      </c>
    </row>
    <row r="53" spans="1:9" ht="14.4" thickBot="1">
      <c r="A53" s="871"/>
      <c r="B53" s="62"/>
      <c r="C53" s="99"/>
      <c r="D53" s="75"/>
      <c r="E53" s="75"/>
      <c r="F53" s="75"/>
      <c r="G53" s="75"/>
      <c r="H53" s="101" t="s">
        <v>36</v>
      </c>
      <c r="I53" s="67">
        <f>ROUND(I52,0)</f>
        <v>83665</v>
      </c>
    </row>
    <row r="54" spans="1:9">
      <c r="A54" s="871"/>
      <c r="B54" s="62"/>
      <c r="C54" s="99"/>
      <c r="D54" s="75"/>
      <c r="E54" s="75"/>
      <c r="F54" s="75"/>
      <c r="G54" s="75"/>
      <c r="H54" s="101"/>
      <c r="I54" s="68"/>
    </row>
    <row r="55" spans="1:9">
      <c r="A55" s="871"/>
      <c r="B55" s="62"/>
      <c r="C55" s="76"/>
      <c r="D55" s="77"/>
      <c r="E55" s="75"/>
      <c r="F55" s="75"/>
      <c r="G55" s="75"/>
      <c r="H55" s="101"/>
      <c r="I55" s="68"/>
    </row>
    <row r="56" spans="1:9">
      <c r="A56" s="871"/>
      <c r="B56" s="73"/>
      <c r="C56" s="102" t="str">
        <f>+'4,1'!C51</f>
        <v>ARQ.  ANTONIO RUIZ TOVAR</v>
      </c>
      <c r="I56" s="74"/>
    </row>
    <row r="57" spans="1:9" ht="14.4" thickBot="1">
      <c r="A57" s="871"/>
      <c r="B57" s="58"/>
      <c r="C57" s="59" t="str">
        <f>+'4,1'!C52</f>
        <v>PROFESIONAL ESPECIALIZADO</v>
      </c>
      <c r="D57" s="60"/>
      <c r="E57" s="60"/>
      <c r="F57" s="60"/>
      <c r="G57" s="60"/>
      <c r="H57" s="60"/>
      <c r="I57" s="61"/>
    </row>
    <row r="58" spans="1:9" ht="14.4" thickTop="1"/>
  </sheetData>
  <mergeCells count="50">
    <mergeCell ref="A52:A57"/>
    <mergeCell ref="C48:D48"/>
    <mergeCell ref="E48:F48"/>
    <mergeCell ref="G48:H48"/>
    <mergeCell ref="C49:D49"/>
    <mergeCell ref="E49:F49"/>
    <mergeCell ref="G49:H49"/>
    <mergeCell ref="A10:A51"/>
    <mergeCell ref="C10:D10"/>
    <mergeCell ref="C11:D11"/>
    <mergeCell ref="C12:D12"/>
    <mergeCell ref="C13:D13"/>
    <mergeCell ref="C47:D47"/>
    <mergeCell ref="E47:F47"/>
    <mergeCell ref="G47:H47"/>
    <mergeCell ref="C33:D33"/>
    <mergeCell ref="C36:D36"/>
    <mergeCell ref="C37:D37"/>
    <mergeCell ref="C38:D38"/>
    <mergeCell ref="C39:D39"/>
    <mergeCell ref="C40:D40"/>
    <mergeCell ref="C41:D41"/>
    <mergeCell ref="C45:D45"/>
    <mergeCell ref="C46:D46"/>
    <mergeCell ref="E46:F46"/>
    <mergeCell ref="G46:H46"/>
    <mergeCell ref="C32:D32"/>
    <mergeCell ref="C14:D14"/>
    <mergeCell ref="C15:D15"/>
    <mergeCell ref="C16:D16"/>
    <mergeCell ref="C17:D17"/>
    <mergeCell ref="C21:D21"/>
    <mergeCell ref="C22:D22"/>
    <mergeCell ref="C23:D23"/>
    <mergeCell ref="C24:D24"/>
    <mergeCell ref="C29:D29"/>
    <mergeCell ref="C30:D30"/>
    <mergeCell ref="C31:D31"/>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BF174-9386-4B85-97DB-F6BE79ECA3EC}">
  <dimension ref="A1:I58"/>
  <sheetViews>
    <sheetView showGridLines="0" view="pageBreakPreview" topLeftCell="A4"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+'11,3'!E5:I5</f>
        <v>ANALISIS DE PRECIOS UNITARIOS - REDES ELECTRICAS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GENERAL'!B80</f>
        <v>Acometida electrica Monofasica cable encauchetado No. 8</v>
      </c>
      <c r="D7" s="873"/>
      <c r="E7" s="873"/>
      <c r="F7" s="873"/>
      <c r="G7" s="874"/>
      <c r="H7" s="857" t="s">
        <v>8</v>
      </c>
      <c r="I7" s="858" t="str">
        <f>+'PRESUPUESTO GENERAL'!C79</f>
        <v>UND</v>
      </c>
    </row>
    <row r="8" spans="1:9" ht="14.4" thickBot="1">
      <c r="A8" s="131"/>
      <c r="B8" s="122">
        <f>+'PRESUPUESTO GENERAL'!A80</f>
        <v>11.4</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195</v>
      </c>
      <c r="D12" s="811"/>
      <c r="E12" s="18" t="s">
        <v>7</v>
      </c>
      <c r="F12" s="19">
        <v>3</v>
      </c>
      <c r="G12" s="20">
        <f>17000*1.1312</f>
        <v>19230.400000000001</v>
      </c>
      <c r="H12" s="21">
        <f>F12*G12</f>
        <v>57691.200000000004</v>
      </c>
      <c r="I12" s="63"/>
    </row>
    <row r="13" spans="1:9">
      <c r="A13" s="805"/>
      <c r="B13" s="62"/>
      <c r="C13" s="812" t="s">
        <v>196</v>
      </c>
      <c r="D13" s="813"/>
      <c r="E13" s="22" t="s">
        <v>7</v>
      </c>
      <c r="F13" s="23">
        <v>8</v>
      </c>
      <c r="G13" s="20">
        <f>19000*1.1312</f>
        <v>21492.799999999999</v>
      </c>
      <c r="H13" s="21">
        <f t="shared" ref="H13:H14" si="0">F13*G13</f>
        <v>171942.39999999999</v>
      </c>
      <c r="I13" s="63"/>
    </row>
    <row r="14" spans="1:9">
      <c r="A14" s="805"/>
      <c r="B14" s="62"/>
      <c r="C14" s="812" t="s">
        <v>197</v>
      </c>
      <c r="D14" s="813"/>
      <c r="E14" s="22" t="s">
        <v>2</v>
      </c>
      <c r="F14" s="23">
        <v>10</v>
      </c>
      <c r="G14" s="20">
        <f>1000*1.1312</f>
        <v>1131.2</v>
      </c>
      <c r="H14" s="21">
        <f t="shared" si="0"/>
        <v>11312</v>
      </c>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3"/>
      <c r="G17" s="20"/>
      <c r="H17" s="21"/>
      <c r="I17" s="63"/>
    </row>
    <row r="18" spans="1:9">
      <c r="A18" s="805"/>
      <c r="B18" s="62"/>
      <c r="C18" s="194"/>
      <c r="D18" s="195"/>
      <c r="E18" s="22"/>
      <c r="F18" s="23"/>
      <c r="G18" s="20"/>
      <c r="H18" s="21"/>
      <c r="I18" s="63"/>
    </row>
    <row r="19" spans="1:9">
      <c r="A19" s="805"/>
      <c r="B19" s="62"/>
      <c r="C19" s="194"/>
      <c r="D19" s="195"/>
      <c r="E19" s="22"/>
      <c r="F19" s="23"/>
      <c r="G19" s="20"/>
      <c r="H19" s="21"/>
      <c r="I19" s="63"/>
    </row>
    <row r="20" spans="1:9">
      <c r="A20" s="805"/>
      <c r="B20" s="62"/>
      <c r="C20" s="194"/>
      <c r="D20" s="195"/>
      <c r="E20" s="22"/>
      <c r="F20" s="23"/>
      <c r="G20" s="20"/>
      <c r="H20" s="21"/>
      <c r="I20" s="63"/>
    </row>
    <row r="21" spans="1:9">
      <c r="A21" s="805"/>
      <c r="B21" s="62"/>
      <c r="C21" s="812"/>
      <c r="D21" s="813"/>
      <c r="E21" s="22"/>
      <c r="F21" s="22"/>
      <c r="G21" s="20"/>
      <c r="H21" s="21"/>
      <c r="I21" s="63"/>
    </row>
    <row r="22" spans="1:9" ht="15" customHeight="1" thickBot="1">
      <c r="A22" s="805"/>
      <c r="B22" s="62"/>
      <c r="C22" s="814" t="s">
        <v>40</v>
      </c>
      <c r="D22" s="815"/>
      <c r="E22" s="24" t="s">
        <v>41</v>
      </c>
      <c r="F22" s="25">
        <v>0.05</v>
      </c>
      <c r="G22" s="26">
        <f>SUM(H11:H21)</f>
        <v>240945.6</v>
      </c>
      <c r="H22" s="26">
        <f>ROUND(G22*F22,0)</f>
        <v>12047</v>
      </c>
      <c r="I22" s="63"/>
    </row>
    <row r="23" spans="1:9" ht="14.4" thickBot="1">
      <c r="A23" s="805"/>
      <c r="B23" s="62"/>
      <c r="C23" s="816"/>
      <c r="D23" s="816"/>
      <c r="E23" s="75"/>
      <c r="F23" s="75"/>
      <c r="G23" s="75"/>
      <c r="H23" s="95" t="s">
        <v>12</v>
      </c>
      <c r="I23" s="66">
        <f>ROUND(SUM(H12:H22),0)</f>
        <v>252993</v>
      </c>
    </row>
    <row r="24" spans="1:9" ht="14.4" thickBot="1">
      <c r="A24" s="805"/>
      <c r="B24" s="64" t="s">
        <v>13</v>
      </c>
      <c r="C24" s="807" t="s">
        <v>14</v>
      </c>
      <c r="D24" s="808"/>
      <c r="E24" s="15"/>
      <c r="F24" s="15"/>
      <c r="G24" s="15"/>
      <c r="H24" s="15"/>
      <c r="I24" s="63"/>
    </row>
    <row r="25" spans="1:9" ht="14.4" thickBot="1">
      <c r="A25" s="805"/>
      <c r="B25" s="65"/>
      <c r="C25" s="119" t="s">
        <v>10</v>
      </c>
      <c r="D25" s="27" t="s">
        <v>15</v>
      </c>
      <c r="E25" s="16" t="s">
        <v>16</v>
      </c>
      <c r="F25" s="16" t="s">
        <v>17</v>
      </c>
      <c r="G25" s="16" t="s">
        <v>44</v>
      </c>
      <c r="H25" s="17" t="s">
        <v>43</v>
      </c>
      <c r="I25" s="63"/>
    </row>
    <row r="26" spans="1:9">
      <c r="A26" s="805"/>
      <c r="B26" s="62"/>
      <c r="C26" s="28" t="s">
        <v>129</v>
      </c>
      <c r="D26" s="29">
        <f>38700*2</f>
        <v>77400</v>
      </c>
      <c r="E26" s="30">
        <v>0.85</v>
      </c>
      <c r="F26" s="31">
        <v>3</v>
      </c>
      <c r="G26" s="109">
        <f>ROUND(+D26*(1+E26),0)</f>
        <v>143190</v>
      </c>
      <c r="H26" s="32">
        <f>+G26/F26</f>
        <v>47730</v>
      </c>
      <c r="I26" s="63"/>
    </row>
    <row r="27" spans="1:9">
      <c r="A27" s="805"/>
      <c r="B27" s="62"/>
      <c r="C27" s="33" t="s">
        <v>52</v>
      </c>
      <c r="D27" s="34">
        <v>66700</v>
      </c>
      <c r="E27" s="54">
        <f>+E26</f>
        <v>0.85</v>
      </c>
      <c r="F27" s="36">
        <v>3</v>
      </c>
      <c r="G27" s="110">
        <f>+D27*(1+E27)</f>
        <v>123395</v>
      </c>
      <c r="H27" s="32">
        <f>+G27/F27</f>
        <v>41131.666666666664</v>
      </c>
      <c r="I27" s="63"/>
    </row>
    <row r="28" spans="1:9" ht="14.4" thickBot="1">
      <c r="A28" s="805"/>
      <c r="B28" s="62"/>
      <c r="C28" s="37"/>
      <c r="D28" s="26"/>
      <c r="E28" s="38"/>
      <c r="F28" s="24"/>
      <c r="G28" s="39"/>
      <c r="H28" s="40">
        <f>G28*F28*E28*D28</f>
        <v>0</v>
      </c>
      <c r="I28" s="63"/>
    </row>
    <row r="29" spans="1:9" ht="14.4" thickBot="1">
      <c r="A29" s="805"/>
      <c r="B29" s="62"/>
      <c r="C29" s="816"/>
      <c r="D29" s="816"/>
      <c r="E29" s="75"/>
      <c r="F29" s="75"/>
      <c r="G29" s="75"/>
      <c r="H29" s="95" t="s">
        <v>18</v>
      </c>
      <c r="I29" s="66">
        <f>ROUND(SUM(H26:H28),0)</f>
        <v>88862</v>
      </c>
    </row>
    <row r="30" spans="1:9" ht="14.4" thickBot="1">
      <c r="A30" s="805"/>
      <c r="B30" s="64" t="s">
        <v>19</v>
      </c>
      <c r="C30" s="807" t="s">
        <v>20</v>
      </c>
      <c r="D30" s="808"/>
      <c r="E30" s="15"/>
      <c r="F30" s="15"/>
      <c r="G30" s="15"/>
      <c r="H30" s="15"/>
      <c r="I30" s="63"/>
    </row>
    <row r="31" spans="1:9" ht="14.4" thickBot="1">
      <c r="A31" s="805"/>
      <c r="B31" s="65"/>
      <c r="C31" s="831" t="s">
        <v>10</v>
      </c>
      <c r="D31" s="831"/>
      <c r="E31" s="16" t="s">
        <v>2</v>
      </c>
      <c r="F31" s="16" t="s">
        <v>21</v>
      </c>
      <c r="G31" s="16" t="s">
        <v>37</v>
      </c>
      <c r="H31" s="41" t="s">
        <v>43</v>
      </c>
      <c r="I31" s="63"/>
    </row>
    <row r="32" spans="1:9" ht="14.4" customHeight="1" thickBot="1">
      <c r="A32" s="805"/>
      <c r="B32" s="62"/>
      <c r="C32" s="810" t="s">
        <v>39</v>
      </c>
      <c r="D32" s="811"/>
      <c r="E32" s="18"/>
      <c r="F32" s="42"/>
      <c r="G32" s="43"/>
      <c r="H32" s="44">
        <f>I29*0.1</f>
        <v>8886.2000000000007</v>
      </c>
      <c r="I32" s="63"/>
    </row>
    <row r="33" spans="1:9" ht="14.4" thickBot="1">
      <c r="A33" s="805"/>
      <c r="B33" s="62"/>
      <c r="C33" s="812"/>
      <c r="D33" s="813"/>
      <c r="E33" s="22"/>
      <c r="F33" s="32"/>
      <c r="G33" s="31"/>
      <c r="H33" s="32"/>
      <c r="I33" s="63"/>
    </row>
    <row r="34" spans="1:9">
      <c r="A34" s="805"/>
      <c r="B34" s="62"/>
      <c r="C34" s="348"/>
      <c r="D34" s="349"/>
      <c r="E34" s="350"/>
      <c r="F34" s="32"/>
      <c r="G34" s="31"/>
      <c r="H34" s="32"/>
      <c r="I34" s="63"/>
    </row>
    <row r="35" spans="1:9">
      <c r="A35" s="805"/>
      <c r="B35" s="62"/>
      <c r="C35" s="348"/>
      <c r="D35" s="349"/>
      <c r="E35" s="350"/>
      <c r="F35" s="32"/>
      <c r="G35" s="351"/>
      <c r="H35" s="32"/>
      <c r="I35" s="63"/>
    </row>
    <row r="36" spans="1:9" ht="15" customHeight="1" thickBot="1">
      <c r="A36" s="805"/>
      <c r="B36" s="62"/>
      <c r="C36" s="814"/>
      <c r="D36" s="815"/>
      <c r="E36" s="24"/>
      <c r="F36" s="46"/>
      <c r="G36" s="39"/>
      <c r="H36" s="32"/>
      <c r="I36" s="63"/>
    </row>
    <row r="37" spans="1:9" ht="14.4" thickBot="1">
      <c r="A37" s="805"/>
      <c r="B37" s="62"/>
      <c r="C37" s="816"/>
      <c r="D37" s="816"/>
      <c r="E37" s="75"/>
      <c r="F37" s="75"/>
      <c r="G37" s="75"/>
      <c r="H37" s="95" t="s">
        <v>22</v>
      </c>
      <c r="I37" s="66">
        <f>ROUND(SUM(H32:H36),0)</f>
        <v>8886</v>
      </c>
    </row>
    <row r="38" spans="1:9" ht="14.4" thickBot="1">
      <c r="A38" s="805"/>
      <c r="B38" s="64" t="s">
        <v>23</v>
      </c>
      <c r="C38" s="807" t="s">
        <v>24</v>
      </c>
      <c r="D38" s="808"/>
      <c r="E38" s="15"/>
      <c r="F38" s="15"/>
      <c r="G38" s="15"/>
      <c r="H38" s="15"/>
      <c r="I38" s="63"/>
    </row>
    <row r="39" spans="1:9" ht="14.4" thickBot="1">
      <c r="A39" s="805"/>
      <c r="B39" s="65"/>
      <c r="C39" s="831" t="s">
        <v>25</v>
      </c>
      <c r="D39" s="836"/>
      <c r="E39" s="16" t="s">
        <v>47</v>
      </c>
      <c r="F39" s="16" t="s">
        <v>46</v>
      </c>
      <c r="G39" s="16" t="s">
        <v>45</v>
      </c>
      <c r="H39" s="17" t="s">
        <v>42</v>
      </c>
      <c r="I39" s="63"/>
    </row>
    <row r="40" spans="1:9">
      <c r="A40" s="805"/>
      <c r="B40" s="62"/>
      <c r="C40" s="810"/>
      <c r="D40" s="811"/>
      <c r="E40" s="47"/>
      <c r="F40" s="48"/>
      <c r="G40" s="49"/>
      <c r="H40" s="21"/>
      <c r="I40" s="63"/>
    </row>
    <row r="41" spans="1:9" ht="14.4" thickBot="1">
      <c r="A41" s="805"/>
      <c r="B41" s="62"/>
      <c r="C41" s="814"/>
      <c r="D41" s="815"/>
      <c r="E41" s="38"/>
      <c r="F41" s="24"/>
      <c r="G41" s="50"/>
      <c r="H41" s="40"/>
      <c r="I41" s="63"/>
    </row>
    <row r="42" spans="1:9" ht="14.4" thickBot="1">
      <c r="A42" s="805"/>
      <c r="B42" s="62"/>
      <c r="C42" s="99"/>
      <c r="D42" s="75"/>
      <c r="E42" s="75"/>
      <c r="F42" s="75"/>
      <c r="G42" s="75"/>
      <c r="H42" s="95" t="s">
        <v>26</v>
      </c>
      <c r="I42" s="66">
        <f>SUM(H40:H41)</f>
        <v>0</v>
      </c>
    </row>
    <row r="43" spans="1:9" ht="14.4" thickBot="1">
      <c r="A43" s="805"/>
      <c r="B43" s="62"/>
      <c r="C43" s="99"/>
      <c r="D43" s="75"/>
      <c r="E43" s="75"/>
      <c r="F43" s="75"/>
      <c r="G43" s="75"/>
      <c r="H43" s="100"/>
      <c r="I43" s="63"/>
    </row>
    <row r="44" spans="1:9" ht="14.4" thickBot="1">
      <c r="A44" s="805"/>
      <c r="B44" s="62"/>
      <c r="C44" s="99"/>
      <c r="D44" s="75"/>
      <c r="E44" s="75"/>
      <c r="F44" s="75"/>
      <c r="G44" s="75"/>
      <c r="H44" s="101" t="s">
        <v>27</v>
      </c>
      <c r="I44" s="67">
        <f>SUM(I23:I42)-1</f>
        <v>350740</v>
      </c>
    </row>
    <row r="45" spans="1:9" ht="14.4" thickBot="1">
      <c r="A45" s="805"/>
      <c r="B45" s="64" t="s">
        <v>28</v>
      </c>
      <c r="C45" s="837" t="s">
        <v>29</v>
      </c>
      <c r="D45" s="838"/>
      <c r="E45" s="51"/>
      <c r="F45" s="52"/>
      <c r="G45" s="52"/>
      <c r="H45" s="53"/>
      <c r="I45" s="63"/>
    </row>
    <row r="46" spans="1:9" ht="14.4" thickBot="1">
      <c r="A46" s="805"/>
      <c r="B46" s="65"/>
      <c r="C46" s="807" t="s">
        <v>10</v>
      </c>
      <c r="D46" s="808"/>
      <c r="E46" s="839" t="s">
        <v>30</v>
      </c>
      <c r="F46" s="840"/>
      <c r="G46" s="839" t="s">
        <v>43</v>
      </c>
      <c r="H46" s="840"/>
      <c r="I46" s="63"/>
    </row>
    <row r="47" spans="1:9" ht="14.4" customHeight="1">
      <c r="A47" s="805"/>
      <c r="B47" s="62"/>
      <c r="C47" s="810" t="s">
        <v>31</v>
      </c>
      <c r="D47" s="811"/>
      <c r="E47" s="832">
        <v>0</v>
      </c>
      <c r="F47" s="833"/>
      <c r="G47" s="834">
        <f>E47*I44</f>
        <v>0</v>
      </c>
      <c r="H47" s="835"/>
      <c r="I47" s="63"/>
    </row>
    <row r="48" spans="1:9">
      <c r="A48" s="805"/>
      <c r="B48" s="62"/>
      <c r="C48" s="812" t="s">
        <v>32</v>
      </c>
      <c r="D48" s="813"/>
      <c r="E48" s="841">
        <v>0</v>
      </c>
      <c r="F48" s="842"/>
      <c r="G48" s="843">
        <f>E48*I44</f>
        <v>0</v>
      </c>
      <c r="H48" s="844"/>
      <c r="I48" s="63"/>
    </row>
    <row r="49" spans="1:9" ht="15" customHeight="1" thickBot="1">
      <c r="A49" s="805"/>
      <c r="B49" s="62"/>
      <c r="C49" s="814" t="s">
        <v>33</v>
      </c>
      <c r="D49" s="815"/>
      <c r="E49" s="845">
        <v>0</v>
      </c>
      <c r="F49" s="846"/>
      <c r="G49" s="847">
        <f>E49*I44</f>
        <v>0</v>
      </c>
      <c r="H49" s="848"/>
      <c r="I49" s="63"/>
    </row>
    <row r="50" spans="1:9" ht="14.4" thickBot="1">
      <c r="A50" s="805"/>
      <c r="B50" s="62"/>
      <c r="C50" s="99"/>
      <c r="D50" s="75"/>
      <c r="E50" s="75"/>
      <c r="F50" s="75"/>
      <c r="G50" s="75"/>
      <c r="H50" s="101" t="s">
        <v>34</v>
      </c>
      <c r="I50" s="67">
        <f>SUM(G47:G49)</f>
        <v>0</v>
      </c>
    </row>
    <row r="51" spans="1:9" ht="14.4" thickBot="1">
      <c r="A51" s="806"/>
      <c r="B51" s="62"/>
      <c r="C51" s="99"/>
      <c r="D51" s="75"/>
      <c r="E51" s="75"/>
      <c r="F51" s="75"/>
      <c r="G51" s="75"/>
      <c r="H51" s="100"/>
      <c r="I51" s="63"/>
    </row>
    <row r="52" spans="1:9" ht="15" thickTop="1" thickBot="1">
      <c r="A52" s="872"/>
      <c r="B52" s="62"/>
      <c r="C52" s="99"/>
      <c r="D52" s="75"/>
      <c r="E52" s="75"/>
      <c r="F52" s="75"/>
      <c r="G52" s="75"/>
      <c r="H52" s="101" t="s">
        <v>35</v>
      </c>
      <c r="I52" s="67">
        <f>ROUND(I50+I44,0)+1</f>
        <v>350741</v>
      </c>
    </row>
    <row r="53" spans="1:9" ht="14.4" thickBot="1">
      <c r="A53" s="871"/>
      <c r="B53" s="62"/>
      <c r="C53" s="99"/>
      <c r="D53" s="75"/>
      <c r="E53" s="75"/>
      <c r="F53" s="75"/>
      <c r="G53" s="75"/>
      <c r="H53" s="101" t="s">
        <v>36</v>
      </c>
      <c r="I53" s="67">
        <f>ROUND(I52,0)</f>
        <v>350741</v>
      </c>
    </row>
    <row r="54" spans="1:9">
      <c r="A54" s="871"/>
      <c r="B54" s="62"/>
      <c r="C54" s="99"/>
      <c r="D54" s="75"/>
      <c r="E54" s="75"/>
      <c r="F54" s="75"/>
      <c r="G54" s="75"/>
      <c r="H54" s="101"/>
      <c r="I54" s="68"/>
    </row>
    <row r="55" spans="1:9">
      <c r="A55" s="871"/>
      <c r="B55" s="62"/>
      <c r="C55" s="76"/>
      <c r="D55" s="77"/>
      <c r="E55" s="75"/>
      <c r="F55" s="75"/>
      <c r="G55" s="75"/>
      <c r="H55" s="101"/>
      <c r="I55" s="68"/>
    </row>
    <row r="56" spans="1:9">
      <c r="A56" s="871"/>
      <c r="B56" s="73"/>
      <c r="C56" s="102" t="str">
        <f>+'4,1'!C51</f>
        <v>ARQ.  ANTONIO RUIZ TOVAR</v>
      </c>
      <c r="I56" s="74"/>
    </row>
    <row r="57" spans="1:9" ht="14.4" thickBot="1">
      <c r="A57" s="871"/>
      <c r="B57" s="58"/>
      <c r="C57" s="59" t="str">
        <f>+'4,1'!C52</f>
        <v>PROFESIONAL ESPECIALIZADO</v>
      </c>
      <c r="D57" s="60"/>
      <c r="E57" s="60"/>
      <c r="F57" s="60"/>
      <c r="G57" s="60"/>
      <c r="H57" s="60"/>
      <c r="I57" s="61"/>
    </row>
    <row r="58" spans="1:9" ht="14.4" thickTop="1"/>
  </sheetData>
  <mergeCells count="50">
    <mergeCell ref="A52:A57"/>
    <mergeCell ref="C48:D48"/>
    <mergeCell ref="E48:F48"/>
    <mergeCell ref="G48:H48"/>
    <mergeCell ref="C49:D49"/>
    <mergeCell ref="E49:F49"/>
    <mergeCell ref="G49:H49"/>
    <mergeCell ref="A10:A51"/>
    <mergeCell ref="C10:D10"/>
    <mergeCell ref="C11:D11"/>
    <mergeCell ref="C12:D12"/>
    <mergeCell ref="C13:D13"/>
    <mergeCell ref="C47:D47"/>
    <mergeCell ref="E47:F47"/>
    <mergeCell ref="G47:H47"/>
    <mergeCell ref="C33:D33"/>
    <mergeCell ref="C36:D36"/>
    <mergeCell ref="C37:D37"/>
    <mergeCell ref="C38:D38"/>
    <mergeCell ref="C39:D39"/>
    <mergeCell ref="C40:D40"/>
    <mergeCell ref="C41:D41"/>
    <mergeCell ref="C45:D45"/>
    <mergeCell ref="C46:D46"/>
    <mergeCell ref="E46:F46"/>
    <mergeCell ref="G46:H46"/>
    <mergeCell ref="C32:D32"/>
    <mergeCell ref="C14:D14"/>
    <mergeCell ref="C15:D15"/>
    <mergeCell ref="C16:D16"/>
    <mergeCell ref="C17:D17"/>
    <mergeCell ref="C21:D21"/>
    <mergeCell ref="C22:D22"/>
    <mergeCell ref="C23:D23"/>
    <mergeCell ref="C24:D24"/>
    <mergeCell ref="C29:D29"/>
    <mergeCell ref="C30:D30"/>
    <mergeCell ref="C31:D31"/>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75"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69E44-C34F-4765-AB4D-2E50D771FE3D}">
  <dimension ref="A1:I58"/>
  <sheetViews>
    <sheetView showGridLines="0" view="pageBreakPreview" topLeftCell="A4"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+'11,4'!E5:I5</f>
        <v>ANALISIS DE PRECIOS UNITARIOS - REDES ELECTRICAS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GENERAL'!B81</f>
        <v xml:space="preserve">Tablero de circuitos </v>
      </c>
      <c r="D7" s="873"/>
      <c r="E7" s="873"/>
      <c r="F7" s="873"/>
      <c r="G7" s="874"/>
      <c r="H7" s="857" t="s">
        <v>8</v>
      </c>
      <c r="I7" s="858" t="str">
        <f>+'PRESUPUESTO GENERAL'!C79</f>
        <v>UND</v>
      </c>
    </row>
    <row r="8" spans="1:9" ht="14.4" thickBot="1">
      <c r="A8" s="131"/>
      <c r="B8" s="122">
        <f>+'PRESUPUESTO GENERAL'!A81</f>
        <v>11.5</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143</v>
      </c>
      <c r="D12" s="811"/>
      <c r="E12" s="18" t="s">
        <v>2</v>
      </c>
      <c r="F12" s="19">
        <v>1</v>
      </c>
      <c r="G12" s="20">
        <f>350000*1.1312</f>
        <v>395920</v>
      </c>
      <c r="H12" s="21">
        <f>F12*G12</f>
        <v>395920</v>
      </c>
      <c r="I12" s="63"/>
    </row>
    <row r="13" spans="1:9">
      <c r="A13" s="805"/>
      <c r="B13" s="62"/>
      <c r="C13" s="812" t="s">
        <v>198</v>
      </c>
      <c r="D13" s="813"/>
      <c r="E13" s="22" t="s">
        <v>7</v>
      </c>
      <c r="F13" s="23">
        <v>18</v>
      </c>
      <c r="G13" s="20">
        <f>3500*1.1312</f>
        <v>3959.2</v>
      </c>
      <c r="H13" s="21">
        <f t="shared" ref="H13:H15" si="0">F13*G13</f>
        <v>71265.599999999991</v>
      </c>
      <c r="I13" s="63"/>
    </row>
    <row r="14" spans="1:9">
      <c r="A14" s="805"/>
      <c r="B14" s="62"/>
      <c r="C14" s="812" t="s">
        <v>199</v>
      </c>
      <c r="D14" s="813"/>
      <c r="E14" s="22" t="s">
        <v>2</v>
      </c>
      <c r="F14" s="23">
        <v>2</v>
      </c>
      <c r="G14" s="20">
        <f>1500*1.1312</f>
        <v>1696.8</v>
      </c>
      <c r="H14" s="21">
        <f t="shared" si="0"/>
        <v>3393.6</v>
      </c>
      <c r="I14" s="63"/>
    </row>
    <row r="15" spans="1:9">
      <c r="A15" s="805"/>
      <c r="B15" s="62"/>
      <c r="C15" s="812" t="s">
        <v>200</v>
      </c>
      <c r="D15" s="813"/>
      <c r="E15" s="22" t="s">
        <v>2</v>
      </c>
      <c r="F15" s="23">
        <v>2</v>
      </c>
      <c r="G15" s="20">
        <f>2500*1.1312</f>
        <v>2828</v>
      </c>
      <c r="H15" s="21">
        <f t="shared" si="0"/>
        <v>5656</v>
      </c>
      <c r="I15" s="63"/>
    </row>
    <row r="16" spans="1:9">
      <c r="A16" s="805"/>
      <c r="B16" s="62"/>
      <c r="C16" s="812"/>
      <c r="D16" s="813"/>
      <c r="E16" s="22"/>
      <c r="F16" s="23"/>
      <c r="G16" s="20"/>
      <c r="H16" s="21"/>
      <c r="I16" s="63"/>
    </row>
    <row r="17" spans="1:9">
      <c r="A17" s="805"/>
      <c r="B17" s="62"/>
      <c r="C17" s="812"/>
      <c r="D17" s="813"/>
      <c r="E17" s="22"/>
      <c r="F17" s="23"/>
      <c r="G17" s="20"/>
      <c r="H17" s="21"/>
      <c r="I17" s="63"/>
    </row>
    <row r="18" spans="1:9">
      <c r="A18" s="805"/>
      <c r="B18" s="62"/>
      <c r="C18" s="194"/>
      <c r="D18" s="195"/>
      <c r="E18" s="22"/>
      <c r="F18" s="23"/>
      <c r="G18" s="20"/>
      <c r="H18" s="21"/>
      <c r="I18" s="63"/>
    </row>
    <row r="19" spans="1:9">
      <c r="A19" s="805"/>
      <c r="B19" s="62"/>
      <c r="C19" s="194"/>
      <c r="D19" s="195"/>
      <c r="E19" s="22"/>
      <c r="F19" s="23"/>
      <c r="G19" s="20"/>
      <c r="H19" s="21"/>
      <c r="I19" s="63"/>
    </row>
    <row r="20" spans="1:9">
      <c r="A20" s="805"/>
      <c r="B20" s="62"/>
      <c r="C20" s="194"/>
      <c r="D20" s="195"/>
      <c r="E20" s="22"/>
      <c r="F20" s="23"/>
      <c r="G20" s="20"/>
      <c r="H20" s="21"/>
      <c r="I20" s="63"/>
    </row>
    <row r="21" spans="1:9">
      <c r="A21" s="805"/>
      <c r="B21" s="62"/>
      <c r="C21" s="812"/>
      <c r="D21" s="813"/>
      <c r="E21" s="22"/>
      <c r="F21" s="22"/>
      <c r="G21" s="20"/>
      <c r="H21" s="21"/>
      <c r="I21" s="63"/>
    </row>
    <row r="22" spans="1:9" ht="15" customHeight="1" thickBot="1">
      <c r="A22" s="805"/>
      <c r="B22" s="62"/>
      <c r="C22" s="814" t="s">
        <v>40</v>
      </c>
      <c r="D22" s="815"/>
      <c r="E22" s="24" t="s">
        <v>41</v>
      </c>
      <c r="F22" s="25">
        <v>0.05</v>
      </c>
      <c r="G22" s="26">
        <f>SUM(H11:H21)</f>
        <v>476235.19999999995</v>
      </c>
      <c r="H22" s="26">
        <f>ROUND(G22*F22,0)</f>
        <v>23812</v>
      </c>
      <c r="I22" s="63"/>
    </row>
    <row r="23" spans="1:9" ht="14.4" thickBot="1">
      <c r="A23" s="805"/>
      <c r="B23" s="62"/>
      <c r="C23" s="816"/>
      <c r="D23" s="816"/>
      <c r="E23" s="75"/>
      <c r="F23" s="75"/>
      <c r="G23" s="75"/>
      <c r="H23" s="95" t="s">
        <v>12</v>
      </c>
      <c r="I23" s="66">
        <f>ROUND(SUM(H12:H22),0)</f>
        <v>500047</v>
      </c>
    </row>
    <row r="24" spans="1:9" ht="14.4" thickBot="1">
      <c r="A24" s="805"/>
      <c r="B24" s="64" t="s">
        <v>13</v>
      </c>
      <c r="C24" s="807" t="s">
        <v>14</v>
      </c>
      <c r="D24" s="808"/>
      <c r="E24" s="15"/>
      <c r="F24" s="15"/>
      <c r="G24" s="15"/>
      <c r="H24" s="15"/>
      <c r="I24" s="63"/>
    </row>
    <row r="25" spans="1:9" ht="14.4" thickBot="1">
      <c r="A25" s="805"/>
      <c r="B25" s="65"/>
      <c r="C25" s="119" t="s">
        <v>10</v>
      </c>
      <c r="D25" s="27" t="s">
        <v>15</v>
      </c>
      <c r="E25" s="16" t="s">
        <v>16</v>
      </c>
      <c r="F25" s="16" t="s">
        <v>17</v>
      </c>
      <c r="G25" s="16" t="s">
        <v>44</v>
      </c>
      <c r="H25" s="17" t="s">
        <v>43</v>
      </c>
      <c r="I25" s="63"/>
    </row>
    <row r="26" spans="1:9">
      <c r="A26" s="805"/>
      <c r="B26" s="62"/>
      <c r="C26" s="28" t="s">
        <v>129</v>
      </c>
      <c r="D26" s="29">
        <f>38700*2</f>
        <v>77400</v>
      </c>
      <c r="E26" s="30">
        <v>0.85</v>
      </c>
      <c r="F26" s="31">
        <v>3</v>
      </c>
      <c r="G26" s="109">
        <f>ROUND(+D26*(1+E26),0)</f>
        <v>143190</v>
      </c>
      <c r="H26" s="32">
        <f>+G26/F26</f>
        <v>47730</v>
      </c>
      <c r="I26" s="63"/>
    </row>
    <row r="27" spans="1:9">
      <c r="A27" s="805"/>
      <c r="B27" s="62"/>
      <c r="C27" s="33" t="s">
        <v>52</v>
      </c>
      <c r="D27" s="34">
        <v>66700</v>
      </c>
      <c r="E27" s="54">
        <f>+E26</f>
        <v>0.85</v>
      </c>
      <c r="F27" s="36">
        <v>3</v>
      </c>
      <c r="G27" s="110">
        <f>+D27*(1+E27)</f>
        <v>123395</v>
      </c>
      <c r="H27" s="32">
        <f>+G27/F27</f>
        <v>41131.666666666664</v>
      </c>
      <c r="I27" s="63"/>
    </row>
    <row r="28" spans="1:9" ht="14.4" thickBot="1">
      <c r="A28" s="805"/>
      <c r="B28" s="62"/>
      <c r="C28" s="37"/>
      <c r="D28" s="26"/>
      <c r="E28" s="38"/>
      <c r="F28" s="24"/>
      <c r="G28" s="39"/>
      <c r="H28" s="40">
        <f>G28*F28*E28*D28</f>
        <v>0</v>
      </c>
      <c r="I28" s="63"/>
    </row>
    <row r="29" spans="1:9" ht="14.4" thickBot="1">
      <c r="A29" s="805"/>
      <c r="B29" s="62"/>
      <c r="C29" s="816"/>
      <c r="D29" s="816"/>
      <c r="E29" s="75"/>
      <c r="F29" s="75"/>
      <c r="G29" s="75"/>
      <c r="H29" s="95" t="s">
        <v>18</v>
      </c>
      <c r="I29" s="66">
        <f>ROUND(SUM(H26:H28),0)</f>
        <v>88862</v>
      </c>
    </row>
    <row r="30" spans="1:9" ht="14.4" thickBot="1">
      <c r="A30" s="805"/>
      <c r="B30" s="64" t="s">
        <v>19</v>
      </c>
      <c r="C30" s="807" t="s">
        <v>20</v>
      </c>
      <c r="D30" s="808"/>
      <c r="E30" s="15"/>
      <c r="F30" s="15"/>
      <c r="G30" s="15"/>
      <c r="H30" s="15"/>
      <c r="I30" s="63"/>
    </row>
    <row r="31" spans="1:9" ht="14.4" thickBot="1">
      <c r="A31" s="805"/>
      <c r="B31" s="65"/>
      <c r="C31" s="831" t="s">
        <v>10</v>
      </c>
      <c r="D31" s="831"/>
      <c r="E31" s="16" t="s">
        <v>2</v>
      </c>
      <c r="F31" s="16" t="s">
        <v>21</v>
      </c>
      <c r="G31" s="16" t="s">
        <v>37</v>
      </c>
      <c r="H31" s="41" t="s">
        <v>43</v>
      </c>
      <c r="I31" s="63"/>
    </row>
    <row r="32" spans="1:9" ht="14.4" customHeight="1" thickBot="1">
      <c r="A32" s="805"/>
      <c r="B32" s="62"/>
      <c r="C32" s="810" t="s">
        <v>39</v>
      </c>
      <c r="D32" s="811"/>
      <c r="E32" s="18"/>
      <c r="F32" s="42"/>
      <c r="G32" s="43"/>
      <c r="H32" s="44">
        <f>I29*0.1</f>
        <v>8886.2000000000007</v>
      </c>
      <c r="I32" s="63"/>
    </row>
    <row r="33" spans="1:9" ht="14.4" thickBot="1">
      <c r="A33" s="805"/>
      <c r="B33" s="62"/>
      <c r="C33" s="812"/>
      <c r="D33" s="813"/>
      <c r="E33" s="22"/>
      <c r="F33" s="32"/>
      <c r="G33" s="31"/>
      <c r="H33" s="32"/>
      <c r="I33" s="63"/>
    </row>
    <row r="34" spans="1:9">
      <c r="A34" s="805"/>
      <c r="B34" s="62"/>
      <c r="C34" s="348"/>
      <c r="D34" s="349"/>
      <c r="E34" s="350"/>
      <c r="F34" s="32"/>
      <c r="G34" s="31"/>
      <c r="H34" s="32"/>
      <c r="I34" s="63"/>
    </row>
    <row r="35" spans="1:9">
      <c r="A35" s="805"/>
      <c r="B35" s="62"/>
      <c r="C35" s="348"/>
      <c r="D35" s="349"/>
      <c r="E35" s="350"/>
      <c r="F35" s="32"/>
      <c r="G35" s="351"/>
      <c r="H35" s="32"/>
      <c r="I35" s="63"/>
    </row>
    <row r="36" spans="1:9" ht="15" customHeight="1" thickBot="1">
      <c r="A36" s="805"/>
      <c r="B36" s="62"/>
      <c r="C36" s="814"/>
      <c r="D36" s="815"/>
      <c r="E36" s="24"/>
      <c r="F36" s="46"/>
      <c r="G36" s="39"/>
      <c r="H36" s="32"/>
      <c r="I36" s="63"/>
    </row>
    <row r="37" spans="1:9" ht="14.4" thickBot="1">
      <c r="A37" s="805"/>
      <c r="B37" s="62"/>
      <c r="C37" s="816"/>
      <c r="D37" s="816"/>
      <c r="E37" s="75"/>
      <c r="F37" s="75"/>
      <c r="G37" s="75"/>
      <c r="H37" s="95" t="s">
        <v>22</v>
      </c>
      <c r="I37" s="66">
        <f>ROUND(SUM(H32:H36),0)</f>
        <v>8886</v>
      </c>
    </row>
    <row r="38" spans="1:9" ht="14.4" thickBot="1">
      <c r="A38" s="805"/>
      <c r="B38" s="64" t="s">
        <v>23</v>
      </c>
      <c r="C38" s="807" t="s">
        <v>24</v>
      </c>
      <c r="D38" s="808"/>
      <c r="E38" s="15"/>
      <c r="F38" s="15"/>
      <c r="G38" s="15"/>
      <c r="H38" s="15"/>
      <c r="I38" s="63"/>
    </row>
    <row r="39" spans="1:9" ht="14.4" thickBot="1">
      <c r="A39" s="805"/>
      <c r="B39" s="65"/>
      <c r="C39" s="831" t="s">
        <v>25</v>
      </c>
      <c r="D39" s="836"/>
      <c r="E39" s="16" t="s">
        <v>47</v>
      </c>
      <c r="F39" s="16" t="s">
        <v>46</v>
      </c>
      <c r="G39" s="16" t="s">
        <v>45</v>
      </c>
      <c r="H39" s="17" t="s">
        <v>42</v>
      </c>
      <c r="I39" s="63"/>
    </row>
    <row r="40" spans="1:9">
      <c r="A40" s="805"/>
      <c r="B40" s="62"/>
      <c r="C40" s="810"/>
      <c r="D40" s="811"/>
      <c r="E40" s="47"/>
      <c r="F40" s="48"/>
      <c r="G40" s="49"/>
      <c r="H40" s="21"/>
      <c r="I40" s="63"/>
    </row>
    <row r="41" spans="1:9" ht="14.4" thickBot="1">
      <c r="A41" s="805"/>
      <c r="B41" s="62"/>
      <c r="C41" s="814"/>
      <c r="D41" s="815"/>
      <c r="E41" s="38"/>
      <c r="F41" s="24"/>
      <c r="G41" s="50"/>
      <c r="H41" s="40"/>
      <c r="I41" s="63"/>
    </row>
    <row r="42" spans="1:9" ht="14.4" thickBot="1">
      <c r="A42" s="805"/>
      <c r="B42" s="62"/>
      <c r="C42" s="99"/>
      <c r="D42" s="75"/>
      <c r="E42" s="75"/>
      <c r="F42" s="75"/>
      <c r="G42" s="75"/>
      <c r="H42" s="95" t="s">
        <v>26</v>
      </c>
      <c r="I42" s="66">
        <f>SUM(H40:H41)</f>
        <v>0</v>
      </c>
    </row>
    <row r="43" spans="1:9" ht="14.4" thickBot="1">
      <c r="A43" s="805"/>
      <c r="B43" s="62"/>
      <c r="C43" s="99"/>
      <c r="D43" s="75"/>
      <c r="E43" s="75"/>
      <c r="F43" s="75"/>
      <c r="G43" s="75"/>
      <c r="H43" s="100"/>
      <c r="I43" s="63"/>
    </row>
    <row r="44" spans="1:9" ht="14.4" thickBot="1">
      <c r="A44" s="805"/>
      <c r="B44" s="62"/>
      <c r="C44" s="99"/>
      <c r="D44" s="75"/>
      <c r="E44" s="75"/>
      <c r="F44" s="75"/>
      <c r="G44" s="75"/>
      <c r="H44" s="101" t="s">
        <v>27</v>
      </c>
      <c r="I44" s="67">
        <f>SUM(I23:I42)-1</f>
        <v>597794</v>
      </c>
    </row>
    <row r="45" spans="1:9" ht="14.4" thickBot="1">
      <c r="A45" s="805"/>
      <c r="B45" s="64" t="s">
        <v>28</v>
      </c>
      <c r="C45" s="837" t="s">
        <v>29</v>
      </c>
      <c r="D45" s="838"/>
      <c r="E45" s="51"/>
      <c r="F45" s="52"/>
      <c r="G45" s="52"/>
      <c r="H45" s="53"/>
      <c r="I45" s="63"/>
    </row>
    <row r="46" spans="1:9" ht="14.4" thickBot="1">
      <c r="A46" s="805"/>
      <c r="B46" s="65"/>
      <c r="C46" s="807" t="s">
        <v>10</v>
      </c>
      <c r="D46" s="808"/>
      <c r="E46" s="839" t="s">
        <v>30</v>
      </c>
      <c r="F46" s="840"/>
      <c r="G46" s="839" t="s">
        <v>43</v>
      </c>
      <c r="H46" s="840"/>
      <c r="I46" s="63"/>
    </row>
    <row r="47" spans="1:9" ht="14.4" customHeight="1">
      <c r="A47" s="805"/>
      <c r="B47" s="62"/>
      <c r="C47" s="810" t="s">
        <v>31</v>
      </c>
      <c r="D47" s="811"/>
      <c r="E47" s="832">
        <v>0</v>
      </c>
      <c r="F47" s="833"/>
      <c r="G47" s="834">
        <f>E47*I44</f>
        <v>0</v>
      </c>
      <c r="H47" s="835"/>
      <c r="I47" s="63"/>
    </row>
    <row r="48" spans="1:9">
      <c r="A48" s="805"/>
      <c r="B48" s="62"/>
      <c r="C48" s="812" t="s">
        <v>32</v>
      </c>
      <c r="D48" s="813"/>
      <c r="E48" s="841">
        <v>0</v>
      </c>
      <c r="F48" s="842"/>
      <c r="G48" s="843">
        <f>E48*I44</f>
        <v>0</v>
      </c>
      <c r="H48" s="844"/>
      <c r="I48" s="63"/>
    </row>
    <row r="49" spans="1:9" ht="15" customHeight="1" thickBot="1">
      <c r="A49" s="805"/>
      <c r="B49" s="62"/>
      <c r="C49" s="814" t="s">
        <v>33</v>
      </c>
      <c r="D49" s="815"/>
      <c r="E49" s="845">
        <v>0</v>
      </c>
      <c r="F49" s="846"/>
      <c r="G49" s="847">
        <f>E49*I44</f>
        <v>0</v>
      </c>
      <c r="H49" s="848"/>
      <c r="I49" s="63"/>
    </row>
    <row r="50" spans="1:9" ht="14.4" thickBot="1">
      <c r="A50" s="805"/>
      <c r="B50" s="62"/>
      <c r="C50" s="99"/>
      <c r="D50" s="75"/>
      <c r="E50" s="75"/>
      <c r="F50" s="75"/>
      <c r="G50" s="75"/>
      <c r="H50" s="101" t="s">
        <v>34</v>
      </c>
      <c r="I50" s="67">
        <f>SUM(G47:G49)</f>
        <v>0</v>
      </c>
    </row>
    <row r="51" spans="1:9" ht="14.4" thickBot="1">
      <c r="A51" s="806"/>
      <c r="B51" s="62"/>
      <c r="C51" s="99"/>
      <c r="D51" s="75"/>
      <c r="E51" s="75"/>
      <c r="F51" s="75"/>
      <c r="G51" s="75"/>
      <c r="H51" s="100"/>
      <c r="I51" s="63"/>
    </row>
    <row r="52" spans="1:9" ht="15" thickTop="1" thickBot="1">
      <c r="A52" s="872"/>
      <c r="B52" s="62"/>
      <c r="C52" s="99"/>
      <c r="D52" s="75"/>
      <c r="E52" s="75"/>
      <c r="F52" s="75"/>
      <c r="G52" s="75"/>
      <c r="H52" s="101" t="s">
        <v>35</v>
      </c>
      <c r="I52" s="67">
        <f>ROUND(I50+I44,0)+1</f>
        <v>597795</v>
      </c>
    </row>
    <row r="53" spans="1:9" ht="14.4" thickBot="1">
      <c r="A53" s="871"/>
      <c r="B53" s="62"/>
      <c r="C53" s="99"/>
      <c r="D53" s="75"/>
      <c r="E53" s="75"/>
      <c r="F53" s="75"/>
      <c r="G53" s="75"/>
      <c r="H53" s="101" t="s">
        <v>36</v>
      </c>
      <c r="I53" s="67">
        <f>ROUND(I52,0)</f>
        <v>597795</v>
      </c>
    </row>
    <row r="54" spans="1:9">
      <c r="A54" s="871"/>
      <c r="B54" s="62"/>
      <c r="C54" s="99"/>
      <c r="D54" s="75"/>
      <c r="E54" s="75"/>
      <c r="F54" s="75"/>
      <c r="G54" s="75"/>
      <c r="H54" s="101"/>
      <c r="I54" s="68"/>
    </row>
    <row r="55" spans="1:9">
      <c r="A55" s="871"/>
      <c r="B55" s="62"/>
      <c r="C55" s="76"/>
      <c r="D55" s="77"/>
      <c r="E55" s="75"/>
      <c r="F55" s="75"/>
      <c r="G55" s="75"/>
      <c r="H55" s="101"/>
      <c r="I55" s="68"/>
    </row>
    <row r="56" spans="1:9">
      <c r="A56" s="871"/>
      <c r="B56" s="73"/>
      <c r="C56" s="102" t="str">
        <f>+'4,1'!C51</f>
        <v>ARQ.  ANTONIO RUIZ TOVAR</v>
      </c>
      <c r="I56" s="74"/>
    </row>
    <row r="57" spans="1:9" ht="14.4" thickBot="1">
      <c r="A57" s="871"/>
      <c r="B57" s="58"/>
      <c r="C57" s="59" t="str">
        <f>+'4,1'!C52</f>
        <v>PROFESIONAL ESPECIALIZADO</v>
      </c>
      <c r="D57" s="60"/>
      <c r="E57" s="60"/>
      <c r="F57" s="60"/>
      <c r="G57" s="60"/>
      <c r="H57" s="60"/>
      <c r="I57" s="61"/>
    </row>
    <row r="58" spans="1:9" ht="14.4" thickTop="1"/>
  </sheetData>
  <mergeCells count="50">
    <mergeCell ref="A52:A57"/>
    <mergeCell ref="C48:D48"/>
    <mergeCell ref="E48:F48"/>
    <mergeCell ref="G48:H48"/>
    <mergeCell ref="C49:D49"/>
    <mergeCell ref="E49:F49"/>
    <mergeCell ref="G49:H49"/>
    <mergeCell ref="A10:A51"/>
    <mergeCell ref="C10:D10"/>
    <mergeCell ref="C11:D11"/>
    <mergeCell ref="C12:D12"/>
    <mergeCell ref="C13:D13"/>
    <mergeCell ref="C47:D47"/>
    <mergeCell ref="E47:F47"/>
    <mergeCell ref="G47:H47"/>
    <mergeCell ref="C33:D33"/>
    <mergeCell ref="C36:D36"/>
    <mergeCell ref="C37:D37"/>
    <mergeCell ref="C38:D38"/>
    <mergeCell ref="C39:D39"/>
    <mergeCell ref="C40:D40"/>
    <mergeCell ref="C41:D41"/>
    <mergeCell ref="C45:D45"/>
    <mergeCell ref="C46:D46"/>
    <mergeCell ref="E46:F46"/>
    <mergeCell ref="G46:H46"/>
    <mergeCell ref="C32:D32"/>
    <mergeCell ref="C14:D14"/>
    <mergeCell ref="C15:D15"/>
    <mergeCell ref="C16:D16"/>
    <mergeCell ref="C17:D17"/>
    <mergeCell ref="C21:D21"/>
    <mergeCell ref="C22:D22"/>
    <mergeCell ref="C23:D23"/>
    <mergeCell ref="C24:D24"/>
    <mergeCell ref="C29:D29"/>
    <mergeCell ref="C30:D30"/>
    <mergeCell ref="C31:D31"/>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1C0FA-E9A5-49DF-B5CB-B32961D2756B}">
  <dimension ref="A1:I58"/>
  <sheetViews>
    <sheetView showGridLines="0" view="pageBreakPreview" topLeftCell="A4" zoomScale="90" zoomScaleNormal="100" zoomScaleSheetLayoutView="90" workbookViewId="0">
      <selection activeCell="G18" sqref="G18"/>
    </sheetView>
  </sheetViews>
  <sheetFormatPr baseColWidth="10" defaultColWidth="11.5546875" defaultRowHeight="13.8"/>
  <cols>
    <col min="1" max="1" width="11.5546875" style="120"/>
    <col min="2" max="2" width="5.44140625" style="120" customWidth="1"/>
    <col min="3" max="3" width="29.5546875" style="120" customWidth="1"/>
    <col min="4" max="4" width="13.5546875" style="120" customWidth="1"/>
    <col min="5" max="5" width="9.33203125" style="120" customWidth="1"/>
    <col min="6" max="6" width="11.5546875" style="120"/>
    <col min="7" max="7" width="13.44140625" style="120" customWidth="1"/>
    <col min="8" max="8" width="13.33203125" style="120" customWidth="1"/>
    <col min="9" max="9" width="14" style="120" customWidth="1"/>
    <col min="10" max="16384" width="11.5546875" style="120"/>
  </cols>
  <sheetData>
    <row r="1" spans="1:9" ht="14.25" customHeight="1">
      <c r="A1" s="871"/>
      <c r="B1" s="793"/>
      <c r="C1" s="794"/>
      <c r="D1" s="794"/>
      <c r="E1" s="794"/>
      <c r="F1" s="794"/>
      <c r="G1" s="794"/>
      <c r="H1" s="794"/>
      <c r="I1" s="795"/>
    </row>
    <row r="2" spans="1:9" ht="14.25" customHeight="1">
      <c r="A2" s="871"/>
      <c r="B2" s="793" t="s">
        <v>63</v>
      </c>
      <c r="C2" s="794"/>
      <c r="D2" s="794"/>
      <c r="E2" s="794"/>
      <c r="F2" s="794"/>
      <c r="G2" s="794"/>
      <c r="H2" s="794"/>
      <c r="I2" s="795"/>
    </row>
    <row r="3" spans="1:9" ht="15.6">
      <c r="A3" s="871"/>
      <c r="B3" s="796" t="s">
        <v>69</v>
      </c>
      <c r="C3" s="797"/>
      <c r="D3" s="797"/>
      <c r="E3" s="797"/>
      <c r="F3" s="797"/>
      <c r="G3" s="797"/>
      <c r="H3" s="797"/>
      <c r="I3" s="798"/>
    </row>
    <row r="4" spans="1:9" ht="29.25" customHeight="1" thickBot="1">
      <c r="A4" s="871"/>
      <c r="B4" s="799" t="str">
        <f>+'PRESUPUESTO GENERAL'!A4</f>
        <v>PRESUPUESTO GENERAL</v>
      </c>
      <c r="C4" s="800"/>
      <c r="D4" s="800"/>
      <c r="E4" s="800"/>
      <c r="F4" s="800"/>
      <c r="G4" s="800"/>
      <c r="H4" s="800"/>
      <c r="I4" s="801"/>
    </row>
    <row r="5" spans="1:9" ht="42" customHeight="1" thickTop="1" thickBot="1">
      <c r="B5" s="802" t="s">
        <v>82</v>
      </c>
      <c r="C5" s="803"/>
      <c r="D5" s="804"/>
      <c r="E5" s="802" t="str">
        <f>+'11,5'!E5:I5</f>
        <v>ANALISIS DE PRECIOS UNITARIOS - REDES ELECTRICAS</v>
      </c>
      <c r="F5" s="803"/>
      <c r="G5" s="803"/>
      <c r="H5" s="803"/>
      <c r="I5" s="803"/>
    </row>
    <row r="6" spans="1:9" ht="35.25" customHeight="1" thickTop="1" thickBot="1">
      <c r="A6" s="131"/>
      <c r="B6" s="817" t="str">
        <f>+'4,1'!B6:I6</f>
        <v>CONSTRUCCIÓN DE BATERIA SANITARIA PARA LA INSTITUCIÓN EDUCATIVA  JORGE ELIECER GAITAN SEDE SIMON BOLIVAR DEL MUNICIPIO DE FLORENCIA, DEPARTAMENTO DEL CAQUETA.</v>
      </c>
      <c r="C6" s="818"/>
      <c r="D6" s="818"/>
      <c r="E6" s="818"/>
      <c r="F6" s="818"/>
      <c r="G6" s="818"/>
      <c r="H6" s="818"/>
      <c r="I6" s="819"/>
    </row>
    <row r="7" spans="1:9" ht="14.4" thickTop="1">
      <c r="A7" s="131"/>
      <c r="B7" s="121" t="s">
        <v>0</v>
      </c>
      <c r="C7" s="851" t="str">
        <f>+'PRESUPUESTO GENERAL'!B82</f>
        <v>breaker de 15 amp</v>
      </c>
      <c r="D7" s="873"/>
      <c r="E7" s="873"/>
      <c r="F7" s="873"/>
      <c r="G7" s="874"/>
      <c r="H7" s="857" t="s">
        <v>8</v>
      </c>
      <c r="I7" s="858" t="str">
        <f>+'PRESUPUESTO GENERAL'!C79</f>
        <v>UND</v>
      </c>
    </row>
    <row r="8" spans="1:9" ht="14.4" thickBot="1">
      <c r="A8" s="131"/>
      <c r="B8" s="122">
        <f>+'PRESUPUESTO GENERAL'!A82</f>
        <v>11.6</v>
      </c>
      <c r="C8" s="823"/>
      <c r="D8" s="824"/>
      <c r="E8" s="824"/>
      <c r="F8" s="824"/>
      <c r="G8" s="825"/>
      <c r="H8" s="827"/>
      <c r="I8" s="829"/>
    </row>
    <row r="9" spans="1:9" ht="15" thickTop="1" thickBot="1">
      <c r="A9" s="131"/>
      <c r="B9" s="62"/>
      <c r="C9" s="830"/>
      <c r="D9" s="830"/>
      <c r="E9" s="75"/>
      <c r="F9" s="75"/>
      <c r="G9" s="75"/>
      <c r="H9" s="100"/>
      <c r="I9" s="63"/>
    </row>
    <row r="10" spans="1:9" ht="14.4" thickBot="1">
      <c r="A10" s="805" t="s">
        <v>81</v>
      </c>
      <c r="B10" s="64" t="s">
        <v>4</v>
      </c>
      <c r="C10" s="807" t="s">
        <v>9</v>
      </c>
      <c r="D10" s="808"/>
      <c r="E10" s="15"/>
      <c r="F10" s="15"/>
      <c r="G10" s="15"/>
      <c r="H10" s="15"/>
      <c r="I10" s="63"/>
    </row>
    <row r="11" spans="1:9" ht="14.4" thickBot="1">
      <c r="A11" s="805"/>
      <c r="B11" s="65"/>
      <c r="C11" s="809" t="s">
        <v>10</v>
      </c>
      <c r="D11" s="808"/>
      <c r="E11" s="16" t="s">
        <v>2</v>
      </c>
      <c r="F11" s="16" t="s">
        <v>11</v>
      </c>
      <c r="G11" s="16" t="s">
        <v>42</v>
      </c>
      <c r="H11" s="17" t="s">
        <v>43</v>
      </c>
      <c r="I11" s="63"/>
    </row>
    <row r="12" spans="1:9">
      <c r="A12" s="805"/>
      <c r="B12" s="62"/>
      <c r="C12" s="869" t="s">
        <v>201</v>
      </c>
      <c r="D12" s="811"/>
      <c r="E12" s="18" t="s">
        <v>2</v>
      </c>
      <c r="F12" s="19">
        <v>1</v>
      </c>
      <c r="G12" s="20">
        <f>19500*1.1312</f>
        <v>22058.400000000001</v>
      </c>
      <c r="H12" s="21">
        <f>F12*G12</f>
        <v>22058.400000000001</v>
      </c>
      <c r="I12" s="63"/>
    </row>
    <row r="13" spans="1:9">
      <c r="A13" s="805"/>
      <c r="B13" s="62"/>
      <c r="C13" s="812"/>
      <c r="D13" s="813"/>
      <c r="E13" s="22"/>
      <c r="F13" s="23"/>
      <c r="G13" s="20"/>
      <c r="H13" s="21"/>
      <c r="I13" s="63"/>
    </row>
    <row r="14" spans="1:9">
      <c r="A14" s="805"/>
      <c r="B14" s="62"/>
      <c r="C14" s="812"/>
      <c r="D14" s="813"/>
      <c r="E14" s="22"/>
      <c r="F14" s="23"/>
      <c r="G14" s="20"/>
      <c r="H14" s="21"/>
      <c r="I14" s="63"/>
    </row>
    <row r="15" spans="1:9">
      <c r="A15" s="805"/>
      <c r="B15" s="62"/>
      <c r="C15" s="812"/>
      <c r="D15" s="813"/>
      <c r="E15" s="22"/>
      <c r="F15" s="23"/>
      <c r="G15" s="20"/>
      <c r="H15" s="21"/>
      <c r="I15" s="63"/>
    </row>
    <row r="16" spans="1:9">
      <c r="A16" s="805"/>
      <c r="B16" s="62"/>
      <c r="C16" s="812"/>
      <c r="D16" s="813"/>
      <c r="E16" s="22"/>
      <c r="F16" s="23"/>
      <c r="G16" s="20"/>
      <c r="H16" s="21"/>
      <c r="I16" s="63"/>
    </row>
    <row r="17" spans="1:9">
      <c r="A17" s="805"/>
      <c r="B17" s="62"/>
      <c r="C17" s="812"/>
      <c r="D17" s="813"/>
      <c r="E17" s="22"/>
      <c r="F17" s="23"/>
      <c r="G17" s="20"/>
      <c r="H17" s="21"/>
      <c r="I17" s="63"/>
    </row>
    <row r="18" spans="1:9">
      <c r="A18" s="805"/>
      <c r="B18" s="62"/>
      <c r="C18" s="194"/>
      <c r="D18" s="195"/>
      <c r="E18" s="22"/>
      <c r="F18" s="23"/>
      <c r="G18" s="20"/>
      <c r="H18" s="21"/>
      <c r="I18" s="63"/>
    </row>
    <row r="19" spans="1:9">
      <c r="A19" s="805"/>
      <c r="B19" s="62"/>
      <c r="C19" s="194"/>
      <c r="D19" s="195"/>
      <c r="E19" s="22"/>
      <c r="F19" s="23"/>
      <c r="G19" s="20"/>
      <c r="H19" s="21"/>
      <c r="I19" s="63"/>
    </row>
    <row r="20" spans="1:9">
      <c r="A20" s="805"/>
      <c r="B20" s="62"/>
      <c r="C20" s="194"/>
      <c r="D20" s="195"/>
      <c r="E20" s="22"/>
      <c r="F20" s="23"/>
      <c r="G20" s="20"/>
      <c r="H20" s="21"/>
      <c r="I20" s="63"/>
    </row>
    <row r="21" spans="1:9">
      <c r="A21" s="805"/>
      <c r="B21" s="62"/>
      <c r="C21" s="812"/>
      <c r="D21" s="813"/>
      <c r="E21" s="22"/>
      <c r="F21" s="22"/>
      <c r="G21" s="20"/>
      <c r="H21" s="21"/>
      <c r="I21" s="63"/>
    </row>
    <row r="22" spans="1:9" ht="15" customHeight="1" thickBot="1">
      <c r="A22" s="805"/>
      <c r="B22" s="62"/>
      <c r="C22" s="814" t="s">
        <v>40</v>
      </c>
      <c r="D22" s="815"/>
      <c r="E22" s="24" t="s">
        <v>41</v>
      </c>
      <c r="F22" s="25"/>
      <c r="G22" s="26">
        <f>SUM(H11:H21)</f>
        <v>22058.400000000001</v>
      </c>
      <c r="H22" s="26">
        <f>ROUND(G22*F22,0)</f>
        <v>0</v>
      </c>
      <c r="I22" s="63"/>
    </row>
    <row r="23" spans="1:9" ht="14.4" thickBot="1">
      <c r="A23" s="805"/>
      <c r="B23" s="62"/>
      <c r="C23" s="816"/>
      <c r="D23" s="816"/>
      <c r="E23" s="75"/>
      <c r="F23" s="75"/>
      <c r="G23" s="75"/>
      <c r="H23" s="95" t="s">
        <v>12</v>
      </c>
      <c r="I23" s="66">
        <f>ROUND(SUM(H12:H22),0)</f>
        <v>22058</v>
      </c>
    </row>
    <row r="24" spans="1:9" ht="14.4" thickBot="1">
      <c r="A24" s="805"/>
      <c r="B24" s="64" t="s">
        <v>13</v>
      </c>
      <c r="C24" s="807" t="s">
        <v>14</v>
      </c>
      <c r="D24" s="808"/>
      <c r="E24" s="15"/>
      <c r="F24" s="15"/>
      <c r="G24" s="15"/>
      <c r="H24" s="15"/>
      <c r="I24" s="63"/>
    </row>
    <row r="25" spans="1:9" ht="14.4" thickBot="1">
      <c r="A25" s="805"/>
      <c r="B25" s="65"/>
      <c r="C25" s="119" t="s">
        <v>10</v>
      </c>
      <c r="D25" s="27" t="s">
        <v>15</v>
      </c>
      <c r="E25" s="16" t="s">
        <v>16</v>
      </c>
      <c r="F25" s="16" t="s">
        <v>17</v>
      </c>
      <c r="G25" s="16" t="s">
        <v>44</v>
      </c>
      <c r="H25" s="17" t="s">
        <v>43</v>
      </c>
      <c r="I25" s="63"/>
    </row>
    <row r="26" spans="1:9">
      <c r="A26" s="805"/>
      <c r="B26" s="62"/>
      <c r="C26" s="28" t="s">
        <v>55</v>
      </c>
      <c r="D26" s="29">
        <v>38700</v>
      </c>
      <c r="E26" s="30">
        <v>0.85</v>
      </c>
      <c r="F26" s="31">
        <v>24</v>
      </c>
      <c r="G26" s="109">
        <f>ROUND(+D26*(1+E26),0)</f>
        <v>71595</v>
      </c>
      <c r="H26" s="32">
        <f>+G26/F26</f>
        <v>2983.125</v>
      </c>
      <c r="I26" s="63"/>
    </row>
    <row r="27" spans="1:9">
      <c r="A27" s="805"/>
      <c r="B27" s="62"/>
      <c r="C27" s="33" t="s">
        <v>52</v>
      </c>
      <c r="D27" s="34">
        <v>66700</v>
      </c>
      <c r="E27" s="54">
        <f>+E26</f>
        <v>0.85</v>
      </c>
      <c r="F27" s="36">
        <v>24</v>
      </c>
      <c r="G27" s="110">
        <f>+D27*(1+E27)</f>
        <v>123395</v>
      </c>
      <c r="H27" s="32">
        <f>+G27/F27</f>
        <v>5141.458333333333</v>
      </c>
      <c r="I27" s="63"/>
    </row>
    <row r="28" spans="1:9" ht="14.4" thickBot="1">
      <c r="A28" s="805"/>
      <c r="B28" s="62"/>
      <c r="C28" s="37"/>
      <c r="D28" s="26"/>
      <c r="E28" s="38"/>
      <c r="F28" s="24"/>
      <c r="G28" s="39"/>
      <c r="H28" s="40">
        <f>G28*F28*E28*D28</f>
        <v>0</v>
      </c>
      <c r="I28" s="63"/>
    </row>
    <row r="29" spans="1:9" ht="14.4" thickBot="1">
      <c r="A29" s="805"/>
      <c r="B29" s="62"/>
      <c r="C29" s="816"/>
      <c r="D29" s="816"/>
      <c r="E29" s="75"/>
      <c r="F29" s="75"/>
      <c r="G29" s="75"/>
      <c r="H29" s="95" t="s">
        <v>18</v>
      </c>
      <c r="I29" s="66">
        <f>ROUND(SUM(H26:H28),0)</f>
        <v>8125</v>
      </c>
    </row>
    <row r="30" spans="1:9" ht="14.4" thickBot="1">
      <c r="A30" s="805"/>
      <c r="B30" s="64" t="s">
        <v>19</v>
      </c>
      <c r="C30" s="807" t="s">
        <v>20</v>
      </c>
      <c r="D30" s="808"/>
      <c r="E30" s="15"/>
      <c r="F30" s="15"/>
      <c r="G30" s="15"/>
      <c r="H30" s="15"/>
      <c r="I30" s="63"/>
    </row>
    <row r="31" spans="1:9" ht="14.4" thickBot="1">
      <c r="A31" s="805"/>
      <c r="B31" s="65"/>
      <c r="C31" s="831" t="s">
        <v>10</v>
      </c>
      <c r="D31" s="831"/>
      <c r="E31" s="16" t="s">
        <v>2</v>
      </c>
      <c r="F31" s="16" t="s">
        <v>21</v>
      </c>
      <c r="G31" s="16" t="s">
        <v>37</v>
      </c>
      <c r="H31" s="41" t="s">
        <v>43</v>
      </c>
      <c r="I31" s="63"/>
    </row>
    <row r="32" spans="1:9" ht="14.4" customHeight="1" thickBot="1">
      <c r="A32" s="805"/>
      <c r="B32" s="62"/>
      <c r="C32" s="810" t="s">
        <v>39</v>
      </c>
      <c r="D32" s="811"/>
      <c r="E32" s="18"/>
      <c r="F32" s="42"/>
      <c r="G32" s="43"/>
      <c r="H32" s="44">
        <f>I29*0.1</f>
        <v>812.5</v>
      </c>
      <c r="I32" s="63"/>
    </row>
    <row r="33" spans="1:9" ht="14.4" thickBot="1">
      <c r="A33" s="805"/>
      <c r="B33" s="62"/>
      <c r="C33" s="812"/>
      <c r="D33" s="813"/>
      <c r="E33" s="22"/>
      <c r="F33" s="32"/>
      <c r="G33" s="31"/>
      <c r="H33" s="32"/>
      <c r="I33" s="63"/>
    </row>
    <row r="34" spans="1:9">
      <c r="A34" s="805"/>
      <c r="B34" s="62"/>
      <c r="C34" s="348"/>
      <c r="D34" s="349"/>
      <c r="E34" s="350"/>
      <c r="F34" s="32"/>
      <c r="G34" s="31"/>
      <c r="H34" s="32"/>
      <c r="I34" s="63"/>
    </row>
    <row r="35" spans="1:9">
      <c r="A35" s="805"/>
      <c r="B35" s="62"/>
      <c r="C35" s="348"/>
      <c r="D35" s="349"/>
      <c r="E35" s="350"/>
      <c r="F35" s="32"/>
      <c r="G35" s="351"/>
      <c r="H35" s="32"/>
      <c r="I35" s="63"/>
    </row>
    <row r="36" spans="1:9" ht="15" customHeight="1" thickBot="1">
      <c r="A36" s="805"/>
      <c r="B36" s="62"/>
      <c r="C36" s="814"/>
      <c r="D36" s="815"/>
      <c r="E36" s="24"/>
      <c r="F36" s="46"/>
      <c r="G36" s="39"/>
      <c r="H36" s="32"/>
      <c r="I36" s="63"/>
    </row>
    <row r="37" spans="1:9" ht="14.4" thickBot="1">
      <c r="A37" s="805"/>
      <c r="B37" s="62"/>
      <c r="C37" s="816"/>
      <c r="D37" s="816"/>
      <c r="E37" s="75"/>
      <c r="F37" s="75"/>
      <c r="G37" s="75"/>
      <c r="H37" s="95" t="s">
        <v>22</v>
      </c>
      <c r="I37" s="66">
        <f>ROUND(SUM(H32:H36),0)</f>
        <v>813</v>
      </c>
    </row>
    <row r="38" spans="1:9" ht="14.4" thickBot="1">
      <c r="A38" s="805"/>
      <c r="B38" s="64" t="s">
        <v>23</v>
      </c>
      <c r="C38" s="807" t="s">
        <v>24</v>
      </c>
      <c r="D38" s="808"/>
      <c r="E38" s="15"/>
      <c r="F38" s="15"/>
      <c r="G38" s="15"/>
      <c r="H38" s="15"/>
      <c r="I38" s="63"/>
    </row>
    <row r="39" spans="1:9" ht="14.4" thickBot="1">
      <c r="A39" s="805"/>
      <c r="B39" s="65"/>
      <c r="C39" s="831" t="s">
        <v>25</v>
      </c>
      <c r="D39" s="836"/>
      <c r="E39" s="16" t="s">
        <v>47</v>
      </c>
      <c r="F39" s="16" t="s">
        <v>46</v>
      </c>
      <c r="G39" s="16" t="s">
        <v>45</v>
      </c>
      <c r="H39" s="17" t="s">
        <v>42</v>
      </c>
      <c r="I39" s="63"/>
    </row>
    <row r="40" spans="1:9">
      <c r="A40" s="805"/>
      <c r="B40" s="62"/>
      <c r="C40" s="810"/>
      <c r="D40" s="811"/>
      <c r="E40" s="47"/>
      <c r="F40" s="48"/>
      <c r="G40" s="49"/>
      <c r="H40" s="21"/>
      <c r="I40" s="63"/>
    </row>
    <row r="41" spans="1:9" ht="14.4" thickBot="1">
      <c r="A41" s="805"/>
      <c r="B41" s="62"/>
      <c r="C41" s="814"/>
      <c r="D41" s="815"/>
      <c r="E41" s="38"/>
      <c r="F41" s="24"/>
      <c r="G41" s="50"/>
      <c r="H41" s="40"/>
      <c r="I41" s="63"/>
    </row>
    <row r="42" spans="1:9" ht="14.4" thickBot="1">
      <c r="A42" s="805"/>
      <c r="B42" s="62"/>
      <c r="C42" s="99"/>
      <c r="D42" s="75"/>
      <c r="E42" s="75"/>
      <c r="F42" s="75"/>
      <c r="G42" s="75"/>
      <c r="H42" s="95" t="s">
        <v>26</v>
      </c>
      <c r="I42" s="66">
        <f>SUM(H40:H41)</f>
        <v>0</v>
      </c>
    </row>
    <row r="43" spans="1:9" ht="14.4" thickBot="1">
      <c r="A43" s="805"/>
      <c r="B43" s="62"/>
      <c r="C43" s="99"/>
      <c r="D43" s="75"/>
      <c r="E43" s="75"/>
      <c r="F43" s="75"/>
      <c r="G43" s="75"/>
      <c r="H43" s="100"/>
      <c r="I43" s="63"/>
    </row>
    <row r="44" spans="1:9" ht="14.4" thickBot="1">
      <c r="A44" s="805"/>
      <c r="B44" s="62"/>
      <c r="C44" s="99"/>
      <c r="D44" s="75"/>
      <c r="E44" s="75"/>
      <c r="F44" s="75"/>
      <c r="G44" s="75"/>
      <c r="H44" s="101" t="s">
        <v>27</v>
      </c>
      <c r="I44" s="67">
        <f>SUM(I23:I42)-1</f>
        <v>30995</v>
      </c>
    </row>
    <row r="45" spans="1:9" ht="14.4" thickBot="1">
      <c r="A45" s="805"/>
      <c r="B45" s="64" t="s">
        <v>28</v>
      </c>
      <c r="C45" s="837" t="s">
        <v>29</v>
      </c>
      <c r="D45" s="838"/>
      <c r="E45" s="51"/>
      <c r="F45" s="52"/>
      <c r="G45" s="52"/>
      <c r="H45" s="53"/>
      <c r="I45" s="63"/>
    </row>
    <row r="46" spans="1:9" ht="14.4" thickBot="1">
      <c r="A46" s="805"/>
      <c r="B46" s="65"/>
      <c r="C46" s="807" t="s">
        <v>10</v>
      </c>
      <c r="D46" s="808"/>
      <c r="E46" s="839" t="s">
        <v>30</v>
      </c>
      <c r="F46" s="840"/>
      <c r="G46" s="839" t="s">
        <v>43</v>
      </c>
      <c r="H46" s="840"/>
      <c r="I46" s="63"/>
    </row>
    <row r="47" spans="1:9" ht="14.4" customHeight="1">
      <c r="A47" s="805"/>
      <c r="B47" s="62"/>
      <c r="C47" s="810" t="s">
        <v>31</v>
      </c>
      <c r="D47" s="811"/>
      <c r="E47" s="832">
        <v>0</v>
      </c>
      <c r="F47" s="833"/>
      <c r="G47" s="834">
        <f>E47*I44</f>
        <v>0</v>
      </c>
      <c r="H47" s="835"/>
      <c r="I47" s="63"/>
    </row>
    <row r="48" spans="1:9">
      <c r="A48" s="805"/>
      <c r="B48" s="62"/>
      <c r="C48" s="812" t="s">
        <v>32</v>
      </c>
      <c r="D48" s="813"/>
      <c r="E48" s="841">
        <v>0</v>
      </c>
      <c r="F48" s="842"/>
      <c r="G48" s="843">
        <f>E48*I44</f>
        <v>0</v>
      </c>
      <c r="H48" s="844"/>
      <c r="I48" s="63"/>
    </row>
    <row r="49" spans="1:9" ht="15" customHeight="1" thickBot="1">
      <c r="A49" s="805"/>
      <c r="B49" s="62"/>
      <c r="C49" s="814" t="s">
        <v>33</v>
      </c>
      <c r="D49" s="815"/>
      <c r="E49" s="845">
        <v>0</v>
      </c>
      <c r="F49" s="846"/>
      <c r="G49" s="847">
        <f>E49*I44</f>
        <v>0</v>
      </c>
      <c r="H49" s="848"/>
      <c r="I49" s="63"/>
    </row>
    <row r="50" spans="1:9" ht="14.4" thickBot="1">
      <c r="A50" s="805"/>
      <c r="B50" s="62"/>
      <c r="C50" s="99"/>
      <c r="D50" s="75"/>
      <c r="E50" s="75"/>
      <c r="F50" s="75"/>
      <c r="G50" s="75"/>
      <c r="H50" s="101" t="s">
        <v>34</v>
      </c>
      <c r="I50" s="67">
        <f>SUM(G47:G49)</f>
        <v>0</v>
      </c>
    </row>
    <row r="51" spans="1:9" ht="14.4" thickBot="1">
      <c r="A51" s="806"/>
      <c r="B51" s="62"/>
      <c r="C51" s="99"/>
      <c r="D51" s="75"/>
      <c r="E51" s="75"/>
      <c r="F51" s="75"/>
      <c r="G51" s="75"/>
      <c r="H51" s="100"/>
      <c r="I51" s="63"/>
    </row>
    <row r="52" spans="1:9" ht="15" thickTop="1" thickBot="1">
      <c r="A52" s="872"/>
      <c r="B52" s="62"/>
      <c r="C52" s="99"/>
      <c r="D52" s="75"/>
      <c r="E52" s="75"/>
      <c r="F52" s="75"/>
      <c r="G52" s="75"/>
      <c r="H52" s="101" t="s">
        <v>35</v>
      </c>
      <c r="I52" s="67">
        <f>ROUND(I50+I44,0)+1</f>
        <v>30996</v>
      </c>
    </row>
    <row r="53" spans="1:9" ht="14.4" thickBot="1">
      <c r="A53" s="871"/>
      <c r="B53" s="62"/>
      <c r="C53" s="99"/>
      <c r="D53" s="75"/>
      <c r="E53" s="75"/>
      <c r="F53" s="75"/>
      <c r="G53" s="75"/>
      <c r="H53" s="101" t="s">
        <v>36</v>
      </c>
      <c r="I53" s="67">
        <f>ROUND(I52,0)</f>
        <v>30996</v>
      </c>
    </row>
    <row r="54" spans="1:9">
      <c r="A54" s="871"/>
      <c r="B54" s="62"/>
      <c r="C54" s="99"/>
      <c r="D54" s="75"/>
      <c r="E54" s="75"/>
      <c r="F54" s="75"/>
      <c r="G54" s="75"/>
      <c r="H54" s="101"/>
      <c r="I54" s="68"/>
    </row>
    <row r="55" spans="1:9">
      <c r="A55" s="871"/>
      <c r="B55" s="62"/>
      <c r="C55" s="76"/>
      <c r="D55" s="77"/>
      <c r="E55" s="75"/>
      <c r="F55" s="75"/>
      <c r="G55" s="75"/>
      <c r="H55" s="101"/>
      <c r="I55" s="68"/>
    </row>
    <row r="56" spans="1:9">
      <c r="A56" s="871"/>
      <c r="B56" s="73"/>
      <c r="C56" s="102" t="str">
        <f>+'4,1'!C51</f>
        <v>ARQ.  ANTONIO RUIZ TOVAR</v>
      </c>
      <c r="I56" s="74"/>
    </row>
    <row r="57" spans="1:9" ht="14.4" thickBot="1">
      <c r="A57" s="871"/>
      <c r="B57" s="58"/>
      <c r="C57" s="59" t="str">
        <f>+'4,1'!C52</f>
        <v>PROFESIONAL ESPECIALIZADO</v>
      </c>
      <c r="D57" s="60"/>
      <c r="E57" s="60"/>
      <c r="F57" s="60"/>
      <c r="G57" s="60"/>
      <c r="H57" s="60"/>
      <c r="I57" s="61"/>
    </row>
    <row r="58" spans="1:9" ht="14.4" thickTop="1"/>
  </sheetData>
  <mergeCells count="50">
    <mergeCell ref="A52:A57"/>
    <mergeCell ref="C48:D48"/>
    <mergeCell ref="E48:F48"/>
    <mergeCell ref="G48:H48"/>
    <mergeCell ref="C49:D49"/>
    <mergeCell ref="E49:F49"/>
    <mergeCell ref="G49:H49"/>
    <mergeCell ref="A10:A51"/>
    <mergeCell ref="C10:D10"/>
    <mergeCell ref="C11:D11"/>
    <mergeCell ref="C12:D12"/>
    <mergeCell ref="C13:D13"/>
    <mergeCell ref="C47:D47"/>
    <mergeCell ref="E47:F47"/>
    <mergeCell ref="G47:H47"/>
    <mergeCell ref="C33:D33"/>
    <mergeCell ref="C36:D36"/>
    <mergeCell ref="C37:D37"/>
    <mergeCell ref="C38:D38"/>
    <mergeCell ref="C39:D39"/>
    <mergeCell ref="C40:D40"/>
    <mergeCell ref="C41:D41"/>
    <mergeCell ref="C45:D45"/>
    <mergeCell ref="C46:D46"/>
    <mergeCell ref="E46:F46"/>
    <mergeCell ref="G46:H46"/>
    <mergeCell ref="C32:D32"/>
    <mergeCell ref="C14:D14"/>
    <mergeCell ref="C15:D15"/>
    <mergeCell ref="C16:D16"/>
    <mergeCell ref="C17:D17"/>
    <mergeCell ref="C21:D21"/>
    <mergeCell ref="C22:D22"/>
    <mergeCell ref="C23:D23"/>
    <mergeCell ref="C24:D24"/>
    <mergeCell ref="C29:D29"/>
    <mergeCell ref="C30:D30"/>
    <mergeCell ref="C31:D31"/>
    <mergeCell ref="B6:I6"/>
    <mergeCell ref="C7:G8"/>
    <mergeCell ref="H7:H8"/>
    <mergeCell ref="I7:I8"/>
    <mergeCell ref="C9:D9"/>
    <mergeCell ref="B5:D5"/>
    <mergeCell ref="E5:I5"/>
    <mergeCell ref="A1:A4"/>
    <mergeCell ref="B1:I1"/>
    <mergeCell ref="B2:I2"/>
    <mergeCell ref="B3:I3"/>
    <mergeCell ref="B4:I4"/>
  </mergeCells>
  <printOptions horizontalCentered="1"/>
  <pageMargins left="0.39370078740157483" right="0.19685039370078741" top="0.39370078740157483" bottom="0.39370078740157483" header="0.19685039370078741" footer="0.19685039370078741"/>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57</vt:i4>
      </vt:variant>
      <vt:variant>
        <vt:lpstr>Rangos con nombre</vt:lpstr>
      </vt:variant>
      <vt:variant>
        <vt:i4>9</vt:i4>
      </vt:variant>
    </vt:vector>
  </HeadingPairs>
  <TitlesOfParts>
    <vt:vector size="66" baseType="lpstr">
      <vt:lpstr>PRESUPUESTO GENERAL</vt:lpstr>
      <vt:lpstr>MemoriaDeCant</vt:lpstr>
      <vt:lpstr>AIU</vt:lpstr>
      <vt:lpstr>PROGRAMACION F F</vt:lpstr>
      <vt:lpstr>CTO D </vt:lpstr>
      <vt:lpstr>MRO 14 </vt:lpstr>
      <vt:lpstr>1,1</vt:lpstr>
      <vt:lpstr>1,2 </vt:lpstr>
      <vt:lpstr>1,3</vt:lpstr>
      <vt:lpstr>2,1</vt:lpstr>
      <vt:lpstr>2,2</vt:lpstr>
      <vt:lpstr>3,1 </vt:lpstr>
      <vt:lpstr>3,2</vt:lpstr>
      <vt:lpstr>3,3 </vt:lpstr>
      <vt:lpstr>3,4 </vt:lpstr>
      <vt:lpstr> 3,5</vt:lpstr>
      <vt:lpstr>3,6</vt:lpstr>
      <vt:lpstr>3,7</vt:lpstr>
      <vt:lpstr>4,1</vt:lpstr>
      <vt:lpstr>4,2</vt:lpstr>
      <vt:lpstr>5,1</vt:lpstr>
      <vt:lpstr>5,2 </vt:lpstr>
      <vt:lpstr>6,1 </vt:lpstr>
      <vt:lpstr>6,2 </vt:lpstr>
      <vt:lpstr>6,3 </vt:lpstr>
      <vt:lpstr>6,4 </vt:lpstr>
      <vt:lpstr>6,5 </vt:lpstr>
      <vt:lpstr>6,6 </vt:lpstr>
      <vt:lpstr>6,7 </vt:lpstr>
      <vt:lpstr>7,1 </vt:lpstr>
      <vt:lpstr>7,2 </vt:lpstr>
      <vt:lpstr>7,3 </vt:lpstr>
      <vt:lpstr>7,4 </vt:lpstr>
      <vt:lpstr>8,1 </vt:lpstr>
      <vt:lpstr>8,2 </vt:lpstr>
      <vt:lpstr>8,3 </vt:lpstr>
      <vt:lpstr>8,4 </vt:lpstr>
      <vt:lpstr>8,5 </vt:lpstr>
      <vt:lpstr>9,1</vt:lpstr>
      <vt:lpstr>9,2 </vt:lpstr>
      <vt:lpstr>9,3</vt:lpstr>
      <vt:lpstr>9,4</vt:lpstr>
      <vt:lpstr>10,1</vt:lpstr>
      <vt:lpstr>10,2</vt:lpstr>
      <vt:lpstr>10,3</vt:lpstr>
      <vt:lpstr>10,4</vt:lpstr>
      <vt:lpstr>10,5</vt:lpstr>
      <vt:lpstr>10,6</vt:lpstr>
      <vt:lpstr>10,7</vt:lpstr>
      <vt:lpstr>10,8</vt:lpstr>
      <vt:lpstr>10,9</vt:lpstr>
      <vt:lpstr>11,1</vt:lpstr>
      <vt:lpstr>11,2</vt:lpstr>
      <vt:lpstr>11,3</vt:lpstr>
      <vt:lpstr>11,4</vt:lpstr>
      <vt:lpstr>11,5</vt:lpstr>
      <vt:lpstr>11,6</vt:lpstr>
      <vt:lpstr>'1,2 '!Área_de_impresión</vt:lpstr>
      <vt:lpstr>'8,5 '!Área_de_impresión</vt:lpstr>
      <vt:lpstr>AIU!Área_de_impresión</vt:lpstr>
      <vt:lpstr>'CTO D '!Área_de_impresión</vt:lpstr>
      <vt:lpstr>MemoriaDeCant!Área_de_impresión</vt:lpstr>
      <vt:lpstr>'MRO 14 '!Área_de_impresión</vt:lpstr>
      <vt:lpstr>'PRESUPUESTO GENERAL'!Área_de_impresión</vt:lpstr>
      <vt:lpstr>'PROGRAMACION F F'!Área_de_impresión</vt:lpstr>
      <vt:lpstr>'PRESUPUESTO GENERAL'!Títulos_a_imprimir</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DIEGO FERNANDO MADRIGAL MONROY</cp:lastModifiedBy>
  <cp:lastPrinted>2022-10-30T18:51:05Z</cp:lastPrinted>
  <dcterms:created xsi:type="dcterms:W3CDTF">2020-05-15T18:02:52Z</dcterms:created>
  <dcterms:modified xsi:type="dcterms:W3CDTF">2023-03-16T15:51:01Z</dcterms:modified>
</cp:coreProperties>
</file>