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16"/>
  <workbookPr defaultThemeVersion="124226"/>
  <mc:AlternateContent xmlns:mc="http://schemas.openxmlformats.org/markup-compatibility/2006">
    <mc:Choice Requires="x15">
      <x15ac:absPath xmlns:x15ac="http://schemas.microsoft.com/office/spreadsheetml/2010/11/ac" url="https://d.docs.live.net/361b3e47fbd86479/Documents/Energizar SAS/Clientes/Ministerio de Defensa/Fuerza Aerea Colombiana/CO1_REQ_3969131_20230130165609/"/>
    </mc:Choice>
  </mc:AlternateContent>
  <xr:revisionPtr revIDLastSave="210" documentId="8_{504100A8-95E7-4600-9972-FF451A47FEF4}" xr6:coauthVersionLast="47" xr6:coauthVersionMax="47" xr10:uidLastSave="{E6CAECAD-A4D3-7045-B69B-291B835A7F7D}"/>
  <bookViews>
    <workbookView xWindow="0" yWindow="500" windowWidth="28800" windowHeight="16220" activeTab="1" xr2:uid="{00000000-000D-0000-FFFF-FFFF00000000}"/>
  </bookViews>
  <sheets>
    <sheet name="COTIZACION STANDAR CCE 2023 EN" sheetId="7" r:id="rId1"/>
    <sheet name="OFERTA ECONOMICA" sheetId="4" r:id="rId2"/>
    <sheet name="ESTRUCTURA PRECIO SAN ANDRES" sheetId="6" r:id="rId3"/>
  </sheets>
  <externalReferences>
    <externalReference r:id="rId4"/>
  </externalReferences>
  <definedNames>
    <definedName name="_xlnm.Print_Area" localSheetId="1">'OFERTA ECONOMICA'!$A$1:$T$33</definedName>
    <definedName name="Region">[1]Cotizador!$D$9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4" i="4" l="1"/>
  <c r="W13" i="4"/>
  <c r="W25" i="4" s="1"/>
  <c r="V25" i="4"/>
  <c r="W23" i="4"/>
  <c r="W22" i="4"/>
  <c r="V22" i="4"/>
  <c r="W20" i="4"/>
  <c r="W19" i="4"/>
  <c r="W18" i="4"/>
  <c r="W17" i="4"/>
  <c r="W16" i="4"/>
  <c r="W15" i="4"/>
  <c r="V20" i="4"/>
  <c r="V19" i="4"/>
  <c r="V18" i="4"/>
  <c r="V17" i="4"/>
  <c r="V16" i="4"/>
  <c r="V15" i="4"/>
  <c r="V14" i="4"/>
  <c r="V13" i="4"/>
  <c r="V10" i="4"/>
  <c r="S23" i="4"/>
  <c r="S22" i="4"/>
  <c r="S20" i="4"/>
  <c r="S19" i="4"/>
  <c r="S18" i="4"/>
  <c r="S17" i="4"/>
  <c r="S16" i="4"/>
  <c r="S15" i="4"/>
  <c r="S14" i="4"/>
  <c r="S13" i="4"/>
  <c r="G22" i="4"/>
  <c r="J22" i="4"/>
  <c r="M22" i="4"/>
  <c r="N22" i="4"/>
  <c r="T22" i="4" s="1"/>
  <c r="N23" i="4"/>
  <c r="N20" i="4"/>
  <c r="N19" i="4"/>
  <c r="N18" i="4"/>
  <c r="N17" i="4"/>
  <c r="N16" i="4"/>
  <c r="N15" i="4"/>
  <c r="N14" i="4"/>
  <c r="N13" i="4"/>
  <c r="M23" i="4"/>
  <c r="J23" i="4"/>
  <c r="J20" i="4"/>
  <c r="J19" i="4"/>
  <c r="J18" i="4"/>
  <c r="J17" i="4"/>
  <c r="J16" i="4"/>
  <c r="J15" i="4"/>
  <c r="J14" i="4"/>
  <c r="J13" i="4"/>
  <c r="G20" i="4"/>
  <c r="G19" i="4"/>
  <c r="G18" i="4"/>
  <c r="T18" i="4" s="1"/>
  <c r="G17" i="4"/>
  <c r="G16" i="4"/>
  <c r="G15" i="4"/>
  <c r="G14" i="4"/>
  <c r="T14" i="4" s="1"/>
  <c r="G13" i="4"/>
  <c r="T13" i="4" s="1"/>
  <c r="G15" i="7"/>
  <c r="J14" i="7"/>
  <c r="N14" i="7" s="1"/>
  <c r="Q14" i="7" s="1"/>
  <c r="R14" i="7" s="1"/>
  <c r="J13" i="7"/>
  <c r="N13" i="7" s="1"/>
  <c r="Q13" i="7" s="1"/>
  <c r="R13" i="7" s="1"/>
  <c r="J12" i="7"/>
  <c r="N12" i="7" s="1"/>
  <c r="Q12" i="7" s="1"/>
  <c r="R12" i="7" s="1"/>
  <c r="J11" i="7"/>
  <c r="N11" i="7" s="1"/>
  <c r="Q11" i="7" s="1"/>
  <c r="R11" i="7" s="1"/>
  <c r="J10" i="7"/>
  <c r="N10" i="7" s="1"/>
  <c r="Q10" i="7" s="1"/>
  <c r="R10" i="7" s="1"/>
  <c r="J9" i="7"/>
  <c r="N9" i="7" s="1"/>
  <c r="Q9" i="7" s="1"/>
  <c r="R9" i="7" s="1"/>
  <c r="J8" i="7"/>
  <c r="N8" i="7" s="1"/>
  <c r="Q8" i="7" s="1"/>
  <c r="R8" i="7" s="1"/>
  <c r="J7" i="7"/>
  <c r="N7" i="7" s="1"/>
  <c r="Q7" i="7" s="1"/>
  <c r="R7" i="7" s="1"/>
  <c r="J6" i="7"/>
  <c r="N6" i="7" s="1"/>
  <c r="Q6" i="7" s="1"/>
  <c r="R6" i="7" s="1"/>
  <c r="J5" i="7"/>
  <c r="N5" i="7" s="1"/>
  <c r="Q5" i="7" s="1"/>
  <c r="R5" i="7" s="1"/>
  <c r="G15" i="6"/>
  <c r="G18" i="6" s="1"/>
  <c r="T17" i="4" l="1"/>
  <c r="T19" i="4"/>
  <c r="T15" i="4"/>
  <c r="T16" i="4"/>
  <c r="T20" i="4"/>
  <c r="T23" i="4"/>
  <c r="R15" i="7"/>
</calcChain>
</file>

<file path=xl/sharedStrings.xml><?xml version="1.0" encoding="utf-8"?>
<sst xmlns="http://schemas.openxmlformats.org/spreadsheetml/2006/main" count="229" uniqueCount="109">
  <si>
    <t>FUERZAS MILITARES DE COLOMBIA</t>
  </si>
  <si>
    <t>FUERZA AÈREA DE COLOMBIA</t>
  </si>
  <si>
    <t xml:space="preserve">ANEXO - OFERTA ECONOMICA </t>
  </si>
  <si>
    <t xml:space="preserve">$ DISPOSICION LEGAL </t>
  </si>
  <si>
    <t xml:space="preserve">OFERENTE </t>
  </si>
  <si>
    <t>Item</t>
  </si>
  <si>
    <t>Unidad Militar Aérea</t>
  </si>
  <si>
    <t>Ubicación Geográfica y Dirección</t>
  </si>
  <si>
    <t>Lugar Entrega del Producto</t>
  </si>
  <si>
    <t xml:space="preserve">Sigla </t>
  </si>
  <si>
    <t>Via de Ingreso</t>
  </si>
  <si>
    <t>$ Valor Base Galon (MINMINAS)</t>
  </si>
  <si>
    <t>Cabotaje a San Andrés Islas</t>
  </si>
  <si>
    <t>Manejo y operación Muelle</t>
  </si>
  <si>
    <t>Poliducto</t>
  </si>
  <si>
    <t>Tarifa de Marcación</t>
  </si>
  <si>
    <t>Tarifa de Biodiésel</t>
  </si>
  <si>
    <t>Impuesto Nacional a la Gasolina</t>
  </si>
  <si>
    <t xml:space="preserve"> Impuesto al Carbono</t>
  </si>
  <si>
    <t>Margen Mayorista</t>
  </si>
  <si>
    <t>Valor Sobretasa</t>
  </si>
  <si>
    <t>Soldicom</t>
  </si>
  <si>
    <t>Valor flete</t>
  </si>
  <si>
    <t>Costo Manejo (Margen comercializador industial)</t>
  </si>
  <si>
    <t>$ Valor Total Galon</t>
  </si>
  <si>
    <t>TERRESTRE</t>
  </si>
  <si>
    <t>Nota 1: El precio del Galon del combustible por mes sera el establecido por el Gobierno Nacional a traves del Ministerio de Minas y Energia, por lo cual el Oferente debera allegar copia de la resolucion que lo establezca.</t>
  </si>
  <si>
    <t>Nota 3: Teniendo en cuenta que según el comportamiento económico del mercado los precios del combustible fluctúan, el costo de manejo final OFERTADO, se aplicará  dentro de la formula del precio total del galon de ACPM  en el contrato,  durante el tiempo de ejecución del mismo.</t>
  </si>
  <si>
    <t>Nota 4: Los valores de los galones ofertados por los proponentes deben ser presentados sin decimales y con valores enteros.</t>
  </si>
  <si>
    <t>Nota 5: En las x se deben diligenciar los PRECIOS (VALOR BASE GALON y VALOR TOTAL GALON)  que corresponden  a cada tipo de combustible a suministrar para cada punto.</t>
  </si>
  <si>
    <t>*El oferente debe anexar certificacion de  carbono neutro si se encuentra contenido dentro del combustible ofertado,  Ello con fundamento en  el parágrafo 3 del artículo 221 de la Ley 1819 de 2016, se estableció que el impuesto al carbono no se causa para los sujetos pasivos que certifiquen ser carbono neutro, de acuerdo con la reglamentación que expida el Ministerio de Ambiente Desarrollo Sostenible lo anterior a fin de establecer el precio real del galón.  El oferente se obliga a indicar en la facturación el valor que le fué cobrado por concepto de impuesto al carbono, a fin de determinar que corresponda a un traslado y no a un nuevo impuesto.</t>
  </si>
  <si>
    <t>Detalle</t>
  </si>
  <si>
    <t>B12</t>
  </si>
  <si>
    <t xml:space="preserve">Consultar información </t>
  </si>
  <si>
    <t>Ingresos al producto</t>
  </si>
  <si>
    <t>https://www.ecopetrol.com.co/wps/portal/Home/multisitios/comercial/es/precios/precios-vigentes/precios-vigentes</t>
  </si>
  <si>
    <r>
      <t>cabotaje Cartagena San Andres</t>
    </r>
    <r>
      <rPr>
        <sz val="10"/>
        <color rgb="FFFF0000"/>
        <rFont val="Arial Narrow"/>
        <family val="2"/>
      </rPr>
      <t>*</t>
    </r>
  </si>
  <si>
    <t>http://apolo.creg.gov.co/Publicac.nsf/1c09d18d2d5ffb5b05256eee00709c02/9f20b547e702242205257e34007fdef3/$FILE/Creg039-2015.pdf</t>
  </si>
  <si>
    <r>
      <t>Manejo y operación</t>
    </r>
    <r>
      <rPr>
        <sz val="10"/>
        <color rgb="FFFF0000"/>
        <rFont val="Arial Narrow"/>
        <family val="2"/>
      </rPr>
      <t>*</t>
    </r>
  </si>
  <si>
    <t>http://servicios.minminas.gov.co/minminas/downloads/archivosSoporteRevistas/1895.PDF</t>
  </si>
  <si>
    <t>Transporte por poliducto (entregas Cartagena)</t>
  </si>
  <si>
    <r>
      <t>Impuesto Nacional a la Gaolina y ACPM</t>
    </r>
    <r>
      <rPr>
        <sz val="10"/>
        <color rgb="FFFF0000"/>
        <rFont val="Arial Narrow"/>
        <family val="2"/>
      </rPr>
      <t>*</t>
    </r>
  </si>
  <si>
    <r>
      <t>Tarifa biodiesel</t>
    </r>
    <r>
      <rPr>
        <sz val="10"/>
        <color rgb="FFFF0000"/>
        <rFont val="Arial Narrow"/>
        <family val="2"/>
      </rPr>
      <t>*</t>
    </r>
  </si>
  <si>
    <t>http://www.suin-juriscol.gov.co/viewDocument.asp?ruta=Resolucion/4033520</t>
  </si>
  <si>
    <t>Impuesto al carbono</t>
  </si>
  <si>
    <r>
      <t>Margen Mayorista</t>
    </r>
    <r>
      <rPr>
        <sz val="10"/>
        <color rgb="FFFF0000"/>
        <rFont val="Arial Narrow"/>
        <family val="2"/>
      </rPr>
      <t>*</t>
    </r>
  </si>
  <si>
    <t>http://www.suin-juriscol.gov.co/viewDocument.asp?ruta=Resolucion/4034354</t>
  </si>
  <si>
    <t>Sobretasa</t>
  </si>
  <si>
    <r>
      <t>Soldicom</t>
    </r>
    <r>
      <rPr>
        <sz val="10"/>
        <color rgb="FFFF0000"/>
        <rFont val="Arial Narrow"/>
        <family val="2"/>
      </rPr>
      <t>*</t>
    </r>
  </si>
  <si>
    <t>https://srv-nor.sgc.gov.co/normograma/docs/resolucion_minminas_40222_2015.htm</t>
  </si>
  <si>
    <t>PRECIO MÁXIMO DE VENTA AL DISTRIBUIDOR MAYORISTA</t>
  </si>
  <si>
    <t>Margen del Distribuidor Minorista</t>
  </si>
  <si>
    <t>https://community.secop.gov.co/Public/Tendering/PublicMessageDisplay/Index?id=1622249&amp;contractNoticeUniqueIdentifier=&amp;prevCtxUrl=%2fPublic%2fTendering%2fOpportunityDetail%2fIndex%3fPerspective%3dDefault&amp;showDownloadDocument=False&amp;asPopupView=true</t>
  </si>
  <si>
    <t>Transporte de la planta de abastecimiento mayorista al punto (flete)</t>
  </si>
  <si>
    <t>PRECIO DE REFERENCIA DE VENTA AL CONSUMIDOR FINAL</t>
  </si>
  <si>
    <t>Nota 2: La oferta económica presentada debe incluir el valor de la Sobretasa, Flete y todos los costos directos e indirectos que se ocasionen por el hecho de la suscripción, ejecución y terminación del contrato de acuerdo a las leyes vigentes; en caso de estar excluido  o exento de impuesto alguno de los componentes  o factores que tengan relacion directa  con el precio del suministro de combustible  para cada item  se debera indicar y  citar la norma pertinente.</t>
  </si>
  <si>
    <t>ITEM</t>
  </si>
  <si>
    <t>LUGAR</t>
  </si>
  <si>
    <t>CIUDAD UBICACIÓN</t>
  </si>
  <si>
    <t>SIGLA
IATA</t>
  </si>
  <si>
    <r>
      <rPr>
        <b/>
        <i/>
        <sz val="8"/>
        <color theme="1" tint="0.499984740745262"/>
        <rFont val="Calibri"/>
        <family val="2"/>
      </rPr>
      <t>TIPO DE PRODUCTO</t>
    </r>
    <r>
      <rPr>
        <b/>
        <sz val="8"/>
        <color rgb="FF000000"/>
        <rFont val="Calibri"/>
        <family val="2"/>
      </rPr>
      <t xml:space="preserve">
TIPO DE COMBUSTIBLE</t>
    </r>
  </si>
  <si>
    <r>
      <rPr>
        <b/>
        <i/>
        <sz val="8"/>
        <color theme="1" tint="0.499984740745262"/>
        <rFont val="Calibri"/>
        <family val="2"/>
      </rPr>
      <t>TIPO DE SUMINISTRO</t>
    </r>
    <r>
      <rPr>
        <b/>
        <sz val="8"/>
        <color rgb="FF000000"/>
        <rFont val="Calibri"/>
        <family val="2"/>
      </rPr>
      <t xml:space="preserve">
MODALIDAD DE ENTREGA</t>
    </r>
  </si>
  <si>
    <t>GALONES REQUERIDOS</t>
  </si>
  <si>
    <t xml:space="preserve"> MARGEN DE COMERCIALIZACIÓN  </t>
  </si>
  <si>
    <t xml:space="preserve"> VALOR UNITARIO DEL  GLN DE COMBUSTIBLE </t>
  </si>
  <si>
    <t>VALOR ESTIMADO TOTAL</t>
  </si>
  <si>
    <t>ECOPETROL USD
SEMANA DEL 01/02/2023 AL 07/02/2023</t>
  </si>
  <si>
    <t xml:space="preserve">TRM  SEMANA DEL </t>
  </si>
  <si>
    <t>TRANSPORTE CENIT</t>
  </si>
  <si>
    <t xml:space="preserve"> COSTO $ </t>
  </si>
  <si>
    <t xml:space="preserve"> IMPUESTO AL CARBONO </t>
  </si>
  <si>
    <t>25-01-2023 AL 31-01-2023</t>
  </si>
  <si>
    <t>IP</t>
  </si>
  <si>
    <t>IVA 19%</t>
  </si>
  <si>
    <t>ECOP. USD</t>
  </si>
  <si>
    <t xml:space="preserve"> $/USD </t>
  </si>
  <si>
    <t>TERMINAL</t>
  </si>
  <si>
    <t>PESOS</t>
  </si>
  <si>
    <t xml:space="preserve"> ECOPETROL </t>
  </si>
  <si>
    <t>AEROPUERTO</t>
  </si>
  <si>
    <t>ARMENIA</t>
  </si>
  <si>
    <t>AXM</t>
  </si>
  <si>
    <t>JET-A1</t>
  </si>
  <si>
    <t>AL ALA</t>
  </si>
  <si>
    <t>YUMBO</t>
  </si>
  <si>
    <t>BUENAVENTURA</t>
  </si>
  <si>
    <t>BUN</t>
  </si>
  <si>
    <t>COROZAL</t>
  </si>
  <si>
    <t>CZU</t>
  </si>
  <si>
    <t>MAMONAL</t>
  </si>
  <si>
    <t>FLORENCIA</t>
  </si>
  <si>
    <t>FLA</t>
  </si>
  <si>
    <t>PUENTE ARANDA</t>
  </si>
  <si>
    <t>IBAGUE</t>
  </si>
  <si>
    <t>IBE</t>
  </si>
  <si>
    <t>MANIZALES</t>
  </si>
  <si>
    <t>MZL</t>
  </si>
  <si>
    <t>POPAYAN</t>
  </si>
  <si>
    <t>PPN</t>
  </si>
  <si>
    <t>QUIBDO</t>
  </si>
  <si>
    <t>UIB</t>
  </si>
  <si>
    <t>AV-GAS</t>
  </si>
  <si>
    <t>BARRANCABERMEJA</t>
  </si>
  <si>
    <t>BARRANQUILLA</t>
  </si>
  <si>
    <t>BAQ</t>
  </si>
  <si>
    <t>ALA</t>
  </si>
  <si>
    <t>JETA-1</t>
  </si>
  <si>
    <t>EL CLIENTE pagará el valor facturado de acuerdo con los servicios efectivamente prestados, según precios semanales en dólares del Ministerio de Minas publicados en página de ECOPÉTROL, con cambio a la Tasa Representativa del mercado del día del suministro, más costo poliducto en pesos según tabla CENIT y ECOPETROL, impuesto al carbono en pesos y un margen de comercialización fijo en pesos dado por los diferentes puntos de suministro.
*** de existir importación de combustible por parte de Ecopetrol o pagos de fletes adicionales entre refinerías, estos deben ser asumidos por el cliente /FAC Pprevio certificado por el mayoristas; una vez publicados dichos costos por Ecopetrol y las certificaciones correspondientes del mayorista, el cliente/FAC pagara en su totalidad el flete de internacion causado en proporcion al producto transportado por poliducto y/o transporte terrestre, como a su vez el valor publicado por IP y IVA del producto importado</t>
  </si>
  <si>
    <t>AVGAS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</si>
</sst>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0.00000"/>
  </numFmts>
  <fonts count="37" x14ac:knownFonts="1">
    <font>
      <sz val="11"/>
      <color theme="1"/>
      <name val="Calibri"/>
      <family val="2"/>
      <scheme val="minor"/>
    </font>
    <font>
      <sz val="11"/>
      <color theme="1"/>
      <name val="Calibri"/>
      <family val="2"/>
      <scheme val="minor"/>
    </font>
    <font>
      <b/>
      <sz val="10"/>
      <name val="Arial"/>
      <family val="2"/>
    </font>
    <font>
      <sz val="10"/>
      <color theme="1"/>
      <name val="Arial"/>
      <family val="2"/>
    </font>
    <font>
      <b/>
      <sz val="10"/>
      <color theme="1"/>
      <name val="Arial"/>
      <family val="2"/>
    </font>
    <font>
      <b/>
      <sz val="11"/>
      <color rgb="FFFF0000"/>
      <name val="Arial"/>
      <family val="2"/>
    </font>
    <font>
      <b/>
      <sz val="12"/>
      <name val="Arial"/>
      <family val="2"/>
    </font>
    <font>
      <b/>
      <sz val="11"/>
      <name val="Arial"/>
      <family val="2"/>
    </font>
    <font>
      <b/>
      <sz val="9"/>
      <name val="Arial"/>
      <family val="2"/>
    </font>
    <font>
      <sz val="10"/>
      <name val="Arial"/>
      <family val="2"/>
    </font>
    <font>
      <sz val="11"/>
      <name val="Arial"/>
      <family val="2"/>
    </font>
    <font>
      <sz val="11"/>
      <color theme="1"/>
      <name val="Arial"/>
      <family val="2"/>
    </font>
    <font>
      <sz val="10"/>
      <name val="Constantia"/>
      <family val="1"/>
    </font>
    <font>
      <sz val="10"/>
      <color theme="1"/>
      <name val="Constantia"/>
      <family val="1"/>
    </font>
    <font>
      <sz val="11"/>
      <color theme="1"/>
      <name val="Arial Narrow"/>
      <family val="2"/>
    </font>
    <font>
      <b/>
      <sz val="11"/>
      <color theme="1"/>
      <name val="Arial Narrow"/>
      <family val="2"/>
    </font>
    <font>
      <b/>
      <sz val="11"/>
      <name val="Arial Narrow"/>
      <family val="2"/>
    </font>
    <font>
      <b/>
      <sz val="10"/>
      <name val="Arial Narrow"/>
      <family val="2"/>
    </font>
    <font>
      <sz val="10"/>
      <name val="Arial Narrow"/>
      <family val="2"/>
    </font>
    <font>
      <sz val="11"/>
      <name val="Arial Narrow"/>
      <family val="2"/>
    </font>
    <font>
      <u/>
      <sz val="11"/>
      <color theme="10"/>
      <name val="Calibri"/>
      <family val="2"/>
      <scheme val="minor"/>
    </font>
    <font>
      <u/>
      <sz val="11"/>
      <color theme="4"/>
      <name val="Calibri"/>
      <family val="2"/>
      <scheme val="minor"/>
    </font>
    <font>
      <sz val="10"/>
      <color rgb="FFFF0000"/>
      <name val="Arial Narrow"/>
      <family val="2"/>
    </font>
    <font>
      <sz val="10"/>
      <color theme="0" tint="-0.499984740745262"/>
      <name val="Arial"/>
      <family val="2"/>
    </font>
    <font>
      <sz val="10"/>
      <name val="Arial"/>
      <family val="2"/>
    </font>
    <font>
      <sz val="11"/>
      <color theme="4"/>
      <name val="Calibri"/>
      <family val="2"/>
      <scheme val="minor"/>
    </font>
    <font>
      <b/>
      <sz val="8"/>
      <color rgb="FF000000"/>
      <name val="Calibri"/>
      <family val="2"/>
    </font>
    <font>
      <b/>
      <i/>
      <sz val="8"/>
      <color theme="1" tint="0.499984740745262"/>
      <name val="Calibri"/>
      <family val="2"/>
    </font>
    <font>
      <b/>
      <sz val="6"/>
      <color rgb="FF000000"/>
      <name val="Calibri"/>
      <family val="2"/>
    </font>
    <font>
      <b/>
      <sz val="9"/>
      <color rgb="FF000000"/>
      <name val="Calibri"/>
      <family val="2"/>
    </font>
    <font>
      <b/>
      <sz val="6"/>
      <color theme="1"/>
      <name val="Calibri"/>
      <family val="2"/>
    </font>
    <font>
      <sz val="8"/>
      <color theme="1"/>
      <name val="Calibri"/>
      <family val="2"/>
      <scheme val="minor"/>
    </font>
    <font>
      <sz val="9"/>
      <color theme="1"/>
      <name val="Calibri"/>
      <family val="2"/>
      <scheme val="minor"/>
    </font>
    <font>
      <b/>
      <sz val="9"/>
      <color theme="9" tint="-0.249977111117893"/>
      <name val="Calibri"/>
      <family val="2"/>
      <scheme val="minor"/>
    </font>
    <font>
      <b/>
      <i/>
      <sz val="11"/>
      <color theme="1"/>
      <name val="Calibri"/>
      <family val="2"/>
      <scheme val="minor"/>
    </font>
    <font>
      <b/>
      <i/>
      <sz val="11"/>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theme="8"/>
        <bgColor indexed="64"/>
      </patternFill>
    </fill>
    <fill>
      <patternFill patternType="solid">
        <fgColor rgb="FFFFFFFF"/>
        <bgColor indexed="64"/>
      </patternFill>
    </fill>
    <fill>
      <patternFill patternType="solid">
        <fgColor rgb="FFD9D9D9"/>
        <bgColor indexed="64"/>
      </patternFill>
    </fill>
  </fills>
  <borders count="34">
    <border>
      <left/>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0" fontId="20" fillId="0" borderId="0" applyNumberFormat="0" applyFill="0" applyBorder="0" applyAlignment="0" applyProtection="0"/>
    <xf numFmtId="0" fontId="24" fillId="0" borderId="0"/>
  </cellStyleXfs>
  <cellXfs count="120">
    <xf numFmtId="0" fontId="0" fillId="0" borderId="0" xfId="0"/>
    <xf numFmtId="0" fontId="3" fillId="0" borderId="0" xfId="0" applyFont="1"/>
    <xf numFmtId="0" fontId="2" fillId="2" borderId="0" xfId="0" applyFont="1" applyFill="1" applyAlignment="1">
      <alignment vertical="center"/>
    </xf>
    <xf numFmtId="0" fontId="4" fillId="2" borderId="0" xfId="0" applyFont="1" applyFill="1" applyAlignment="1">
      <alignment horizontal="center" vertical="center"/>
    </xf>
    <xf numFmtId="0" fontId="3" fillId="2" borderId="0" xfId="0" applyFont="1" applyFill="1" applyAlignment="1">
      <alignment horizontal="center" vertical="center"/>
    </xf>
    <xf numFmtId="0" fontId="2" fillId="2" borderId="0" xfId="0" applyFont="1" applyFill="1" applyAlignment="1">
      <alignment horizontal="center" vertical="center"/>
    </xf>
    <xf numFmtId="0" fontId="9"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1" xfId="0" applyFont="1" applyBorder="1"/>
    <xf numFmtId="0" fontId="9" fillId="2" borderId="0" xfId="0" applyFont="1" applyFill="1" applyAlignment="1">
      <alignment horizontal="center" vertical="center" wrapText="1"/>
    </xf>
    <xf numFmtId="0" fontId="10" fillId="2" borderId="0" xfId="0" applyFont="1" applyFill="1" applyAlignment="1">
      <alignment horizontal="center" vertical="center" wrapText="1"/>
    </xf>
    <xf numFmtId="0" fontId="1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vertical="center" wrapText="1"/>
    </xf>
    <xf numFmtId="0" fontId="14" fillId="0" borderId="0" xfId="0" applyFont="1"/>
    <xf numFmtId="0" fontId="15" fillId="3" borderId="3" xfId="0" applyFont="1" applyFill="1" applyBorder="1"/>
    <xf numFmtId="0" fontId="16" fillId="3" borderId="3" xfId="0" applyFont="1" applyFill="1" applyBorder="1" applyAlignment="1">
      <alignment horizontal="center" vertical="center" wrapText="1"/>
    </xf>
    <xf numFmtId="0" fontId="17" fillId="3" borderId="3" xfId="0" applyFont="1" applyFill="1" applyBorder="1" applyAlignment="1">
      <alignment horizontal="center" vertical="center"/>
    </xf>
    <xf numFmtId="0" fontId="14" fillId="2" borderId="3" xfId="0" applyFont="1" applyFill="1" applyBorder="1"/>
    <xf numFmtId="0" fontId="21" fillId="2" borderId="3" xfId="2" applyFont="1" applyFill="1" applyBorder="1" applyAlignment="1">
      <alignment wrapText="1"/>
    </xf>
    <xf numFmtId="4" fontId="19" fillId="2" borderId="3" xfId="0" applyNumberFormat="1" applyFont="1" applyFill="1" applyBorder="1" applyAlignment="1" applyProtection="1">
      <alignment horizontal="center" vertical="center"/>
      <protection hidden="1"/>
    </xf>
    <xf numFmtId="0" fontId="21" fillId="2" borderId="3" xfId="2" applyFont="1" applyFill="1" applyBorder="1" applyAlignment="1">
      <alignment horizontal="left" vertical="center" wrapText="1" readingOrder="1"/>
    </xf>
    <xf numFmtId="0" fontId="23" fillId="0" borderId="0" xfId="0" applyFont="1" applyAlignment="1" applyProtection="1">
      <alignment vertical="center" wrapText="1"/>
      <protection hidden="1"/>
    </xf>
    <xf numFmtId="0" fontId="20" fillId="0" borderId="0" xfId="2" applyAlignment="1">
      <alignment horizontal="left" vertical="center" indent="3" readingOrder="1"/>
    </xf>
    <xf numFmtId="0" fontId="23" fillId="0" borderId="0" xfId="0" applyFont="1" applyAlignment="1" applyProtection="1">
      <alignment vertical="center"/>
      <protection hidden="1"/>
    </xf>
    <xf numFmtId="4" fontId="19" fillId="2" borderId="3" xfId="3" applyNumberFormat="1" applyFont="1" applyFill="1" applyBorder="1" applyAlignment="1" applyProtection="1">
      <alignment horizontal="center" vertical="center"/>
      <protection hidden="1"/>
    </xf>
    <xf numFmtId="0" fontId="20" fillId="2" borderId="3" xfId="2" applyFill="1" applyBorder="1" applyAlignment="1">
      <alignment horizontal="left" vertical="center" wrapText="1" readingOrder="1"/>
    </xf>
    <xf numFmtId="0" fontId="20" fillId="0" borderId="0" xfId="2" applyAlignment="1">
      <alignment horizontal="left" vertical="center" wrapText="1" readingOrder="1"/>
    </xf>
    <xf numFmtId="0" fontId="21" fillId="2" borderId="4" xfId="2" applyFont="1" applyFill="1" applyBorder="1" applyAlignment="1">
      <alignment wrapText="1"/>
    </xf>
    <xf numFmtId="0" fontId="14" fillId="3" borderId="3" xfId="0" applyFont="1" applyFill="1" applyBorder="1"/>
    <xf numFmtId="4" fontId="15" fillId="3" borderId="3" xfId="0" applyNumberFormat="1" applyFont="1" applyFill="1" applyBorder="1" applyAlignment="1">
      <alignment horizontal="center"/>
    </xf>
    <xf numFmtId="0" fontId="25" fillId="3" borderId="3" xfId="0" applyFont="1" applyFill="1" applyBorder="1"/>
    <xf numFmtId="0" fontId="25" fillId="0" borderId="0" xfId="0" applyFont="1"/>
    <xf numFmtId="4" fontId="19" fillId="0" borderId="3" xfId="0" applyNumberFormat="1" applyFont="1" applyBorder="1" applyAlignment="1" applyProtection="1">
      <alignment horizontal="center" vertical="center"/>
      <protection hidden="1"/>
    </xf>
    <xf numFmtId="0" fontId="8" fillId="2" borderId="8" xfId="0" applyFont="1" applyFill="1" applyBorder="1" applyAlignment="1">
      <alignment horizontal="center" vertical="center" wrapText="1"/>
    </xf>
    <xf numFmtId="0" fontId="3" fillId="2" borderId="9" xfId="0" applyFont="1" applyFill="1" applyBorder="1" applyAlignment="1">
      <alignment horizontal="center" vertical="center"/>
    </xf>
    <xf numFmtId="0" fontId="10" fillId="2" borderId="10"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2" xfId="0" applyFont="1" applyBorder="1"/>
    <xf numFmtId="0" fontId="10" fillId="2" borderId="12"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8" fillId="5" borderId="24" xfId="0" applyFont="1" applyFill="1" applyBorder="1" applyAlignment="1">
      <alignment horizontal="center" vertical="center" wrapText="1"/>
    </xf>
    <xf numFmtId="0" fontId="28" fillId="5" borderId="24" xfId="0" applyFont="1" applyFill="1" applyBorder="1" applyAlignment="1">
      <alignment horizontal="center" vertical="center"/>
    </xf>
    <xf numFmtId="0" fontId="31" fillId="4" borderId="25" xfId="0" applyFont="1" applyFill="1" applyBorder="1" applyAlignment="1">
      <alignment horizontal="center" vertical="center"/>
    </xf>
    <xf numFmtId="0" fontId="31" fillId="4" borderId="24" xfId="0" applyFont="1" applyFill="1" applyBorder="1" applyAlignment="1">
      <alignment vertical="center"/>
    </xf>
    <xf numFmtId="0" fontId="31" fillId="4" borderId="24" xfId="0" applyFont="1" applyFill="1" applyBorder="1" applyAlignment="1">
      <alignment horizontal="center" vertical="center"/>
    </xf>
    <xf numFmtId="0" fontId="31" fillId="0" borderId="24" xfId="0" applyFont="1" applyBorder="1" applyAlignment="1">
      <alignment horizontal="center" vertical="center"/>
    </xf>
    <xf numFmtId="3" fontId="31" fillId="4" borderId="24" xfId="0" applyNumberFormat="1" applyFont="1" applyFill="1" applyBorder="1" applyAlignment="1">
      <alignment horizontal="right" vertical="center"/>
    </xf>
    <xf numFmtId="165" fontId="32" fillId="4" borderId="24" xfId="0" applyNumberFormat="1" applyFont="1" applyFill="1" applyBorder="1" applyAlignment="1">
      <alignment vertical="center"/>
    </xf>
    <xf numFmtId="4" fontId="32" fillId="4" borderId="24" xfId="0" applyNumberFormat="1" applyFont="1" applyFill="1" applyBorder="1" applyAlignment="1">
      <alignment vertical="center"/>
    </xf>
    <xf numFmtId="0" fontId="32" fillId="4" borderId="25" xfId="0" applyFont="1" applyFill="1" applyBorder="1" applyAlignment="1">
      <alignment vertical="center"/>
    </xf>
    <xf numFmtId="4" fontId="33" fillId="4" borderId="24" xfId="0" applyNumberFormat="1" applyFont="1" applyFill="1" applyBorder="1" applyAlignment="1">
      <alignment vertical="center"/>
    </xf>
    <xf numFmtId="0" fontId="34" fillId="0" borderId="0" xfId="0" applyFont="1"/>
    <xf numFmtId="3" fontId="34" fillId="0" borderId="0" xfId="0" applyNumberFormat="1" applyFont="1"/>
    <xf numFmtId="0" fontId="26" fillId="4" borderId="3" xfId="0" applyFont="1" applyFill="1" applyBorder="1" applyAlignment="1">
      <alignment horizontal="center" vertical="center" wrapText="1"/>
    </xf>
    <xf numFmtId="0" fontId="29" fillId="5" borderId="16" xfId="0" applyFont="1" applyFill="1" applyBorder="1" applyAlignment="1">
      <alignment horizontal="center" vertical="center" wrapText="1"/>
    </xf>
    <xf numFmtId="0" fontId="29" fillId="5" borderId="21"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30" fillId="5" borderId="17" xfId="0" applyFont="1" applyFill="1" applyBorder="1" applyAlignment="1">
      <alignment horizontal="center" vertical="center" wrapText="1"/>
    </xf>
    <xf numFmtId="0" fontId="30" fillId="5" borderId="18" xfId="0" applyFont="1" applyFill="1" applyBorder="1" applyAlignment="1">
      <alignment horizontal="center" vertical="center" wrapText="1"/>
    </xf>
    <xf numFmtId="0" fontId="30" fillId="5" borderId="19" xfId="0" applyFont="1" applyFill="1" applyBorder="1" applyAlignment="1">
      <alignment horizontal="center" vertical="center" wrapText="1"/>
    </xf>
    <xf numFmtId="0" fontId="30" fillId="5" borderId="22" xfId="0" applyFont="1" applyFill="1" applyBorder="1" applyAlignment="1">
      <alignment horizontal="center" vertical="center" wrapText="1"/>
    </xf>
    <xf numFmtId="0" fontId="30" fillId="5" borderId="23" xfId="0" applyFont="1" applyFill="1" applyBorder="1" applyAlignment="1">
      <alignment horizontal="center" vertical="center" wrapText="1"/>
    </xf>
    <xf numFmtId="0" fontId="30" fillId="5" borderId="24" xfId="0" applyFont="1" applyFill="1" applyBorder="1" applyAlignment="1">
      <alignment horizontal="center" vertical="center" wrapText="1"/>
    </xf>
    <xf numFmtId="0" fontId="28" fillId="5" borderId="18" xfId="0" applyFont="1" applyFill="1" applyBorder="1" applyAlignment="1">
      <alignment horizontal="center" vertical="center"/>
    </xf>
    <xf numFmtId="0" fontId="28" fillId="5" borderId="19" xfId="0" applyFont="1" applyFill="1" applyBorder="1" applyAlignment="1">
      <alignment horizontal="center" vertical="center"/>
    </xf>
    <xf numFmtId="0" fontId="28" fillId="5" borderId="23" xfId="0" applyFont="1" applyFill="1" applyBorder="1" applyAlignment="1">
      <alignment horizontal="center" vertical="center"/>
    </xf>
    <xf numFmtId="0" fontId="28" fillId="5" borderId="24" xfId="0" applyFont="1" applyFill="1" applyBorder="1" applyAlignment="1">
      <alignment horizontal="center" vertical="center"/>
    </xf>
    <xf numFmtId="0" fontId="28" fillId="5" borderId="16" xfId="0" applyFont="1" applyFill="1" applyBorder="1" applyAlignment="1">
      <alignment horizontal="center" vertical="center" wrapText="1"/>
    </xf>
    <xf numFmtId="0" fontId="28" fillId="5" borderId="25" xfId="0" applyFont="1" applyFill="1" applyBorder="1" applyAlignment="1">
      <alignment horizontal="center" vertical="center" wrapText="1"/>
    </xf>
    <xf numFmtId="0" fontId="28" fillId="5" borderId="21" xfId="0" applyFont="1" applyFill="1" applyBorder="1" applyAlignment="1">
      <alignment horizontal="center" vertical="center" wrapText="1"/>
    </xf>
    <xf numFmtId="0" fontId="0" fillId="0" borderId="0" xfId="0" applyAlignment="1">
      <alignment horizontal="left" vertical="top" wrapText="1"/>
    </xf>
    <xf numFmtId="0" fontId="28" fillId="5" borderId="13" xfId="0" applyFont="1" applyFill="1" applyBorder="1" applyAlignment="1">
      <alignment horizontal="center" vertical="center"/>
    </xf>
    <xf numFmtId="0" fontId="28" fillId="5" borderId="14" xfId="0" applyFont="1" applyFill="1" applyBorder="1" applyAlignment="1">
      <alignment horizontal="center" vertical="center"/>
    </xf>
    <xf numFmtId="0" fontId="28" fillId="5" borderId="15" xfId="0" applyFont="1" applyFill="1" applyBorder="1" applyAlignment="1">
      <alignment horizontal="center" vertical="center"/>
    </xf>
    <xf numFmtId="0" fontId="11" fillId="2" borderId="0" xfId="0" applyFont="1" applyFill="1" applyAlignment="1">
      <alignment horizontal="left" vertical="center" wrapText="1"/>
    </xf>
    <xf numFmtId="0" fontId="2" fillId="2" borderId="0" xfId="0" applyFont="1" applyFill="1" applyAlignment="1">
      <alignment horizontal="center" vertical="center"/>
    </xf>
    <xf numFmtId="0" fontId="18" fillId="2" borderId="3" xfId="0" applyFont="1" applyFill="1" applyBorder="1"/>
    <xf numFmtId="0" fontId="15" fillId="3" borderId="3" xfId="0" applyFont="1" applyFill="1" applyBorder="1" applyAlignment="1">
      <alignment horizontal="center" vertical="center"/>
    </xf>
    <xf numFmtId="0" fontId="21" fillId="2" borderId="4" xfId="2" applyFont="1" applyFill="1" applyBorder="1" applyAlignment="1">
      <alignment horizontal="center" wrapText="1"/>
    </xf>
    <xf numFmtId="0" fontId="21" fillId="2" borderId="5" xfId="2" applyFont="1" applyFill="1" applyBorder="1" applyAlignment="1">
      <alignment horizontal="center" wrapText="1"/>
    </xf>
    <xf numFmtId="0" fontId="18" fillId="2" borderId="3" xfId="0" applyFont="1" applyFill="1" applyBorder="1" applyAlignment="1">
      <alignment horizontal="left"/>
    </xf>
    <xf numFmtId="0" fontId="15" fillId="3" borderId="3" xfId="0" applyFont="1" applyFill="1" applyBorder="1"/>
    <xf numFmtId="4" fontId="10" fillId="2" borderId="8" xfId="0" applyNumberFormat="1" applyFont="1" applyFill="1" applyBorder="1" applyAlignment="1">
      <alignment vertical="center" wrapText="1"/>
    </xf>
    <xf numFmtId="4" fontId="10" fillId="2" borderId="1" xfId="0" applyNumberFormat="1" applyFont="1" applyFill="1" applyBorder="1" applyAlignment="1">
      <alignment vertical="center" wrapText="1"/>
    </xf>
    <xf numFmtId="4" fontId="10" fillId="2" borderId="29" xfId="0" applyNumberFormat="1" applyFont="1" applyFill="1" applyBorder="1" applyAlignment="1">
      <alignment vertical="center" wrapText="1"/>
    </xf>
    <xf numFmtId="4" fontId="10" fillId="2" borderId="31" xfId="0" applyNumberFormat="1" applyFont="1" applyFill="1" applyBorder="1" applyAlignment="1">
      <alignment vertical="center" wrapText="1"/>
    </xf>
    <xf numFmtId="0" fontId="2" fillId="2" borderId="0" xfId="0" applyFont="1" applyFill="1" applyBorder="1" applyAlignment="1">
      <alignment vertical="center"/>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8" xfId="0" applyFont="1" applyFill="1" applyBorder="1" applyAlignment="1">
      <alignment horizontal="center" vertical="center"/>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29" xfId="0" applyFont="1" applyFill="1" applyBorder="1" applyAlignment="1">
      <alignment horizontal="center" vertical="center"/>
    </xf>
    <xf numFmtId="0" fontId="9" fillId="2" borderId="11"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7" fillId="2" borderId="31" xfId="0" applyFont="1" applyFill="1" applyBorder="1" applyAlignment="1">
      <alignment vertical="center" wrapText="1"/>
    </xf>
    <xf numFmtId="0" fontId="8" fillId="2" borderId="31"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7" fillId="2" borderId="8" xfId="0" applyFont="1" applyFill="1" applyBorder="1" applyAlignment="1">
      <alignment vertical="center" wrapText="1"/>
    </xf>
    <xf numFmtId="0" fontId="7" fillId="2" borderId="29" xfId="0" applyFont="1" applyFill="1" applyBorder="1" applyAlignment="1">
      <alignment vertical="center" wrapText="1"/>
    </xf>
    <xf numFmtId="0" fontId="8" fillId="2" borderId="29"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3" fillId="2" borderId="6" xfId="0" applyFont="1" applyFill="1" applyBorder="1" applyAlignment="1">
      <alignment horizontal="center" vertical="center"/>
    </xf>
    <xf numFmtId="0" fontId="10" fillId="2" borderId="7" xfId="0" applyFont="1" applyFill="1" applyBorder="1" applyAlignment="1">
      <alignment horizontal="center" vertical="center" wrapText="1"/>
    </xf>
    <xf numFmtId="4" fontId="35" fillId="0" borderId="32" xfId="0" applyNumberFormat="1" applyFont="1" applyBorder="1"/>
    <xf numFmtId="4" fontId="35" fillId="0" borderId="33" xfId="0" applyNumberFormat="1" applyFont="1" applyBorder="1"/>
    <xf numFmtId="0" fontId="36" fillId="2" borderId="0" xfId="0" applyFont="1" applyFill="1" applyAlignment="1">
      <alignment horizontal="left" vertical="center" wrapText="1"/>
    </xf>
  </cellXfs>
  <cellStyles count="4">
    <cellStyle name="Hyperlink" xfId="2" builtinId="8"/>
    <cellStyle name="Moneda 2" xfId="1" xr:uid="{00000000-0005-0000-0000-000001000000}"/>
    <cellStyle name="Normal" xfId="0" builtinId="0"/>
    <cellStyle name="Normal 5"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9</xdr:col>
      <xdr:colOff>13607</xdr:colOff>
      <xdr:row>0</xdr:row>
      <xdr:rowOff>122272</xdr:rowOff>
    </xdr:from>
    <xdr:to>
      <xdr:col>9</xdr:col>
      <xdr:colOff>855720</xdr:colOff>
      <xdr:row>4</xdr:row>
      <xdr:rowOff>185205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260036" y="122272"/>
          <a:ext cx="842113" cy="797719"/>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erpelcol-my.sharepoint.com/Users/luis.rubiano/Documents/Estructuras/2020/01.%20Precios%20Enero%202020/Base%20Precios%20Ener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Estructuras"/>
      <sheetName val="Poliductos"/>
      <sheetName val="Sobretasas"/>
      <sheetName val="Beneficios IP ZF"/>
      <sheetName val="Reportes"/>
      <sheetName val="Cotizador"/>
      <sheetName val="Listas"/>
    </sheetNames>
    <sheetDataSet>
      <sheetData sheetId="0"/>
      <sheetData sheetId="1"/>
      <sheetData sheetId="2"/>
      <sheetData sheetId="3"/>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www.suin-juriscol.gov.co/viewDocument.asp?ruta=Resolucion/4033520" TargetMode="External"/><Relationship Id="rId3" Type="http://schemas.openxmlformats.org/officeDocument/2006/relationships/hyperlink" Target="https://www.ecopetrol.com.co/wps/portal/Home/multisitios/comercial/es/precios/precios-vigentes/precios-vigentes" TargetMode="External"/><Relationship Id="rId7" Type="http://schemas.openxmlformats.org/officeDocument/2006/relationships/hyperlink" Target="https://community.secop.gov.co/Public/Tendering/PublicMessageDisplay/Index?id=1622249&amp;contractNoticeUniqueIdentifier=&amp;prevCtxUrl=%2fPublic%2fTendering%2fOpportunityDetail%2fIndex%3fPerspective%3dDefault&amp;showDownloadDocument=False&amp;asPopupView=true" TargetMode="External"/><Relationship Id="rId2" Type="http://schemas.openxmlformats.org/officeDocument/2006/relationships/hyperlink" Target="https://www.ecopetrol.com.co/wps/portal/Home/multisitios/comercial/es/precios/precios-vigentes/precios-vigentes" TargetMode="External"/><Relationship Id="rId1" Type="http://schemas.openxmlformats.org/officeDocument/2006/relationships/hyperlink" Target="https://www.ecopetrol.com.co/wps/portal/Home/multisitios/comercial/es/precios/precios-vigentes/precios-vigentes" TargetMode="External"/><Relationship Id="rId6" Type="http://schemas.openxmlformats.org/officeDocument/2006/relationships/hyperlink" Target="https://www.ecopetrol.com.co/wps/portal/Home/multisitios/comercial/es/precios/precios-vigentes/precios-vigentes" TargetMode="External"/><Relationship Id="rId5" Type="http://schemas.openxmlformats.org/officeDocument/2006/relationships/hyperlink" Target="https://www.ecopetrol.com.co/wps/portal/Home/multisitios/comercial/es/precios/precios-vigentes/precios-vigentes" TargetMode="External"/><Relationship Id="rId4" Type="http://schemas.openxmlformats.org/officeDocument/2006/relationships/hyperlink" Target="https://www.ecopetrol.com.co/wps/portal/Home/multisitios/comercial/es/precios/precios-vigentes/precios-vigentes" TargetMode="External"/><Relationship Id="rId9"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5DEBE-2541-CD4A-B34C-BA80BD8E431C}">
  <sheetPr>
    <tabColor rgb="FF92D050"/>
    <pageSetUpPr fitToPage="1"/>
  </sheetPr>
  <dimension ref="A1:R20"/>
  <sheetViews>
    <sheetView topLeftCell="C1" zoomScale="140" zoomScaleNormal="140" workbookViewId="0">
      <selection activeCell="C18" sqref="C18:Q20"/>
    </sheetView>
  </sheetViews>
  <sheetFormatPr baseColWidth="10" defaultRowHeight="15" x14ac:dyDescent="0.2"/>
  <cols>
    <col min="1" max="1" width="3.6640625" bestFit="1" customWidth="1"/>
    <col min="2" max="2" width="8.1640625" bestFit="1" customWidth="1"/>
    <col min="3" max="3" width="11.83203125" bestFit="1" customWidth="1"/>
    <col min="4" max="4" width="4.1640625" bestFit="1" customWidth="1"/>
    <col min="5" max="5" width="11.83203125" bestFit="1" customWidth="1"/>
    <col min="6" max="6" width="8.1640625" bestFit="1" customWidth="1"/>
    <col min="7" max="7" width="13.6640625" bestFit="1" customWidth="1"/>
    <col min="8" max="8" width="7.6640625" bestFit="1" customWidth="1"/>
    <col min="9" max="9" width="6.83203125" bestFit="1" customWidth="1"/>
    <col min="10" max="10" width="7.6640625" bestFit="1" customWidth="1"/>
    <col min="11" max="11" width="6.83203125" bestFit="1" customWidth="1"/>
    <col min="12" max="12" width="13.83203125" bestFit="1" customWidth="1"/>
    <col min="13" max="13" width="5.6640625" bestFit="1" customWidth="1"/>
    <col min="14" max="14" width="7.6640625" bestFit="1" customWidth="1"/>
    <col min="15" max="15" width="6.33203125" bestFit="1" customWidth="1"/>
    <col min="16" max="16" width="15" customWidth="1"/>
    <col min="17" max="17" width="14.1640625" customWidth="1"/>
    <col min="18" max="18" width="17" bestFit="1" customWidth="1"/>
  </cols>
  <sheetData>
    <row r="1" spans="1:18" ht="16" thickBot="1" x14ac:dyDescent="0.25">
      <c r="A1" s="58" t="s">
        <v>56</v>
      </c>
      <c r="B1" s="58" t="s">
        <v>57</v>
      </c>
      <c r="C1" s="58" t="s">
        <v>58</v>
      </c>
      <c r="D1" s="58" t="s">
        <v>59</v>
      </c>
      <c r="E1" s="58" t="s">
        <v>60</v>
      </c>
      <c r="F1" s="58" t="s">
        <v>61</v>
      </c>
      <c r="G1" s="58" t="s">
        <v>62</v>
      </c>
      <c r="H1" s="76"/>
      <c r="I1" s="77"/>
      <c r="J1" s="77"/>
      <c r="K1" s="77"/>
      <c r="L1" s="77"/>
      <c r="M1" s="77"/>
      <c r="N1" s="77"/>
      <c r="O1" s="78"/>
      <c r="P1" s="59" t="s">
        <v>63</v>
      </c>
      <c r="Q1" s="59" t="s">
        <v>64</v>
      </c>
      <c r="R1" s="59" t="s">
        <v>65</v>
      </c>
    </row>
    <row r="2" spans="1:18" ht="20" x14ac:dyDescent="0.2">
      <c r="A2" s="58"/>
      <c r="B2" s="58"/>
      <c r="C2" s="58"/>
      <c r="D2" s="58"/>
      <c r="E2" s="58"/>
      <c r="F2" s="58"/>
      <c r="G2" s="58"/>
      <c r="H2" s="62" t="s">
        <v>66</v>
      </c>
      <c r="I2" s="63"/>
      <c r="J2" s="64"/>
      <c r="K2" s="44" t="s">
        <v>67</v>
      </c>
      <c r="L2" s="68" t="s">
        <v>68</v>
      </c>
      <c r="M2" s="69"/>
      <c r="N2" s="72" t="s">
        <v>69</v>
      </c>
      <c r="O2" s="72" t="s">
        <v>70</v>
      </c>
      <c r="P2" s="60"/>
      <c r="Q2" s="60"/>
      <c r="R2" s="60"/>
    </row>
    <row r="3" spans="1:18" ht="21" thickBot="1" x14ac:dyDescent="0.25">
      <c r="A3" s="58"/>
      <c r="B3" s="58"/>
      <c r="C3" s="58"/>
      <c r="D3" s="58"/>
      <c r="E3" s="58"/>
      <c r="F3" s="58"/>
      <c r="G3" s="58"/>
      <c r="H3" s="65"/>
      <c r="I3" s="66"/>
      <c r="J3" s="67"/>
      <c r="K3" s="45" t="s">
        <v>71</v>
      </c>
      <c r="L3" s="70"/>
      <c r="M3" s="71"/>
      <c r="N3" s="73"/>
      <c r="O3" s="74"/>
      <c r="P3" s="60"/>
      <c r="Q3" s="60"/>
      <c r="R3" s="60"/>
    </row>
    <row r="4" spans="1:18" ht="16" thickBot="1" x14ac:dyDescent="0.25">
      <c r="A4" s="58"/>
      <c r="B4" s="58"/>
      <c r="C4" s="58"/>
      <c r="D4" s="58"/>
      <c r="E4" s="58"/>
      <c r="F4" s="58"/>
      <c r="G4" s="58"/>
      <c r="H4" s="46" t="s">
        <v>72</v>
      </c>
      <c r="I4" s="46" t="s">
        <v>73</v>
      </c>
      <c r="J4" s="46" t="s">
        <v>74</v>
      </c>
      <c r="K4" s="46" t="s">
        <v>75</v>
      </c>
      <c r="L4" s="45" t="s">
        <v>76</v>
      </c>
      <c r="M4" s="45" t="s">
        <v>77</v>
      </c>
      <c r="N4" s="46" t="s">
        <v>78</v>
      </c>
      <c r="O4" s="73"/>
      <c r="P4" s="61"/>
      <c r="Q4" s="61"/>
      <c r="R4" s="61"/>
    </row>
    <row r="5" spans="1:18" ht="16" thickBot="1" x14ac:dyDescent="0.25">
      <c r="A5" s="47">
        <v>1</v>
      </c>
      <c r="B5" s="48" t="s">
        <v>79</v>
      </c>
      <c r="C5" s="48" t="s">
        <v>80</v>
      </c>
      <c r="D5" s="48" t="s">
        <v>81</v>
      </c>
      <c r="E5" s="49" t="s">
        <v>82</v>
      </c>
      <c r="F5" s="50" t="s">
        <v>83</v>
      </c>
      <c r="G5" s="51">
        <v>2379</v>
      </c>
      <c r="H5" s="52">
        <v>3.7983799999999999</v>
      </c>
      <c r="I5" s="52">
        <v>0.72169220000000001</v>
      </c>
      <c r="J5" s="52">
        <f t="shared" ref="J5:J14" si="0">H5+I5</f>
        <v>4.5200721999999995</v>
      </c>
      <c r="K5" s="53">
        <v>4556.3285714285712</v>
      </c>
      <c r="L5" s="54" t="s">
        <v>84</v>
      </c>
      <c r="M5" s="55">
        <v>513.66999999999996</v>
      </c>
      <c r="N5" s="53">
        <f t="shared" ref="N5:N14" si="1">K5*J5</f>
        <v>20594.934109779995</v>
      </c>
      <c r="O5" s="55">
        <v>230.52</v>
      </c>
      <c r="P5" s="55">
        <v>12500</v>
      </c>
      <c r="Q5" s="53">
        <f t="shared" ref="Q5:Q14" si="2">P5+O5+N5+M5</f>
        <v>33839.124109779994</v>
      </c>
      <c r="R5" s="53">
        <f t="shared" ref="R5:R14" si="3">Q5*G5</f>
        <v>80503276.257166609</v>
      </c>
    </row>
    <row r="6" spans="1:18" ht="16" thickBot="1" x14ac:dyDescent="0.25">
      <c r="A6" s="47">
        <v>2</v>
      </c>
      <c r="B6" s="48" t="s">
        <v>79</v>
      </c>
      <c r="C6" s="48" t="s">
        <v>85</v>
      </c>
      <c r="D6" s="48" t="s">
        <v>86</v>
      </c>
      <c r="E6" s="49" t="s">
        <v>82</v>
      </c>
      <c r="F6" s="50" t="s">
        <v>83</v>
      </c>
      <c r="G6" s="51">
        <v>4837</v>
      </c>
      <c r="H6" s="52">
        <v>3.7983799999999999</v>
      </c>
      <c r="I6" s="52">
        <v>0.72169220000000001</v>
      </c>
      <c r="J6" s="52">
        <f t="shared" si="0"/>
        <v>4.5200721999999995</v>
      </c>
      <c r="K6" s="53">
        <v>4556.3285714285712</v>
      </c>
      <c r="L6" s="54" t="s">
        <v>84</v>
      </c>
      <c r="M6" s="55">
        <v>513.66999999999996</v>
      </c>
      <c r="N6" s="53">
        <f t="shared" si="1"/>
        <v>20594.934109779995</v>
      </c>
      <c r="O6" s="55">
        <v>230.52</v>
      </c>
      <c r="P6" s="55">
        <v>14000</v>
      </c>
      <c r="Q6" s="53">
        <f t="shared" si="2"/>
        <v>35339.124109779994</v>
      </c>
      <c r="R6" s="53">
        <f t="shared" si="3"/>
        <v>170935343.31900582</v>
      </c>
    </row>
    <row r="7" spans="1:18" ht="16" thickBot="1" x14ac:dyDescent="0.25">
      <c r="A7" s="47">
        <v>3</v>
      </c>
      <c r="B7" s="48" t="s">
        <v>79</v>
      </c>
      <c r="C7" s="48" t="s">
        <v>87</v>
      </c>
      <c r="D7" s="48" t="s">
        <v>88</v>
      </c>
      <c r="E7" s="49" t="s">
        <v>82</v>
      </c>
      <c r="F7" s="50" t="s">
        <v>83</v>
      </c>
      <c r="G7" s="51">
        <v>9119</v>
      </c>
      <c r="H7" s="52">
        <v>3.7983799999999999</v>
      </c>
      <c r="I7" s="52">
        <v>0.72169220000000001</v>
      </c>
      <c r="J7" s="52">
        <f t="shared" si="0"/>
        <v>4.5200721999999995</v>
      </c>
      <c r="K7" s="53">
        <v>4556.3285714285712</v>
      </c>
      <c r="L7" s="54" t="s">
        <v>89</v>
      </c>
      <c r="M7" s="55">
        <v>93.66</v>
      </c>
      <c r="N7" s="53">
        <f t="shared" si="1"/>
        <v>20594.934109779995</v>
      </c>
      <c r="O7" s="55">
        <v>230.52</v>
      </c>
      <c r="P7" s="55">
        <v>13500</v>
      </c>
      <c r="Q7" s="53">
        <f t="shared" si="2"/>
        <v>34419.114109779999</v>
      </c>
      <c r="R7" s="53">
        <f t="shared" si="3"/>
        <v>313867901.56708384</v>
      </c>
    </row>
    <row r="8" spans="1:18" ht="16" thickBot="1" x14ac:dyDescent="0.25">
      <c r="A8" s="47">
        <v>4</v>
      </c>
      <c r="B8" s="48" t="s">
        <v>79</v>
      </c>
      <c r="C8" s="48" t="s">
        <v>90</v>
      </c>
      <c r="D8" s="48" t="s">
        <v>91</v>
      </c>
      <c r="E8" s="49" t="s">
        <v>82</v>
      </c>
      <c r="F8" s="50" t="s">
        <v>83</v>
      </c>
      <c r="G8" s="51">
        <v>22370</v>
      </c>
      <c r="H8" s="52">
        <v>3.7983799999999999</v>
      </c>
      <c r="I8" s="52">
        <v>0.72169220000000001</v>
      </c>
      <c r="J8" s="52">
        <f t="shared" si="0"/>
        <v>4.5200721999999995</v>
      </c>
      <c r="K8" s="53">
        <v>4556.3285714285712</v>
      </c>
      <c r="L8" s="54" t="s">
        <v>92</v>
      </c>
      <c r="M8" s="55">
        <v>457.86</v>
      </c>
      <c r="N8" s="53">
        <f t="shared" si="1"/>
        <v>20594.934109779995</v>
      </c>
      <c r="O8" s="55">
        <v>230.52</v>
      </c>
      <c r="P8" s="55">
        <v>12500</v>
      </c>
      <c r="Q8" s="53">
        <f t="shared" si="2"/>
        <v>33783.314109779996</v>
      </c>
      <c r="R8" s="53">
        <f t="shared" si="3"/>
        <v>755732736.63577855</v>
      </c>
    </row>
    <row r="9" spans="1:18" ht="16" thickBot="1" x14ac:dyDescent="0.25">
      <c r="A9" s="47">
        <v>5</v>
      </c>
      <c r="B9" s="48" t="s">
        <v>79</v>
      </c>
      <c r="C9" s="48" t="s">
        <v>93</v>
      </c>
      <c r="D9" s="48" t="s">
        <v>94</v>
      </c>
      <c r="E9" s="49" t="s">
        <v>82</v>
      </c>
      <c r="F9" s="50" t="s">
        <v>83</v>
      </c>
      <c r="G9" s="51">
        <v>2332</v>
      </c>
      <c r="H9" s="52">
        <v>3.7983799999999999</v>
      </c>
      <c r="I9" s="52">
        <v>0.72169220000000001</v>
      </c>
      <c r="J9" s="52">
        <f t="shared" si="0"/>
        <v>4.5200721999999995</v>
      </c>
      <c r="K9" s="53">
        <v>4556.3285714285712</v>
      </c>
      <c r="L9" s="54" t="s">
        <v>92</v>
      </c>
      <c r="M9" s="55">
        <v>457.86</v>
      </c>
      <c r="N9" s="53">
        <f t="shared" si="1"/>
        <v>20594.934109779995</v>
      </c>
      <c r="O9" s="55">
        <v>230.52</v>
      </c>
      <c r="P9" s="55">
        <v>12500</v>
      </c>
      <c r="Q9" s="53">
        <f t="shared" si="2"/>
        <v>33783.314109779996</v>
      </c>
      <c r="R9" s="53">
        <f t="shared" si="3"/>
        <v>78782688.504006952</v>
      </c>
    </row>
    <row r="10" spans="1:18" ht="16" thickBot="1" x14ac:dyDescent="0.25">
      <c r="A10" s="47">
        <v>6</v>
      </c>
      <c r="B10" s="48" t="s">
        <v>79</v>
      </c>
      <c r="C10" s="48" t="s">
        <v>95</v>
      </c>
      <c r="D10" s="48" t="s">
        <v>96</v>
      </c>
      <c r="E10" s="49" t="s">
        <v>82</v>
      </c>
      <c r="F10" s="50" t="s">
        <v>83</v>
      </c>
      <c r="G10" s="51">
        <v>90</v>
      </c>
      <c r="H10" s="52">
        <v>3.7983799999999999</v>
      </c>
      <c r="I10" s="52">
        <v>0.72169220000000001</v>
      </c>
      <c r="J10" s="52">
        <f t="shared" si="0"/>
        <v>4.5200721999999995</v>
      </c>
      <c r="K10" s="53">
        <v>4556.3285714285712</v>
      </c>
      <c r="L10" s="54" t="s">
        <v>84</v>
      </c>
      <c r="M10" s="55">
        <v>513.66999999999996</v>
      </c>
      <c r="N10" s="53">
        <f t="shared" si="1"/>
        <v>20594.934109779995</v>
      </c>
      <c r="O10" s="55">
        <v>230.52</v>
      </c>
      <c r="P10" s="55">
        <v>13500</v>
      </c>
      <c r="Q10" s="53">
        <f t="shared" si="2"/>
        <v>34839.124109779994</v>
      </c>
      <c r="R10" s="53">
        <f t="shared" si="3"/>
        <v>3135521.1698801992</v>
      </c>
    </row>
    <row r="11" spans="1:18" ht="16" thickBot="1" x14ac:dyDescent="0.25">
      <c r="A11" s="47">
        <v>7</v>
      </c>
      <c r="B11" s="48" t="s">
        <v>79</v>
      </c>
      <c r="C11" s="48" t="s">
        <v>97</v>
      </c>
      <c r="D11" s="48" t="s">
        <v>98</v>
      </c>
      <c r="E11" s="49" t="s">
        <v>82</v>
      </c>
      <c r="F11" s="50" t="s">
        <v>83</v>
      </c>
      <c r="G11" s="51">
        <v>15765</v>
      </c>
      <c r="H11" s="52">
        <v>3.7983799999999999</v>
      </c>
      <c r="I11" s="52">
        <v>0.72169220000000001</v>
      </c>
      <c r="J11" s="52">
        <f t="shared" si="0"/>
        <v>4.5200721999999995</v>
      </c>
      <c r="K11" s="53">
        <v>4556.3285714285712</v>
      </c>
      <c r="L11" s="54" t="s">
        <v>84</v>
      </c>
      <c r="M11" s="55">
        <v>513.66999999999996</v>
      </c>
      <c r="N11" s="53">
        <f t="shared" si="1"/>
        <v>20594.934109779995</v>
      </c>
      <c r="O11" s="55">
        <v>230.52</v>
      </c>
      <c r="P11" s="55">
        <v>14500</v>
      </c>
      <c r="Q11" s="53">
        <f t="shared" si="2"/>
        <v>35839.124109779994</v>
      </c>
      <c r="R11" s="53">
        <f t="shared" si="3"/>
        <v>565003791.59068155</v>
      </c>
    </row>
    <row r="12" spans="1:18" ht="16" thickBot="1" x14ac:dyDescent="0.25">
      <c r="A12" s="47">
        <v>8</v>
      </c>
      <c r="B12" s="48" t="s">
        <v>79</v>
      </c>
      <c r="C12" s="48" t="s">
        <v>99</v>
      </c>
      <c r="D12" s="48" t="s">
        <v>100</v>
      </c>
      <c r="E12" s="49" t="s">
        <v>82</v>
      </c>
      <c r="F12" s="50" t="s">
        <v>83</v>
      </c>
      <c r="G12" s="51">
        <v>27581</v>
      </c>
      <c r="H12" s="52">
        <v>3.7983799999999999</v>
      </c>
      <c r="I12" s="52">
        <v>0.72169220000000001</v>
      </c>
      <c r="J12" s="52">
        <f t="shared" si="0"/>
        <v>4.5200721999999995</v>
      </c>
      <c r="K12" s="53">
        <v>4556.3285714285712</v>
      </c>
      <c r="L12" s="54" t="s">
        <v>84</v>
      </c>
      <c r="M12" s="55">
        <v>513.66999999999996</v>
      </c>
      <c r="N12" s="53">
        <f t="shared" si="1"/>
        <v>20594.934109779995</v>
      </c>
      <c r="O12" s="55">
        <v>230.52</v>
      </c>
      <c r="P12" s="55">
        <v>15000</v>
      </c>
      <c r="Q12" s="53">
        <f t="shared" si="2"/>
        <v>36339.124109779994</v>
      </c>
      <c r="R12" s="53">
        <f t="shared" si="3"/>
        <v>1002269382.071842</v>
      </c>
    </row>
    <row r="13" spans="1:18" ht="16" thickBot="1" x14ac:dyDescent="0.25">
      <c r="A13" s="47">
        <v>10</v>
      </c>
      <c r="B13" s="48" t="s">
        <v>79</v>
      </c>
      <c r="C13" s="48" t="s">
        <v>93</v>
      </c>
      <c r="D13" s="48" t="s">
        <v>94</v>
      </c>
      <c r="E13" s="49" t="s">
        <v>101</v>
      </c>
      <c r="F13" s="50" t="s">
        <v>83</v>
      </c>
      <c r="G13" s="51">
        <v>1000</v>
      </c>
      <c r="H13" s="53">
        <v>16968</v>
      </c>
      <c r="I13" s="53">
        <v>3223.92</v>
      </c>
      <c r="J13" s="53">
        <f t="shared" si="0"/>
        <v>20191.919999999998</v>
      </c>
      <c r="K13" s="53">
        <v>1</v>
      </c>
      <c r="L13" s="54" t="s">
        <v>102</v>
      </c>
      <c r="M13" s="55">
        <v>0</v>
      </c>
      <c r="N13" s="53">
        <f t="shared" si="1"/>
        <v>20191.919999999998</v>
      </c>
      <c r="O13" s="55">
        <v>0</v>
      </c>
      <c r="P13" s="55">
        <v>13500</v>
      </c>
      <c r="Q13" s="53">
        <f t="shared" si="2"/>
        <v>33691.919999999998</v>
      </c>
      <c r="R13" s="53">
        <f t="shared" si="3"/>
        <v>33691920</v>
      </c>
    </row>
    <row r="14" spans="1:18" ht="16" thickBot="1" x14ac:dyDescent="0.25">
      <c r="A14" s="47">
        <v>11</v>
      </c>
      <c r="B14" s="48" t="s">
        <v>79</v>
      </c>
      <c r="C14" s="48" t="s">
        <v>103</v>
      </c>
      <c r="D14" s="48" t="s">
        <v>104</v>
      </c>
      <c r="E14" s="49" t="s">
        <v>101</v>
      </c>
      <c r="F14" s="50" t="s">
        <v>83</v>
      </c>
      <c r="G14" s="51">
        <v>1000</v>
      </c>
      <c r="H14" s="53">
        <v>16968</v>
      </c>
      <c r="I14" s="53">
        <v>3223.92</v>
      </c>
      <c r="J14" s="53">
        <f t="shared" si="0"/>
        <v>20191.919999999998</v>
      </c>
      <c r="K14" s="53">
        <v>1</v>
      </c>
      <c r="L14" s="54" t="s">
        <v>102</v>
      </c>
      <c r="M14" s="55">
        <v>0</v>
      </c>
      <c r="N14" s="53">
        <f t="shared" si="1"/>
        <v>20191.919999999998</v>
      </c>
      <c r="O14" s="55">
        <v>0</v>
      </c>
      <c r="P14" s="55">
        <v>5000</v>
      </c>
      <c r="Q14" s="53">
        <f t="shared" si="2"/>
        <v>25191.919999999998</v>
      </c>
      <c r="R14" s="53">
        <f t="shared" si="3"/>
        <v>25191920</v>
      </c>
    </row>
    <row r="15" spans="1:18" s="56" customFormat="1" x14ac:dyDescent="0.2">
      <c r="G15" s="57">
        <f>SUM(G5:G14)</f>
        <v>86473</v>
      </c>
      <c r="R15" s="57">
        <f>SUM(R5:R14)</f>
        <v>3029114481.1154451</v>
      </c>
    </row>
    <row r="18" spans="3:17" ht="57" customHeight="1" x14ac:dyDescent="0.2">
      <c r="C18" s="75" t="s">
        <v>107</v>
      </c>
      <c r="D18" s="75"/>
      <c r="E18" s="75"/>
      <c r="F18" s="75"/>
      <c r="G18" s="75"/>
      <c r="H18" s="75"/>
      <c r="I18" s="75"/>
      <c r="J18" s="75"/>
      <c r="K18" s="75"/>
      <c r="L18" s="75"/>
      <c r="M18" s="75"/>
      <c r="N18" s="75"/>
      <c r="O18" s="75"/>
      <c r="P18" s="75"/>
      <c r="Q18" s="75"/>
    </row>
    <row r="19" spans="3:17" ht="57" customHeight="1" x14ac:dyDescent="0.2">
      <c r="C19" s="75"/>
      <c r="D19" s="75"/>
      <c r="E19" s="75"/>
      <c r="F19" s="75"/>
      <c r="G19" s="75"/>
      <c r="H19" s="75"/>
      <c r="I19" s="75"/>
      <c r="J19" s="75"/>
      <c r="K19" s="75"/>
      <c r="L19" s="75"/>
      <c r="M19" s="75"/>
      <c r="N19" s="75"/>
      <c r="O19" s="75"/>
      <c r="P19" s="75"/>
      <c r="Q19" s="75"/>
    </row>
    <row r="20" spans="3:17" ht="57" customHeight="1" x14ac:dyDescent="0.2">
      <c r="C20" s="75"/>
      <c r="D20" s="75"/>
      <c r="E20" s="75"/>
      <c r="F20" s="75"/>
      <c r="G20" s="75"/>
      <c r="H20" s="75"/>
      <c r="I20" s="75"/>
      <c r="J20" s="75"/>
      <c r="K20" s="75"/>
      <c r="L20" s="75"/>
      <c r="M20" s="75"/>
      <c r="N20" s="75"/>
      <c r="O20" s="75"/>
      <c r="P20" s="75"/>
      <c r="Q20" s="75"/>
    </row>
  </sheetData>
  <mergeCells count="16">
    <mergeCell ref="C18:Q20"/>
    <mergeCell ref="G1:G4"/>
    <mergeCell ref="H1:O1"/>
    <mergeCell ref="P1:P4"/>
    <mergeCell ref="Q1:Q4"/>
    <mergeCell ref="F1:F4"/>
    <mergeCell ref="R1:R4"/>
    <mergeCell ref="H2:J3"/>
    <mergeCell ref="L2:M3"/>
    <mergeCell ref="N2:N3"/>
    <mergeCell ref="O2:O4"/>
    <mergeCell ref="A1:A4"/>
    <mergeCell ref="B1:B4"/>
    <mergeCell ref="C1:C4"/>
    <mergeCell ref="D1:D4"/>
    <mergeCell ref="E1:E4"/>
  </mergeCells>
  <pageMargins left="0.7" right="0.7" top="0.75" bottom="0.75" header="0.3" footer="0.3"/>
  <pageSetup scale="75" fitToHeight="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W33"/>
  <sheetViews>
    <sheetView tabSelected="1" zoomScaleNormal="100" zoomScaleSheetLayoutView="70" workbookViewId="0">
      <selection activeCell="A17" sqref="A17"/>
    </sheetView>
  </sheetViews>
  <sheetFormatPr baseColWidth="10" defaultColWidth="11.5" defaultRowHeight="13" x14ac:dyDescent="0.15"/>
  <cols>
    <col min="1" max="1" width="5.33203125" style="1" customWidth="1"/>
    <col min="2" max="2" width="35.1640625" style="1" customWidth="1"/>
    <col min="3" max="3" width="41.5" style="1" customWidth="1"/>
    <col min="4" max="4" width="23.83203125" style="1" customWidth="1"/>
    <col min="5" max="5" width="10.6640625" style="1" customWidth="1"/>
    <col min="6" max="6" width="14.33203125" style="1" customWidth="1"/>
    <col min="7" max="7" width="19.83203125" style="1" customWidth="1"/>
    <col min="8" max="18" width="16.5" style="1" customWidth="1"/>
    <col min="19" max="19" width="18.1640625" style="1" customWidth="1"/>
    <col min="20" max="20" width="18.1640625" style="1" bestFit="1" customWidth="1"/>
    <col min="21" max="21" width="11.5" style="1"/>
    <col min="22" max="22" width="13.6640625" style="1" bestFit="1" customWidth="1"/>
    <col min="23" max="23" width="15.83203125" style="1" bestFit="1" customWidth="1"/>
    <col min="24" max="16384" width="11.5" style="1"/>
  </cols>
  <sheetData>
    <row r="1" spans="1:23" ht="12.75" customHeight="1" x14ac:dyDescent="0.15">
      <c r="A1" s="80" t="s">
        <v>0</v>
      </c>
      <c r="B1" s="80"/>
      <c r="C1" s="80"/>
      <c r="D1" s="80"/>
      <c r="E1" s="80"/>
      <c r="F1" s="80"/>
      <c r="G1" s="80"/>
      <c r="H1" s="80"/>
      <c r="I1" s="80"/>
      <c r="J1" s="80"/>
      <c r="K1" s="80"/>
      <c r="L1" s="80"/>
      <c r="M1" s="80"/>
      <c r="N1" s="80"/>
      <c r="O1" s="80"/>
      <c r="P1" s="80"/>
      <c r="Q1" s="80"/>
      <c r="R1" s="80"/>
      <c r="S1" s="80"/>
      <c r="T1" s="80"/>
    </row>
    <row r="2" spans="1:23" ht="15" customHeight="1" x14ac:dyDescent="0.15">
      <c r="A2" s="2"/>
      <c r="B2" s="2"/>
      <c r="C2" s="2"/>
      <c r="D2" s="2"/>
      <c r="E2" s="2"/>
      <c r="F2" s="2"/>
      <c r="G2" s="2"/>
      <c r="H2" s="2"/>
      <c r="I2" s="2"/>
      <c r="J2" s="2"/>
      <c r="K2" s="2"/>
      <c r="L2" s="2"/>
      <c r="M2" s="2"/>
      <c r="N2" s="2"/>
      <c r="O2" s="2"/>
      <c r="P2" s="2"/>
      <c r="Q2" s="2"/>
      <c r="R2" s="2"/>
      <c r="S2" s="2"/>
      <c r="T2" s="2"/>
    </row>
    <row r="3" spans="1:23" ht="15" customHeight="1" x14ac:dyDescent="0.15">
      <c r="A3" s="2"/>
      <c r="B3" s="2"/>
      <c r="C3" s="2"/>
      <c r="D3" s="2"/>
      <c r="E3" s="2"/>
      <c r="F3" s="2"/>
      <c r="G3" s="2"/>
      <c r="H3" s="2"/>
      <c r="I3" s="2"/>
      <c r="J3" s="2"/>
      <c r="K3" s="2"/>
      <c r="L3" s="2"/>
      <c r="M3" s="2"/>
      <c r="N3" s="2"/>
      <c r="O3" s="2"/>
      <c r="P3" s="2"/>
      <c r="Q3" s="2"/>
      <c r="R3" s="2"/>
      <c r="S3" s="2"/>
      <c r="T3" s="2"/>
    </row>
    <row r="4" spans="1:23" ht="15" customHeight="1" x14ac:dyDescent="0.15">
      <c r="A4" s="2"/>
      <c r="B4" s="2"/>
      <c r="C4" s="3"/>
      <c r="D4" s="3"/>
      <c r="E4" s="2"/>
      <c r="F4" s="2"/>
      <c r="G4" s="2"/>
      <c r="H4" s="2"/>
      <c r="I4" s="2"/>
      <c r="J4" s="2"/>
      <c r="K4" s="2"/>
      <c r="L4" s="2"/>
      <c r="M4" s="2"/>
      <c r="N4" s="2"/>
      <c r="O4" s="2"/>
      <c r="P4" s="2"/>
      <c r="Q4" s="2"/>
      <c r="R4" s="2"/>
      <c r="S4" s="2"/>
      <c r="T4" s="2"/>
    </row>
    <row r="5" spans="1:23" ht="15" customHeight="1" x14ac:dyDescent="0.15">
      <c r="A5" s="2"/>
      <c r="B5" s="2"/>
      <c r="C5" s="4"/>
      <c r="D5" s="4"/>
      <c r="E5" s="2"/>
      <c r="F5" s="2"/>
      <c r="G5" s="2"/>
      <c r="H5" s="2"/>
      <c r="I5" s="2"/>
      <c r="J5" s="2"/>
      <c r="K5" s="2"/>
      <c r="L5" s="2"/>
      <c r="M5" s="2"/>
      <c r="N5" s="2"/>
      <c r="O5" s="2"/>
      <c r="P5" s="2"/>
      <c r="Q5" s="2"/>
      <c r="R5" s="2"/>
      <c r="S5" s="2"/>
      <c r="T5" s="2"/>
    </row>
    <row r="6" spans="1:23" ht="15" customHeight="1" x14ac:dyDescent="0.15">
      <c r="A6" s="80" t="s">
        <v>1</v>
      </c>
      <c r="B6" s="80"/>
      <c r="C6" s="80"/>
      <c r="D6" s="80"/>
      <c r="E6" s="80"/>
      <c r="F6" s="80"/>
      <c r="G6" s="80"/>
      <c r="H6" s="80"/>
      <c r="I6" s="80"/>
      <c r="J6" s="80"/>
      <c r="K6" s="80"/>
      <c r="L6" s="80"/>
      <c r="M6" s="80"/>
      <c r="N6" s="80"/>
      <c r="O6" s="80"/>
      <c r="P6" s="80"/>
      <c r="Q6" s="80"/>
      <c r="R6" s="80"/>
      <c r="S6" s="80"/>
      <c r="T6" s="80"/>
    </row>
    <row r="7" spans="1:23" ht="12.75" customHeight="1" x14ac:dyDescent="0.15">
      <c r="A7" s="80" t="s">
        <v>2</v>
      </c>
      <c r="B7" s="80"/>
      <c r="C7" s="80"/>
      <c r="D7" s="80"/>
      <c r="E7" s="80"/>
      <c r="F7" s="80"/>
      <c r="G7" s="80"/>
      <c r="H7" s="80"/>
      <c r="I7" s="80"/>
      <c r="J7" s="80"/>
      <c r="K7" s="80"/>
      <c r="L7" s="80"/>
      <c r="M7" s="80"/>
      <c r="N7" s="80"/>
      <c r="O7" s="80"/>
      <c r="P7" s="80"/>
      <c r="Q7" s="80"/>
      <c r="R7" s="80"/>
      <c r="S7" s="80"/>
      <c r="T7" s="80"/>
    </row>
    <row r="8" spans="1:23" ht="12.75" customHeight="1" x14ac:dyDescent="0.15">
      <c r="A8" s="80"/>
      <c r="B8" s="80"/>
      <c r="C8" s="80"/>
      <c r="D8" s="80"/>
      <c r="E8" s="80"/>
      <c r="F8" s="80"/>
      <c r="G8" s="80"/>
      <c r="H8" s="80"/>
      <c r="I8" s="80"/>
      <c r="J8" s="80"/>
      <c r="K8" s="80"/>
      <c r="L8" s="80"/>
      <c r="M8" s="80"/>
      <c r="N8" s="80"/>
      <c r="O8" s="80"/>
      <c r="P8" s="80"/>
      <c r="Q8" s="80"/>
      <c r="R8" s="80"/>
      <c r="S8" s="80"/>
      <c r="T8" s="80"/>
    </row>
    <row r="9" spans="1:23" ht="12.75" customHeight="1" x14ac:dyDescent="0.15">
      <c r="A9" s="5"/>
      <c r="B9" s="5"/>
      <c r="C9" s="5"/>
      <c r="D9" s="5"/>
      <c r="E9" s="5"/>
      <c r="F9" s="5"/>
      <c r="G9" s="5"/>
      <c r="H9" s="5"/>
      <c r="I9" s="5"/>
      <c r="J9" s="5"/>
      <c r="K9" s="5"/>
      <c r="L9" s="5"/>
      <c r="M9" s="5"/>
      <c r="N9" s="5"/>
      <c r="O9" s="5"/>
      <c r="P9" s="5"/>
      <c r="Q9" s="5"/>
      <c r="R9" s="5"/>
      <c r="S9" s="5"/>
      <c r="T9" s="5"/>
    </row>
    <row r="10" spans="1:23" ht="30" customHeight="1" x14ac:dyDescent="0.15">
      <c r="A10" s="91"/>
      <c r="B10" s="91"/>
      <c r="C10" s="91"/>
      <c r="D10" s="91"/>
      <c r="E10" s="91"/>
      <c r="F10" s="91"/>
      <c r="G10" s="107" t="s">
        <v>3</v>
      </c>
      <c r="H10" s="112"/>
      <c r="I10" s="112"/>
      <c r="J10" s="112"/>
      <c r="K10" s="112"/>
      <c r="L10" s="112"/>
      <c r="M10" s="112"/>
      <c r="N10" s="112"/>
      <c r="O10" s="112"/>
      <c r="P10" s="112"/>
      <c r="Q10" s="108"/>
      <c r="R10" s="107" t="s">
        <v>4</v>
      </c>
      <c r="S10" s="108"/>
      <c r="T10" s="104"/>
      <c r="V10" s="107" t="str">
        <f>A6</f>
        <v>FUERZA AÈREA DE COLOMBIA</v>
      </c>
      <c r="W10" s="108"/>
    </row>
    <row r="11" spans="1:23" ht="63" customHeight="1" x14ac:dyDescent="0.15">
      <c r="A11" s="92" t="s">
        <v>5</v>
      </c>
      <c r="B11" s="93" t="s">
        <v>6</v>
      </c>
      <c r="C11" s="94" t="s">
        <v>7</v>
      </c>
      <c r="D11" s="93" t="s">
        <v>8</v>
      </c>
      <c r="E11" s="93" t="s">
        <v>9</v>
      </c>
      <c r="F11" s="95" t="s">
        <v>10</v>
      </c>
      <c r="G11" s="113" t="s">
        <v>11</v>
      </c>
      <c r="H11" s="114" t="s">
        <v>12</v>
      </c>
      <c r="I11" s="114" t="s">
        <v>13</v>
      </c>
      <c r="J11" s="13" t="s">
        <v>14</v>
      </c>
      <c r="K11" s="14" t="s">
        <v>15</v>
      </c>
      <c r="L11" s="14" t="s">
        <v>16</v>
      </c>
      <c r="M11" s="14" t="s">
        <v>17</v>
      </c>
      <c r="N11" s="14" t="s">
        <v>18</v>
      </c>
      <c r="O11" s="14" t="s">
        <v>19</v>
      </c>
      <c r="P11" s="14" t="s">
        <v>20</v>
      </c>
      <c r="Q11" s="110" t="s">
        <v>21</v>
      </c>
      <c r="R11" s="109" t="s">
        <v>22</v>
      </c>
      <c r="S11" s="110" t="s">
        <v>23</v>
      </c>
      <c r="T11" s="105" t="s">
        <v>24</v>
      </c>
      <c r="V11" s="109" t="s">
        <v>62</v>
      </c>
      <c r="W11" s="110" t="s">
        <v>65</v>
      </c>
    </row>
    <row r="12" spans="1:23" ht="33" customHeight="1" x14ac:dyDescent="0.15">
      <c r="A12" s="96"/>
      <c r="B12" s="97"/>
      <c r="C12" s="98"/>
      <c r="D12" s="97"/>
      <c r="E12" s="97"/>
      <c r="F12" s="99"/>
      <c r="G12" s="35" t="s">
        <v>106</v>
      </c>
      <c r="H12" s="114" t="s">
        <v>106</v>
      </c>
      <c r="I12" s="114" t="s">
        <v>106</v>
      </c>
      <c r="J12" s="114" t="s">
        <v>106</v>
      </c>
      <c r="K12" s="114" t="s">
        <v>106</v>
      </c>
      <c r="L12" s="114" t="s">
        <v>106</v>
      </c>
      <c r="M12" s="114" t="s">
        <v>106</v>
      </c>
      <c r="N12" s="114" t="s">
        <v>106</v>
      </c>
      <c r="O12" s="114" t="s">
        <v>106</v>
      </c>
      <c r="P12" s="114" t="s">
        <v>106</v>
      </c>
      <c r="Q12" s="111" t="s">
        <v>106</v>
      </c>
      <c r="R12" s="35" t="s">
        <v>106</v>
      </c>
      <c r="S12" s="111" t="s">
        <v>106</v>
      </c>
      <c r="T12" s="106" t="s">
        <v>106</v>
      </c>
      <c r="V12" s="35"/>
      <c r="W12" s="111"/>
    </row>
    <row r="13" spans="1:23" ht="14" x14ac:dyDescent="0.15">
      <c r="A13" s="100">
        <v>1</v>
      </c>
      <c r="B13" s="6" t="s">
        <v>79</v>
      </c>
      <c r="C13" s="11" t="s">
        <v>80</v>
      </c>
      <c r="D13" s="12" t="s">
        <v>105</v>
      </c>
      <c r="E13" s="7" t="s">
        <v>81</v>
      </c>
      <c r="F13" s="101" t="s">
        <v>25</v>
      </c>
      <c r="G13" s="87">
        <f>'COTIZACION STANDAR CCE 2023 EN'!J5*'COTIZACION STANDAR CCE 2023 EN'!K5</f>
        <v>20594.934109779995</v>
      </c>
      <c r="H13" s="88">
        <v>0</v>
      </c>
      <c r="I13" s="88">
        <v>0</v>
      </c>
      <c r="J13" s="88">
        <f>'COTIZACION STANDAR CCE 2023 EN'!M5</f>
        <v>513.66999999999996</v>
      </c>
      <c r="K13" s="88">
        <v>0</v>
      </c>
      <c r="L13" s="88">
        <v>0</v>
      </c>
      <c r="M13" s="88">
        <v>0</v>
      </c>
      <c r="N13" s="88">
        <f>'COTIZACION STANDAR CCE 2023 EN'!O5</f>
        <v>230.52</v>
      </c>
      <c r="O13" s="88">
        <v>0</v>
      </c>
      <c r="P13" s="88">
        <v>0</v>
      </c>
      <c r="Q13" s="89">
        <v>0</v>
      </c>
      <c r="R13" s="87">
        <v>0</v>
      </c>
      <c r="S13" s="89">
        <f>'COTIZACION STANDAR CCE 2023 EN'!P5</f>
        <v>12500</v>
      </c>
      <c r="T13" s="90">
        <f>SUM(G13:S13)</f>
        <v>33839.124109779994</v>
      </c>
      <c r="V13" s="87">
        <f>'COTIZACION STANDAR CCE 2023 EN'!G5</f>
        <v>2379</v>
      </c>
      <c r="W13" s="89">
        <f t="shared" ref="W13:W23" si="0">V13*T13</f>
        <v>80503276.257166609</v>
      </c>
    </row>
    <row r="14" spans="1:23" ht="15" customHeight="1" x14ac:dyDescent="0.15">
      <c r="A14" s="100">
        <v>2</v>
      </c>
      <c r="B14" s="6" t="s">
        <v>79</v>
      </c>
      <c r="C14" s="11" t="s">
        <v>85</v>
      </c>
      <c r="D14" s="12" t="s">
        <v>105</v>
      </c>
      <c r="E14" s="7" t="s">
        <v>86</v>
      </c>
      <c r="F14" s="101" t="s">
        <v>25</v>
      </c>
      <c r="G14" s="87">
        <f>'COTIZACION STANDAR CCE 2023 EN'!J6*'COTIZACION STANDAR CCE 2023 EN'!K6</f>
        <v>20594.934109779995</v>
      </c>
      <c r="H14" s="88">
        <v>0</v>
      </c>
      <c r="I14" s="88">
        <v>0</v>
      </c>
      <c r="J14" s="88">
        <f>'COTIZACION STANDAR CCE 2023 EN'!M6</f>
        <v>513.66999999999996</v>
      </c>
      <c r="K14" s="88">
        <v>0</v>
      </c>
      <c r="L14" s="88">
        <v>0</v>
      </c>
      <c r="M14" s="88">
        <v>0</v>
      </c>
      <c r="N14" s="88">
        <f>'COTIZACION STANDAR CCE 2023 EN'!O6</f>
        <v>230.52</v>
      </c>
      <c r="O14" s="88">
        <v>0</v>
      </c>
      <c r="P14" s="88">
        <v>0</v>
      </c>
      <c r="Q14" s="89">
        <v>0</v>
      </c>
      <c r="R14" s="87">
        <v>0</v>
      </c>
      <c r="S14" s="89">
        <f>'COTIZACION STANDAR CCE 2023 EN'!P6</f>
        <v>14000</v>
      </c>
      <c r="T14" s="90">
        <f t="shared" ref="T14:T23" si="1">SUM(G14:S14)</f>
        <v>35339.124109779994</v>
      </c>
      <c r="V14" s="87">
        <f>'COTIZACION STANDAR CCE 2023 EN'!G6</f>
        <v>4837</v>
      </c>
      <c r="W14" s="89">
        <f t="shared" si="0"/>
        <v>170935343.31900582</v>
      </c>
    </row>
    <row r="15" spans="1:23" ht="15" customHeight="1" x14ac:dyDescent="0.15">
      <c r="A15" s="100">
        <v>3</v>
      </c>
      <c r="B15" s="6" t="s">
        <v>79</v>
      </c>
      <c r="C15" s="11" t="s">
        <v>87</v>
      </c>
      <c r="D15" s="12" t="s">
        <v>105</v>
      </c>
      <c r="E15" s="7" t="s">
        <v>88</v>
      </c>
      <c r="F15" s="101" t="s">
        <v>25</v>
      </c>
      <c r="G15" s="87">
        <f>'COTIZACION STANDAR CCE 2023 EN'!J7*'COTIZACION STANDAR CCE 2023 EN'!K7</f>
        <v>20594.934109779995</v>
      </c>
      <c r="H15" s="88">
        <v>0</v>
      </c>
      <c r="I15" s="88">
        <v>0</v>
      </c>
      <c r="J15" s="88">
        <f>'COTIZACION STANDAR CCE 2023 EN'!M7</f>
        <v>93.66</v>
      </c>
      <c r="K15" s="88">
        <v>0</v>
      </c>
      <c r="L15" s="88">
        <v>0</v>
      </c>
      <c r="M15" s="88">
        <v>0</v>
      </c>
      <c r="N15" s="88">
        <f>'COTIZACION STANDAR CCE 2023 EN'!O7</f>
        <v>230.52</v>
      </c>
      <c r="O15" s="88">
        <v>0</v>
      </c>
      <c r="P15" s="88">
        <v>0</v>
      </c>
      <c r="Q15" s="89">
        <v>0</v>
      </c>
      <c r="R15" s="87">
        <v>0</v>
      </c>
      <c r="S15" s="89">
        <f>'COTIZACION STANDAR CCE 2023 EN'!P7</f>
        <v>13500</v>
      </c>
      <c r="T15" s="90">
        <f t="shared" si="1"/>
        <v>34419.114109779999</v>
      </c>
      <c r="V15" s="87">
        <f>'COTIZACION STANDAR CCE 2023 EN'!G7</f>
        <v>9119</v>
      </c>
      <c r="W15" s="89">
        <f t="shared" si="0"/>
        <v>313867901.56708384</v>
      </c>
    </row>
    <row r="16" spans="1:23" ht="15" customHeight="1" x14ac:dyDescent="0.15">
      <c r="A16" s="100">
        <v>4</v>
      </c>
      <c r="B16" s="6" t="s">
        <v>79</v>
      </c>
      <c r="C16" s="11" t="s">
        <v>90</v>
      </c>
      <c r="D16" s="12" t="s">
        <v>105</v>
      </c>
      <c r="E16" s="7" t="s">
        <v>91</v>
      </c>
      <c r="F16" s="101" t="s">
        <v>25</v>
      </c>
      <c r="G16" s="87">
        <f>'COTIZACION STANDAR CCE 2023 EN'!J8*'COTIZACION STANDAR CCE 2023 EN'!K8</f>
        <v>20594.934109779995</v>
      </c>
      <c r="H16" s="88">
        <v>0</v>
      </c>
      <c r="I16" s="88">
        <v>0</v>
      </c>
      <c r="J16" s="88">
        <f>'COTIZACION STANDAR CCE 2023 EN'!M8</f>
        <v>457.86</v>
      </c>
      <c r="K16" s="88">
        <v>0</v>
      </c>
      <c r="L16" s="88">
        <v>0</v>
      </c>
      <c r="M16" s="88">
        <v>0</v>
      </c>
      <c r="N16" s="88">
        <f>'COTIZACION STANDAR CCE 2023 EN'!O8</f>
        <v>230.52</v>
      </c>
      <c r="O16" s="88">
        <v>0</v>
      </c>
      <c r="P16" s="88">
        <v>0</v>
      </c>
      <c r="Q16" s="89">
        <v>0</v>
      </c>
      <c r="R16" s="87">
        <v>0</v>
      </c>
      <c r="S16" s="89">
        <f>'COTIZACION STANDAR CCE 2023 EN'!P8</f>
        <v>12500</v>
      </c>
      <c r="T16" s="90">
        <f t="shared" si="1"/>
        <v>33783.314109779996</v>
      </c>
      <c r="V16" s="87">
        <f>'COTIZACION STANDAR CCE 2023 EN'!G8</f>
        <v>22370</v>
      </c>
      <c r="W16" s="89">
        <f t="shared" si="0"/>
        <v>755732736.63577855</v>
      </c>
    </row>
    <row r="17" spans="1:23" ht="15" customHeight="1" x14ac:dyDescent="0.15">
      <c r="A17" s="100">
        <v>5</v>
      </c>
      <c r="B17" s="6" t="s">
        <v>79</v>
      </c>
      <c r="C17" s="11" t="s">
        <v>93</v>
      </c>
      <c r="D17" s="12" t="s">
        <v>105</v>
      </c>
      <c r="E17" s="7" t="s">
        <v>94</v>
      </c>
      <c r="F17" s="101" t="s">
        <v>25</v>
      </c>
      <c r="G17" s="87">
        <f>'COTIZACION STANDAR CCE 2023 EN'!J9*'COTIZACION STANDAR CCE 2023 EN'!K9</f>
        <v>20594.934109779995</v>
      </c>
      <c r="H17" s="88">
        <v>0</v>
      </c>
      <c r="I17" s="88">
        <v>0</v>
      </c>
      <c r="J17" s="88">
        <f>'COTIZACION STANDAR CCE 2023 EN'!M9</f>
        <v>457.86</v>
      </c>
      <c r="K17" s="88">
        <v>0</v>
      </c>
      <c r="L17" s="88">
        <v>0</v>
      </c>
      <c r="M17" s="88">
        <v>0</v>
      </c>
      <c r="N17" s="88">
        <f>'COTIZACION STANDAR CCE 2023 EN'!O9</f>
        <v>230.52</v>
      </c>
      <c r="O17" s="88">
        <v>0</v>
      </c>
      <c r="P17" s="88">
        <v>0</v>
      </c>
      <c r="Q17" s="89">
        <v>0</v>
      </c>
      <c r="R17" s="87">
        <v>0</v>
      </c>
      <c r="S17" s="89">
        <f>'COTIZACION STANDAR CCE 2023 EN'!P9</f>
        <v>12500</v>
      </c>
      <c r="T17" s="90">
        <f t="shared" si="1"/>
        <v>33783.314109779996</v>
      </c>
      <c r="V17" s="87">
        <f>'COTIZACION STANDAR CCE 2023 EN'!G9</f>
        <v>2332</v>
      </c>
      <c r="W17" s="89">
        <f t="shared" si="0"/>
        <v>78782688.504006952</v>
      </c>
    </row>
    <row r="18" spans="1:23" ht="15" customHeight="1" x14ac:dyDescent="0.15">
      <c r="A18" s="100">
        <v>6</v>
      </c>
      <c r="B18" s="6" t="s">
        <v>79</v>
      </c>
      <c r="C18" s="11" t="s">
        <v>95</v>
      </c>
      <c r="D18" s="12" t="s">
        <v>105</v>
      </c>
      <c r="E18" s="7" t="s">
        <v>96</v>
      </c>
      <c r="F18" s="101" t="s">
        <v>25</v>
      </c>
      <c r="G18" s="87">
        <f>'COTIZACION STANDAR CCE 2023 EN'!J10*'COTIZACION STANDAR CCE 2023 EN'!K10</f>
        <v>20594.934109779995</v>
      </c>
      <c r="H18" s="88">
        <v>0</v>
      </c>
      <c r="I18" s="88">
        <v>0</v>
      </c>
      <c r="J18" s="88">
        <f>'COTIZACION STANDAR CCE 2023 EN'!M10</f>
        <v>513.66999999999996</v>
      </c>
      <c r="K18" s="88">
        <v>0</v>
      </c>
      <c r="L18" s="88">
        <v>0</v>
      </c>
      <c r="M18" s="88">
        <v>0</v>
      </c>
      <c r="N18" s="88">
        <f>'COTIZACION STANDAR CCE 2023 EN'!O10</f>
        <v>230.52</v>
      </c>
      <c r="O18" s="88">
        <v>0</v>
      </c>
      <c r="P18" s="88">
        <v>0</v>
      </c>
      <c r="Q18" s="89">
        <v>0</v>
      </c>
      <c r="R18" s="87">
        <v>0</v>
      </c>
      <c r="S18" s="89">
        <f>'COTIZACION STANDAR CCE 2023 EN'!P10</f>
        <v>13500</v>
      </c>
      <c r="T18" s="90">
        <f t="shared" si="1"/>
        <v>34839.124109779994</v>
      </c>
      <c r="V18" s="87">
        <f>'COTIZACION STANDAR CCE 2023 EN'!G10</f>
        <v>90</v>
      </c>
      <c r="W18" s="89">
        <f t="shared" si="0"/>
        <v>3135521.1698801992</v>
      </c>
    </row>
    <row r="19" spans="1:23" ht="15" customHeight="1" x14ac:dyDescent="0.15">
      <c r="A19" s="100">
        <v>7</v>
      </c>
      <c r="B19" s="6" t="s">
        <v>79</v>
      </c>
      <c r="C19" s="11" t="s">
        <v>97</v>
      </c>
      <c r="D19" s="12" t="s">
        <v>105</v>
      </c>
      <c r="E19" s="7" t="s">
        <v>98</v>
      </c>
      <c r="F19" s="101" t="s">
        <v>25</v>
      </c>
      <c r="G19" s="87">
        <f>'COTIZACION STANDAR CCE 2023 EN'!J11*'COTIZACION STANDAR CCE 2023 EN'!K11</f>
        <v>20594.934109779995</v>
      </c>
      <c r="H19" s="88">
        <v>0</v>
      </c>
      <c r="I19" s="88">
        <v>0</v>
      </c>
      <c r="J19" s="88">
        <f>'COTIZACION STANDAR CCE 2023 EN'!M11</f>
        <v>513.66999999999996</v>
      </c>
      <c r="K19" s="88">
        <v>0</v>
      </c>
      <c r="L19" s="88">
        <v>0</v>
      </c>
      <c r="M19" s="88">
        <v>0</v>
      </c>
      <c r="N19" s="88">
        <f>'COTIZACION STANDAR CCE 2023 EN'!O11</f>
        <v>230.52</v>
      </c>
      <c r="O19" s="88">
        <v>0</v>
      </c>
      <c r="P19" s="88">
        <v>0</v>
      </c>
      <c r="Q19" s="89">
        <v>0</v>
      </c>
      <c r="R19" s="87">
        <v>0</v>
      </c>
      <c r="S19" s="89">
        <f>'COTIZACION STANDAR CCE 2023 EN'!P11</f>
        <v>14500</v>
      </c>
      <c r="T19" s="90">
        <f t="shared" si="1"/>
        <v>35839.124109779994</v>
      </c>
      <c r="V19" s="87">
        <f>'COTIZACION STANDAR CCE 2023 EN'!G11</f>
        <v>15765</v>
      </c>
      <c r="W19" s="89">
        <f t="shared" si="0"/>
        <v>565003791.59068155</v>
      </c>
    </row>
    <row r="20" spans="1:23" ht="15" customHeight="1" x14ac:dyDescent="0.15">
      <c r="A20" s="100">
        <v>8</v>
      </c>
      <c r="B20" s="6" t="s">
        <v>79</v>
      </c>
      <c r="C20" s="11" t="s">
        <v>99</v>
      </c>
      <c r="D20" s="12" t="s">
        <v>105</v>
      </c>
      <c r="E20" s="7" t="s">
        <v>100</v>
      </c>
      <c r="F20" s="101" t="s">
        <v>25</v>
      </c>
      <c r="G20" s="87">
        <f>'COTIZACION STANDAR CCE 2023 EN'!J12*'COTIZACION STANDAR CCE 2023 EN'!K12</f>
        <v>20594.934109779995</v>
      </c>
      <c r="H20" s="88">
        <v>0</v>
      </c>
      <c r="I20" s="88">
        <v>0</v>
      </c>
      <c r="J20" s="88">
        <f>'COTIZACION STANDAR CCE 2023 EN'!M12</f>
        <v>513.66999999999996</v>
      </c>
      <c r="K20" s="88">
        <v>0</v>
      </c>
      <c r="L20" s="88">
        <v>0</v>
      </c>
      <c r="M20" s="88">
        <v>0</v>
      </c>
      <c r="N20" s="88">
        <f>'COTIZACION STANDAR CCE 2023 EN'!O12</f>
        <v>230.52</v>
      </c>
      <c r="O20" s="88">
        <v>0</v>
      </c>
      <c r="P20" s="88">
        <v>0</v>
      </c>
      <c r="Q20" s="89">
        <v>0</v>
      </c>
      <c r="R20" s="87">
        <v>0</v>
      </c>
      <c r="S20" s="89">
        <f>'COTIZACION STANDAR CCE 2023 EN'!P12</f>
        <v>15000</v>
      </c>
      <c r="T20" s="90">
        <f t="shared" si="1"/>
        <v>36339.124109779994</v>
      </c>
      <c r="V20" s="87">
        <f>'COTIZACION STANDAR CCE 2023 EN'!G12</f>
        <v>27581</v>
      </c>
      <c r="W20" s="89">
        <f t="shared" si="0"/>
        <v>1002269382.071842</v>
      </c>
    </row>
    <row r="21" spans="1:23" ht="15" customHeight="1" x14ac:dyDescent="0.15">
      <c r="A21" s="100"/>
      <c r="B21" s="6"/>
      <c r="C21" s="11"/>
      <c r="D21" s="12"/>
      <c r="E21" s="7"/>
      <c r="F21" s="101"/>
      <c r="G21" s="35" t="s">
        <v>108</v>
      </c>
      <c r="H21" s="114" t="s">
        <v>108</v>
      </c>
      <c r="I21" s="114" t="s">
        <v>108</v>
      </c>
      <c r="J21" s="114" t="s">
        <v>108</v>
      </c>
      <c r="K21" s="114" t="s">
        <v>108</v>
      </c>
      <c r="L21" s="114" t="s">
        <v>108</v>
      </c>
      <c r="M21" s="114" t="s">
        <v>108</v>
      </c>
      <c r="N21" s="114" t="s">
        <v>108</v>
      </c>
      <c r="O21" s="114" t="s">
        <v>108</v>
      </c>
      <c r="P21" s="114" t="s">
        <v>108</v>
      </c>
      <c r="Q21" s="111" t="s">
        <v>108</v>
      </c>
      <c r="R21" s="35" t="s">
        <v>108</v>
      </c>
      <c r="S21" s="111" t="s">
        <v>108</v>
      </c>
      <c r="T21" s="106" t="s">
        <v>108</v>
      </c>
      <c r="V21" s="35" t="s">
        <v>108</v>
      </c>
      <c r="W21" s="111" t="s">
        <v>108</v>
      </c>
    </row>
    <row r="22" spans="1:23" ht="15" customHeight="1" x14ac:dyDescent="0.15">
      <c r="A22" s="100">
        <v>10</v>
      </c>
      <c r="B22" s="6" t="s">
        <v>79</v>
      </c>
      <c r="C22" s="11" t="s">
        <v>93</v>
      </c>
      <c r="D22" s="12" t="s">
        <v>105</v>
      </c>
      <c r="E22" s="7" t="s">
        <v>94</v>
      </c>
      <c r="F22" s="101" t="s">
        <v>25</v>
      </c>
      <c r="G22" s="87">
        <f>'COTIZACION STANDAR CCE 2023 EN'!H13</f>
        <v>16968</v>
      </c>
      <c r="H22" s="88">
        <v>0</v>
      </c>
      <c r="I22" s="88">
        <v>0</v>
      </c>
      <c r="J22" s="88">
        <f>'COTIZACION STANDAR CCE 2023 EN'!M13</f>
        <v>0</v>
      </c>
      <c r="K22" s="88">
        <v>0</v>
      </c>
      <c r="L22" s="88">
        <v>0</v>
      </c>
      <c r="M22" s="88">
        <f>'COTIZACION STANDAR CCE 2023 EN'!I13</f>
        <v>3223.92</v>
      </c>
      <c r="N22" s="88">
        <f>'COTIZACION STANDAR CCE 2023 EN'!O13</f>
        <v>0</v>
      </c>
      <c r="O22" s="88">
        <v>0</v>
      </c>
      <c r="P22" s="88">
        <v>0</v>
      </c>
      <c r="Q22" s="89">
        <v>0</v>
      </c>
      <c r="R22" s="87">
        <v>0</v>
      </c>
      <c r="S22" s="89">
        <f>'COTIZACION STANDAR CCE 2023 EN'!P13</f>
        <v>13500</v>
      </c>
      <c r="T22" s="90">
        <f t="shared" si="1"/>
        <v>33691.919999999998</v>
      </c>
      <c r="V22" s="87">
        <f>'COTIZACION STANDAR CCE 2023 EN'!G13</f>
        <v>1000</v>
      </c>
      <c r="W22" s="89">
        <f t="shared" si="0"/>
        <v>33691920</v>
      </c>
    </row>
    <row r="23" spans="1:23" ht="15" customHeight="1" x14ac:dyDescent="0.15">
      <c r="A23" s="100">
        <v>11</v>
      </c>
      <c r="B23" s="6" t="s">
        <v>79</v>
      </c>
      <c r="C23" s="11" t="s">
        <v>103</v>
      </c>
      <c r="D23" s="12" t="s">
        <v>105</v>
      </c>
      <c r="E23" s="7" t="s">
        <v>104</v>
      </c>
      <c r="F23" s="101" t="s">
        <v>25</v>
      </c>
      <c r="G23" s="87">
        <v>16968</v>
      </c>
      <c r="H23" s="88">
        <v>0</v>
      </c>
      <c r="I23" s="88">
        <v>0</v>
      </c>
      <c r="J23" s="88">
        <f>'COTIZACION STANDAR CCE 2023 EN'!M14</f>
        <v>0</v>
      </c>
      <c r="K23" s="88">
        <v>0</v>
      </c>
      <c r="L23" s="88">
        <v>0</v>
      </c>
      <c r="M23" s="88">
        <f>'COTIZACION STANDAR CCE 2023 EN'!I14</f>
        <v>3223.92</v>
      </c>
      <c r="N23" s="88">
        <f>'COTIZACION STANDAR CCE 2023 EN'!O14</f>
        <v>0</v>
      </c>
      <c r="O23" s="88">
        <v>0</v>
      </c>
      <c r="P23" s="88">
        <v>0</v>
      </c>
      <c r="Q23" s="89">
        <v>0</v>
      </c>
      <c r="R23" s="87">
        <v>0</v>
      </c>
      <c r="S23" s="89">
        <f>'COTIZACION STANDAR CCE 2023 EN'!P14</f>
        <v>5000</v>
      </c>
      <c r="T23" s="90">
        <f t="shared" si="1"/>
        <v>25191.919999999998</v>
      </c>
      <c r="V23" s="87">
        <v>1000</v>
      </c>
      <c r="W23" s="89">
        <f t="shared" si="0"/>
        <v>25191920</v>
      </c>
    </row>
    <row r="24" spans="1:23" s="8" customFormat="1" ht="15" thickBot="1" x14ac:dyDescent="0.2">
      <c r="A24" s="36"/>
      <c r="B24" s="102"/>
      <c r="C24" s="102"/>
      <c r="D24" s="103"/>
      <c r="E24" s="40"/>
      <c r="F24" s="41"/>
      <c r="G24" s="38"/>
      <c r="H24" s="39"/>
      <c r="I24" s="39"/>
      <c r="J24" s="39"/>
      <c r="K24" s="40"/>
      <c r="L24" s="40"/>
      <c r="M24" s="40"/>
      <c r="N24" s="40"/>
      <c r="O24" s="40"/>
      <c r="P24" s="40"/>
      <c r="Q24" s="41"/>
      <c r="R24" s="36"/>
      <c r="S24" s="37"/>
      <c r="T24" s="43"/>
      <c r="U24" s="42"/>
      <c r="V24" s="115"/>
      <c r="W24" s="116"/>
    </row>
    <row r="25" spans="1:23" ht="15" thickBot="1" x14ac:dyDescent="0.2">
      <c r="A25" s="4"/>
      <c r="B25" s="9"/>
      <c r="C25" s="9"/>
      <c r="D25" s="9"/>
      <c r="E25" s="4"/>
      <c r="F25" s="4"/>
      <c r="G25" s="10"/>
      <c r="H25" s="10"/>
      <c r="I25" s="10"/>
      <c r="J25" s="10"/>
      <c r="K25" s="4"/>
      <c r="L25" s="4"/>
      <c r="M25" s="4"/>
      <c r="N25" s="4"/>
      <c r="O25" s="4"/>
      <c r="P25" s="4"/>
      <c r="Q25" s="4"/>
      <c r="R25" s="4"/>
      <c r="S25" s="4"/>
      <c r="T25" s="10"/>
      <c r="V25" s="117">
        <f>V13+V14+V15+V16+V17+V18+V19+V20+V22+V23</f>
        <v>86473</v>
      </c>
      <c r="W25" s="118">
        <f>W13+W14+W15+W16+W17+W18+W19+W20+W22+W23</f>
        <v>3029114481.1154451</v>
      </c>
    </row>
    <row r="26" spans="1:23" ht="27.75" customHeight="1" x14ac:dyDescent="0.15">
      <c r="A26" s="79" t="s">
        <v>26</v>
      </c>
      <c r="B26" s="79"/>
      <c r="C26" s="79"/>
      <c r="D26" s="79"/>
      <c r="E26" s="79"/>
      <c r="F26" s="79"/>
      <c r="G26" s="79"/>
      <c r="H26" s="79"/>
      <c r="I26" s="79"/>
      <c r="J26" s="79"/>
      <c r="K26" s="79"/>
      <c r="L26" s="79"/>
      <c r="M26" s="79"/>
      <c r="N26" s="79"/>
      <c r="O26" s="79"/>
      <c r="P26" s="79"/>
      <c r="Q26" s="79"/>
      <c r="R26" s="79"/>
      <c r="S26" s="79"/>
      <c r="T26" s="79"/>
    </row>
    <row r="27" spans="1:23" ht="33.75" customHeight="1" x14ac:dyDescent="0.15">
      <c r="A27" s="79" t="s">
        <v>55</v>
      </c>
      <c r="B27" s="79"/>
      <c r="C27" s="79"/>
      <c r="D27" s="79"/>
      <c r="E27" s="79"/>
      <c r="F27" s="79"/>
      <c r="G27" s="79"/>
      <c r="H27" s="79"/>
      <c r="I27" s="79"/>
      <c r="J27" s="79"/>
      <c r="K27" s="79"/>
      <c r="L27" s="79"/>
      <c r="M27" s="79"/>
      <c r="N27" s="79"/>
      <c r="O27" s="79"/>
      <c r="P27" s="79"/>
      <c r="Q27" s="79"/>
      <c r="R27" s="79"/>
      <c r="S27" s="79"/>
      <c r="T27" s="79"/>
    </row>
    <row r="28" spans="1:23" ht="27.75" customHeight="1" x14ac:dyDescent="0.15">
      <c r="A28" s="79" t="s">
        <v>27</v>
      </c>
      <c r="B28" s="79"/>
      <c r="C28" s="79"/>
      <c r="D28" s="79"/>
      <c r="E28" s="79"/>
      <c r="F28" s="79"/>
      <c r="G28" s="79"/>
      <c r="H28" s="79"/>
      <c r="I28" s="79"/>
      <c r="J28" s="79"/>
      <c r="K28" s="79"/>
      <c r="L28" s="79"/>
      <c r="M28" s="79"/>
      <c r="N28" s="79"/>
      <c r="O28" s="79"/>
      <c r="P28" s="79"/>
      <c r="Q28" s="79"/>
      <c r="R28" s="79"/>
      <c r="S28" s="79"/>
      <c r="T28" s="79"/>
    </row>
    <row r="29" spans="1:23" ht="27.75" customHeight="1" x14ac:dyDescent="0.15">
      <c r="A29" s="79" t="s">
        <v>28</v>
      </c>
      <c r="B29" s="79"/>
      <c r="C29" s="79"/>
      <c r="D29" s="79"/>
      <c r="E29" s="79"/>
      <c r="F29" s="79"/>
      <c r="G29" s="79"/>
      <c r="H29" s="79"/>
      <c r="I29" s="79"/>
      <c r="J29" s="79"/>
      <c r="K29" s="79"/>
      <c r="L29" s="79"/>
      <c r="M29" s="79"/>
      <c r="N29" s="79"/>
      <c r="O29" s="79"/>
      <c r="P29" s="79"/>
      <c r="Q29" s="79"/>
      <c r="R29" s="79"/>
      <c r="S29" s="79"/>
      <c r="T29" s="79"/>
    </row>
    <row r="30" spans="1:23" ht="27.75" customHeight="1" x14ac:dyDescent="0.15">
      <c r="A30" s="79" t="s">
        <v>29</v>
      </c>
      <c r="B30" s="79"/>
      <c r="C30" s="79"/>
      <c r="D30" s="79"/>
      <c r="E30" s="79"/>
      <c r="F30" s="79"/>
      <c r="G30" s="79"/>
      <c r="H30" s="79"/>
      <c r="I30" s="79"/>
      <c r="J30" s="79"/>
      <c r="K30" s="79"/>
      <c r="L30" s="79"/>
      <c r="M30" s="79"/>
      <c r="N30" s="79"/>
      <c r="O30" s="79"/>
      <c r="P30" s="79"/>
      <c r="Q30" s="79"/>
      <c r="R30" s="79"/>
      <c r="S30" s="79"/>
      <c r="T30" s="79"/>
    </row>
    <row r="31" spans="1:23" ht="48" customHeight="1" x14ac:dyDescent="0.15">
      <c r="A31" s="79" t="s">
        <v>30</v>
      </c>
      <c r="B31" s="79"/>
      <c r="C31" s="79"/>
      <c r="D31" s="79"/>
      <c r="E31" s="79"/>
      <c r="F31" s="79"/>
      <c r="G31" s="79"/>
      <c r="H31" s="79"/>
      <c r="I31" s="79"/>
      <c r="J31" s="79"/>
      <c r="K31" s="79"/>
      <c r="L31" s="79"/>
      <c r="M31" s="79"/>
      <c r="N31" s="79"/>
      <c r="O31" s="79"/>
      <c r="P31" s="79"/>
      <c r="Q31" s="79"/>
      <c r="R31" s="79"/>
      <c r="S31" s="79"/>
      <c r="T31" s="79"/>
    </row>
    <row r="32" spans="1:23" ht="35.25" customHeight="1" x14ac:dyDescent="0.15">
      <c r="A32" s="79"/>
      <c r="B32" s="79"/>
      <c r="C32" s="79"/>
      <c r="D32" s="79"/>
      <c r="E32" s="79"/>
      <c r="F32" s="79"/>
      <c r="G32" s="79"/>
      <c r="H32" s="79"/>
      <c r="I32" s="79"/>
      <c r="J32" s="79"/>
      <c r="K32" s="79"/>
      <c r="L32" s="79"/>
      <c r="M32" s="79"/>
      <c r="N32" s="79"/>
      <c r="O32" s="79"/>
      <c r="P32" s="79"/>
      <c r="Q32" s="79"/>
      <c r="R32" s="79"/>
      <c r="S32" s="79"/>
      <c r="T32" s="79"/>
    </row>
    <row r="33" spans="1:20" ht="84" customHeight="1" x14ac:dyDescent="0.15">
      <c r="A33" s="119" t="s">
        <v>107</v>
      </c>
      <c r="B33" s="119"/>
      <c r="C33" s="119"/>
      <c r="D33" s="119"/>
      <c r="E33" s="119"/>
      <c r="F33" s="119"/>
      <c r="G33" s="119"/>
      <c r="H33" s="119"/>
      <c r="I33" s="119"/>
      <c r="J33" s="119"/>
      <c r="K33" s="119"/>
      <c r="L33" s="119"/>
      <c r="M33" s="119"/>
      <c r="N33" s="119"/>
      <c r="O33" s="119"/>
      <c r="P33" s="119"/>
      <c r="Q33" s="119"/>
      <c r="R33" s="119"/>
      <c r="S33" s="119"/>
      <c r="T33" s="119"/>
    </row>
  </sheetData>
  <mergeCells count="21">
    <mergeCell ref="V10:W10"/>
    <mergeCell ref="A33:T33"/>
    <mergeCell ref="A1:T1"/>
    <mergeCell ref="A6:T6"/>
    <mergeCell ref="A7:T7"/>
    <mergeCell ref="G10:Q10"/>
    <mergeCell ref="A30:T30"/>
    <mergeCell ref="B11:B12"/>
    <mergeCell ref="C11:C12"/>
    <mergeCell ref="D11:D12"/>
    <mergeCell ref="E11:E12"/>
    <mergeCell ref="F11:F12"/>
    <mergeCell ref="A31:T31"/>
    <mergeCell ref="A32:T32"/>
    <mergeCell ref="A29:T29"/>
    <mergeCell ref="A8:T8"/>
    <mergeCell ref="A28:T28"/>
    <mergeCell ref="A26:T26"/>
    <mergeCell ref="A27:T27"/>
    <mergeCell ref="A11:A12"/>
    <mergeCell ref="R10:S10"/>
  </mergeCells>
  <printOptions horizontalCentered="1"/>
  <pageMargins left="0.35433070866141736" right="0.23622047244094491" top="0.35433070866141736" bottom="0.74803149606299213" header="0.23622047244094491" footer="0.31496062992125984"/>
  <pageSetup paperSize="132" scale="4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19"/>
  <sheetViews>
    <sheetView zoomScale="80" zoomScaleNormal="80" workbookViewId="0">
      <selection activeCell="G3" sqref="G3"/>
    </sheetView>
  </sheetViews>
  <sheetFormatPr baseColWidth="10" defaultColWidth="11.5" defaultRowHeight="15" x14ac:dyDescent="0.2"/>
  <cols>
    <col min="1" max="1" width="5.83203125" customWidth="1"/>
    <col min="2" max="2" width="11.5" customWidth="1"/>
    <col min="6" max="6" width="14.1640625" customWidth="1"/>
    <col min="7" max="7" width="18.33203125" customWidth="1"/>
    <col min="8" max="8" width="102.1640625" customWidth="1"/>
  </cols>
  <sheetData>
    <row r="2" spans="1:10" x14ac:dyDescent="0.2">
      <c r="A2" s="15"/>
      <c r="B2" s="82"/>
      <c r="C2" s="82"/>
      <c r="D2" s="82"/>
      <c r="E2" s="82"/>
      <c r="F2" s="82"/>
      <c r="G2" s="82"/>
    </row>
    <row r="3" spans="1:10" x14ac:dyDescent="0.2">
      <c r="A3" s="16" t="s">
        <v>5</v>
      </c>
      <c r="B3" s="82" t="s">
        <v>31</v>
      </c>
      <c r="C3" s="82"/>
      <c r="D3" s="82"/>
      <c r="E3" s="82"/>
      <c r="F3" s="82"/>
      <c r="G3" s="17" t="s">
        <v>32</v>
      </c>
      <c r="H3" s="18" t="s">
        <v>33</v>
      </c>
    </row>
    <row r="4" spans="1:10" ht="36" customHeight="1" x14ac:dyDescent="0.2">
      <c r="A4" s="19">
        <v>1</v>
      </c>
      <c r="B4" s="81" t="s">
        <v>34</v>
      </c>
      <c r="C4" s="81"/>
      <c r="D4" s="81"/>
      <c r="E4" s="81"/>
      <c r="F4" s="81"/>
      <c r="G4" s="34"/>
      <c r="H4" s="20" t="s">
        <v>35</v>
      </c>
    </row>
    <row r="5" spans="1:10" ht="30" customHeight="1" x14ac:dyDescent="0.2">
      <c r="A5" s="19">
        <v>2</v>
      </c>
      <c r="B5" s="81" t="s">
        <v>36</v>
      </c>
      <c r="C5" s="81"/>
      <c r="D5" s="81"/>
      <c r="E5" s="81"/>
      <c r="F5" s="81"/>
      <c r="G5" s="21"/>
      <c r="H5" s="22" t="s">
        <v>37</v>
      </c>
      <c r="I5" s="23"/>
      <c r="J5" s="24"/>
    </row>
    <row r="6" spans="1:10" ht="26.25" customHeight="1" x14ac:dyDescent="0.2">
      <c r="A6" s="19">
        <v>3</v>
      </c>
      <c r="B6" s="81" t="s">
        <v>38</v>
      </c>
      <c r="C6" s="81"/>
      <c r="D6" s="81"/>
      <c r="E6" s="81"/>
      <c r="F6" s="81"/>
      <c r="G6" s="21"/>
      <c r="H6" s="22" t="s">
        <v>39</v>
      </c>
      <c r="I6" s="25"/>
    </row>
    <row r="7" spans="1:10" ht="33" customHeight="1" x14ac:dyDescent="0.2">
      <c r="A7" s="19">
        <v>4</v>
      </c>
      <c r="B7" s="81" t="s">
        <v>40</v>
      </c>
      <c r="C7" s="81"/>
      <c r="D7" s="81"/>
      <c r="E7" s="81"/>
      <c r="F7" s="81"/>
      <c r="G7" s="21"/>
      <c r="H7" s="20" t="s">
        <v>35</v>
      </c>
    </row>
    <row r="8" spans="1:10" ht="21" customHeight="1" x14ac:dyDescent="0.2">
      <c r="A8" s="19">
        <v>5</v>
      </c>
      <c r="B8" s="81" t="s">
        <v>15</v>
      </c>
      <c r="C8" s="81"/>
      <c r="D8" s="81"/>
      <c r="E8" s="81"/>
      <c r="F8" s="81"/>
      <c r="G8" s="21"/>
      <c r="H8" s="20" t="s">
        <v>35</v>
      </c>
    </row>
    <row r="9" spans="1:10" ht="33" customHeight="1" x14ac:dyDescent="0.2">
      <c r="A9" s="19">
        <v>6</v>
      </c>
      <c r="B9" s="81" t="s">
        <v>41</v>
      </c>
      <c r="C9" s="81"/>
      <c r="D9" s="81"/>
      <c r="E9" s="81"/>
      <c r="F9" s="81"/>
      <c r="G9" s="26"/>
      <c r="H9" s="20" t="s">
        <v>35</v>
      </c>
    </row>
    <row r="10" spans="1:10" ht="30.75" customHeight="1" x14ac:dyDescent="0.2">
      <c r="A10" s="19">
        <v>7</v>
      </c>
      <c r="B10" s="81" t="s">
        <v>42</v>
      </c>
      <c r="C10" s="81"/>
      <c r="D10" s="81"/>
      <c r="E10" s="81"/>
      <c r="F10" s="81"/>
      <c r="G10" s="21"/>
      <c r="H10" s="27" t="s">
        <v>43</v>
      </c>
      <c r="I10" s="28"/>
      <c r="J10" s="28"/>
    </row>
    <row r="11" spans="1:10" ht="31.5" customHeight="1" x14ac:dyDescent="0.2">
      <c r="A11" s="19">
        <v>8</v>
      </c>
      <c r="B11" s="81" t="s">
        <v>44</v>
      </c>
      <c r="C11" s="81"/>
      <c r="D11" s="81"/>
      <c r="E11" s="81"/>
      <c r="F11" s="81"/>
      <c r="G11" s="26"/>
      <c r="H11" s="20" t="s">
        <v>35</v>
      </c>
    </row>
    <row r="12" spans="1:10" ht="28.5" customHeight="1" x14ac:dyDescent="0.2">
      <c r="A12" s="19">
        <v>9</v>
      </c>
      <c r="B12" s="81" t="s">
        <v>45</v>
      </c>
      <c r="C12" s="81"/>
      <c r="D12" s="81"/>
      <c r="E12" s="81"/>
      <c r="F12" s="81"/>
      <c r="G12" s="21"/>
      <c r="H12" s="20" t="s">
        <v>46</v>
      </c>
      <c r="I12" s="23"/>
      <c r="J12" s="23"/>
    </row>
    <row r="13" spans="1:10" ht="21" customHeight="1" x14ac:dyDescent="0.2">
      <c r="A13" s="19">
        <v>10</v>
      </c>
      <c r="B13" s="81" t="s">
        <v>47</v>
      </c>
      <c r="C13" s="81"/>
      <c r="D13" s="81"/>
      <c r="E13" s="81"/>
      <c r="F13" s="81"/>
      <c r="G13" s="21"/>
      <c r="H13" s="20" t="s">
        <v>35</v>
      </c>
    </row>
    <row r="14" spans="1:10" ht="28.5" customHeight="1" x14ac:dyDescent="0.2">
      <c r="A14" s="19">
        <v>11</v>
      </c>
      <c r="B14" s="85" t="s">
        <v>48</v>
      </c>
      <c r="C14" s="85"/>
      <c r="D14" s="85"/>
      <c r="E14" s="85"/>
      <c r="F14" s="85"/>
      <c r="G14" s="21"/>
      <c r="H14" s="29" t="s">
        <v>49</v>
      </c>
    </row>
    <row r="15" spans="1:10" ht="12.75" customHeight="1" x14ac:dyDescent="0.2">
      <c r="A15" s="30"/>
      <c r="B15" s="86" t="s">
        <v>50</v>
      </c>
      <c r="C15" s="86"/>
      <c r="D15" s="86"/>
      <c r="E15" s="86"/>
      <c r="F15" s="86"/>
      <c r="G15" s="31">
        <f>SUM(G4:G14)</f>
        <v>0</v>
      </c>
      <c r="H15" s="29"/>
    </row>
    <row r="16" spans="1:10" ht="27.75" customHeight="1" x14ac:dyDescent="0.2">
      <c r="A16" s="19">
        <v>12</v>
      </c>
      <c r="B16" s="81" t="s">
        <v>51</v>
      </c>
      <c r="C16" s="81"/>
      <c r="D16" s="81"/>
      <c r="E16" s="81"/>
      <c r="F16" s="81"/>
      <c r="G16" s="21"/>
      <c r="H16" s="83" t="s">
        <v>52</v>
      </c>
    </row>
    <row r="17" spans="1:8" ht="20.25" customHeight="1" x14ac:dyDescent="0.2">
      <c r="A17" s="19">
        <v>13</v>
      </c>
      <c r="B17" s="85" t="s">
        <v>53</v>
      </c>
      <c r="C17" s="85"/>
      <c r="D17" s="85"/>
      <c r="E17" s="85"/>
      <c r="F17" s="85"/>
      <c r="G17" s="21"/>
      <c r="H17" s="84"/>
    </row>
    <row r="18" spans="1:8" x14ac:dyDescent="0.2">
      <c r="A18" s="15"/>
      <c r="B18" s="86" t="s">
        <v>54</v>
      </c>
      <c r="C18" s="86"/>
      <c r="D18" s="86"/>
      <c r="E18" s="86"/>
      <c r="F18" s="86"/>
      <c r="G18" s="31">
        <f>+G15+G16+G17</f>
        <v>0</v>
      </c>
      <c r="H18" s="32"/>
    </row>
    <row r="19" spans="1:8" x14ac:dyDescent="0.2">
      <c r="H19" s="33"/>
    </row>
  </sheetData>
  <mergeCells count="18">
    <mergeCell ref="B18:F18"/>
    <mergeCell ref="B13:F13"/>
    <mergeCell ref="B14:F14"/>
    <mergeCell ref="B15:F15"/>
    <mergeCell ref="B16:F16"/>
    <mergeCell ref="H16:H17"/>
    <mergeCell ref="B17:F17"/>
    <mergeCell ref="B8:F8"/>
    <mergeCell ref="B9:F9"/>
    <mergeCell ref="B10:F10"/>
    <mergeCell ref="B11:F11"/>
    <mergeCell ref="B12:F12"/>
    <mergeCell ref="B7:F7"/>
    <mergeCell ref="B2:G2"/>
    <mergeCell ref="B3:F3"/>
    <mergeCell ref="B4:F4"/>
    <mergeCell ref="B5:F5"/>
    <mergeCell ref="B6:F6"/>
  </mergeCells>
  <hyperlinks>
    <hyperlink ref="H11" r:id="rId1" xr:uid="{00000000-0004-0000-0100-000000000000}"/>
    <hyperlink ref="H4" r:id="rId2" xr:uid="{00000000-0004-0000-0100-000001000000}"/>
    <hyperlink ref="H7" r:id="rId3" xr:uid="{00000000-0004-0000-0100-000002000000}"/>
    <hyperlink ref="H8" r:id="rId4" xr:uid="{00000000-0004-0000-0100-000003000000}"/>
    <hyperlink ref="H9" r:id="rId5" xr:uid="{00000000-0004-0000-0100-000004000000}"/>
    <hyperlink ref="H13" r:id="rId6" xr:uid="{00000000-0004-0000-0100-000005000000}"/>
    <hyperlink ref="H16" r:id="rId7" xr:uid="{00000000-0004-0000-0100-000006000000}"/>
    <hyperlink ref="H10" r:id="rId8" xr:uid="{00000000-0004-0000-0100-000007000000}"/>
  </hyperlinks>
  <pageMargins left="0.7" right="0.7" top="0.75" bottom="0.75" header="0.3" footer="0.3"/>
  <pageSetup paperSize="9" orientation="portrait" horizontalDpi="300" verticalDpi="300" r:id="rId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A00D60925FD08418D72C1DAAA0F1333" ma:contentTypeVersion="11" ma:contentTypeDescription="Create a new document." ma:contentTypeScope="" ma:versionID="642240eab9556a670d95fe055ddeb11a">
  <xsd:schema xmlns:xsd="http://www.w3.org/2001/XMLSchema" xmlns:xs="http://www.w3.org/2001/XMLSchema" xmlns:p="http://schemas.microsoft.com/office/2006/metadata/properties" xmlns:ns3="db135d5c-06a3-4d50-bc3a-e48e2685fcdc" xmlns:ns4="93639395-e5a2-43ea-b231-f123b603ed8b" targetNamespace="http://schemas.microsoft.com/office/2006/metadata/properties" ma:root="true" ma:fieldsID="6f945ad4c2cc347a24e1a2241eb806a3" ns3:_="" ns4:_="">
    <xsd:import namespace="db135d5c-06a3-4d50-bc3a-e48e2685fcdc"/>
    <xsd:import namespace="93639395-e5a2-43ea-b231-f123b603ed8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135d5c-06a3-4d50-bc3a-e48e2685fc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3639395-e5a2-43ea-b231-f123b603ed8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6C7C8A7-8ACE-45D4-8D0C-A708EFE0596F}">
  <ds:schemaRefs>
    <ds:schemaRef ds:uri="http://purl.org/dc/dcmitype/"/>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terms/"/>
    <ds:schemaRef ds:uri="93639395-e5a2-43ea-b231-f123b603ed8b"/>
    <ds:schemaRef ds:uri="db135d5c-06a3-4d50-bc3a-e48e2685fcdc"/>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52858E96-47BB-4DB0-8948-ADD7845D6983}">
  <ds:schemaRefs>
    <ds:schemaRef ds:uri="http://schemas.microsoft.com/sharepoint/v3/contenttype/forms"/>
  </ds:schemaRefs>
</ds:datastoreItem>
</file>

<file path=customXml/itemProps3.xml><?xml version="1.0" encoding="utf-8"?>
<ds:datastoreItem xmlns:ds="http://schemas.openxmlformats.org/officeDocument/2006/customXml" ds:itemID="{78D82EA8-E1D4-425F-A9DD-CCB5354326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135d5c-06a3-4d50-bc3a-e48e2685fcdc"/>
    <ds:schemaRef ds:uri="93639395-e5a2-43ea-b231-f123b603ed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COTIZACION STANDAR CCE 2023 EN</vt:lpstr>
      <vt:lpstr>OFERTA ECONOMICA</vt:lpstr>
      <vt:lpstr>ESTRUCTURA PRECIO SAN ANDRES</vt:lpstr>
      <vt:lpstr>'OFERTA ECONOMICA'!Print_Area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JHON.GARCIAR</dc:creator>
  <cp:keywords/>
  <dc:description/>
  <cp:lastModifiedBy>Mauricio Holguin</cp:lastModifiedBy>
  <cp:revision/>
  <dcterms:created xsi:type="dcterms:W3CDTF">2014-09-17T20:52:13Z</dcterms:created>
  <dcterms:modified xsi:type="dcterms:W3CDTF">2023-02-02T19:06:37Z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0x0101005A00D60925FD08418D72C1DAAA0F1333</vt:lpwstr>
  </property>
</Properties>
</file>