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$Viviana.Ramirez\Documents\092 CONTRATOS AÑO 2019\CONTRATACION 2019\INFRAESTRUCTURA\6. 19000949-H4 Mto. Base SEI-Cali\"/>
    </mc:Choice>
  </mc:AlternateContent>
  <xr:revisionPtr revIDLastSave="0" documentId="13_ncr:1_{07E44086-283C-4421-ABBB-A33F6AE1273C}" xr6:coauthVersionLast="41" xr6:coauthVersionMax="41" xr10:uidLastSave="{00000000-0000-0000-0000-000000000000}"/>
  <bookViews>
    <workbookView xWindow="-108" yWindow="-108" windowWidth="16608" windowHeight="8832" xr2:uid="{00000000-000D-0000-FFFF-FFFF00000000}"/>
  </bookViews>
  <sheets>
    <sheet name="Estudio de Mercadeo" sheetId="5" r:id="rId1"/>
    <sheet name="PRESUPUESTO" sheetId="6" r:id="rId2"/>
    <sheet name="ANALISIS" sheetId="4" r:id="rId3"/>
  </sheets>
  <definedNames>
    <definedName name="_xlnm._FilterDatabase" localSheetId="0" hidden="1">'Estudio de Mercadeo'!$C$6:$K$6</definedName>
    <definedName name="_xlnm.Print_Area" localSheetId="0">'Estudio de Mercadeo'!$A$1:$K$181</definedName>
    <definedName name="_xlnm.Print_Titles" localSheetId="0">'Estudio de Mercadeo'!$1:$6</definedName>
    <definedName name="_xlnm.Print_Titles" localSheetId="1">PRESUPUESTO!$1:$6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9" i="4" l="1"/>
  <c r="H858" i="4"/>
  <c r="H860" i="4" s="1"/>
  <c r="H855" i="4"/>
  <c r="H856" i="4" s="1"/>
  <c r="H852" i="4"/>
  <c r="H853" i="4" s="1"/>
  <c r="H838" i="4"/>
  <c r="H837" i="4"/>
  <c r="H839" i="4" s="1"/>
  <c r="H834" i="4"/>
  <c r="H835" i="4" s="1"/>
  <c r="H831" i="4"/>
  <c r="H832" i="4" s="1"/>
  <c r="H771" i="4"/>
  <c r="H772" i="4" s="1"/>
  <c r="H768" i="4"/>
  <c r="H769" i="4" s="1"/>
  <c r="H765" i="4"/>
  <c r="H766" i="4" s="1"/>
  <c r="H731" i="4"/>
  <c r="H732" i="4" s="1"/>
  <c r="H728" i="4"/>
  <c r="H729" i="4" s="1"/>
  <c r="H725" i="4"/>
  <c r="H726" i="4" s="1"/>
  <c r="H711" i="4"/>
  <c r="H712" i="4" s="1"/>
  <c r="H708" i="4"/>
  <c r="H709" i="4" s="1"/>
  <c r="H705" i="4"/>
  <c r="H706" i="4" s="1"/>
  <c r="H691" i="4"/>
  <c r="H692" i="4" s="1"/>
  <c r="H688" i="4"/>
  <c r="H689" i="4" s="1"/>
  <c r="H685" i="4"/>
  <c r="H686" i="4" s="1"/>
  <c r="H671" i="4"/>
  <c r="H672" i="4" s="1"/>
  <c r="H668" i="4"/>
  <c r="H669" i="4" s="1"/>
  <c r="H665" i="4"/>
  <c r="H666" i="4" s="1"/>
  <c r="H651" i="4"/>
  <c r="H652" i="4" s="1"/>
  <c r="H648" i="4"/>
  <c r="H649" i="4" s="1"/>
  <c r="H634" i="4"/>
  <c r="H635" i="4" s="1"/>
  <c r="H631" i="4"/>
  <c r="H632" i="4" s="1"/>
  <c r="H628" i="4"/>
  <c r="H629" i="4" s="1"/>
  <c r="H614" i="4"/>
  <c r="H615" i="4" s="1"/>
  <c r="H611" i="4"/>
  <c r="H612" i="4" s="1"/>
  <c r="H608" i="4"/>
  <c r="H609" i="4" s="1"/>
  <c r="H594" i="4"/>
  <c r="H595" i="4" s="1"/>
  <c r="H591" i="4"/>
  <c r="H592" i="4" s="1"/>
  <c r="H588" i="4"/>
  <c r="H589" i="4" s="1"/>
  <c r="H574" i="4"/>
  <c r="H575" i="4" s="1"/>
  <c r="H571" i="4"/>
  <c r="H572" i="4" s="1"/>
  <c r="H568" i="4"/>
  <c r="H569" i="4" s="1"/>
  <c r="H554" i="4"/>
  <c r="H555" i="4" s="1"/>
  <c r="H551" i="4"/>
  <c r="H552" i="4" s="1"/>
  <c r="H548" i="4"/>
  <c r="H549" i="4" s="1"/>
  <c r="H480" i="4"/>
  <c r="H481" i="4" s="1"/>
  <c r="H477" i="4"/>
  <c r="H478" i="4" s="1"/>
  <c r="H474" i="4"/>
  <c r="H475" i="4" s="1"/>
  <c r="H433" i="4"/>
  <c r="H434" i="4" s="1"/>
  <c r="H430" i="4"/>
  <c r="H431" i="4" s="1"/>
  <c r="H427" i="4"/>
  <c r="H428" i="4" s="1"/>
  <c r="H407" i="4"/>
  <c r="H406" i="4"/>
  <c r="H405" i="4"/>
  <c r="H404" i="4"/>
  <c r="H403" i="4"/>
  <c r="H402" i="4"/>
  <c r="H401" i="4"/>
  <c r="H400" i="4"/>
  <c r="H413" i="4"/>
  <c r="H414" i="4" s="1"/>
  <c r="H410" i="4"/>
  <c r="H411" i="4" s="1"/>
  <c r="H386" i="4"/>
  <c r="H387" i="4" s="1"/>
  <c r="H383" i="4"/>
  <c r="H384" i="4" s="1"/>
  <c r="H380" i="4"/>
  <c r="H381" i="4" s="1"/>
  <c r="H366" i="4"/>
  <c r="H367" i="4" s="1"/>
  <c r="H363" i="4"/>
  <c r="H364" i="4" s="1"/>
  <c r="H360" i="4"/>
  <c r="H361" i="4" s="1"/>
  <c r="H346" i="4"/>
  <c r="H347" i="4" s="1"/>
  <c r="H343" i="4"/>
  <c r="H344" i="4" s="1"/>
  <c r="H340" i="4"/>
  <c r="H341" i="4" s="1"/>
  <c r="H326" i="4"/>
  <c r="H327" i="4" s="1"/>
  <c r="H323" i="4"/>
  <c r="H324" i="4" s="1"/>
  <c r="H320" i="4"/>
  <c r="H321" i="4" s="1"/>
  <c r="G865" i="4" l="1"/>
  <c r="G657" i="4"/>
  <c r="G844" i="4"/>
  <c r="G777" i="4"/>
  <c r="G737" i="4"/>
  <c r="G717" i="4"/>
  <c r="G697" i="4"/>
  <c r="G677" i="4"/>
  <c r="G640" i="4"/>
  <c r="G620" i="4"/>
  <c r="G600" i="4"/>
  <c r="G580" i="4"/>
  <c r="G560" i="4"/>
  <c r="G486" i="4"/>
  <c r="H408" i="4"/>
  <c r="G419" i="4" s="1"/>
  <c r="G439" i="4"/>
  <c r="G392" i="4"/>
  <c r="G372" i="4"/>
  <c r="G352" i="4"/>
  <c r="G332" i="4"/>
  <c r="H306" i="4"/>
  <c r="H307" i="4" s="1"/>
  <c r="H303" i="4"/>
  <c r="H304" i="4" s="1"/>
  <c r="H300" i="4"/>
  <c r="H301" i="4" s="1"/>
  <c r="H286" i="4"/>
  <c r="H287" i="4" s="1"/>
  <c r="H283" i="4"/>
  <c r="H284" i="4" s="1"/>
  <c r="H280" i="4"/>
  <c r="H281" i="4" s="1"/>
  <c r="H184" i="4"/>
  <c r="H185" i="4" s="1"/>
  <c r="H181" i="4"/>
  <c r="H182" i="4" s="1"/>
  <c r="H178" i="4"/>
  <c r="H179" i="4" s="1"/>
  <c r="H164" i="4"/>
  <c r="H165" i="4" s="1"/>
  <c r="H161" i="4"/>
  <c r="H162" i="4" s="1"/>
  <c r="H158" i="4"/>
  <c r="H159" i="4" s="1"/>
  <c r="H144" i="4"/>
  <c r="H141" i="4"/>
  <c r="H142" i="4" s="1"/>
  <c r="H138" i="4"/>
  <c r="H139" i="4" s="1"/>
  <c r="H124" i="4"/>
  <c r="H125" i="4" s="1"/>
  <c r="H121" i="4"/>
  <c r="H122" i="4" s="1"/>
  <c r="H118" i="4"/>
  <c r="H119" i="4" s="1"/>
  <c r="H104" i="4"/>
  <c r="H105" i="4" s="1"/>
  <c r="H101" i="4"/>
  <c r="H102" i="4" s="1"/>
  <c r="H98" i="4"/>
  <c r="H99" i="4" s="1"/>
  <c r="H84" i="4"/>
  <c r="H81" i="4"/>
  <c r="H82" i="4" s="1"/>
  <c r="H78" i="4"/>
  <c r="H79" i="4" s="1"/>
  <c r="J134" i="5"/>
  <c r="J129" i="5"/>
  <c r="E130" i="6" s="1"/>
  <c r="F130" i="6" s="1"/>
  <c r="J53" i="5"/>
  <c r="J32" i="5"/>
  <c r="J31" i="5"/>
  <c r="J23" i="5"/>
  <c r="K32" i="5" l="1"/>
  <c r="E33" i="6"/>
  <c r="F33" i="6" s="1"/>
  <c r="K134" i="5"/>
  <c r="E135" i="6"/>
  <c r="F135" i="6" s="1"/>
  <c r="K53" i="5"/>
  <c r="E54" i="6"/>
  <c r="F54" i="6" s="1"/>
  <c r="K31" i="5"/>
  <c r="E32" i="6"/>
  <c r="F32" i="6" s="1"/>
  <c r="K23" i="5"/>
  <c r="E24" i="6"/>
  <c r="F24" i="6" s="1"/>
  <c r="K129" i="5"/>
  <c r="G312" i="4"/>
  <c r="G292" i="4"/>
  <c r="G190" i="4"/>
  <c r="G170" i="4"/>
  <c r="H145" i="4"/>
  <c r="G150" i="4" s="1"/>
  <c r="G130" i="4"/>
  <c r="G110" i="4"/>
  <c r="H85" i="4"/>
  <c r="G90" i="4" s="1"/>
  <c r="J152" i="5" l="1"/>
  <c r="J150" i="5"/>
  <c r="J169" i="5"/>
  <c r="K169" i="5" l="1"/>
  <c r="E170" i="6"/>
  <c r="F170" i="6" s="1"/>
  <c r="K150" i="5"/>
  <c r="E151" i="6"/>
  <c r="F151" i="6" s="1"/>
  <c r="K152" i="5"/>
  <c r="E153" i="6"/>
  <c r="F153" i="6" s="1"/>
  <c r="J40" i="5"/>
  <c r="K40" i="5" l="1"/>
  <c r="E41" i="6"/>
  <c r="F41" i="6" s="1"/>
  <c r="J170" i="5"/>
  <c r="J171" i="5"/>
  <c r="J145" i="5"/>
  <c r="J151" i="5"/>
  <c r="J160" i="5"/>
  <c r="J148" i="5"/>
  <c r="J153" i="5"/>
  <c r="K171" i="5" l="1"/>
  <c r="E172" i="6"/>
  <c r="F172" i="6" s="1"/>
  <c r="K148" i="5"/>
  <c r="E149" i="6"/>
  <c r="F149" i="6" s="1"/>
  <c r="K160" i="5"/>
  <c r="E161" i="6"/>
  <c r="F161" i="6" s="1"/>
  <c r="K170" i="5"/>
  <c r="E171" i="6"/>
  <c r="F171" i="6" s="1"/>
  <c r="K151" i="5"/>
  <c r="E152" i="6"/>
  <c r="F152" i="6" s="1"/>
  <c r="K153" i="5"/>
  <c r="E154" i="6"/>
  <c r="F154" i="6" s="1"/>
  <c r="K145" i="5"/>
  <c r="E146" i="6"/>
  <c r="F146" i="6" s="1"/>
  <c r="J146" i="5"/>
  <c r="J157" i="5"/>
  <c r="H751" i="4"/>
  <c r="H752" i="4" s="1"/>
  <c r="H748" i="4"/>
  <c r="H749" i="4" s="1"/>
  <c r="H745" i="4"/>
  <c r="H746" i="4" s="1"/>
  <c r="J154" i="5"/>
  <c r="J163" i="5"/>
  <c r="J139" i="5"/>
  <c r="K146" i="5" l="1"/>
  <c r="E147" i="6"/>
  <c r="F147" i="6" s="1"/>
  <c r="K154" i="5"/>
  <c r="E155" i="6"/>
  <c r="F155" i="6" s="1"/>
  <c r="K157" i="5"/>
  <c r="E158" i="6"/>
  <c r="F158" i="6" s="1"/>
  <c r="K139" i="5"/>
  <c r="E140" i="6"/>
  <c r="F140" i="6" s="1"/>
  <c r="K163" i="5"/>
  <c r="E164" i="6"/>
  <c r="F164" i="6" s="1"/>
  <c r="G757" i="4"/>
  <c r="J158" i="5" l="1"/>
  <c r="J159" i="5"/>
  <c r="J155" i="5"/>
  <c r="J156" i="5"/>
  <c r="J166" i="5"/>
  <c r="J167" i="5"/>
  <c r="J165" i="5"/>
  <c r="J142" i="5"/>
  <c r="J96" i="5"/>
  <c r="K158" i="5" l="1"/>
  <c r="E159" i="6"/>
  <c r="F159" i="6" s="1"/>
  <c r="K142" i="5"/>
  <c r="E143" i="6"/>
  <c r="F143" i="6" s="1"/>
  <c r="K156" i="5"/>
  <c r="E157" i="6"/>
  <c r="F157" i="6" s="1"/>
  <c r="K96" i="5"/>
  <c r="E97" i="6"/>
  <c r="F97" i="6" s="1"/>
  <c r="K155" i="5"/>
  <c r="E156" i="6"/>
  <c r="F156" i="6" s="1"/>
  <c r="K166" i="5"/>
  <c r="E167" i="6"/>
  <c r="F167" i="6" s="1"/>
  <c r="K165" i="5"/>
  <c r="E166" i="6"/>
  <c r="F166" i="6" s="1"/>
  <c r="K167" i="5"/>
  <c r="E168" i="6"/>
  <c r="F168" i="6" s="1"/>
  <c r="K159" i="5"/>
  <c r="E160" i="6"/>
  <c r="F160" i="6" s="1"/>
  <c r="J132" i="5" l="1"/>
  <c r="J133" i="5"/>
  <c r="K132" i="5" l="1"/>
  <c r="E133" i="6"/>
  <c r="F133" i="6" s="1"/>
  <c r="K133" i="5"/>
  <c r="E134" i="6"/>
  <c r="F134" i="6" s="1"/>
  <c r="H873" i="4"/>
  <c r="H874" i="4" s="1"/>
  <c r="G876" i="4" s="1"/>
  <c r="H817" i="4"/>
  <c r="H816" i="4"/>
  <c r="H813" i="4"/>
  <c r="H814" i="4" s="1"/>
  <c r="H810" i="4"/>
  <c r="H809" i="4"/>
  <c r="H808" i="4"/>
  <c r="H794" i="4"/>
  <c r="H793" i="4"/>
  <c r="H790" i="4"/>
  <c r="H791" i="4" s="1"/>
  <c r="H787" i="4"/>
  <c r="H786" i="4"/>
  <c r="H785" i="4"/>
  <c r="J168" i="5"/>
  <c r="J172" i="5"/>
  <c r="K172" i="5" l="1"/>
  <c r="E173" i="6"/>
  <c r="F173" i="6" s="1"/>
  <c r="K168" i="5"/>
  <c r="E169" i="6"/>
  <c r="F169" i="6" s="1"/>
  <c r="H818" i="4"/>
  <c r="H788" i="4"/>
  <c r="H795" i="4"/>
  <c r="H811" i="4"/>
  <c r="J174" i="5"/>
  <c r="J173" i="5"/>
  <c r="J164" i="5"/>
  <c r="J162" i="5"/>
  <c r="J161" i="5"/>
  <c r="J149" i="5"/>
  <c r="J147" i="5"/>
  <c r="J144" i="5"/>
  <c r="J143" i="5"/>
  <c r="J141" i="5"/>
  <c r="J140" i="5"/>
  <c r="K162" i="5" l="1"/>
  <c r="E163" i="6"/>
  <c r="F163" i="6" s="1"/>
  <c r="K147" i="5"/>
  <c r="E148" i="6"/>
  <c r="F148" i="6" s="1"/>
  <c r="K164" i="5"/>
  <c r="E165" i="6"/>
  <c r="F165" i="6" s="1"/>
  <c r="K140" i="5"/>
  <c r="E141" i="6"/>
  <c r="F141" i="6" s="1"/>
  <c r="K141" i="5"/>
  <c r="E142" i="6"/>
  <c r="F142" i="6" s="1"/>
  <c r="K149" i="5"/>
  <c r="E150" i="6"/>
  <c r="F150" i="6" s="1"/>
  <c r="K173" i="5"/>
  <c r="E174" i="6"/>
  <c r="F174" i="6" s="1"/>
  <c r="K144" i="5"/>
  <c r="E145" i="6"/>
  <c r="F145" i="6" s="1"/>
  <c r="K143" i="5"/>
  <c r="E144" i="6"/>
  <c r="F144" i="6" s="1"/>
  <c r="K161" i="5"/>
  <c r="E162" i="6"/>
  <c r="F162" i="6" s="1"/>
  <c r="K174" i="5"/>
  <c r="E175" i="6"/>
  <c r="F175" i="6" s="1"/>
  <c r="G823" i="4"/>
  <c r="G800" i="4"/>
  <c r="J93" i="5" l="1"/>
  <c r="E94" i="6" s="1"/>
  <c r="F94" i="6" s="1"/>
  <c r="J94" i="5"/>
  <c r="E95" i="6" s="1"/>
  <c r="F95" i="6" s="1"/>
  <c r="J95" i="5"/>
  <c r="E96" i="6" s="1"/>
  <c r="F96" i="6" s="1"/>
  <c r="J99" i="5"/>
  <c r="E100" i="6" s="1"/>
  <c r="F100" i="6" s="1"/>
  <c r="J100" i="5"/>
  <c r="E101" i="6" s="1"/>
  <c r="F101" i="6" s="1"/>
  <c r="J101" i="5"/>
  <c r="E102" i="6" s="1"/>
  <c r="F102" i="6" s="1"/>
  <c r="J102" i="5"/>
  <c r="E103" i="6" s="1"/>
  <c r="F103" i="6" s="1"/>
  <c r="J105" i="5"/>
  <c r="E106" i="6" s="1"/>
  <c r="F106" i="6" s="1"/>
  <c r="J106" i="5"/>
  <c r="E107" i="6" s="1"/>
  <c r="F107" i="6" s="1"/>
  <c r="J107" i="5"/>
  <c r="E108" i="6" s="1"/>
  <c r="F108" i="6" s="1"/>
  <c r="J108" i="5"/>
  <c r="E109" i="6" s="1"/>
  <c r="F109" i="6" s="1"/>
  <c r="J109" i="5"/>
  <c r="E110" i="6" s="1"/>
  <c r="F110" i="6" s="1"/>
  <c r="J110" i="5"/>
  <c r="E111" i="6" s="1"/>
  <c r="F111" i="6" s="1"/>
  <c r="J113" i="5"/>
  <c r="E114" i="6" s="1"/>
  <c r="F114" i="6" s="1"/>
  <c r="J114" i="5"/>
  <c r="E115" i="6" s="1"/>
  <c r="F115" i="6" s="1"/>
  <c r="J115" i="5"/>
  <c r="E116" i="6" s="1"/>
  <c r="F116" i="6" s="1"/>
  <c r="J118" i="5"/>
  <c r="E119" i="6" s="1"/>
  <c r="F119" i="6" s="1"/>
  <c r="J119" i="5"/>
  <c r="E120" i="6" s="1"/>
  <c r="F120" i="6" s="1"/>
  <c r="J122" i="5"/>
  <c r="E123" i="6" s="1"/>
  <c r="F123" i="6" s="1"/>
  <c r="J123" i="5"/>
  <c r="E124" i="6" s="1"/>
  <c r="F124" i="6" s="1"/>
  <c r="J124" i="5"/>
  <c r="E125" i="6" s="1"/>
  <c r="F125" i="6" s="1"/>
  <c r="J125" i="5"/>
  <c r="E126" i="6" s="1"/>
  <c r="F126" i="6" s="1"/>
  <c r="J126" i="5"/>
  <c r="E127" i="6" s="1"/>
  <c r="F127" i="6" s="1"/>
  <c r="J127" i="5"/>
  <c r="E128" i="6" s="1"/>
  <c r="F128" i="6" s="1"/>
  <c r="J128" i="5"/>
  <c r="E129" i="6" s="1"/>
  <c r="F129" i="6" s="1"/>
  <c r="J92" i="5"/>
  <c r="E93" i="6" s="1"/>
  <c r="F93" i="6" s="1"/>
  <c r="J91" i="5"/>
  <c r="E92" i="6" s="1"/>
  <c r="F92" i="6" s="1"/>
  <c r="J11" i="5"/>
  <c r="E12" i="6" s="1"/>
  <c r="F12" i="6" s="1"/>
  <c r="J12" i="5"/>
  <c r="E13" i="6" s="1"/>
  <c r="F13" i="6" s="1"/>
  <c r="J13" i="5"/>
  <c r="E14" i="6" s="1"/>
  <c r="F14" i="6" s="1"/>
  <c r="J14" i="5"/>
  <c r="E15" i="6" s="1"/>
  <c r="F15" i="6" s="1"/>
  <c r="J15" i="5"/>
  <c r="E16" i="6" s="1"/>
  <c r="F16" i="6" s="1"/>
  <c r="J16" i="5"/>
  <c r="E17" i="6" s="1"/>
  <c r="F17" i="6" s="1"/>
  <c r="J17" i="5"/>
  <c r="E18" i="6" s="1"/>
  <c r="F18" i="6" s="1"/>
  <c r="J20" i="5"/>
  <c r="E21" i="6" s="1"/>
  <c r="F21" i="6" s="1"/>
  <c r="J21" i="5"/>
  <c r="E22" i="6" s="1"/>
  <c r="F22" i="6" s="1"/>
  <c r="J22" i="5"/>
  <c r="E23" i="6" s="1"/>
  <c r="F23" i="6" s="1"/>
  <c r="J26" i="5"/>
  <c r="E27" i="6" s="1"/>
  <c r="F27" i="6" s="1"/>
  <c r="J27" i="5"/>
  <c r="E28" i="6" s="1"/>
  <c r="F28" i="6" s="1"/>
  <c r="J28" i="5"/>
  <c r="E29" i="6" s="1"/>
  <c r="F29" i="6" s="1"/>
  <c r="J29" i="5"/>
  <c r="E30" i="6" s="1"/>
  <c r="F30" i="6" s="1"/>
  <c r="J30" i="5"/>
  <c r="E31" i="6" s="1"/>
  <c r="F31" i="6" s="1"/>
  <c r="J35" i="5"/>
  <c r="E36" i="6" s="1"/>
  <c r="F36" i="6" s="1"/>
  <c r="J36" i="5"/>
  <c r="E37" i="6" s="1"/>
  <c r="F37" i="6" s="1"/>
  <c r="J37" i="5"/>
  <c r="E38" i="6" s="1"/>
  <c r="F38" i="6" s="1"/>
  <c r="J38" i="5"/>
  <c r="E39" i="6" s="1"/>
  <c r="F39" i="6" s="1"/>
  <c r="J39" i="5"/>
  <c r="E40" i="6" s="1"/>
  <c r="F40" i="6" s="1"/>
  <c r="J43" i="5"/>
  <c r="E44" i="6" s="1"/>
  <c r="F44" i="6" s="1"/>
  <c r="J44" i="5"/>
  <c r="E45" i="6" s="1"/>
  <c r="F45" i="6" s="1"/>
  <c r="J45" i="5"/>
  <c r="E46" i="6" s="1"/>
  <c r="F46" i="6" s="1"/>
  <c r="J46" i="5"/>
  <c r="E47" i="6" s="1"/>
  <c r="F47" i="6" s="1"/>
  <c r="J47" i="5"/>
  <c r="E48" i="6" s="1"/>
  <c r="F48" i="6" s="1"/>
  <c r="J48" i="5"/>
  <c r="E49" i="6" s="1"/>
  <c r="F49" i="6" s="1"/>
  <c r="J49" i="5"/>
  <c r="E50" i="6" s="1"/>
  <c r="F50" i="6" s="1"/>
  <c r="J50" i="5"/>
  <c r="E51" i="6" s="1"/>
  <c r="F51" i="6" s="1"/>
  <c r="J51" i="5"/>
  <c r="E52" i="6" s="1"/>
  <c r="F52" i="6" s="1"/>
  <c r="J52" i="5"/>
  <c r="E53" i="6" s="1"/>
  <c r="F53" i="6" s="1"/>
  <c r="J56" i="5"/>
  <c r="E57" i="6" s="1"/>
  <c r="F57" i="6" s="1"/>
  <c r="J57" i="5"/>
  <c r="E58" i="6" s="1"/>
  <c r="F58" i="6" s="1"/>
  <c r="J58" i="5"/>
  <c r="E59" i="6" s="1"/>
  <c r="F59" i="6" s="1"/>
  <c r="J61" i="5"/>
  <c r="E62" i="6" s="1"/>
  <c r="F62" i="6" s="1"/>
  <c r="J62" i="5"/>
  <c r="E63" i="6" s="1"/>
  <c r="F63" i="6" s="1"/>
  <c r="J63" i="5"/>
  <c r="E64" i="6" s="1"/>
  <c r="F64" i="6" s="1"/>
  <c r="J64" i="5"/>
  <c r="E65" i="6" s="1"/>
  <c r="F65" i="6" s="1"/>
  <c r="J65" i="5"/>
  <c r="E66" i="6" s="1"/>
  <c r="F66" i="6" s="1"/>
  <c r="J66" i="5"/>
  <c r="E67" i="6" s="1"/>
  <c r="F67" i="6" s="1"/>
  <c r="J67" i="5"/>
  <c r="E68" i="6" s="1"/>
  <c r="F68" i="6" s="1"/>
  <c r="J70" i="5"/>
  <c r="E71" i="6" s="1"/>
  <c r="F71" i="6" s="1"/>
  <c r="J71" i="5"/>
  <c r="E72" i="6" s="1"/>
  <c r="F72" i="6" s="1"/>
  <c r="J72" i="5"/>
  <c r="E73" i="6" s="1"/>
  <c r="F73" i="6" s="1"/>
  <c r="J75" i="5"/>
  <c r="E76" i="6" s="1"/>
  <c r="F76" i="6" s="1"/>
  <c r="J76" i="5"/>
  <c r="E77" i="6" s="1"/>
  <c r="F77" i="6" s="1"/>
  <c r="J77" i="5"/>
  <c r="E78" i="6" s="1"/>
  <c r="F78" i="6" s="1"/>
  <c r="J78" i="5"/>
  <c r="E79" i="6" s="1"/>
  <c r="F79" i="6" s="1"/>
  <c r="J79" i="5"/>
  <c r="E80" i="6" s="1"/>
  <c r="F80" i="6" s="1"/>
  <c r="J80" i="5"/>
  <c r="E81" i="6" s="1"/>
  <c r="F81" i="6" s="1"/>
  <c r="J83" i="5"/>
  <c r="E84" i="6" s="1"/>
  <c r="F84" i="6" s="1"/>
  <c r="J84" i="5"/>
  <c r="E85" i="6" s="1"/>
  <c r="F85" i="6" s="1"/>
  <c r="J85" i="5"/>
  <c r="E86" i="6" s="1"/>
  <c r="F86" i="6" s="1"/>
  <c r="J86" i="5"/>
  <c r="E87" i="6" s="1"/>
  <c r="F87" i="6" s="1"/>
  <c r="J10" i="5"/>
  <c r="E11" i="6" s="1"/>
  <c r="F11" i="6" s="1"/>
  <c r="F177" i="6" l="1"/>
  <c r="H33" i="4"/>
  <c r="H34" i="4"/>
  <c r="H35" i="4"/>
  <c r="H32" i="4"/>
  <c r="K17" i="5"/>
  <c r="K52" i="5"/>
  <c r="K72" i="5"/>
  <c r="H36" i="4" l="1"/>
  <c r="G40" i="4" s="1"/>
  <c r="K86" i="5" l="1"/>
  <c r="K85" i="5"/>
  <c r="K128" i="5" l="1"/>
  <c r="K115" i="5"/>
  <c r="K110" i="5" l="1"/>
  <c r="K37" i="5"/>
  <c r="H259" i="4"/>
  <c r="H260" i="4"/>
  <c r="H266" i="4"/>
  <c r="H267" i="4" s="1"/>
  <c r="H263" i="4"/>
  <c r="H264" i="4" s="1"/>
  <c r="H258" i="4"/>
  <c r="K58" i="5"/>
  <c r="H261" i="4" l="1"/>
  <c r="G272" i="4" s="1"/>
  <c r="K16" i="5" l="1"/>
  <c r="K14" i="5"/>
  <c r="K15" i="5"/>
  <c r="K13" i="5"/>
  <c r="H245" i="4" l="1"/>
  <c r="H246" i="4"/>
  <c r="H247" i="4"/>
  <c r="H244" i="4"/>
  <c r="H234" i="4"/>
  <c r="H235" i="4"/>
  <c r="H236" i="4"/>
  <c r="H237" i="4"/>
  <c r="H248" i="4" l="1"/>
  <c r="H453" i="4" l="1"/>
  <c r="H454" i="4" s="1"/>
  <c r="H198" i="4" l="1"/>
  <c r="H199" i="4"/>
  <c r="H200" i="4"/>
  <c r="H201" i="4"/>
  <c r="H202" i="4"/>
  <c r="H209" i="4"/>
  <c r="H210" i="4"/>
  <c r="H49" i="4"/>
  <c r="H50" i="4"/>
  <c r="H51" i="4"/>
  <c r="H203" i="4" l="1"/>
  <c r="K10" i="5"/>
  <c r="K95" i="5" l="1"/>
  <c r="K107" i="5"/>
  <c r="K108" i="5"/>
  <c r="K109" i="5"/>
  <c r="K102" i="5"/>
  <c r="K101" i="5"/>
  <c r="K100" i="5"/>
  <c r="K99" i="5"/>
  <c r="K94" i="5"/>
  <c r="K127" i="5"/>
  <c r="K126" i="5"/>
  <c r="K125" i="5"/>
  <c r="K124" i="5"/>
  <c r="K123" i="5"/>
  <c r="K122" i="5"/>
  <c r="K119" i="5"/>
  <c r="K118" i="5"/>
  <c r="K114" i="5"/>
  <c r="K113" i="5"/>
  <c r="K106" i="5"/>
  <c r="K105" i="5"/>
  <c r="K93" i="5"/>
  <c r="K92" i="5"/>
  <c r="K91" i="5"/>
  <c r="K30" i="5"/>
  <c r="K48" i="5"/>
  <c r="K49" i="5"/>
  <c r="K50" i="5"/>
  <c r="K51" i="5"/>
  <c r="K39" i="5"/>
  <c r="K29" i="5"/>
  <c r="K38" i="5"/>
  <c r="K28" i="5"/>
  <c r="K11" i="5" l="1"/>
  <c r="K12" i="5"/>
  <c r="K20" i="5"/>
  <c r="K21" i="5"/>
  <c r="K22" i="5"/>
  <c r="K26" i="5"/>
  <c r="K27" i="5"/>
  <c r="K35" i="5"/>
  <c r="K43" i="5"/>
  <c r="K44" i="5"/>
  <c r="K56" i="5"/>
  <c r="K61" i="5"/>
  <c r="K62" i="5"/>
  <c r="K63" i="5"/>
  <c r="K66" i="5"/>
  <c r="K67" i="5"/>
  <c r="K70" i="5"/>
  <c r="K75" i="5"/>
  <c r="K76" i="5"/>
  <c r="K77" i="5"/>
  <c r="K83" i="5"/>
  <c r="K47" i="5" l="1"/>
  <c r="K57" i="5"/>
  <c r="K65" i="5"/>
  <c r="K45" i="5"/>
  <c r="K36" i="5"/>
  <c r="K46" i="5"/>
  <c r="K80" i="5"/>
  <c r="K64" i="5"/>
  <c r="K71" i="5" l="1"/>
  <c r="K176" i="5" s="1"/>
  <c r="K79" i="5"/>
  <c r="K84" i="5"/>
  <c r="K78" i="5"/>
  <c r="H232" i="4" l="1"/>
  <c r="H527" i="4"/>
  <c r="H528" i="4" s="1"/>
  <c r="H500" i="4"/>
  <c r="H494" i="4"/>
  <c r="H495" i="4" s="1"/>
  <c r="H18" i="4"/>
  <c r="H19" i="4" s="1"/>
  <c r="H208" i="4"/>
  <c r="H211" i="4" s="1"/>
  <c r="H57" i="4"/>
  <c r="H58" i="4" s="1"/>
  <c r="H241" i="4" l="1"/>
  <c r="H242" i="4" s="1"/>
  <c r="H238" i="4"/>
  <c r="H233" i="4"/>
  <c r="H231" i="4"/>
  <c r="H524" i="4"/>
  <c r="H525" i="4" s="1"/>
  <c r="H521" i="4"/>
  <c r="H522" i="4" s="1"/>
  <c r="H501" i="4"/>
  <c r="H450" i="4"/>
  <c r="H451" i="4" s="1"/>
  <c r="H447" i="4"/>
  <c r="H15" i="4"/>
  <c r="H16" i="4" s="1"/>
  <c r="G24" i="4" s="1"/>
  <c r="H205" i="4"/>
  <c r="H206" i="4" s="1"/>
  <c r="G216" i="4" s="1"/>
  <c r="H54" i="4"/>
  <c r="H55" i="4" s="1"/>
  <c r="H48" i="4"/>
  <c r="H52" i="4" s="1"/>
  <c r="H239" i="4" l="1"/>
  <c r="G250" i="4" s="1"/>
  <c r="G533" i="4"/>
  <c r="H448" i="4"/>
  <c r="G459" i="4" s="1"/>
  <c r="G63" i="4"/>
  <c r="H497" i="4" l="1"/>
  <c r="H498" i="4" s="1"/>
  <c r="G506" i="4" s="1"/>
</calcChain>
</file>

<file path=xl/sharedStrings.xml><?xml version="1.0" encoding="utf-8"?>
<sst xmlns="http://schemas.openxmlformats.org/spreadsheetml/2006/main" count="2062" uniqueCount="349">
  <si>
    <t>CD</t>
  </si>
  <si>
    <t>FECHA:</t>
  </si>
  <si>
    <t>ENCAB</t>
  </si>
  <si>
    <t>DESCRIPCION</t>
  </si>
  <si>
    <t>UND</t>
  </si>
  <si>
    <t>CANT.</t>
  </si>
  <si>
    <t>C.D.</t>
  </si>
  <si>
    <t>VR. TOTAL</t>
  </si>
  <si>
    <t>CAP. 1: PLACA HUELLA TRAMO 1 DE ESTACION POLICIA A V.O.R.</t>
  </si>
  <si>
    <t>080111</t>
  </si>
  <si>
    <t>010215</t>
  </si>
  <si>
    <t>100608</t>
  </si>
  <si>
    <t>080206</t>
  </si>
  <si>
    <t>120210</t>
  </si>
  <si>
    <t>GLB</t>
  </si>
  <si>
    <t>ADMINISTRACION</t>
  </si>
  <si>
    <t>IMPREVISTOS</t>
  </si>
  <si>
    <t>UTILIDAD</t>
  </si>
  <si>
    <t>IVA SOBRE LA UTILIDAD</t>
  </si>
  <si>
    <t>COSTOS INDIRECTOS</t>
  </si>
  <si>
    <t>ADM</t>
  </si>
  <si>
    <t>UTL</t>
  </si>
  <si>
    <t>IVA</t>
  </si>
  <si>
    <t>Aplicación SAGUT
Cel. 310 824 6976</t>
  </si>
  <si>
    <t>Duración120 Días</t>
  </si>
  <si>
    <t>Vr. Presup.</t>
  </si>
  <si>
    <t>calima</t>
  </si>
  <si>
    <t>INCREMENTO POR DISTANCIA</t>
  </si>
  <si>
    <t>-</t>
  </si>
  <si>
    <t xml:space="preserve"> - </t>
  </si>
  <si>
    <t>MODIF</t>
  </si>
  <si>
    <t>ITEM: DESCRIPCION</t>
  </si>
  <si>
    <t/>
  </si>
  <si>
    <t xml:space="preserve">Item Básico:   </t>
  </si>
  <si>
    <t>Básico</t>
  </si>
  <si>
    <t>FilaAna</t>
  </si>
  <si>
    <t>Fila It</t>
  </si>
  <si>
    <t>Cod It</t>
  </si>
  <si>
    <t>descrip It</t>
  </si>
  <si>
    <t>Descrip Cap</t>
  </si>
  <si>
    <t>FilaCap</t>
  </si>
  <si>
    <t>CANT. TOTAL</t>
  </si>
  <si>
    <t>CODIGO</t>
  </si>
  <si>
    <t>DESP.%</t>
  </si>
  <si>
    <t>PRECIO UNIT</t>
  </si>
  <si>
    <t>VALOR TOTAL</t>
  </si>
  <si>
    <t>G1</t>
  </si>
  <si>
    <t>MATERIALES</t>
  </si>
  <si>
    <t>AGUA</t>
  </si>
  <si>
    <t>LTS</t>
  </si>
  <si>
    <t>KLS</t>
  </si>
  <si>
    <t>STG1</t>
  </si>
  <si>
    <t>SUBTOTAL MATERIALES</t>
  </si>
  <si>
    <t>G2</t>
  </si>
  <si>
    <t>MANO DE OBRA</t>
  </si>
  <si>
    <t>HC</t>
  </si>
  <si>
    <t>STG2</t>
  </si>
  <si>
    <t>SUBTOTAL MANO DE OBRA</t>
  </si>
  <si>
    <t>G3</t>
  </si>
  <si>
    <t>EQUIPO</t>
  </si>
  <si>
    <t>HERRAMIENTA MENOR</t>
  </si>
  <si>
    <t>STG3</t>
  </si>
  <si>
    <t>SUBTOTAL EQUIPO</t>
  </si>
  <si>
    <t>G4</t>
  </si>
  <si>
    <t>OTROS</t>
  </si>
  <si>
    <t>STG4</t>
  </si>
  <si>
    <t>SUBTOTAL OTROS</t>
  </si>
  <si>
    <t>COSTO DIRECTO</t>
  </si>
  <si>
    <t>DIA</t>
  </si>
  <si>
    <t>ITEM 080111</t>
  </si>
  <si>
    <t>UNIDAD:   ML</t>
  </si>
  <si>
    <t>1.1: LOCALIZACION-REPLANTEO VIAS NO URBANAS</t>
  </si>
  <si>
    <t>VARIOS</t>
  </si>
  <si>
    <t>EM_AIU</t>
  </si>
  <si>
    <t>IMP</t>
  </si>
  <si>
    <t>STAIU</t>
  </si>
  <si>
    <t>TOTAL COSTOS INDIRECTOS</t>
  </si>
  <si>
    <t>TTL</t>
  </si>
  <si>
    <t>VALOR TOTAL ITEM</t>
  </si>
  <si>
    <t>ITEM 010215</t>
  </si>
  <si>
    <t>UNIDAD:   M2</t>
  </si>
  <si>
    <t>1.2: CONFIGURACION-NIVELACION TERRENO</t>
  </si>
  <si>
    <t>M.O. ALBANILERIA 1 AYUDANTE</t>
  </si>
  <si>
    <t>M.O. ALBANILERIA 3 AYUDANTE</t>
  </si>
  <si>
    <t>ITEM 100608</t>
  </si>
  <si>
    <t>1.4: RETIRO SOBRANTES MAQUINA &lt;=10KM.</t>
  </si>
  <si>
    <t>ITEM 080206</t>
  </si>
  <si>
    <t>1.6: RELLENO COMP.MAT.SELECC.10KM (TIPO ROCAMUERTA)</t>
  </si>
  <si>
    <t>LinAntELIMINADA</t>
  </si>
  <si>
    <t>ITEM 120210</t>
  </si>
  <si>
    <t>1.7: SOLADO ESPESOR E=0.05M 3000 PSI 210 MPA</t>
  </si>
  <si>
    <t>ME0105</t>
  </si>
  <si>
    <t>BASICO</t>
  </si>
  <si>
    <t>M.O. ALBANILERIA 1 AYUDANTE-1 OFI</t>
  </si>
  <si>
    <t>LBS</t>
  </si>
  <si>
    <t>PLI</t>
  </si>
  <si>
    <t>ML</t>
  </si>
  <si>
    <t>ANDAMIO METALICO TUBULAR</t>
  </si>
  <si>
    <t>PUNTILLA</t>
  </si>
  <si>
    <t xml:space="preserve">ANALISIS  DE  PRECIOS  UNITARIOS </t>
  </si>
  <si>
    <t>M2</t>
  </si>
  <si>
    <t>LIJA</t>
  </si>
  <si>
    <t xml:space="preserve">COSTO TOTAL </t>
  </si>
  <si>
    <t>IVA 19% Sobre la utilidad</t>
  </si>
  <si>
    <t xml:space="preserve">COSTOS DIRECTOS </t>
  </si>
  <si>
    <t>M3</t>
  </si>
  <si>
    <t>GENERALES</t>
  </si>
  <si>
    <t>CERRAMIENTO TELA FIB.TEJIDA H=2.10M-SINB</t>
  </si>
  <si>
    <t>LIMPIEZA GENERAL</t>
  </si>
  <si>
    <t>SAL TOMA 1F (C/T/A/TO:REGULADO P&amp;S)</t>
  </si>
  <si>
    <t>INSTALACION LAMPARA</t>
  </si>
  <si>
    <t>VINILO MURO TIPO 1 [3M]</t>
  </si>
  <si>
    <t>PTO</t>
  </si>
  <si>
    <t xml:space="preserve">VALOR PARCIAL </t>
  </si>
  <si>
    <t>V/UNITARIO</t>
  </si>
  <si>
    <t>INCR 2018</t>
  </si>
  <si>
    <t>PRECIO GOBERNACION 2017</t>
  </si>
  <si>
    <t>CANT</t>
  </si>
  <si>
    <t>UN</t>
  </si>
  <si>
    <t>DESCRIPCIÓN</t>
  </si>
  <si>
    <t>ÍTEM</t>
  </si>
  <si>
    <t>ESTUDIO DE MERCADO</t>
  </si>
  <si>
    <t>UNIDAD ADMINISTRATIVA ESPECIAL DE AERONAUTICA CIVIL</t>
  </si>
  <si>
    <t>OBRAS PRELIMINARES</t>
  </si>
  <si>
    <t>LOCALIZACION-REPLANTEO OBRA ARQUITECTON.</t>
  </si>
  <si>
    <t>CIMENTACION</t>
  </si>
  <si>
    <t>ZAPATA CONCRETO</t>
  </si>
  <si>
    <t>EXCAVACION A MANO</t>
  </si>
  <si>
    <t>ACERO  REFUERZO FLEJADO 60000 PSI 420Mpa</t>
  </si>
  <si>
    <t>VIGA CIMIENTO ENLACE H=20-40 CMS</t>
  </si>
  <si>
    <t>INSTALACIONES HIDRAULICAS</t>
  </si>
  <si>
    <t>PUNTO  AGUA FRIA ,1/2"</t>
  </si>
  <si>
    <t>INSTALACIONES SANITARIAS</t>
  </si>
  <si>
    <t>INSTALACIONES ELECTRICAS</t>
  </si>
  <si>
    <t>SALIDA TOMA TRIFILAR PARA LAVADORA</t>
  </si>
  <si>
    <t>SAL LAMP EMT</t>
  </si>
  <si>
    <t>SAL SWITCHE S3 (C/T/A:4#12/S3)</t>
  </si>
  <si>
    <t>ESTRUCTURAS</t>
  </si>
  <si>
    <t>VIGA AEREA PARA CUBIERTA</t>
  </si>
  <si>
    <t>CUBIERTA</t>
  </si>
  <si>
    <t>CUBIERTA  MADERA</t>
  </si>
  <si>
    <t>TEJA TERMOACUSTICA</t>
  </si>
  <si>
    <t>CANAL GALVANIZADA</t>
  </si>
  <si>
    <t>BAJANTE AGUAS LLUVIAS PVC CUADRADO CANAL</t>
  </si>
  <si>
    <t>CODO  BAJANTE 90 CANAL PVC</t>
  </si>
  <si>
    <t>UNION BAJANTE CANAL AMAZONAS PVC</t>
  </si>
  <si>
    <t>LAVATRAPEADOR LADRILLO ENCHAPADO</t>
  </si>
  <si>
    <t>COLCHON  ARENA-GRAVA TUBER.INCLUYE  ACARREO</t>
  </si>
  <si>
    <t>PISOS</t>
  </si>
  <si>
    <t>MAMPOSTERIA</t>
  </si>
  <si>
    <t>MURO CERRAMIENTO LADRILLO FAROL</t>
  </si>
  <si>
    <t>CERAMICA 32.60-35.00X32.60-35.00 TRAF.4</t>
  </si>
  <si>
    <t>LLAVE TERMINAL CROMADA ,1/2 PESADA</t>
  </si>
  <si>
    <t>ENCHAPE CERAMICA 20X20  -1 CALIDAD</t>
  </si>
  <si>
    <t>REPELLO COLUMNA+FILO 1:3 (1C)</t>
  </si>
  <si>
    <t>REPELLO MURO 1:2</t>
  </si>
  <si>
    <t>ESTUCO SOBRE RESANE</t>
  </si>
  <si>
    <t>LAMP ELECTRONICA 2X2X32 LFS-CIELO-FALSO</t>
  </si>
  <si>
    <t>INSTALACION LAMPARA 2X96</t>
  </si>
  <si>
    <t>INSTALACION SALIDA LAMPARA</t>
  </si>
  <si>
    <t>INSTALACION SALIDA TOMA A 120V</t>
  </si>
  <si>
    <t>INSTALACION SWITCHE</t>
  </si>
  <si>
    <t>ABRAZADERA GALVANIZADA .1/2"</t>
  </si>
  <si>
    <t>CERRAMIENTOS</t>
  </si>
  <si>
    <t>MALLA ESLABONADA FORADA PVC # 10 R. 2"</t>
  </si>
  <si>
    <t>NAVE PUERTA  TUBO C.13  MALLA(2x2.51-3.0)</t>
  </si>
  <si>
    <t>RELLENOS</t>
  </si>
  <si>
    <t>CERRAMIENTO</t>
  </si>
  <si>
    <t>ACARREO  MATERIALES PETREOS-TIERRA-VARIOS</t>
  </si>
  <si>
    <t>M3K</t>
  </si>
  <si>
    <t>EXCAVACION TIERRA A MANO</t>
  </si>
  <si>
    <t>LAMP -HONGO  1,1/2" X 3 MTS - PEDESTAL"</t>
  </si>
  <si>
    <t>MALLAS DEPORTIVAS EN NYLON ENKA 100% DE ALTA RESISTENCIA Y CON PROTECCION UV</t>
  </si>
  <si>
    <t>GRAMA SINTETICA POLOPROPILENO ARGOLLADA INCLUYE FRANJAS DE DEMARCACION</t>
  </si>
  <si>
    <t>CANAL EN CONCRETO</t>
  </si>
  <si>
    <t>CAJA DE ALCANTARILLADO</t>
  </si>
  <si>
    <t>TUB PVC NOVAFORT 6"</t>
  </si>
  <si>
    <t>RELLENO ARENA MEDIANA</t>
  </si>
  <si>
    <t>COLUMNA CONCRETO 3000  PSI</t>
  </si>
  <si>
    <t>MALLA ELECTROSOLDADA</t>
  </si>
  <si>
    <t>REJILLA SOSCO 3 X 2 PULG ALUMINIO</t>
  </si>
  <si>
    <t>CONTRAPISO CONCRETO</t>
  </si>
  <si>
    <t>CORTADORA DE PAVIMENTO</t>
  </si>
  <si>
    <t xml:space="preserve">DEMOLICION LOSA EN CONCRETO </t>
  </si>
  <si>
    <t>RETIRO DE ESCOMBROS MANUAL VOLQUETA</t>
  </si>
  <si>
    <t>INCR 2019</t>
  </si>
  <si>
    <t>TRANSPORTE DE EQUIPO</t>
  </si>
  <si>
    <t>T/K</t>
  </si>
  <si>
    <t>ITEM:   2.3</t>
  </si>
  <si>
    <t>TABLA</t>
  </si>
  <si>
    <t>VARETA</t>
  </si>
  <si>
    <t>MEZCLA CONCRETO 3000 PSI</t>
  </si>
  <si>
    <t>VIBRADOR ELECTRICO</t>
  </si>
  <si>
    <t>APU</t>
  </si>
  <si>
    <t>ITEM:   6.1</t>
  </si>
  <si>
    <t>CUARTON</t>
  </si>
  <si>
    <t>GUADUA</t>
  </si>
  <si>
    <t>GRAMA SINTETICA DE TERCERA GENERACION</t>
  </si>
  <si>
    <t>UNIDAD:   und</t>
  </si>
  <si>
    <t>TUBO GALV X 6 MTS</t>
  </si>
  <si>
    <t>TUBO GALVANIZADO X 6 MTS</t>
  </si>
  <si>
    <t>MALLA NYLON</t>
  </si>
  <si>
    <t>ANTISOL BLANCO</t>
  </si>
  <si>
    <t>SEPAROL DESFORMALETEANTE</t>
  </si>
  <si>
    <t>SIKAMENT NS SUPERPLASTIFIC</t>
  </si>
  <si>
    <t>TACO METALICO EXTENSION</t>
  </si>
  <si>
    <t>ARENA</t>
  </si>
  <si>
    <t>ITEM:   1.4</t>
  </si>
  <si>
    <t>PUNTO  SANITARIO PVC 2</t>
  </si>
  <si>
    <t>ITEM:   6.3</t>
  </si>
  <si>
    <t>PISO MORTERO</t>
  </si>
  <si>
    <t>ITEM:   8.1</t>
  </si>
  <si>
    <t>LISTON</t>
  </si>
  <si>
    <t>MORTERO</t>
  </si>
  <si>
    <t>ABRAZADERA SANITARIA 2</t>
  </si>
  <si>
    <t xml:space="preserve">TAPA CAJA MARCO ANGULO </t>
  </si>
  <si>
    <t>PEDESTAL CONCRETO</t>
  </si>
  <si>
    <t>ACOM.E 3F(3#4/0+1#4/0)3"</t>
  </si>
  <si>
    <t>INSTALACION MALLA ESLABONADA</t>
  </si>
  <si>
    <t>OBRA CIVIL Y GRAMA SINTETICA</t>
  </si>
  <si>
    <t>DISEÑO ARQUITECTONICO</t>
  </si>
  <si>
    <t>ITEM:  1.8</t>
  </si>
  <si>
    <t>ARQUITECTO</t>
  </si>
  <si>
    <t>INGENIERO CIVIL</t>
  </si>
  <si>
    <t>INGENIERO DE SUELOS</t>
  </si>
  <si>
    <t>DIBUJANTE ARQUITECTURA- INGENIERIA</t>
  </si>
  <si>
    <t>FD= 5%</t>
  </si>
  <si>
    <t>MANTENIMIENTO EDIFICACION EXISTENTE</t>
  </si>
  <si>
    <t xml:space="preserve">DEMOL MESON </t>
  </si>
  <si>
    <t>DESMONTE DE LUMINARIAS</t>
  </si>
  <si>
    <t>BALA ELECTRONICA 1X26</t>
  </si>
  <si>
    <t>SUMINISTRO E INSTALACION DE IMPERMEABILIZANTE ACRILICO BRONCO ELASTICO O SIMILAR</t>
  </si>
  <si>
    <t>IMPERMEABILIZACION MUROS</t>
  </si>
  <si>
    <t>RETIRO DE SOBRANTES</t>
  </si>
  <si>
    <t>TRANSLADO DE MOBILIARIO</t>
  </si>
  <si>
    <t>OBRAS MANTENIMIENTO</t>
  </si>
  <si>
    <t>IMPERMEABILIZANTE ACRILICO</t>
  </si>
  <si>
    <t>MANTO EDIL</t>
  </si>
  <si>
    <t>UNIDAD:   GLB</t>
  </si>
  <si>
    <t xml:space="preserve">LOCALIZACION-REPLANTEO </t>
  </si>
  <si>
    <t>EMPALME TUB CAMARA CONCRETO</t>
  </si>
  <si>
    <t>DESM APARATO SANITARIO</t>
  </si>
  <si>
    <t>VINILO CIELO TIPO 1 3M</t>
  </si>
  <si>
    <t>VINILO MURO TIPO 1 3M</t>
  </si>
  <si>
    <t>ESMALTE  MARCO</t>
  </si>
  <si>
    <t>ESMALTE NAVE</t>
  </si>
  <si>
    <t>SANITARIO COMPLETO</t>
  </si>
  <si>
    <t>UNIDAD:   UND</t>
  </si>
  <si>
    <t>JUNTA FRAGUA</t>
  </si>
  <si>
    <t>DESM NAVE EXISTENTE</t>
  </si>
  <si>
    <t>ORINAL COMPLETO</t>
  </si>
  <si>
    <t>ENCHAPE CERAMICA 25X25 41.0-60.0 MESON</t>
  </si>
  <si>
    <t>DESTAPONAR SIFON SANITARIO</t>
  </si>
  <si>
    <t>REFRAGUA BAÑOS</t>
  </si>
  <si>
    <t>INSTALACION NAVE</t>
  </si>
  <si>
    <t>INSTALACION LAVAMANOS</t>
  </si>
  <si>
    <t>ACCESORIOS SANITARIOS</t>
  </si>
  <si>
    <t>RASQUETEADA- LIJADA- RESANE CIELOS Y MUROS</t>
  </si>
  <si>
    <t>RASQUETEADA- LIJADA- RESANE MURO EXTERIOR</t>
  </si>
  <si>
    <t>SUMINISTRO E INSTALACION DE CIELO FALSO CORTEGA</t>
  </si>
  <si>
    <t>SIFON ACOPLE DESAGUE LAVAMANOS INCLUYE INTALACION</t>
  </si>
  <si>
    <t>KORAZA MURO EXTERIOR</t>
  </si>
  <si>
    <t>LAVAMANOS SOBREPONER</t>
  </si>
  <si>
    <t>GRIFO LAVAMANOS PUSH</t>
  </si>
  <si>
    <t>LAVADERO ENCHAPADO</t>
  </si>
  <si>
    <t>SUMINISTRO E INSTALACION TUBERIA PRESION ,1/2"</t>
  </si>
  <si>
    <t>EXCAVACION Y RELLENO PARA TUBERIAS HIDROSANITARIAS</t>
  </si>
  <si>
    <t>TUB.PVC  3 SANI.</t>
  </si>
  <si>
    <t>SUMINISTRO E INSTALACION LLAVE RED WHITE</t>
  </si>
  <si>
    <t>TUBERIA EMT 1/2</t>
  </si>
  <si>
    <t>VIGA Y COLUMNETAS CONCR AMARRE MURO</t>
  </si>
  <si>
    <t>ADHERENTE EPOXICO LIBRE DE SOLVENTES CONCRETO NUEVO A ENDURECIDO</t>
  </si>
  <si>
    <t>REJILLA  EN ADOQUIN</t>
  </si>
  <si>
    <t>TUBERIA EMT DE 1/2</t>
  </si>
  <si>
    <t>LOSA CONCRETO E=7-10CM</t>
  </si>
  <si>
    <t>SELLADOR ELASTICO FISURAS (JUNTA 1X1 CM)</t>
  </si>
  <si>
    <t>DESM CIELO FALSO POR HUMEDAD</t>
  </si>
  <si>
    <t>DESMONTE DE DESAGUE LAVAMANOS</t>
  </si>
  <si>
    <t>IMPERMEABILIZACION MUROS HUMEDAD</t>
  </si>
  <si>
    <t>ESTRUC.MURO PANEL [CANAL-PARAL] 93MM C24</t>
  </si>
  <si>
    <t>SUMINISTRO E INSTALACION MURO EN PANEL YESO</t>
  </si>
  <si>
    <t>SUMINISTRO E INSTALACION CINTA MALLA PARA FISURAS MUROS, INCLUYE ESTUCO</t>
  </si>
  <si>
    <t>MESON EN SUPERBOARD</t>
  </si>
  <si>
    <t>ITEM:   3,5</t>
  </si>
  <si>
    <t>TUBERIA PRESION 1/2"</t>
  </si>
  <si>
    <t>ITEM:   3,6</t>
  </si>
  <si>
    <t>ITEM:   3,7</t>
  </si>
  <si>
    <t>LLAVE RED WHITE</t>
  </si>
  <si>
    <t>ITEM:   4,2</t>
  </si>
  <si>
    <t>TUB PVC 3 SANI</t>
  </si>
  <si>
    <t>ITEM:   4,6</t>
  </si>
  <si>
    <t>APARATOS SANITARIOS</t>
  </si>
  <si>
    <t>ITEM:   5,11</t>
  </si>
  <si>
    <t>ITEM:   9,2</t>
  </si>
  <si>
    <t>CERAMICA 1 CALIDAD</t>
  </si>
  <si>
    <t>ITEM:   9,4</t>
  </si>
  <si>
    <t>ITEM:   9,5</t>
  </si>
  <si>
    <t>ESTUCO</t>
  </si>
  <si>
    <t>GLN</t>
  </si>
  <si>
    <t>ITEM:   9,6</t>
  </si>
  <si>
    <t>VINILO</t>
  </si>
  <si>
    <t>SELLADOR ELASTICO</t>
  </si>
  <si>
    <t>ADHERENTE EPOXICO</t>
  </si>
  <si>
    <t>REJILLA EN ADOQUIN</t>
  </si>
  <si>
    <t>PEDESTAL EN CONCRETO</t>
  </si>
  <si>
    <t xml:space="preserve">ESTRCTURA MURO PANEL </t>
  </si>
  <si>
    <t>MURO PANEL YESO</t>
  </si>
  <si>
    <t>SIFON ACOPLE DESAGUE LAVAMANOS</t>
  </si>
  <si>
    <t>MESON SUPERBOARD</t>
  </si>
  <si>
    <t>LAVAMANOS DE SOBREPONER</t>
  </si>
  <si>
    <t>CIELO FALSO CORTEGA</t>
  </si>
  <si>
    <t>CIMTA MALLA</t>
  </si>
  <si>
    <t>KORAZA</t>
  </si>
  <si>
    <t>VIGAS Y COLUMNETAS CONCR AMARRE MURO</t>
  </si>
  <si>
    <t>SUMINISTRO  CERRAMIENTO EN MALLA ESLABONADA FORADA PVC # 10 R. 2"</t>
  </si>
  <si>
    <t>EMPALME TUB ALCANTARILLADO CAMARA CONCRETO</t>
  </si>
  <si>
    <t xml:space="preserve">SELLADOR ELASTICO FISURAS </t>
  </si>
  <si>
    <t>ADECUACIÓN DE ZONA DE ROPAS</t>
  </si>
  <si>
    <t>FORMATO</t>
  </si>
  <si>
    <t>PRESUPUESTO OFICIAL</t>
  </si>
  <si>
    <r>
      <rPr>
        <b/>
        <sz val="8"/>
        <rFont val="Arial"/>
        <family val="2"/>
      </rPr>
      <t>Principio de Procedencia: 1400.092.1</t>
    </r>
  </si>
  <si>
    <t>OBJETO: MANTENIMIENTO DE LA BASE SEI DEL AEROPUERTO DE CALI</t>
  </si>
  <si>
    <t>ADECUACIÓN DE CANCHA MULTIPLE</t>
  </si>
  <si>
    <t>ITEM:   12,1</t>
  </si>
  <si>
    <t>ITEM:   12,2</t>
  </si>
  <si>
    <t>ITEM:   12,3</t>
  </si>
  <si>
    <t>ITEM:   12,4</t>
  </si>
  <si>
    <t>ITEM:   13.1</t>
  </si>
  <si>
    <t>ITEM:  13,3</t>
  </si>
  <si>
    <t>ITEM:  14.1</t>
  </si>
  <si>
    <t>ITEM:   14.2</t>
  </si>
  <si>
    <t>ITEM:   14.3</t>
  </si>
  <si>
    <t>ITEM:   16,8</t>
  </si>
  <si>
    <t>ITEM:   18,2</t>
  </si>
  <si>
    <t>ITEM:   18,3</t>
  </si>
  <si>
    <t>ITEM:   18.6</t>
  </si>
  <si>
    <t>ITEM:   18.7</t>
  </si>
  <si>
    <t>ITEM:   18.8</t>
  </si>
  <si>
    <t>ITEM:   18.11</t>
  </si>
  <si>
    <t>ITEM:   18.12</t>
  </si>
  <si>
    <t>ITEM:   18.14</t>
  </si>
  <si>
    <t>ITEM:  18.16</t>
  </si>
  <si>
    <t>ITEM:  18.18</t>
  </si>
  <si>
    <t>ITEM:   18.26</t>
  </si>
  <si>
    <t>ITEM:   18.30</t>
  </si>
  <si>
    <t>ITEM:   18.31</t>
  </si>
  <si>
    <t>ITEM:   18.33</t>
  </si>
  <si>
    <t>ITEM:   18.36</t>
  </si>
  <si>
    <t>MANTENIMIENTO DE LA BASE SEI DEL AEROPUERTO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</si>
</sst>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_ * #,##0_ ;_ * \-#,##0_ ;_ * &quot;-&quot;??_ ;_ @_ "/>
    <numFmt numFmtId="167" formatCode="d\-mmm\-yyyy"/>
    <numFmt numFmtId="168" formatCode="0.0%"/>
    <numFmt numFmtId="169" formatCode="_ &quot;$&quot;\ * #,##0.00_ ;_ &quot;$&quot;\ * \-#,##0.00_ ;_ &quot;$&quot;\ * &quot;-&quot;??_ ;_ @_ "/>
    <numFmt numFmtId="170" formatCode="_(&quot;$&quot;\ * #,##0_);_(&quot;$&quot;\ * \(#,##0\);_(&quot;$&quot;\ * &quot;-&quot;??_);_(@_)"/>
    <numFmt numFmtId="171" formatCode="_-* #,##0_-;\-* #,##0_-;_-* &quot;-&quot;??_-;_-@_-"/>
    <numFmt numFmtId="172" formatCode="0.0000"/>
    <numFmt numFmtId="173" formatCode="_-&quot;$&quot;* #,##0_-;\-&quot;$&quot;* #,##0_-;_-&quot;$&quot;* &quot;-&quot;??_-;_-@_-"/>
    <numFmt numFmtId="174" formatCode="_ &quot;$&quot;\ * #,##0_ ;_ &quot;$&quot;\ * \-#,##0_ ;_ &quot;$&quot;\ * &quot;-&quot;??_ ;_ @_ "/>
    <numFmt numFmtId="175" formatCode="0.0"/>
    <numFmt numFmtId="176" formatCode="_-* #,##0.0_-;\-* #,##0.0_-;_-* &quot;-&quot;??_-;_-@_-"/>
    <numFmt numFmtId="177" formatCode="#,##0.0_ ;\-#,##0.0\ "/>
    <numFmt numFmtId="178" formatCode="[$$-240A]\ #,##0.00"/>
    <numFmt numFmtId="179" formatCode="#,##0.000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22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9"/>
      <color theme="0"/>
      <name val="Arial"/>
      <family val="2"/>
    </font>
    <font>
      <b/>
      <sz val="11"/>
      <color indexed="12"/>
      <name val="Arial"/>
      <family val="2"/>
    </font>
    <font>
      <sz val="10"/>
      <color theme="1" tint="4.9989318521683403E-2"/>
      <name val="Arial"/>
      <family val="2"/>
    </font>
    <font>
      <b/>
      <sz val="11"/>
      <color indexed="6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name val="Arial Narrow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7" fillId="0" borderId="0"/>
    <xf numFmtId="165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23" fillId="0" borderId="0"/>
  </cellStyleXfs>
  <cellXfs count="378">
    <xf numFmtId="0" fontId="0" fillId="0" borderId="0" xfId="0"/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1" xfId="0" applyFont="1" applyFill="1" applyBorder="1" applyAlignment="1" applyProtection="1">
      <alignment horizontal="center" vertical="center"/>
      <protection hidden="1"/>
    </xf>
    <xf numFmtId="0" fontId="3" fillId="2" borderId="22" xfId="0" applyFont="1" applyFill="1" applyBorder="1" applyAlignment="1" applyProtection="1">
      <alignment horizontal="right"/>
      <protection hidden="1"/>
    </xf>
    <xf numFmtId="0" fontId="3" fillId="2" borderId="22" xfId="0" applyFont="1" applyFill="1" applyBorder="1" applyProtection="1">
      <protection hidden="1"/>
    </xf>
    <xf numFmtId="9" fontId="3" fillId="2" borderId="22" xfId="0" applyNumberFormat="1" applyFont="1" applyFill="1" applyBorder="1" applyProtection="1">
      <protection hidden="1"/>
    </xf>
    <xf numFmtId="9" fontId="9" fillId="5" borderId="32" xfId="0" applyNumberFormat="1" applyFont="1" applyFill="1" applyBorder="1" applyAlignment="1" applyProtection="1">
      <alignment horizontal="left" vertical="top"/>
    </xf>
    <xf numFmtId="0" fontId="4" fillId="0" borderId="0" xfId="0" applyFont="1"/>
    <xf numFmtId="0" fontId="0" fillId="0" borderId="0" xfId="0" quotePrefix="1"/>
    <xf numFmtId="0" fontId="12" fillId="2" borderId="0" xfId="0" applyFont="1" applyFill="1" applyAlignment="1">
      <alignment horizontal="center"/>
    </xf>
    <xf numFmtId="0" fontId="3" fillId="8" borderId="17" xfId="0" applyFont="1" applyFill="1" applyBorder="1" applyProtection="1">
      <protection hidden="1"/>
    </xf>
    <xf numFmtId="0" fontId="3" fillId="8" borderId="15" xfId="0" applyFont="1" applyFill="1" applyBorder="1" applyAlignment="1" applyProtection="1">
      <alignment horizontal="right"/>
      <protection hidden="1"/>
    </xf>
    <xf numFmtId="0" fontId="3" fillId="8" borderId="15" xfId="0" applyFont="1" applyFill="1" applyBorder="1" applyProtection="1">
      <protection hidden="1"/>
    </xf>
    <xf numFmtId="0" fontId="13" fillId="8" borderId="15" xfId="0" applyFont="1" applyFill="1" applyBorder="1" applyAlignment="1" applyProtection="1">
      <alignment horizontal="centerContinuous"/>
      <protection hidden="1"/>
    </xf>
    <xf numFmtId="9" fontId="13" fillId="2" borderId="15" xfId="2" applyFont="1" applyFill="1" applyBorder="1" applyAlignment="1" applyProtection="1">
      <alignment horizontal="center"/>
      <protection hidden="1"/>
    </xf>
    <xf numFmtId="0" fontId="13" fillId="2" borderId="15" xfId="0" applyFont="1" applyFill="1" applyBorder="1" applyAlignment="1" applyProtection="1">
      <alignment horizontal="centerContinuous"/>
      <protection hidden="1"/>
    </xf>
    <xf numFmtId="9" fontId="13" fillId="2" borderId="15" xfId="0" applyNumberFormat="1" applyFont="1" applyFill="1" applyBorder="1" applyAlignment="1" applyProtection="1">
      <alignment horizontal="centerContinuous"/>
      <protection hidden="1"/>
    </xf>
    <xf numFmtId="9" fontId="3" fillId="8" borderId="15" xfId="0" applyNumberFormat="1" applyFont="1" applyFill="1" applyBorder="1" applyProtection="1">
      <protection hidden="1"/>
    </xf>
    <xf numFmtId="9" fontId="9" fillId="5" borderId="33" xfId="2" applyFont="1" applyFill="1" applyBorder="1" applyAlignment="1" applyProtection="1">
      <alignment horizontal="left" vertical="top"/>
      <protection locked="0"/>
    </xf>
    <xf numFmtId="9" fontId="9" fillId="5" borderId="28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14" fillId="2" borderId="2" xfId="0" applyFont="1" applyFill="1" applyBorder="1" applyAlignment="1" applyProtection="1">
      <alignment horizontal="center"/>
      <protection hidden="1"/>
    </xf>
    <xf numFmtId="168" fontId="15" fillId="2" borderId="2" xfId="0" applyNumberFormat="1" applyFont="1" applyFill="1" applyBorder="1" applyAlignment="1">
      <alignment horizontal="center"/>
    </xf>
    <xf numFmtId="168" fontId="0" fillId="2" borderId="2" xfId="2" applyNumberFormat="1" applyFont="1" applyFill="1" applyBorder="1" applyAlignment="1">
      <alignment horizontal="center"/>
    </xf>
    <xf numFmtId="168" fontId="0" fillId="2" borderId="2" xfId="0" applyNumberFormat="1" applyFill="1" applyBorder="1" applyAlignment="1">
      <alignment horizontal="center"/>
    </xf>
    <xf numFmtId="9" fontId="3" fillId="2" borderId="26" xfId="0" applyNumberFormat="1" applyFont="1" applyFill="1" applyBorder="1" applyProtection="1">
      <protection hidden="1"/>
    </xf>
    <xf numFmtId="0" fontId="3" fillId="2" borderId="26" xfId="0" applyFont="1" applyFill="1" applyBorder="1" applyAlignment="1" applyProtection="1">
      <alignment horizontal="right"/>
      <protection hidden="1"/>
    </xf>
    <xf numFmtId="0" fontId="3" fillId="2" borderId="26" xfId="0" applyFont="1" applyFill="1" applyBorder="1" applyProtection="1">
      <protection hidden="1"/>
    </xf>
    <xf numFmtId="0" fontId="3" fillId="4" borderId="3" xfId="0" applyNumberFormat="1" applyFont="1" applyFill="1" applyBorder="1" applyProtection="1">
      <protection locked="0"/>
    </xf>
    <xf numFmtId="0" fontId="3" fillId="4" borderId="27" xfId="0" applyNumberFormat="1" applyFont="1" applyFill="1" applyBorder="1" applyProtection="1">
      <protection locked="0"/>
    </xf>
    <xf numFmtId="49" fontId="3" fillId="4" borderId="27" xfId="0" applyNumberFormat="1" applyFont="1" applyFill="1" applyBorder="1" applyProtection="1">
      <protection locked="0"/>
    </xf>
    <xf numFmtId="0" fontId="3" fillId="4" borderId="27" xfId="0" applyNumberFormat="1" applyFont="1" applyFill="1" applyBorder="1" applyProtection="1">
      <protection hidden="1"/>
    </xf>
    <xf numFmtId="0" fontId="3" fillId="4" borderId="28" xfId="0" applyFont="1" applyFill="1" applyBorder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Fill="1" applyAlignment="1">
      <alignment horizont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right" vertical="center" wrapText="1"/>
    </xf>
    <xf numFmtId="0" fontId="13" fillId="0" borderId="0" xfId="0" applyNumberFormat="1" applyFont="1" applyProtection="1">
      <protection locked="0"/>
    </xf>
    <xf numFmtId="0" fontId="13" fillId="0" borderId="0" xfId="0" applyNumberFormat="1" applyFont="1" applyProtection="1">
      <protection hidden="1"/>
    </xf>
    <xf numFmtId="0" fontId="3" fillId="0" borderId="0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/>
    </xf>
    <xf numFmtId="0" fontId="6" fillId="0" borderId="3" xfId="0" applyFont="1" applyBorder="1" applyAlignment="1">
      <alignment horizontal="right" vertical="top"/>
    </xf>
    <xf numFmtId="15" fontId="6" fillId="0" borderId="24" xfId="0" applyNumberFormat="1" applyFont="1" applyBorder="1" applyAlignment="1">
      <alignment horizontal="center" vertical="top"/>
    </xf>
    <xf numFmtId="15" fontId="6" fillId="0" borderId="0" xfId="0" applyNumberFormat="1" applyFont="1" applyBorder="1" applyAlignment="1">
      <alignment vertical="top"/>
    </xf>
    <xf numFmtId="15" fontId="6" fillId="0" borderId="0" xfId="0" applyNumberFormat="1" applyFont="1" applyBorder="1" applyAlignment="1">
      <alignment horizontal="right" vertical="top"/>
    </xf>
    <xf numFmtId="167" fontId="8" fillId="0" borderId="0" xfId="0" applyNumberFormat="1" applyFont="1" applyBorder="1" applyAlignment="1">
      <alignment vertical="center"/>
    </xf>
    <xf numFmtId="167" fontId="8" fillId="0" borderId="0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165" fontId="3" fillId="0" borderId="0" xfId="0" applyNumberFormat="1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3" fillId="0" borderId="0" xfId="0" applyFont="1" applyFill="1" applyProtection="1">
      <protection locked="0"/>
    </xf>
    <xf numFmtId="0" fontId="3" fillId="0" borderId="0" xfId="0" applyNumberFormat="1" applyFont="1" applyAlignment="1" applyProtection="1">
      <alignment horizontal="center"/>
    </xf>
    <xf numFmtId="0" fontId="2" fillId="0" borderId="0" xfId="0" applyFont="1" applyProtection="1">
      <protection hidden="1"/>
    </xf>
    <xf numFmtId="43" fontId="11" fillId="6" borderId="13" xfId="1" applyFont="1" applyFill="1" applyBorder="1" applyAlignment="1" applyProtection="1">
      <alignment horizontal="right" vertical="center"/>
      <protection hidden="1"/>
    </xf>
    <xf numFmtId="0" fontId="3" fillId="6" borderId="37" xfId="0" applyFont="1" applyFill="1" applyBorder="1" applyAlignment="1">
      <alignment horizontal="center"/>
    </xf>
    <xf numFmtId="43" fontId="11" fillId="6" borderId="38" xfId="1" applyFont="1" applyFill="1" applyBorder="1" applyAlignment="1" applyProtection="1">
      <alignment horizontal="right" vertical="center"/>
      <protection hidden="1"/>
    </xf>
    <xf numFmtId="43" fontId="11" fillId="6" borderId="20" xfId="1" applyFont="1" applyFill="1" applyBorder="1" applyAlignment="1" applyProtection="1">
      <alignment horizontal="right" vertical="center"/>
      <protection hidden="1"/>
    </xf>
    <xf numFmtId="0" fontId="3" fillId="6" borderId="40" xfId="0" applyFont="1" applyFill="1" applyBorder="1" applyAlignment="1">
      <alignment horizontal="center"/>
    </xf>
    <xf numFmtId="43" fontId="11" fillId="6" borderId="41" xfId="1" applyFont="1" applyFill="1" applyBorder="1" applyAlignment="1" applyProtection="1">
      <alignment horizontal="right" vertical="center"/>
      <protection hidden="1"/>
    </xf>
    <xf numFmtId="0" fontId="3" fillId="0" borderId="0" xfId="0" quotePrefix="1" applyNumberFormat="1" applyFont="1" applyFill="1" applyAlignment="1" applyProtection="1">
      <alignment horizontal="center"/>
    </xf>
    <xf numFmtId="0" fontId="3" fillId="0" borderId="42" xfId="0" applyFont="1" applyFill="1" applyBorder="1" applyAlignment="1" applyProtection="1">
      <alignment horizontal="left" vertical="top"/>
    </xf>
    <xf numFmtId="0" fontId="3" fillId="0" borderId="4" xfId="0" applyFont="1" applyFill="1" applyBorder="1" applyAlignment="1" applyProtection="1">
      <alignment horizontal="center"/>
    </xf>
    <xf numFmtId="0" fontId="3" fillId="0" borderId="4" xfId="0" applyFont="1" applyFill="1" applyBorder="1" applyProtection="1"/>
    <xf numFmtId="43" fontId="3" fillId="0" borderId="4" xfId="1" applyFont="1" applyFill="1" applyBorder="1" applyAlignment="1" applyProtection="1">
      <alignment horizontal="right"/>
      <protection hidden="1"/>
    </xf>
    <xf numFmtId="43" fontId="3" fillId="0" borderId="43" xfId="1" applyNumberFormat="1" applyFont="1" applyFill="1" applyBorder="1" applyAlignment="1" applyProtection="1">
      <alignment horizontal="right" vertical="center"/>
      <protection hidden="1"/>
    </xf>
    <xf numFmtId="0" fontId="3" fillId="0" borderId="44" xfId="0" applyFont="1" applyBorder="1"/>
    <xf numFmtId="43" fontId="3" fillId="0" borderId="45" xfId="1" applyNumberFormat="1" applyFont="1" applyFill="1" applyBorder="1" applyAlignment="1" applyProtection="1">
      <alignment horizontal="right" vertical="center"/>
      <protection hidden="1"/>
    </xf>
    <xf numFmtId="0" fontId="3" fillId="0" borderId="19" xfId="0" applyFont="1" applyFill="1" applyBorder="1" applyAlignment="1" applyProtection="1">
      <alignment horizontal="left" vertical="top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43" fontId="3" fillId="0" borderId="0" xfId="1" applyFont="1" applyFill="1" applyBorder="1" applyAlignment="1" applyProtection="1">
      <alignment horizontal="right"/>
      <protection hidden="1"/>
    </xf>
    <xf numFmtId="43" fontId="3" fillId="0" borderId="20" xfId="1" applyNumberFormat="1" applyFont="1" applyFill="1" applyBorder="1" applyAlignment="1" applyProtection="1">
      <alignment horizontal="right" vertical="center"/>
      <protection hidden="1"/>
    </xf>
    <xf numFmtId="0" fontId="3" fillId="0" borderId="40" xfId="0" applyFont="1" applyBorder="1"/>
    <xf numFmtId="43" fontId="3" fillId="0" borderId="41" xfId="1" applyNumberFormat="1" applyFont="1" applyFill="1" applyBorder="1" applyAlignment="1" applyProtection="1">
      <alignment horizontal="right" vertical="center"/>
      <protection hidden="1"/>
    </xf>
    <xf numFmtId="0" fontId="11" fillId="0" borderId="19" xfId="0" applyFont="1" applyFill="1" applyBorder="1" applyAlignment="1" applyProtection="1">
      <alignment horizontal="left" vertical="top"/>
    </xf>
    <xf numFmtId="4" fontId="3" fillId="0" borderId="0" xfId="0" applyNumberFormat="1" applyFont="1" applyFill="1" applyAlignment="1" applyProtection="1">
      <alignment horizontal="center"/>
    </xf>
    <xf numFmtId="43" fontId="11" fillId="0" borderId="46" xfId="1" applyNumberFormat="1" applyFont="1" applyFill="1" applyBorder="1" applyAlignment="1" applyProtection="1">
      <alignment horizontal="right" vertical="center"/>
      <protection hidden="1"/>
    </xf>
    <xf numFmtId="43" fontId="11" fillId="0" borderId="47" xfId="1" applyNumberFormat="1" applyFont="1" applyFill="1" applyBorder="1" applyAlignment="1" applyProtection="1">
      <alignment horizontal="right" vertical="center"/>
      <protection hidden="1"/>
    </xf>
    <xf numFmtId="0" fontId="11" fillId="0" borderId="19" xfId="0" quotePrefix="1" applyFont="1" applyFill="1" applyBorder="1" applyAlignment="1" applyProtection="1">
      <alignment horizontal="left" vertical="top"/>
    </xf>
    <xf numFmtId="0" fontId="3" fillId="0" borderId="0" xfId="0" applyFont="1" applyFill="1" applyAlignment="1" applyProtection="1">
      <alignment horizontal="center"/>
    </xf>
    <xf numFmtId="0" fontId="3" fillId="0" borderId="4" xfId="0" applyNumberFormat="1" applyFont="1" applyFill="1" applyBorder="1" applyProtection="1"/>
    <xf numFmtId="0" fontId="3" fillId="0" borderId="44" xfId="0" applyFont="1" applyFill="1" applyBorder="1"/>
    <xf numFmtId="166" fontId="2" fillId="0" borderId="0" xfId="1" applyNumberFormat="1" applyFont="1" applyFill="1" applyProtection="1">
      <protection hidden="1"/>
    </xf>
    <xf numFmtId="4" fontId="3" fillId="6" borderId="35" xfId="0" applyNumberFormat="1" applyFont="1" applyFill="1" applyBorder="1" applyAlignment="1" applyProtection="1">
      <alignment horizontal="left" vertical="top"/>
    </xf>
    <xf numFmtId="0" fontId="3" fillId="6" borderId="48" xfId="0" applyFont="1" applyFill="1" applyBorder="1" applyAlignment="1" applyProtection="1">
      <alignment horizontal="center"/>
    </xf>
    <xf numFmtId="0" fontId="3" fillId="6" borderId="49" xfId="0" applyNumberFormat="1" applyFont="1" applyFill="1" applyBorder="1" applyProtection="1"/>
    <xf numFmtId="43" fontId="3" fillId="6" borderId="49" xfId="0" applyNumberFormat="1" applyFont="1" applyFill="1" applyBorder="1" applyAlignment="1" applyProtection="1">
      <alignment horizontal="right"/>
      <protection hidden="1"/>
    </xf>
    <xf numFmtId="43" fontId="11" fillId="6" borderId="50" xfId="1" applyFont="1" applyFill="1" applyBorder="1" applyAlignment="1" applyProtection="1">
      <alignment horizontal="right"/>
      <protection hidden="1"/>
    </xf>
    <xf numFmtId="0" fontId="3" fillId="6" borderId="25" xfId="0" applyFont="1" applyFill="1" applyBorder="1"/>
    <xf numFmtId="43" fontId="11" fillId="6" borderId="51" xfId="1" applyFont="1" applyFill="1" applyBorder="1" applyAlignment="1" applyProtection="1">
      <alignment horizontal="right"/>
      <protection hidden="1"/>
    </xf>
    <xf numFmtId="0" fontId="3" fillId="0" borderId="0" xfId="0" applyNumberFormat="1" applyFont="1" applyFill="1" applyAlignment="1" applyProtection="1">
      <alignment horizontal="center"/>
    </xf>
    <xf numFmtId="0" fontId="0" fillId="6" borderId="10" xfId="0" applyFill="1" applyBorder="1" applyAlignment="1" applyProtection="1">
      <alignment horizontal="center"/>
      <protection hidden="1"/>
    </xf>
    <xf numFmtId="0" fontId="3" fillId="0" borderId="3" xfId="0" applyNumberFormat="1" applyFont="1" applyFill="1" applyBorder="1" applyProtection="1">
      <protection locked="0"/>
    </xf>
    <xf numFmtId="0" fontId="3" fillId="0" borderId="27" xfId="0" applyNumberFormat="1" applyFont="1" applyFill="1" applyBorder="1" applyProtection="1">
      <protection locked="0"/>
    </xf>
    <xf numFmtId="49" fontId="3" fillId="0" borderId="27" xfId="0" applyNumberFormat="1" applyFont="1" applyFill="1" applyBorder="1" applyProtection="1">
      <protection locked="0"/>
    </xf>
    <xf numFmtId="0" fontId="3" fillId="0" borderId="27" xfId="0" applyNumberFormat="1" applyFont="1" applyFill="1" applyBorder="1" applyProtection="1">
      <protection hidden="1"/>
    </xf>
    <xf numFmtId="0" fontId="0" fillId="6" borderId="0" xfId="0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Protection="1"/>
    <xf numFmtId="0" fontId="3" fillId="0" borderId="40" xfId="0" applyFont="1" applyFill="1" applyBorder="1"/>
    <xf numFmtId="43" fontId="3" fillId="0" borderId="40" xfId="0" applyNumberFormat="1" applyFont="1" applyFill="1" applyBorder="1"/>
    <xf numFmtId="0" fontId="11" fillId="6" borderId="49" xfId="0" applyNumberFormat="1" applyFont="1" applyFill="1" applyBorder="1" applyAlignment="1" applyProtection="1">
      <alignment horizontal="right"/>
    </xf>
    <xf numFmtId="0" fontId="11" fillId="0" borderId="52" xfId="0" applyFont="1" applyFill="1" applyBorder="1" applyAlignment="1" applyProtection="1">
      <alignment horizontal="left" vertical="top"/>
    </xf>
    <xf numFmtId="0" fontId="3" fillId="0" borderId="53" xfId="0" applyFont="1" applyFill="1" applyBorder="1" applyAlignment="1" applyProtection="1">
      <alignment horizontal="center"/>
    </xf>
    <xf numFmtId="0" fontId="3" fillId="0" borderId="53" xfId="0" applyFont="1" applyFill="1" applyBorder="1" applyProtection="1"/>
    <xf numFmtId="0" fontId="3" fillId="0" borderId="53" xfId="0" applyNumberFormat="1" applyFont="1" applyFill="1" applyBorder="1" applyProtection="1"/>
    <xf numFmtId="43" fontId="3" fillId="0" borderId="53" xfId="1" applyFont="1" applyFill="1" applyBorder="1" applyAlignment="1" applyProtection="1">
      <alignment horizontal="right"/>
      <protection hidden="1"/>
    </xf>
    <xf numFmtId="43" fontId="3" fillId="0" borderId="54" xfId="1" applyNumberFormat="1" applyFont="1" applyFill="1" applyBorder="1" applyAlignment="1" applyProtection="1">
      <alignment horizontal="right" vertical="center"/>
      <protection hidden="1"/>
    </xf>
    <xf numFmtId="43" fontId="3" fillId="0" borderId="55" xfId="1" applyNumberFormat="1" applyFont="1" applyFill="1" applyBorder="1" applyAlignment="1" applyProtection="1">
      <alignment horizontal="right" vertical="center"/>
      <protection hidden="1"/>
    </xf>
    <xf numFmtId="0" fontId="3" fillId="0" borderId="56" xfId="0" applyFont="1" applyFill="1" applyBorder="1" applyAlignment="1" applyProtection="1">
      <alignment horizontal="left" vertical="top"/>
    </xf>
    <xf numFmtId="0" fontId="3" fillId="0" borderId="5" xfId="0" applyFont="1" applyFill="1" applyBorder="1" applyAlignment="1" applyProtection="1">
      <alignment horizontal="center"/>
    </xf>
    <xf numFmtId="0" fontId="3" fillId="0" borderId="5" xfId="0" applyFont="1" applyFill="1" applyBorder="1" applyProtection="1"/>
    <xf numFmtId="168" fontId="3" fillId="0" borderId="4" xfId="2" applyNumberFormat="1" applyFont="1" applyFill="1" applyBorder="1" applyProtection="1"/>
    <xf numFmtId="43" fontId="3" fillId="0" borderId="5" xfId="1" applyFont="1" applyFill="1" applyBorder="1" applyAlignment="1" applyProtection="1">
      <alignment horizontal="right"/>
      <protection hidden="1"/>
    </xf>
    <xf numFmtId="43" fontId="3" fillId="0" borderId="57" xfId="1" applyNumberFormat="1" applyFont="1" applyFill="1" applyBorder="1" applyAlignment="1" applyProtection="1">
      <alignment horizontal="right" vertical="center"/>
      <protection hidden="1"/>
    </xf>
    <xf numFmtId="43" fontId="11" fillId="0" borderId="0" xfId="1" applyFont="1" applyFill="1" applyBorder="1" applyAlignment="1" applyProtection="1">
      <alignment horizontal="right"/>
      <protection hidden="1"/>
    </xf>
    <xf numFmtId="43" fontId="11" fillId="0" borderId="20" xfId="1" applyNumberFormat="1" applyFont="1" applyFill="1" applyBorder="1" applyAlignment="1" applyProtection="1">
      <alignment horizontal="right" vertical="center"/>
      <protection hidden="1"/>
    </xf>
    <xf numFmtId="43" fontId="11" fillId="0" borderId="41" xfId="1" applyNumberFormat="1" applyFont="1" applyFill="1" applyBorder="1" applyAlignment="1" applyProtection="1">
      <alignment horizontal="right" vertical="center"/>
      <protection hidden="1"/>
    </xf>
    <xf numFmtId="0" fontId="3" fillId="6" borderId="58" xfId="0" applyFont="1" applyFill="1" applyBorder="1" applyAlignment="1" applyProtection="1">
      <alignment horizontal="left" vertical="top"/>
    </xf>
    <xf numFmtId="0" fontId="3" fillId="6" borderId="49" xfId="0" applyFont="1" applyFill="1" applyBorder="1" applyAlignment="1" applyProtection="1">
      <alignment horizontal="center"/>
    </xf>
    <xf numFmtId="0" fontId="3" fillId="6" borderId="49" xfId="0" applyFont="1" applyFill="1" applyBorder="1" applyProtection="1"/>
    <xf numFmtId="43" fontId="3" fillId="6" borderId="49" xfId="1" applyFont="1" applyFill="1" applyBorder="1" applyAlignment="1" applyProtection="1">
      <alignment horizontal="right"/>
      <protection hidden="1"/>
    </xf>
    <xf numFmtId="0" fontId="11" fillId="0" borderId="19" xfId="0" applyFont="1" applyFill="1" applyBorder="1" applyAlignment="1">
      <alignment horizontal="left" vertical="top"/>
    </xf>
    <xf numFmtId="0" fontId="3" fillId="0" borderId="0" xfId="0" applyFont="1" applyFill="1" applyBorder="1"/>
    <xf numFmtId="43" fontId="3" fillId="0" borderId="0" xfId="1" applyFont="1" applyFill="1" applyBorder="1" applyAlignment="1">
      <alignment horizontal="right"/>
    </xf>
    <xf numFmtId="165" fontId="3" fillId="0" borderId="20" xfId="1" applyNumberFormat="1" applyFont="1" applyFill="1" applyBorder="1" applyAlignment="1">
      <alignment horizontal="right" vertical="center"/>
    </xf>
    <xf numFmtId="0" fontId="3" fillId="0" borderId="42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43" fontId="3" fillId="0" borderId="4" xfId="1" applyFont="1" applyFill="1" applyBorder="1" applyAlignment="1">
      <alignment horizontal="right"/>
    </xf>
    <xf numFmtId="165" fontId="3" fillId="0" borderId="43" xfId="1" applyNumberFormat="1" applyFont="1" applyFill="1" applyBorder="1" applyAlignment="1">
      <alignment horizontal="right" vertical="center"/>
    </xf>
    <xf numFmtId="0" fontId="3" fillId="0" borderId="19" xfId="0" applyFont="1" applyFill="1" applyBorder="1" applyAlignment="1">
      <alignment horizontal="left" vertical="top"/>
    </xf>
    <xf numFmtId="165" fontId="11" fillId="0" borderId="43" xfId="1" applyNumberFormat="1" applyFont="1" applyFill="1" applyBorder="1" applyAlignment="1">
      <alignment horizontal="right" vertical="center"/>
    </xf>
    <xf numFmtId="43" fontId="3" fillId="0" borderId="47" xfId="1" applyNumberFormat="1" applyFont="1" applyFill="1" applyBorder="1" applyAlignment="1" applyProtection="1">
      <alignment horizontal="right" vertical="center"/>
      <protection hidden="1"/>
    </xf>
    <xf numFmtId="0" fontId="3" fillId="0" borderId="42" xfId="0" applyFont="1" applyFill="1" applyBorder="1" applyAlignment="1" applyProtection="1">
      <alignment horizontal="left" vertical="top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43" fontId="3" fillId="0" borderId="4" xfId="1" applyFont="1" applyFill="1" applyBorder="1" applyAlignment="1" applyProtection="1">
      <alignment horizontal="right" vertical="center"/>
      <protection hidden="1"/>
    </xf>
    <xf numFmtId="0" fontId="6" fillId="6" borderId="10" xfId="0" applyFont="1" applyFill="1" applyBorder="1" applyAlignment="1" applyProtection="1">
      <alignment horizontal="center"/>
      <protection hidden="1"/>
    </xf>
    <xf numFmtId="0" fontId="6" fillId="6" borderId="0" xfId="0" applyFont="1" applyFill="1" applyBorder="1" applyAlignment="1" applyProtection="1">
      <alignment horizontal="center"/>
      <protection hidden="1"/>
    </xf>
    <xf numFmtId="0" fontId="19" fillId="0" borderId="0" xfId="6" applyNumberFormat="1" applyFont="1" applyBorder="1"/>
    <xf numFmtId="0" fontId="19" fillId="0" borderId="0" xfId="6" applyNumberFormat="1" applyFont="1" applyFill="1" applyBorder="1"/>
    <xf numFmtId="0" fontId="8" fillId="0" borderId="0" xfId="6" applyFont="1"/>
    <xf numFmtId="0" fontId="8" fillId="0" borderId="0" xfId="6" applyFont="1" applyBorder="1" applyAlignment="1">
      <alignment horizontal="center"/>
    </xf>
    <xf numFmtId="0" fontId="8" fillId="0" borderId="0" xfId="6" applyFont="1" applyBorder="1" applyAlignment="1"/>
    <xf numFmtId="3" fontId="8" fillId="0" borderId="0" xfId="8" applyNumberFormat="1" applyFont="1" applyBorder="1"/>
    <xf numFmtId="166" fontId="8" fillId="0" borderId="0" xfId="7" applyNumberFormat="1" applyFont="1" applyAlignment="1">
      <alignment horizontal="center"/>
    </xf>
    <xf numFmtId="165" fontId="8" fillId="0" borderId="0" xfId="7" applyFont="1" applyBorder="1"/>
    <xf numFmtId="0" fontId="19" fillId="0" borderId="79" xfId="6" applyNumberFormat="1" applyFont="1" applyFill="1" applyBorder="1" applyAlignment="1">
      <alignment horizontal="center" vertical="center"/>
    </xf>
    <xf numFmtId="0" fontId="19" fillId="0" borderId="15" xfId="8" applyNumberFormat="1" applyFont="1" applyFill="1" applyBorder="1" applyAlignment="1">
      <alignment horizontal="center" vertical="center"/>
    </xf>
    <xf numFmtId="174" fontId="19" fillId="0" borderId="15" xfId="8" applyNumberFormat="1" applyFont="1" applyFill="1" applyBorder="1" applyAlignment="1">
      <alignment horizontal="center" vertical="center"/>
    </xf>
    <xf numFmtId="174" fontId="19" fillId="0" borderId="15" xfId="8" applyNumberFormat="1" applyFont="1" applyFill="1" applyBorder="1" applyAlignment="1">
      <alignment horizontal="center" vertical="center" wrapText="1"/>
    </xf>
    <xf numFmtId="3" fontId="19" fillId="0" borderId="78" xfId="8" applyNumberFormat="1" applyFont="1" applyFill="1" applyBorder="1" applyAlignment="1">
      <alignment horizontal="center" wrapText="1"/>
    </xf>
    <xf numFmtId="166" fontId="8" fillId="0" borderId="0" xfId="7" applyNumberFormat="1" applyFont="1" applyFill="1" applyAlignment="1">
      <alignment horizontal="center"/>
    </xf>
    <xf numFmtId="0" fontId="8" fillId="0" borderId="0" xfId="6" applyFont="1" applyFill="1"/>
    <xf numFmtId="0" fontId="19" fillId="0" borderId="70" xfId="6" applyNumberFormat="1" applyFont="1" applyFill="1" applyBorder="1" applyAlignment="1">
      <alignment horizontal="left" vertical="center"/>
    </xf>
    <xf numFmtId="0" fontId="19" fillId="0" borderId="27" xfId="6" applyNumberFormat="1" applyFont="1" applyFill="1" applyBorder="1" applyAlignment="1">
      <alignment horizontal="left" vertical="center"/>
    </xf>
    <xf numFmtId="3" fontId="19" fillId="0" borderId="69" xfId="6" applyNumberFormat="1" applyFont="1" applyFill="1" applyBorder="1" applyAlignment="1">
      <alignment horizontal="left" vertical="center"/>
    </xf>
    <xf numFmtId="0" fontId="19" fillId="0" borderId="66" xfId="6" applyNumberFormat="1" applyFont="1" applyFill="1" applyBorder="1" applyAlignment="1">
      <alignment horizontal="center" vertical="center"/>
    </xf>
    <xf numFmtId="0" fontId="19" fillId="0" borderId="26" xfId="6" applyNumberFormat="1" applyFont="1" applyFill="1" applyBorder="1" applyAlignment="1">
      <alignment horizontal="center" vertical="center"/>
    </xf>
    <xf numFmtId="0" fontId="19" fillId="0" borderId="26" xfId="8" applyNumberFormat="1" applyFont="1" applyFill="1" applyBorder="1" applyAlignment="1">
      <alignment horizontal="left" vertical="center"/>
    </xf>
    <xf numFmtId="174" fontId="19" fillId="0" borderId="26" xfId="8" applyNumberFormat="1" applyFont="1" applyFill="1" applyBorder="1" applyAlignment="1">
      <alignment horizontal="center" vertical="center"/>
    </xf>
    <xf numFmtId="174" fontId="19" fillId="0" borderId="26" xfId="8" applyNumberFormat="1" applyFont="1" applyFill="1" applyBorder="1" applyAlignment="1">
      <alignment horizontal="center" wrapText="1"/>
    </xf>
    <xf numFmtId="174" fontId="19" fillId="0" borderId="3" xfId="8" applyNumberFormat="1" applyFont="1" applyFill="1" applyBorder="1" applyAlignment="1">
      <alignment horizontal="center" wrapText="1"/>
    </xf>
    <xf numFmtId="3" fontId="19" fillId="0" borderId="65" xfId="8" applyNumberFormat="1" applyFont="1" applyFill="1" applyBorder="1" applyAlignment="1">
      <alignment horizontal="center" wrapText="1"/>
    </xf>
    <xf numFmtId="0" fontId="8" fillId="0" borderId="66" xfId="6" applyNumberFormat="1" applyFont="1" applyFill="1" applyBorder="1" applyAlignment="1">
      <alignment horizontal="center" vertical="center"/>
    </xf>
    <xf numFmtId="0" fontId="20" fillId="0" borderId="26" xfId="6" applyFont="1" applyFill="1" applyBorder="1" applyAlignment="1">
      <alignment horizontal="center" vertical="center"/>
    </xf>
    <xf numFmtId="0" fontId="20" fillId="0" borderId="26" xfId="6" applyFont="1" applyFill="1" applyBorder="1" applyAlignment="1">
      <alignment vertical="center" wrapText="1"/>
    </xf>
    <xf numFmtId="43" fontId="8" fillId="0" borderId="26" xfId="7" applyNumberFormat="1" applyFont="1" applyFill="1" applyBorder="1" applyAlignment="1">
      <alignment horizontal="center" vertical="center"/>
    </xf>
    <xf numFmtId="173" fontId="20" fillId="0" borderId="26" xfId="8" applyNumberFormat="1" applyFont="1" applyFill="1" applyBorder="1" applyAlignment="1">
      <alignment horizontal="center" vertical="center"/>
    </xf>
    <xf numFmtId="172" fontId="20" fillId="0" borderId="3" xfId="8" applyNumberFormat="1" applyFont="1" applyFill="1" applyBorder="1" applyAlignment="1">
      <alignment horizontal="center" vertical="center"/>
    </xf>
    <xf numFmtId="171" fontId="8" fillId="0" borderId="26" xfId="7" applyNumberFormat="1" applyFont="1" applyFill="1" applyBorder="1" applyAlignment="1">
      <alignment horizontal="center" vertical="center"/>
    </xf>
    <xf numFmtId="3" fontId="8" fillId="0" borderId="65" xfId="8" applyNumberFormat="1" applyFont="1" applyFill="1" applyBorder="1" applyAlignment="1">
      <alignment horizontal="right" vertical="center"/>
    </xf>
    <xf numFmtId="166" fontId="19" fillId="0" borderId="0" xfId="7" applyNumberFormat="1" applyFont="1" applyAlignment="1">
      <alignment horizontal="center"/>
    </xf>
    <xf numFmtId="0" fontId="8" fillId="0" borderId="66" xfId="6" applyNumberFormat="1" applyFont="1" applyFill="1" applyBorder="1" applyAlignment="1">
      <alignment horizontal="center"/>
    </xf>
    <xf numFmtId="0" fontId="8" fillId="0" borderId="26" xfId="6" applyNumberFormat="1" applyFont="1" applyFill="1" applyBorder="1" applyAlignment="1">
      <alignment horizontal="center" vertical="center"/>
    </xf>
    <xf numFmtId="0" fontId="8" fillId="0" borderId="26" xfId="8" applyNumberFormat="1" applyFont="1" applyFill="1" applyBorder="1" applyAlignment="1">
      <alignment wrapText="1"/>
    </xf>
    <xf numFmtId="174" fontId="8" fillId="0" borderId="26" xfId="8" applyNumberFormat="1" applyFont="1" applyFill="1" applyBorder="1" applyAlignment="1">
      <alignment horizontal="center"/>
    </xf>
    <xf numFmtId="43" fontId="8" fillId="0" borderId="26" xfId="7" applyNumberFormat="1" applyFont="1" applyFill="1" applyBorder="1" applyAlignment="1">
      <alignment horizontal="center"/>
    </xf>
    <xf numFmtId="173" fontId="20" fillId="0" borderId="26" xfId="8" applyNumberFormat="1" applyFont="1" applyFill="1" applyBorder="1" applyAlignment="1">
      <alignment horizontal="center"/>
    </xf>
    <xf numFmtId="4" fontId="19" fillId="0" borderId="0" xfId="8" applyNumberFormat="1" applyFont="1" applyBorder="1" applyAlignment="1">
      <alignment horizontal="center"/>
    </xf>
    <xf numFmtId="0" fontId="20" fillId="0" borderId="26" xfId="6" applyFont="1" applyFill="1" applyBorder="1" applyAlignment="1">
      <alignment horizontal="center"/>
    </xf>
    <xf numFmtId="0" fontId="8" fillId="0" borderId="26" xfId="6" applyFont="1" applyFill="1" applyBorder="1" applyAlignment="1">
      <alignment vertical="center" wrapText="1"/>
    </xf>
    <xf numFmtId="4" fontId="8" fillId="0" borderId="26" xfId="6" applyNumberFormat="1" applyFont="1" applyFill="1" applyBorder="1" applyAlignment="1">
      <alignment horizontal="center" vertical="center"/>
    </xf>
    <xf numFmtId="4" fontId="19" fillId="0" borderId="0" xfId="8" applyNumberFormat="1" applyFont="1" applyBorder="1" applyAlignment="1">
      <alignment horizontal="left"/>
    </xf>
    <xf numFmtId="2" fontId="19" fillId="0" borderId="0" xfId="6" applyNumberFormat="1" applyFont="1" applyAlignment="1">
      <alignment horizontal="center"/>
    </xf>
    <xf numFmtId="0" fontId="19" fillId="0" borderId="0" xfId="6" applyFont="1" applyAlignment="1">
      <alignment horizontal="center"/>
    </xf>
    <xf numFmtId="0" fontId="20" fillId="0" borderId="26" xfId="6" applyFont="1" applyFill="1" applyBorder="1" applyAlignment="1">
      <alignment vertical="center"/>
    </xf>
    <xf numFmtId="178" fontId="19" fillId="0" borderId="0" xfId="6" applyNumberFormat="1" applyFont="1" applyBorder="1" applyAlignment="1">
      <alignment horizontal="center" vertical="center"/>
    </xf>
    <xf numFmtId="166" fontId="19" fillId="0" borderId="0" xfId="7" applyNumberFormat="1" applyFont="1" applyBorder="1" applyAlignment="1">
      <alignment horizontal="center" vertical="center"/>
    </xf>
    <xf numFmtId="2" fontId="19" fillId="0" borderId="0" xfId="6" applyNumberFormat="1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8" fillId="0" borderId="0" xfId="6" applyFont="1" applyAlignment="1">
      <alignment vertical="center"/>
    </xf>
    <xf numFmtId="0" fontId="21" fillId="0" borderId="26" xfId="6" applyFont="1" applyFill="1" applyBorder="1" applyAlignment="1">
      <alignment horizontal="center" vertical="center"/>
    </xf>
    <xf numFmtId="0" fontId="21" fillId="0" borderId="26" xfId="6" applyFont="1" applyFill="1" applyBorder="1" applyAlignment="1">
      <alignment horizontal="left" vertical="center"/>
    </xf>
    <xf numFmtId="43" fontId="21" fillId="0" borderId="26" xfId="6" applyNumberFormat="1" applyFont="1" applyFill="1" applyBorder="1" applyAlignment="1">
      <alignment horizontal="center" vertical="center"/>
    </xf>
    <xf numFmtId="0" fontId="20" fillId="0" borderId="26" xfId="6" applyFont="1" applyFill="1" applyBorder="1" applyAlignment="1">
      <alignment wrapText="1"/>
    </xf>
    <xf numFmtId="43" fontId="20" fillId="0" borderId="26" xfId="6" applyNumberFormat="1" applyFont="1" applyFill="1" applyBorder="1" applyAlignment="1">
      <alignment horizontal="center"/>
    </xf>
    <xf numFmtId="170" fontId="8" fillId="0" borderId="26" xfId="8" applyNumberFormat="1" applyFont="1" applyFill="1" applyBorder="1" applyAlignment="1">
      <alignment horizontal="center" vertical="center"/>
    </xf>
    <xf numFmtId="166" fontId="19" fillId="0" borderId="0" xfId="7" applyNumberFormat="1" applyFont="1" applyFill="1" applyBorder="1" applyAlignment="1">
      <alignment horizontal="center" vertical="center"/>
    </xf>
    <xf numFmtId="2" fontId="19" fillId="0" borderId="0" xfId="6" applyNumberFormat="1" applyFont="1" applyFill="1" applyAlignment="1">
      <alignment horizontal="center" vertical="center"/>
    </xf>
    <xf numFmtId="0" fontId="19" fillId="0" borderId="0" xfId="6" applyFont="1" applyFill="1" applyAlignment="1">
      <alignment horizontal="center" vertical="center"/>
    </xf>
    <xf numFmtId="0" fontId="8" fillId="0" borderId="0" xfId="6" applyFont="1" applyFill="1" applyAlignment="1">
      <alignment vertical="center"/>
    </xf>
    <xf numFmtId="0" fontId="20" fillId="0" borderId="26" xfId="6" applyFont="1" applyFill="1" applyBorder="1"/>
    <xf numFmtId="0" fontId="21" fillId="0" borderId="26" xfId="6" applyFont="1" applyFill="1" applyBorder="1"/>
    <xf numFmtId="178" fontId="19" fillId="0" borderId="0" xfId="6" applyNumberFormat="1" applyFont="1" applyBorder="1" applyAlignment="1">
      <alignment horizontal="center"/>
    </xf>
    <xf numFmtId="166" fontId="19" fillId="0" borderId="0" xfId="7" applyNumberFormat="1" applyFont="1" applyBorder="1" applyAlignment="1">
      <alignment horizontal="center"/>
    </xf>
    <xf numFmtId="175" fontId="8" fillId="0" borderId="66" xfId="6" applyNumberFormat="1" applyFont="1" applyFill="1" applyBorder="1" applyAlignment="1">
      <alignment horizontal="center" vertical="center"/>
    </xf>
    <xf numFmtId="4" fontId="19" fillId="0" borderId="0" xfId="6" applyNumberFormat="1" applyFont="1" applyBorder="1" applyAlignment="1">
      <alignment horizontal="center"/>
    </xf>
    <xf numFmtId="177" fontId="19" fillId="0" borderId="0" xfId="7" applyNumberFormat="1" applyFont="1" applyBorder="1" applyAlignment="1">
      <alignment horizontal="center"/>
    </xf>
    <xf numFmtId="0" fontId="8" fillId="0" borderId="0" xfId="6" applyFont="1" applyBorder="1" applyAlignment="1">
      <alignment horizontal="center" vertical="center"/>
    </xf>
    <xf numFmtId="43" fontId="8" fillId="0" borderId="26" xfId="7" applyNumberFormat="1" applyFont="1" applyFill="1" applyBorder="1" applyAlignment="1"/>
    <xf numFmtId="2" fontId="8" fillId="0" borderId="66" xfId="6" applyNumberFormat="1" applyFont="1" applyFill="1" applyBorder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0" fontId="19" fillId="0" borderId="0" xfId="6" applyFont="1" applyFill="1" applyAlignment="1">
      <alignment horizontal="center"/>
    </xf>
    <xf numFmtId="2" fontId="19" fillId="0" borderId="0" xfId="6" applyNumberFormat="1" applyFont="1" applyFill="1" applyAlignment="1">
      <alignment horizontal="center"/>
    </xf>
    <xf numFmtId="0" fontId="19" fillId="0" borderId="66" xfId="6" applyFont="1" applyFill="1" applyBorder="1" applyAlignment="1" applyProtection="1">
      <alignment horizontal="center" vertical="center"/>
    </xf>
    <xf numFmtId="0" fontId="21" fillId="0" borderId="26" xfId="6" applyFont="1" applyFill="1" applyBorder="1" applyAlignment="1"/>
    <xf numFmtId="175" fontId="8" fillId="0" borderId="66" xfId="6" applyNumberFormat="1" applyFont="1" applyFill="1" applyBorder="1" applyAlignment="1" applyProtection="1">
      <alignment horizontal="center" vertical="center"/>
    </xf>
    <xf numFmtId="0" fontId="8" fillId="0" borderId="66" xfId="6" applyFont="1" applyFill="1" applyBorder="1" applyAlignment="1" applyProtection="1">
      <alignment horizontal="center" vertical="center"/>
    </xf>
    <xf numFmtId="2" fontId="19" fillId="0" borderId="0" xfId="6" applyNumberFormat="1" applyFont="1" applyBorder="1" applyAlignment="1">
      <alignment horizontal="center" vertical="center"/>
    </xf>
    <xf numFmtId="174" fontId="8" fillId="0" borderId="26" xfId="8" applyNumberFormat="1" applyFont="1" applyFill="1" applyBorder="1" applyAlignment="1">
      <alignment horizontal="center" vertical="center"/>
    </xf>
    <xf numFmtId="2" fontId="19" fillId="0" borderId="0" xfId="6" applyNumberFormat="1" applyFont="1" applyFill="1" applyBorder="1" applyAlignment="1">
      <alignment horizontal="center" vertical="center"/>
    </xf>
    <xf numFmtId="2" fontId="8" fillId="0" borderId="0" xfId="6" applyNumberFormat="1" applyFont="1" applyFill="1" applyBorder="1" applyAlignment="1">
      <alignment horizontal="center" vertical="center"/>
    </xf>
    <xf numFmtId="0" fontId="21" fillId="0" borderId="26" xfId="6" applyFont="1" applyFill="1" applyBorder="1" applyAlignment="1">
      <alignment wrapText="1"/>
    </xf>
    <xf numFmtId="2" fontId="8" fillId="0" borderId="0" xfId="6" applyNumberFormat="1" applyFont="1" applyBorder="1" applyAlignment="1">
      <alignment horizontal="center" vertical="center"/>
    </xf>
    <xf numFmtId="2" fontId="19" fillId="0" borderId="0" xfId="6" applyNumberFormat="1" applyFont="1" applyBorder="1" applyAlignment="1">
      <alignment horizontal="left" vertical="center"/>
    </xf>
    <xf numFmtId="2" fontId="8" fillId="0" borderId="66" xfId="6" applyNumberFormat="1" applyFont="1" applyFill="1" applyBorder="1" applyAlignment="1" applyProtection="1">
      <alignment horizontal="center" vertical="center"/>
    </xf>
    <xf numFmtId="0" fontId="8" fillId="0" borderId="26" xfId="8" applyNumberFormat="1" applyFont="1" applyFill="1" applyBorder="1" applyAlignment="1"/>
    <xf numFmtId="0" fontId="19" fillId="0" borderId="0" xfId="6" applyFont="1" applyAlignment="1">
      <alignment vertical="center"/>
    </xf>
    <xf numFmtId="43" fontId="19" fillId="0" borderId="26" xfId="8" applyNumberFormat="1" applyFont="1" applyFill="1" applyBorder="1" applyAlignment="1">
      <alignment horizontal="center" vertical="center"/>
    </xf>
    <xf numFmtId="175" fontId="8" fillId="0" borderId="66" xfId="6" applyNumberFormat="1" applyFont="1" applyFill="1" applyBorder="1" applyAlignment="1">
      <alignment horizontal="center"/>
    </xf>
    <xf numFmtId="0" fontId="19" fillId="0" borderId="0" xfId="6" applyFont="1" applyFill="1" applyAlignment="1">
      <alignment vertical="center"/>
    </xf>
    <xf numFmtId="0" fontId="8" fillId="0" borderId="77" xfId="6" applyFont="1" applyFill="1" applyBorder="1" applyAlignment="1" applyProtection="1">
      <alignment horizontal="center" vertical="center"/>
    </xf>
    <xf numFmtId="0" fontId="20" fillId="0" borderId="1" xfId="6" applyFont="1" applyFill="1" applyBorder="1" applyAlignment="1">
      <alignment horizontal="center"/>
    </xf>
    <xf numFmtId="0" fontId="20" fillId="0" borderId="1" xfId="6" applyFont="1" applyFill="1" applyBorder="1"/>
    <xf numFmtId="43" fontId="8" fillId="0" borderId="1" xfId="7" applyNumberFormat="1" applyFont="1" applyFill="1" applyBorder="1" applyAlignment="1">
      <alignment horizontal="center" vertical="center"/>
    </xf>
    <xf numFmtId="170" fontId="8" fillId="0" borderId="1" xfId="8" applyNumberFormat="1" applyFont="1" applyFill="1" applyBorder="1" applyAlignment="1">
      <alignment horizontal="center" vertical="center"/>
    </xf>
    <xf numFmtId="176" fontId="8" fillId="0" borderId="1" xfId="7" applyNumberFormat="1" applyFont="1" applyFill="1" applyBorder="1" applyAlignment="1">
      <alignment horizontal="center"/>
    </xf>
    <xf numFmtId="3" fontId="8" fillId="0" borderId="75" xfId="8" applyNumberFormat="1" applyFont="1" applyFill="1" applyBorder="1" applyAlignment="1">
      <alignment horizontal="right" vertical="center"/>
    </xf>
    <xf numFmtId="0" fontId="19" fillId="0" borderId="66" xfId="6" applyNumberFormat="1" applyFont="1" applyFill="1" applyBorder="1" applyAlignment="1">
      <alignment horizontal="center"/>
    </xf>
    <xf numFmtId="0" fontId="19" fillId="0" borderId="26" xfId="6" applyNumberFormat="1" applyFont="1" applyFill="1" applyBorder="1" applyAlignment="1">
      <alignment horizontal="center"/>
    </xf>
    <xf numFmtId="0" fontId="19" fillId="0" borderId="26" xfId="6" applyNumberFormat="1" applyFont="1" applyFill="1" applyBorder="1" applyAlignment="1"/>
    <xf numFmtId="168" fontId="19" fillId="0" borderId="26" xfId="6" applyNumberFormat="1" applyFont="1" applyFill="1" applyBorder="1" applyAlignment="1"/>
    <xf numFmtId="165" fontId="8" fillId="0" borderId="26" xfId="7" applyFont="1" applyFill="1" applyBorder="1" applyAlignment="1"/>
    <xf numFmtId="4" fontId="8" fillId="0" borderId="26" xfId="8" applyNumberFormat="1" applyFont="1" applyFill="1" applyBorder="1" applyAlignment="1"/>
    <xf numFmtId="4" fontId="8" fillId="0" borderId="3" xfId="8" applyNumberFormat="1" applyFont="1" applyFill="1" applyBorder="1" applyAlignment="1"/>
    <xf numFmtId="3" fontId="19" fillId="0" borderId="65" xfId="6" applyNumberFormat="1" applyFont="1" applyFill="1" applyBorder="1" applyAlignment="1"/>
    <xf numFmtId="0" fontId="19" fillId="0" borderId="0" xfId="6" applyNumberFormat="1" applyFont="1" applyFill="1" applyAlignment="1">
      <alignment horizontal="center"/>
    </xf>
    <xf numFmtId="3" fontId="8" fillId="0" borderId="0" xfId="6" applyNumberFormat="1" applyFont="1" applyFill="1"/>
    <xf numFmtId="0" fontId="19" fillId="0" borderId="0" xfId="6" applyFont="1"/>
    <xf numFmtId="0" fontId="8" fillId="0" borderId="26" xfId="8" applyNumberFormat="1" applyFont="1" applyFill="1" applyBorder="1" applyAlignment="1">
      <alignment vertical="center" wrapText="1"/>
    </xf>
    <xf numFmtId="43" fontId="20" fillId="0" borderId="26" xfId="6" applyNumberFormat="1" applyFont="1" applyFill="1" applyBorder="1" applyAlignment="1">
      <alignment horizontal="center" vertical="center"/>
    </xf>
    <xf numFmtId="0" fontId="19" fillId="0" borderId="0" xfId="6" applyFont="1" applyFill="1"/>
    <xf numFmtId="43" fontId="8" fillId="0" borderId="0" xfId="6" applyNumberFormat="1" applyFont="1"/>
    <xf numFmtId="0" fontId="8" fillId="0" borderId="64" xfId="6" applyFont="1" applyFill="1" applyBorder="1" applyAlignment="1" applyProtection="1">
      <alignment horizontal="center" vertical="center"/>
    </xf>
    <xf numFmtId="0" fontId="20" fillId="0" borderId="2" xfId="6" applyFont="1" applyFill="1" applyBorder="1" applyAlignment="1">
      <alignment horizontal="center" vertical="center"/>
    </xf>
    <xf numFmtId="0" fontId="20" fillId="0" borderId="2" xfId="6" applyFont="1" applyFill="1" applyBorder="1" applyAlignment="1">
      <alignment vertical="center"/>
    </xf>
    <xf numFmtId="43" fontId="8" fillId="0" borderId="2" xfId="7" applyNumberFormat="1" applyFont="1" applyFill="1" applyBorder="1" applyAlignment="1">
      <alignment horizontal="center"/>
    </xf>
    <xf numFmtId="170" fontId="8" fillId="0" borderId="2" xfId="8" applyNumberFormat="1" applyFont="1" applyFill="1" applyBorder="1" applyAlignment="1">
      <alignment horizontal="center" vertical="center"/>
    </xf>
    <xf numFmtId="170" fontId="8" fillId="0" borderId="76" xfId="8" applyNumberFormat="1" applyFont="1" applyFill="1" applyBorder="1" applyAlignment="1">
      <alignment horizontal="center" vertical="center"/>
    </xf>
    <xf numFmtId="0" fontId="19" fillId="0" borderId="62" xfId="6" applyNumberFormat="1" applyFont="1" applyFill="1" applyBorder="1" applyAlignment="1">
      <alignment horizontal="center"/>
    </xf>
    <xf numFmtId="0" fontId="19" fillId="0" borderId="61" xfId="6" applyNumberFormat="1" applyFont="1" applyFill="1" applyBorder="1" applyAlignment="1">
      <alignment horizontal="center"/>
    </xf>
    <xf numFmtId="0" fontId="19" fillId="0" borderId="61" xfId="6" applyNumberFormat="1" applyFont="1" applyFill="1" applyBorder="1" applyAlignment="1"/>
    <xf numFmtId="0" fontId="8" fillId="0" borderId="61" xfId="6" applyFont="1" applyFill="1" applyBorder="1" applyAlignment="1"/>
    <xf numFmtId="165" fontId="8" fillId="0" borderId="61" xfId="7" applyFont="1" applyFill="1" applyBorder="1" applyAlignment="1"/>
    <xf numFmtId="4" fontId="8" fillId="0" borderId="61" xfId="8" applyNumberFormat="1" applyFont="1" applyFill="1" applyBorder="1" applyAlignment="1"/>
    <xf numFmtId="4" fontId="8" fillId="0" borderId="60" xfId="8" applyNumberFormat="1" applyFont="1" applyFill="1" applyBorder="1" applyAlignment="1"/>
    <xf numFmtId="3" fontId="19" fillId="0" borderId="59" xfId="6" applyNumberFormat="1" applyFont="1" applyFill="1" applyBorder="1" applyAlignment="1"/>
    <xf numFmtId="0" fontId="19" fillId="0" borderId="68" xfId="6" applyNumberFormat="1" applyFont="1" applyFill="1" applyBorder="1" applyAlignment="1">
      <alignment horizontal="center"/>
    </xf>
    <xf numFmtId="0" fontId="19" fillId="0" borderId="31" xfId="6" applyNumberFormat="1" applyFont="1" applyFill="1" applyBorder="1" applyAlignment="1">
      <alignment horizontal="center"/>
    </xf>
    <xf numFmtId="0" fontId="19" fillId="0" borderId="31" xfId="6" applyNumberFormat="1" applyFont="1" applyFill="1" applyBorder="1" applyAlignment="1"/>
    <xf numFmtId="168" fontId="19" fillId="0" borderId="31" xfId="6" applyNumberFormat="1" applyFont="1" applyFill="1" applyBorder="1" applyAlignment="1"/>
    <xf numFmtId="165" fontId="8" fillId="0" borderId="31" xfId="7" applyFont="1" applyFill="1" applyBorder="1" applyAlignment="1"/>
    <xf numFmtId="4" fontId="8" fillId="0" borderId="31" xfId="8" applyNumberFormat="1" applyFont="1" applyFill="1" applyBorder="1" applyAlignment="1"/>
    <xf numFmtId="4" fontId="8" fillId="0" borderId="17" xfId="8" applyNumberFormat="1" applyFont="1" applyFill="1" applyBorder="1" applyAlignment="1"/>
    <xf numFmtId="3" fontId="19" fillId="0" borderId="67" xfId="6" applyNumberFormat="1" applyFont="1" applyFill="1" applyBorder="1" applyAlignment="1"/>
    <xf numFmtId="0" fontId="19" fillId="0" borderId="64" xfId="6" applyNumberFormat="1" applyFont="1" applyFill="1" applyBorder="1" applyAlignment="1">
      <alignment horizontal="center"/>
    </xf>
    <xf numFmtId="0" fontId="19" fillId="0" borderId="2" xfId="6" applyNumberFormat="1" applyFont="1" applyFill="1" applyBorder="1" applyAlignment="1">
      <alignment horizontal="center"/>
    </xf>
    <xf numFmtId="0" fontId="19" fillId="0" borderId="2" xfId="6" applyNumberFormat="1" applyFont="1" applyFill="1" applyBorder="1" applyAlignment="1"/>
    <xf numFmtId="168" fontId="19" fillId="0" borderId="2" xfId="6" applyNumberFormat="1" applyFont="1" applyFill="1" applyBorder="1" applyAlignment="1"/>
    <xf numFmtId="165" fontId="8" fillId="0" borderId="2" xfId="7" applyFont="1" applyFill="1" applyBorder="1" applyAlignment="1"/>
    <xf numFmtId="4" fontId="8" fillId="0" borderId="2" xfId="8" applyNumberFormat="1" applyFont="1" applyFill="1" applyBorder="1" applyAlignment="1"/>
    <xf numFmtId="4" fontId="8" fillId="0" borderId="21" xfId="8" applyNumberFormat="1" applyFont="1" applyFill="1" applyBorder="1" applyAlignment="1"/>
    <xf numFmtId="3" fontId="19" fillId="0" borderId="63" xfId="6" applyNumberFormat="1" applyFont="1" applyFill="1" applyBorder="1" applyAlignment="1"/>
    <xf numFmtId="165" fontId="8" fillId="0" borderId="0" xfId="7" applyFont="1" applyFill="1" applyBorder="1"/>
    <xf numFmtId="0" fontId="20" fillId="0" borderId="2" xfId="6" applyFont="1" applyFill="1" applyBorder="1" applyAlignment="1">
      <alignment horizontal="center"/>
    </xf>
    <xf numFmtId="0" fontId="20" fillId="0" borderId="2" xfId="6" applyFont="1" applyFill="1" applyBorder="1"/>
    <xf numFmtId="43" fontId="8" fillId="0" borderId="2" xfId="7" applyNumberFormat="1" applyFont="1" applyFill="1" applyBorder="1" applyAlignment="1">
      <alignment horizontal="center" vertical="center"/>
    </xf>
    <xf numFmtId="170" fontId="8" fillId="0" borderId="21" xfId="8" applyNumberFormat="1" applyFont="1" applyFill="1" applyBorder="1" applyAlignment="1">
      <alignment horizontal="center" vertical="center"/>
    </xf>
    <xf numFmtId="3" fontId="8" fillId="0" borderId="63" xfId="8" applyNumberFormat="1" applyFont="1" applyFill="1" applyBorder="1" applyAlignment="1">
      <alignment horizontal="right" vertical="center"/>
    </xf>
    <xf numFmtId="0" fontId="19" fillId="9" borderId="0" xfId="6" applyFont="1" applyFill="1"/>
    <xf numFmtId="0" fontId="20" fillId="0" borderId="26" xfId="3" applyFont="1" applyFill="1" applyBorder="1" applyAlignment="1">
      <alignment horizontal="center" vertical="center"/>
    </xf>
    <xf numFmtId="0" fontId="20" fillId="0" borderId="26" xfId="3" applyFont="1" applyFill="1" applyBorder="1" applyAlignment="1">
      <alignment vertical="center" wrapText="1"/>
    </xf>
    <xf numFmtId="0" fontId="20" fillId="0" borderId="26" xfId="6" applyFont="1" applyFill="1" applyBorder="1" applyAlignment="1">
      <alignment horizontal="left" vertical="center"/>
    </xf>
    <xf numFmtId="3" fontId="8" fillId="0" borderId="0" xfId="6" applyNumberFormat="1" applyFont="1"/>
    <xf numFmtId="0" fontId="19" fillId="0" borderId="0" xfId="6" applyNumberFormat="1" applyFont="1" applyAlignment="1">
      <alignment horizontal="center"/>
    </xf>
    <xf numFmtId="0" fontId="8" fillId="0" borderId="0" xfId="6" applyNumberFormat="1" applyFont="1"/>
    <xf numFmtId="0" fontId="19" fillId="4" borderId="74" xfId="6" applyNumberFormat="1" applyFont="1" applyFill="1" applyBorder="1" applyAlignment="1">
      <alignment horizontal="center" vertical="center"/>
    </xf>
    <xf numFmtId="0" fontId="19" fillId="4" borderId="73" xfId="6" applyNumberFormat="1" applyFont="1" applyFill="1" applyBorder="1" applyAlignment="1">
      <alignment horizontal="center" vertical="center"/>
    </xf>
    <xf numFmtId="0" fontId="19" fillId="4" borderId="73" xfId="8" applyNumberFormat="1" applyFont="1" applyFill="1" applyBorder="1" applyAlignment="1">
      <alignment horizontal="center" vertical="center"/>
    </xf>
    <xf numFmtId="174" fontId="19" fillId="4" borderId="73" xfId="8" applyNumberFormat="1" applyFont="1" applyFill="1" applyBorder="1" applyAlignment="1">
      <alignment horizontal="center" vertical="center"/>
    </xf>
    <xf numFmtId="174" fontId="19" fillId="4" borderId="73" xfId="8" applyNumberFormat="1" applyFont="1" applyFill="1" applyBorder="1" applyAlignment="1">
      <alignment horizontal="center" vertical="center" wrapText="1"/>
    </xf>
    <xf numFmtId="174" fontId="19" fillId="4" borderId="72" xfId="8" applyNumberFormat="1" applyFont="1" applyFill="1" applyBorder="1" applyAlignment="1">
      <alignment horizontal="center" vertical="center" wrapText="1"/>
    </xf>
    <xf numFmtId="3" fontId="19" fillId="4" borderId="71" xfId="8" applyNumberFormat="1" applyFont="1" applyFill="1" applyBorder="1" applyAlignment="1">
      <alignment horizontal="center" vertical="center" wrapText="1"/>
    </xf>
    <xf numFmtId="0" fontId="19" fillId="10" borderId="70" xfId="6" applyNumberFormat="1" applyFont="1" applyFill="1" applyBorder="1" applyAlignment="1">
      <alignment vertical="center"/>
    </xf>
    <xf numFmtId="0" fontId="19" fillId="10" borderId="27" xfId="6" applyNumberFormat="1" applyFont="1" applyFill="1" applyBorder="1" applyAlignment="1">
      <alignment vertical="center"/>
    </xf>
    <xf numFmtId="3" fontId="19" fillId="10" borderId="69" xfId="6" applyNumberFormat="1" applyFont="1" applyFill="1" applyBorder="1" applyAlignment="1">
      <alignment vertical="center"/>
    </xf>
    <xf numFmtId="0" fontId="22" fillId="10" borderId="70" xfId="6" applyNumberFormat="1" applyFont="1" applyFill="1" applyBorder="1" applyAlignment="1">
      <alignment vertical="center"/>
    </xf>
    <xf numFmtId="179" fontId="8" fillId="0" borderId="0" xfId="6" applyNumberFormat="1" applyFont="1" applyFill="1"/>
    <xf numFmtId="164" fontId="8" fillId="0" borderId="0" xfId="6" applyNumberFormat="1" applyFont="1"/>
    <xf numFmtId="0" fontId="19" fillId="0" borderId="0" xfId="6" applyNumberFormat="1" applyFont="1" applyBorder="1" applyAlignment="1">
      <alignment horizontal="center"/>
    </xf>
    <xf numFmtId="0" fontId="19" fillId="0" borderId="0" xfId="6" applyNumberFormat="1" applyFont="1" applyBorder="1" applyAlignment="1">
      <alignment horizontal="center" vertical="center" wrapText="1"/>
    </xf>
    <xf numFmtId="0" fontId="8" fillId="0" borderId="0" xfId="6" applyFont="1" applyAlignment="1">
      <alignment wrapText="1"/>
    </xf>
    <xf numFmtId="0" fontId="23" fillId="0" borderId="80" xfId="9" applyFill="1" applyBorder="1" applyAlignment="1">
      <alignment horizontal="left" wrapText="1"/>
    </xf>
    <xf numFmtId="0" fontId="23" fillId="0" borderId="81" xfId="9" applyFill="1" applyBorder="1" applyAlignment="1">
      <alignment horizontal="left" wrapText="1"/>
    </xf>
    <xf numFmtId="0" fontId="23" fillId="0" borderId="85" xfId="9" applyFill="1" applyBorder="1" applyAlignment="1">
      <alignment horizontal="left" wrapText="1"/>
    </xf>
    <xf numFmtId="0" fontId="23" fillId="0" borderId="86" xfId="9" applyFill="1" applyBorder="1" applyAlignment="1">
      <alignment horizontal="left" wrapText="1"/>
    </xf>
    <xf numFmtId="0" fontId="24" fillId="0" borderId="82" xfId="9" applyFont="1" applyFill="1" applyBorder="1" applyAlignment="1">
      <alignment horizontal="center" vertical="center" wrapText="1"/>
    </xf>
    <xf numFmtId="0" fontId="24" fillId="0" borderId="83" xfId="9" applyFont="1" applyFill="1" applyBorder="1" applyAlignment="1">
      <alignment horizontal="center" vertical="center" wrapText="1"/>
    </xf>
    <xf numFmtId="0" fontId="24" fillId="0" borderId="84" xfId="9" applyFont="1" applyFill="1" applyBorder="1" applyAlignment="1">
      <alignment horizontal="center" vertical="center" wrapText="1"/>
    </xf>
    <xf numFmtId="0" fontId="18" fillId="0" borderId="80" xfId="9" applyFont="1" applyFill="1" applyBorder="1" applyAlignment="1">
      <alignment horizontal="center" vertical="center" wrapText="1"/>
    </xf>
    <xf numFmtId="0" fontId="18" fillId="0" borderId="81" xfId="9" applyFont="1" applyFill="1" applyBorder="1" applyAlignment="1">
      <alignment horizontal="center" vertical="center" wrapText="1"/>
    </xf>
    <xf numFmtId="0" fontId="18" fillId="0" borderId="87" xfId="9" applyFont="1" applyFill="1" applyBorder="1" applyAlignment="1">
      <alignment horizontal="center" vertical="center" wrapText="1"/>
    </xf>
    <xf numFmtId="0" fontId="18" fillId="0" borderId="85" xfId="9" applyFont="1" applyFill="1" applyBorder="1" applyAlignment="1">
      <alignment horizontal="center" vertical="center" wrapText="1"/>
    </xf>
    <xf numFmtId="0" fontId="18" fillId="0" borderId="86" xfId="9" applyFont="1" applyFill="1" applyBorder="1" applyAlignment="1">
      <alignment horizontal="center" vertical="center" wrapText="1"/>
    </xf>
    <xf numFmtId="0" fontId="18" fillId="0" borderId="88" xfId="9" applyFont="1" applyFill="1" applyBorder="1" applyAlignment="1">
      <alignment horizontal="center" vertical="center" wrapText="1"/>
    </xf>
    <xf numFmtId="0" fontId="24" fillId="0" borderId="85" xfId="9" applyFont="1" applyFill="1" applyBorder="1" applyAlignment="1">
      <alignment horizontal="left" vertical="center" wrapText="1" indent="2"/>
    </xf>
    <xf numFmtId="0" fontId="24" fillId="0" borderId="86" xfId="9" applyFont="1" applyFill="1" applyBorder="1" applyAlignment="1">
      <alignment horizontal="left" vertical="center" wrapText="1" indent="2"/>
    </xf>
    <xf numFmtId="0" fontId="24" fillId="0" borderId="82" xfId="9" applyFont="1" applyFill="1" applyBorder="1" applyAlignment="1">
      <alignment horizontal="left" vertical="center" wrapText="1"/>
    </xf>
    <xf numFmtId="0" fontId="24" fillId="0" borderId="83" xfId="9" applyFont="1" applyFill="1" applyBorder="1" applyAlignment="1">
      <alignment horizontal="left" vertical="center" wrapText="1"/>
    </xf>
    <xf numFmtId="0" fontId="24" fillId="0" borderId="86" xfId="9" applyFont="1" applyFill="1" applyBorder="1" applyAlignment="1">
      <alignment horizontal="left" vertical="center" wrapText="1"/>
    </xf>
    <xf numFmtId="0" fontId="24" fillId="0" borderId="88" xfId="9" applyFont="1" applyFill="1" applyBorder="1" applyAlignment="1">
      <alignment horizontal="left" vertical="center" wrapText="1"/>
    </xf>
    <xf numFmtId="0" fontId="11" fillId="6" borderId="9" xfId="0" applyFont="1" applyFill="1" applyBorder="1" applyAlignment="1" applyProtection="1">
      <alignment horizontal="left" vertical="top" wrapText="1"/>
    </xf>
    <xf numFmtId="0" fontId="11" fillId="6" borderId="10" xfId="0" applyFont="1" applyFill="1" applyBorder="1" applyAlignment="1" applyProtection="1">
      <alignment horizontal="left" vertical="top" wrapText="1"/>
    </xf>
    <xf numFmtId="0" fontId="11" fillId="6" borderId="39" xfId="0" applyFont="1" applyFill="1" applyBorder="1" applyAlignment="1" applyProtection="1">
      <alignment horizontal="left" vertical="top" wrapText="1"/>
    </xf>
    <xf numFmtId="0" fontId="11" fillId="6" borderId="30" xfId="0" applyFont="1" applyFill="1" applyBorder="1" applyAlignment="1" applyProtection="1">
      <alignment horizontal="left" vertical="top" wrapText="1"/>
    </xf>
    <xf numFmtId="0" fontId="9" fillId="5" borderId="3" xfId="0" applyFont="1" applyFill="1" applyBorder="1" applyAlignment="1">
      <alignment horizontal="center"/>
    </xf>
    <xf numFmtId="0" fontId="9" fillId="5" borderId="28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167" fontId="8" fillId="0" borderId="6" xfId="0" applyNumberFormat="1" applyFont="1" applyBorder="1" applyAlignment="1">
      <alignment horizontal="center" vertical="center"/>
    </xf>
    <xf numFmtId="167" fontId="8" fillId="0" borderId="36" xfId="0" applyNumberFormat="1" applyFont="1" applyBorder="1" applyAlignment="1">
      <alignment horizontal="center" vertical="center"/>
    </xf>
    <xf numFmtId="165" fontId="11" fillId="3" borderId="23" xfId="1" applyNumberFormat="1" applyFont="1" applyFill="1" applyBorder="1" applyAlignment="1">
      <alignment horizontal="center" vertical="center"/>
    </xf>
    <xf numFmtId="165" fontId="11" fillId="3" borderId="16" xfId="1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right" vertical="center"/>
    </xf>
    <xf numFmtId="0" fontId="6" fillId="3" borderId="17" xfId="0" applyFont="1" applyFill="1" applyBorder="1" applyAlignment="1">
      <alignment horizontal="right" vertical="center"/>
    </xf>
  </cellXfs>
  <cellStyles count="10">
    <cellStyle name="Millares" xfId="1" builtinId="3"/>
    <cellStyle name="Millares 2" xfId="4" xr:uid="{00000000-0005-0000-0000-000001000000}"/>
    <cellStyle name="Millares 3" xfId="7" xr:uid="{00000000-0005-0000-0000-000002000000}"/>
    <cellStyle name="Moneda 2" xfId="8" xr:uid="{00000000-0005-0000-0000-000003000000}"/>
    <cellStyle name="Normal" xfId="0" builtinId="0"/>
    <cellStyle name="Normal 2" xfId="6" xr:uid="{00000000-0005-0000-0000-000005000000}"/>
    <cellStyle name="Normal 2 2" xfId="3" xr:uid="{00000000-0005-0000-0000-000006000000}"/>
    <cellStyle name="Normal 2 3" xfId="9" xr:uid="{00000000-0005-0000-0000-000007000000}"/>
    <cellStyle name="Porcentaje" xfId="2" builtinId="5"/>
    <cellStyle name="Porcentaje 2" xfId="5" xr:uid="{00000000-0005-0000-0000-000009000000}"/>
  </cellStyles>
  <dxfs count="3"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450646</xdr:colOff>
      <xdr:row>0</xdr:row>
      <xdr:rowOff>112661</xdr:rowOff>
    </xdr:from>
    <xdr:to>
      <xdr:col>1</xdr:col>
      <xdr:colOff>1170312</xdr:colOff>
      <xdr:row>1</xdr:row>
      <xdr:rowOff>327894</xdr:rowOff>
    </xdr:to>
    <xdr:pic>
      <xdr:nvPicPr>
        <xdr:cNvPr id="2" name="Imagen 1" descr="logo digita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646" y="122186"/>
          <a:ext cx="719666" cy="653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1234"/>
  <sheetViews>
    <sheetView tabSelected="1" view="pageBreakPreview" zoomScale="60" zoomScaleNormal="80" workbookViewId="0">
      <selection activeCell="H15" sqref="H15"/>
    </sheetView>
  </sheetViews>
  <sheetFormatPr baseColWidth="10" defaultColWidth="11.44140625" defaultRowHeight="13.8" x14ac:dyDescent="0.3"/>
  <cols>
    <col min="1" max="1" width="7" style="306" customWidth="1"/>
    <col min="2" max="2" width="10.44140625" style="258" customWidth="1"/>
    <col min="3" max="3" width="70.5546875" style="307" customWidth="1"/>
    <col min="4" max="4" width="8" style="152" bestFit="1" customWidth="1"/>
    <col min="5" max="5" width="14.109375" style="152" bestFit="1" customWidth="1"/>
    <col min="6" max="6" width="19.33203125" style="152" customWidth="1"/>
    <col min="7" max="9" width="12.88671875" style="152" customWidth="1"/>
    <col min="10" max="10" width="13.6640625" style="152" customWidth="1"/>
    <col min="11" max="11" width="17.88671875" style="305" customWidth="1"/>
    <col min="12" max="12" width="8.5546875" style="156" bestFit="1" customWidth="1"/>
    <col min="13" max="13" width="4" style="152" bestFit="1" customWidth="1"/>
    <col min="14" max="14" width="5.88671875" style="152" bestFit="1" customWidth="1"/>
    <col min="15" max="15" width="2.88671875" style="152" bestFit="1" customWidth="1"/>
    <col min="16" max="16" width="8.5546875" style="152" bestFit="1" customWidth="1"/>
    <col min="17" max="17" width="2.88671875" style="152" bestFit="1" customWidth="1"/>
    <col min="18" max="18" width="7" style="152" bestFit="1" customWidth="1"/>
    <col min="19" max="19" width="2.5546875" style="152" bestFit="1" customWidth="1"/>
    <col min="20" max="20" width="9.6640625" style="152" bestFit="1" customWidth="1"/>
    <col min="21" max="21" width="2.88671875" style="152" bestFit="1" customWidth="1"/>
    <col min="22" max="22" width="7" style="152" bestFit="1" customWidth="1"/>
    <col min="23" max="23" width="2.5546875" style="152" bestFit="1" customWidth="1"/>
    <col min="24" max="24" width="7.109375" style="152" customWidth="1"/>
    <col min="25" max="25" width="2.88671875" style="152" bestFit="1" customWidth="1"/>
    <col min="26" max="26" width="8.44140625" style="152" bestFit="1" customWidth="1"/>
    <col min="27" max="27" width="2.5546875" style="152" bestFit="1" customWidth="1"/>
    <col min="28" max="28" width="7.109375" style="152" bestFit="1" customWidth="1"/>
    <col min="29" max="29" width="2.5546875" style="152" bestFit="1" customWidth="1"/>
    <col min="30" max="30" width="8.5546875" style="152" bestFit="1" customWidth="1"/>
    <col min="31" max="31" width="2.88671875" style="152" bestFit="1" customWidth="1"/>
    <col min="32" max="32" width="7.5546875" style="152" bestFit="1" customWidth="1"/>
    <col min="33" max="33" width="2.5546875" style="152" bestFit="1" customWidth="1"/>
    <col min="34" max="34" width="7.5546875" style="152" bestFit="1" customWidth="1"/>
    <col min="35" max="35" width="2.5546875" style="152" bestFit="1" customWidth="1"/>
    <col min="36" max="36" width="7.88671875" style="152" bestFit="1" customWidth="1"/>
    <col min="37" max="37" width="2.88671875" style="152" bestFit="1" customWidth="1"/>
    <col min="38" max="38" width="7.109375" style="152" bestFit="1" customWidth="1"/>
    <col min="39" max="39" width="2.88671875" style="152" bestFit="1" customWidth="1"/>
    <col min="40" max="40" width="6.6640625" style="152" bestFit="1" customWidth="1"/>
    <col min="41" max="41" width="2.88671875" style="152" bestFit="1" customWidth="1"/>
    <col min="42" max="16384" width="11.44140625" style="152"/>
  </cols>
  <sheetData>
    <row r="1" spans="1:38" ht="8.25" customHeight="1" x14ac:dyDescent="0.3">
      <c r="A1" s="150"/>
      <c r="B1" s="151"/>
      <c r="C1" s="152"/>
      <c r="D1" s="153"/>
      <c r="E1" s="154"/>
      <c r="K1" s="155"/>
    </row>
    <row r="2" spans="1:38" x14ac:dyDescent="0.3">
      <c r="A2" s="150"/>
      <c r="B2" s="151"/>
      <c r="C2" s="321" t="s">
        <v>122</v>
      </c>
      <c r="D2" s="321"/>
      <c r="E2" s="321"/>
      <c r="F2" s="321"/>
      <c r="G2" s="321"/>
      <c r="H2" s="321"/>
      <c r="I2" s="321"/>
      <c r="J2" s="321"/>
      <c r="K2" s="321"/>
    </row>
    <row r="3" spans="1:38" x14ac:dyDescent="0.3">
      <c r="A3" s="150"/>
      <c r="B3" s="151"/>
      <c r="C3" s="321" t="s">
        <v>121</v>
      </c>
      <c r="D3" s="321"/>
      <c r="E3" s="321"/>
      <c r="F3" s="321"/>
      <c r="G3" s="321"/>
      <c r="H3" s="321"/>
      <c r="I3" s="321"/>
      <c r="J3" s="321"/>
      <c r="K3" s="321"/>
    </row>
    <row r="4" spans="1:38" ht="15.75" customHeight="1" x14ac:dyDescent="0.3">
      <c r="A4" s="322" t="s">
        <v>348</v>
      </c>
      <c r="B4" s="323"/>
      <c r="C4" s="323"/>
      <c r="D4" s="323"/>
      <c r="E4" s="323"/>
      <c r="F4" s="323"/>
      <c r="G4" s="323"/>
      <c r="H4" s="323"/>
      <c r="I4" s="323"/>
      <c r="J4" s="323"/>
      <c r="K4" s="323"/>
    </row>
    <row r="5" spans="1:38" ht="35.25" customHeight="1" thickBot="1" x14ac:dyDescent="0.35">
      <c r="A5" s="323"/>
      <c r="B5" s="323"/>
      <c r="C5" s="323"/>
      <c r="D5" s="323"/>
      <c r="E5" s="323"/>
      <c r="F5" s="323"/>
      <c r="G5" s="323"/>
      <c r="H5" s="323"/>
      <c r="I5" s="323"/>
      <c r="J5" s="323"/>
      <c r="K5" s="323"/>
    </row>
    <row r="6" spans="1:38" ht="27.6" x14ac:dyDescent="0.3">
      <c r="A6" s="308" t="s">
        <v>120</v>
      </c>
      <c r="B6" s="309" t="s">
        <v>42</v>
      </c>
      <c r="C6" s="310" t="s">
        <v>119</v>
      </c>
      <c r="D6" s="311" t="s">
        <v>118</v>
      </c>
      <c r="E6" s="311" t="s">
        <v>117</v>
      </c>
      <c r="F6" s="312" t="s">
        <v>116</v>
      </c>
      <c r="G6" s="313" t="s">
        <v>115</v>
      </c>
      <c r="H6" s="313" t="s">
        <v>185</v>
      </c>
      <c r="I6" s="313" t="s">
        <v>226</v>
      </c>
      <c r="J6" s="313" t="s">
        <v>114</v>
      </c>
      <c r="K6" s="314" t="s">
        <v>113</v>
      </c>
    </row>
    <row r="7" spans="1:38" s="164" customFormat="1" ht="18" x14ac:dyDescent="0.3">
      <c r="A7" s="318" t="s">
        <v>317</v>
      </c>
      <c r="B7" s="316"/>
      <c r="C7" s="316"/>
      <c r="D7" s="316"/>
      <c r="E7" s="316"/>
      <c r="F7" s="316"/>
      <c r="G7" s="316"/>
      <c r="H7" s="316"/>
      <c r="I7" s="316"/>
      <c r="J7" s="316"/>
      <c r="K7" s="317"/>
      <c r="L7" s="163"/>
    </row>
    <row r="8" spans="1:38" s="164" customFormat="1" x14ac:dyDescent="0.3">
      <c r="A8" s="165"/>
      <c r="B8" s="166"/>
      <c r="C8" s="166"/>
      <c r="D8" s="166"/>
      <c r="E8" s="166"/>
      <c r="F8" s="166"/>
      <c r="G8" s="166"/>
      <c r="H8" s="166"/>
      <c r="I8" s="166"/>
      <c r="J8" s="166"/>
      <c r="K8" s="167"/>
      <c r="L8" s="163"/>
    </row>
    <row r="9" spans="1:38" x14ac:dyDescent="0.3">
      <c r="A9" s="168">
        <v>1</v>
      </c>
      <c r="B9" s="169"/>
      <c r="C9" s="170" t="s">
        <v>123</v>
      </c>
      <c r="D9" s="171"/>
      <c r="E9" s="171"/>
      <c r="F9" s="172"/>
      <c r="G9" s="173"/>
      <c r="H9" s="173"/>
      <c r="I9" s="173"/>
      <c r="J9" s="173"/>
      <c r="K9" s="174"/>
    </row>
    <row r="10" spans="1:38" x14ac:dyDescent="0.3">
      <c r="A10" s="175">
        <v>1.1000000000000001</v>
      </c>
      <c r="B10" s="176">
        <v>100113</v>
      </c>
      <c r="C10" s="177" t="s">
        <v>124</v>
      </c>
      <c r="D10" s="176" t="s">
        <v>100</v>
      </c>
      <c r="E10" s="178">
        <v>15</v>
      </c>
      <c r="F10" s="179">
        <v>3290</v>
      </c>
      <c r="G10" s="180">
        <v>1.0447</v>
      </c>
      <c r="H10" s="180">
        <v>1.0329999999999999</v>
      </c>
      <c r="I10" s="180">
        <v>1.05</v>
      </c>
      <c r="J10" s="181">
        <f>F10*G10*H10*I10</f>
        <v>3728.0103829499999</v>
      </c>
      <c r="K10" s="182">
        <f>E10*J10</f>
        <v>55920.155744249998</v>
      </c>
      <c r="L10" s="183"/>
    </row>
    <row r="11" spans="1:38" x14ac:dyDescent="0.3">
      <c r="A11" s="184">
        <v>1.2</v>
      </c>
      <c r="B11" s="185">
        <v>100124</v>
      </c>
      <c r="C11" s="186" t="s">
        <v>107</v>
      </c>
      <c r="D11" s="187" t="s">
        <v>96</v>
      </c>
      <c r="E11" s="188">
        <v>20</v>
      </c>
      <c r="F11" s="189">
        <v>15770</v>
      </c>
      <c r="G11" s="180">
        <v>1.0447</v>
      </c>
      <c r="H11" s="180">
        <v>1.0329999999999999</v>
      </c>
      <c r="I11" s="180">
        <v>1.05</v>
      </c>
      <c r="J11" s="181">
        <f t="shared" ref="J11:J79" si="0">F11*G11*H11*I11</f>
        <v>17869.52089335</v>
      </c>
      <c r="K11" s="182">
        <f t="shared" ref="K11:K12" si="1">E11*J11</f>
        <v>357390.41786699998</v>
      </c>
      <c r="L11" s="190"/>
      <c r="M11" s="156"/>
    </row>
    <row r="12" spans="1:38" x14ac:dyDescent="0.3">
      <c r="A12" s="175">
        <v>1.3</v>
      </c>
      <c r="B12" s="191">
        <v>100601</v>
      </c>
      <c r="C12" s="192" t="s">
        <v>127</v>
      </c>
      <c r="D12" s="193" t="s">
        <v>105</v>
      </c>
      <c r="E12" s="188">
        <v>1.2</v>
      </c>
      <c r="F12" s="189">
        <v>14680</v>
      </c>
      <c r="G12" s="180">
        <v>1.0447</v>
      </c>
      <c r="H12" s="180">
        <v>1.0329999999999999</v>
      </c>
      <c r="I12" s="180">
        <v>1.05</v>
      </c>
      <c r="J12" s="181">
        <f t="shared" si="0"/>
        <v>16634.404991399999</v>
      </c>
      <c r="K12" s="182">
        <f t="shared" si="1"/>
        <v>19961.285989679996</v>
      </c>
      <c r="L12" s="194"/>
      <c r="M12" s="183"/>
      <c r="N12" s="195"/>
      <c r="O12" s="196"/>
      <c r="P12" s="196"/>
      <c r="Q12" s="196"/>
      <c r="R12" s="196"/>
      <c r="S12" s="196"/>
      <c r="T12" s="196"/>
      <c r="U12" s="196"/>
      <c r="V12" s="196"/>
      <c r="W12" s="196"/>
      <c r="X12" s="196"/>
      <c r="Y12" s="196"/>
      <c r="Z12" s="196"/>
      <c r="AA12" s="196"/>
      <c r="AB12" s="196"/>
      <c r="AC12" s="196"/>
      <c r="AD12" s="196"/>
      <c r="AE12" s="196"/>
      <c r="AF12" s="196"/>
      <c r="AG12" s="196"/>
      <c r="AH12" s="196"/>
      <c r="AI12" s="196"/>
      <c r="AJ12" s="196"/>
      <c r="AK12" s="196"/>
      <c r="AL12" s="196"/>
    </row>
    <row r="13" spans="1:38" x14ac:dyDescent="0.3">
      <c r="A13" s="175">
        <v>1.4</v>
      </c>
      <c r="B13" s="191" t="s">
        <v>193</v>
      </c>
      <c r="C13" s="192" t="s">
        <v>170</v>
      </c>
      <c r="D13" s="193" t="s">
        <v>96</v>
      </c>
      <c r="E13" s="188">
        <v>16</v>
      </c>
      <c r="F13" s="189">
        <v>11744</v>
      </c>
      <c r="G13" s="180">
        <v>1.0447</v>
      </c>
      <c r="H13" s="180">
        <v>1.0329999999999999</v>
      </c>
      <c r="I13" s="180">
        <v>1.05</v>
      </c>
      <c r="J13" s="181">
        <f t="shared" si="0"/>
        <v>13307.523993119999</v>
      </c>
      <c r="K13" s="182">
        <f t="shared" ref="K13:K14" si="2">E13*J13</f>
        <v>212920.38388991999</v>
      </c>
      <c r="L13" s="194"/>
      <c r="M13" s="183"/>
      <c r="N13" s="195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</row>
    <row r="14" spans="1:38" x14ac:dyDescent="0.3">
      <c r="A14" s="175">
        <v>1.5</v>
      </c>
      <c r="B14" s="191">
        <v>330127</v>
      </c>
      <c r="C14" s="192" t="s">
        <v>182</v>
      </c>
      <c r="D14" s="193" t="s">
        <v>96</v>
      </c>
      <c r="E14" s="188">
        <v>48</v>
      </c>
      <c r="F14" s="189">
        <v>5360</v>
      </c>
      <c r="G14" s="180">
        <v>1.0447</v>
      </c>
      <c r="H14" s="180">
        <v>1.0329999999999999</v>
      </c>
      <c r="I14" s="180">
        <v>1.05</v>
      </c>
      <c r="J14" s="181">
        <f t="shared" si="0"/>
        <v>6073.5974627999994</v>
      </c>
      <c r="K14" s="182">
        <f t="shared" si="2"/>
        <v>291532.67821439996</v>
      </c>
      <c r="L14" s="194"/>
      <c r="M14" s="183"/>
      <c r="N14" s="195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</row>
    <row r="15" spans="1:38" x14ac:dyDescent="0.3">
      <c r="A15" s="175">
        <v>1.6</v>
      </c>
      <c r="B15" s="191">
        <v>10105</v>
      </c>
      <c r="C15" s="192" t="s">
        <v>183</v>
      </c>
      <c r="D15" s="193" t="s">
        <v>100</v>
      </c>
      <c r="E15" s="188">
        <v>15</v>
      </c>
      <c r="F15" s="189">
        <v>30850</v>
      </c>
      <c r="G15" s="180">
        <v>1.0447</v>
      </c>
      <c r="H15" s="180">
        <v>1.0329999999999999</v>
      </c>
      <c r="I15" s="180">
        <v>1.05</v>
      </c>
      <c r="J15" s="181">
        <f t="shared" si="0"/>
        <v>34957.179426750001</v>
      </c>
      <c r="K15" s="182">
        <f t="shared" ref="K15:K16" si="3">E15*J15</f>
        <v>524357.69140124996</v>
      </c>
      <c r="L15" s="194"/>
      <c r="M15" s="183"/>
      <c r="N15" s="195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6"/>
      <c r="AB15" s="196"/>
      <c r="AC15" s="196"/>
      <c r="AD15" s="196"/>
      <c r="AE15" s="196"/>
      <c r="AF15" s="196"/>
      <c r="AG15" s="196"/>
      <c r="AH15" s="196"/>
      <c r="AI15" s="196"/>
      <c r="AJ15" s="196"/>
      <c r="AK15" s="196"/>
      <c r="AL15" s="196"/>
    </row>
    <row r="16" spans="1:38" x14ac:dyDescent="0.3">
      <c r="A16" s="175">
        <v>1.7</v>
      </c>
      <c r="B16" s="191">
        <v>100607</v>
      </c>
      <c r="C16" s="192" t="s">
        <v>184</v>
      </c>
      <c r="D16" s="193" t="s">
        <v>105</v>
      </c>
      <c r="E16" s="188">
        <v>21</v>
      </c>
      <c r="F16" s="189">
        <v>16930</v>
      </c>
      <c r="G16" s="180">
        <v>1.0447</v>
      </c>
      <c r="H16" s="180">
        <v>1.0329999999999999</v>
      </c>
      <c r="I16" s="180">
        <v>1.05</v>
      </c>
      <c r="J16" s="181">
        <f t="shared" si="0"/>
        <v>19183.956165150001</v>
      </c>
      <c r="K16" s="182">
        <f t="shared" si="3"/>
        <v>402863.07946815004</v>
      </c>
      <c r="L16" s="190"/>
      <c r="M16" s="183"/>
      <c r="N16" s="195"/>
      <c r="O16" s="196"/>
      <c r="P16" s="196"/>
      <c r="Q16" s="196"/>
      <c r="R16" s="196"/>
      <c r="S16" s="196"/>
      <c r="T16" s="196"/>
      <c r="U16" s="196"/>
      <c r="V16" s="196"/>
      <c r="W16" s="196"/>
      <c r="X16" s="196"/>
      <c r="Y16" s="196"/>
      <c r="Z16" s="196"/>
      <c r="AA16" s="196"/>
      <c r="AB16" s="196"/>
      <c r="AC16" s="196"/>
      <c r="AD16" s="196"/>
      <c r="AE16" s="196"/>
      <c r="AF16" s="196"/>
      <c r="AG16" s="196"/>
      <c r="AH16" s="196"/>
      <c r="AI16" s="196"/>
      <c r="AJ16" s="196"/>
      <c r="AK16" s="196"/>
      <c r="AL16" s="196"/>
    </row>
    <row r="17" spans="1:42" x14ac:dyDescent="0.3">
      <c r="A17" s="175">
        <v>1.8</v>
      </c>
      <c r="B17" s="191" t="s">
        <v>193</v>
      </c>
      <c r="C17" s="192" t="s">
        <v>220</v>
      </c>
      <c r="D17" s="193" t="s">
        <v>100</v>
      </c>
      <c r="E17" s="188">
        <v>15</v>
      </c>
      <c r="F17" s="189">
        <v>29922</v>
      </c>
      <c r="G17" s="180">
        <v>1.0447</v>
      </c>
      <c r="H17" s="180">
        <v>1.0329999999999999</v>
      </c>
      <c r="I17" s="180">
        <v>1.05</v>
      </c>
      <c r="J17" s="181">
        <f t="shared" si="0"/>
        <v>33905.631209309999</v>
      </c>
      <c r="K17" s="182">
        <f t="shared" ref="K17" si="4">E17*J17</f>
        <v>508584.46813964995</v>
      </c>
      <c r="L17" s="190"/>
      <c r="M17" s="183"/>
      <c r="N17" s="195"/>
      <c r="O17" s="196"/>
      <c r="P17" s="196"/>
      <c r="Q17" s="196"/>
      <c r="R17" s="196"/>
      <c r="S17" s="196"/>
      <c r="T17" s="196"/>
      <c r="U17" s="196"/>
      <c r="V17" s="196"/>
      <c r="W17" s="196"/>
      <c r="X17" s="196"/>
      <c r="Y17" s="196"/>
      <c r="Z17" s="196"/>
      <c r="AA17" s="196"/>
      <c r="AB17" s="196"/>
      <c r="AC17" s="196"/>
      <c r="AD17" s="196"/>
      <c r="AE17" s="196"/>
      <c r="AF17" s="196"/>
      <c r="AG17" s="196"/>
      <c r="AH17" s="196"/>
      <c r="AI17" s="196"/>
      <c r="AJ17" s="196"/>
      <c r="AK17" s="196"/>
      <c r="AL17" s="196"/>
    </row>
    <row r="18" spans="1:42" s="202" customFormat="1" ht="18.75" customHeight="1" x14ac:dyDescent="0.3">
      <c r="A18" s="175"/>
      <c r="B18" s="176"/>
      <c r="C18" s="197"/>
      <c r="D18" s="176"/>
      <c r="E18" s="178"/>
      <c r="F18" s="179"/>
      <c r="G18" s="180"/>
      <c r="H18" s="180"/>
      <c r="I18" s="180"/>
      <c r="J18" s="181"/>
      <c r="K18" s="182"/>
      <c r="L18" s="198"/>
      <c r="M18" s="199"/>
      <c r="N18" s="200"/>
      <c r="O18" s="201"/>
      <c r="P18" s="200"/>
      <c r="Q18" s="201"/>
      <c r="R18" s="200"/>
      <c r="S18" s="201"/>
      <c r="T18" s="200"/>
      <c r="U18" s="201"/>
      <c r="V18" s="200"/>
      <c r="W18" s="201"/>
      <c r="X18" s="200"/>
      <c r="Y18" s="201"/>
      <c r="Z18" s="201"/>
      <c r="AA18" s="201"/>
      <c r="AB18" s="200"/>
      <c r="AC18" s="201"/>
      <c r="AD18" s="200"/>
      <c r="AE18" s="201"/>
      <c r="AF18" s="201"/>
      <c r="AG18" s="201"/>
      <c r="AH18" s="201"/>
      <c r="AI18" s="201"/>
      <c r="AJ18" s="201"/>
      <c r="AK18" s="201"/>
      <c r="AL18" s="200"/>
    </row>
    <row r="19" spans="1:42" s="202" customFormat="1" ht="18.75" customHeight="1" x14ac:dyDescent="0.3">
      <c r="A19" s="168">
        <v>2</v>
      </c>
      <c r="B19" s="203"/>
      <c r="C19" s="204" t="s">
        <v>125</v>
      </c>
      <c r="D19" s="203"/>
      <c r="E19" s="205"/>
      <c r="F19" s="203"/>
      <c r="G19" s="180"/>
      <c r="H19" s="180"/>
      <c r="I19" s="180"/>
      <c r="J19" s="181"/>
      <c r="K19" s="182"/>
      <c r="L19" s="198"/>
      <c r="M19" s="199"/>
      <c r="N19" s="200"/>
      <c r="O19" s="201"/>
      <c r="P19" s="200"/>
      <c r="Q19" s="201"/>
      <c r="R19" s="200"/>
      <c r="S19" s="201"/>
      <c r="T19" s="200"/>
      <c r="U19" s="201"/>
      <c r="V19" s="200"/>
      <c r="W19" s="201"/>
      <c r="X19" s="200"/>
      <c r="Y19" s="201"/>
      <c r="Z19" s="201"/>
      <c r="AA19" s="201"/>
      <c r="AB19" s="200"/>
      <c r="AC19" s="201"/>
      <c r="AD19" s="200"/>
      <c r="AE19" s="201"/>
      <c r="AF19" s="201"/>
      <c r="AG19" s="201"/>
      <c r="AH19" s="201"/>
      <c r="AI19" s="201"/>
      <c r="AJ19" s="201"/>
      <c r="AK19" s="201"/>
      <c r="AL19" s="200"/>
    </row>
    <row r="20" spans="1:42" s="212" customFormat="1" x14ac:dyDescent="0.3">
      <c r="A20" s="175">
        <v>2.1</v>
      </c>
      <c r="B20" s="176">
        <v>120213</v>
      </c>
      <c r="C20" s="206" t="s">
        <v>126</v>
      </c>
      <c r="D20" s="191" t="s">
        <v>105</v>
      </c>
      <c r="E20" s="207">
        <v>1.2</v>
      </c>
      <c r="F20" s="208">
        <v>316870</v>
      </c>
      <c r="G20" s="180">
        <v>1.0447</v>
      </c>
      <c r="H20" s="180">
        <v>1.0329999999999999</v>
      </c>
      <c r="I20" s="180">
        <v>1.05</v>
      </c>
      <c r="J20" s="181">
        <f t="shared" si="0"/>
        <v>359056.12463385001</v>
      </c>
      <c r="K20" s="182">
        <f t="shared" ref="K20:K22" si="5">E20*J20</f>
        <v>430867.34956061997</v>
      </c>
      <c r="L20" s="194"/>
      <c r="M20" s="209"/>
      <c r="N20" s="210"/>
      <c r="O20" s="211"/>
      <c r="P20" s="210"/>
      <c r="Q20" s="211"/>
      <c r="R20" s="210"/>
      <c r="S20" s="211"/>
      <c r="T20" s="210"/>
      <c r="U20" s="211"/>
      <c r="V20" s="210"/>
      <c r="W20" s="211"/>
      <c r="X20" s="210"/>
      <c r="Y20" s="211"/>
      <c r="Z20" s="211"/>
      <c r="AA20" s="211"/>
      <c r="AB20" s="210"/>
      <c r="AC20" s="211"/>
      <c r="AD20" s="210"/>
      <c r="AE20" s="211"/>
      <c r="AF20" s="211"/>
      <c r="AG20" s="211"/>
      <c r="AH20" s="211"/>
      <c r="AI20" s="211"/>
      <c r="AJ20" s="211"/>
      <c r="AK20" s="211"/>
      <c r="AL20" s="210"/>
    </row>
    <row r="21" spans="1:42" s="202" customFormat="1" x14ac:dyDescent="0.3">
      <c r="A21" s="175">
        <v>2.2000000000000002</v>
      </c>
      <c r="B21" s="185">
        <v>120101</v>
      </c>
      <c r="C21" s="186" t="s">
        <v>128</v>
      </c>
      <c r="D21" s="187" t="s">
        <v>50</v>
      </c>
      <c r="E21" s="178">
        <v>500</v>
      </c>
      <c r="F21" s="179">
        <v>3100</v>
      </c>
      <c r="G21" s="180">
        <v>1.0447</v>
      </c>
      <c r="H21" s="180">
        <v>1.0329999999999999</v>
      </c>
      <c r="I21" s="180">
        <v>1.05</v>
      </c>
      <c r="J21" s="181">
        <f t="shared" si="0"/>
        <v>3512.7149504999998</v>
      </c>
      <c r="K21" s="182">
        <f t="shared" si="5"/>
        <v>1756357.4752499999</v>
      </c>
      <c r="L21" s="190"/>
      <c r="M21" s="156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201"/>
      <c r="AJ21" s="201"/>
      <c r="AK21" s="201"/>
      <c r="AL21" s="200"/>
    </row>
    <row r="22" spans="1:42" s="202" customFormat="1" x14ac:dyDescent="0.3">
      <c r="A22" s="175">
        <v>2.2999999999999998</v>
      </c>
      <c r="B22" s="191" t="s">
        <v>193</v>
      </c>
      <c r="C22" s="192" t="s">
        <v>129</v>
      </c>
      <c r="D22" s="193" t="s">
        <v>96</v>
      </c>
      <c r="E22" s="178">
        <v>16</v>
      </c>
      <c r="F22" s="179">
        <v>48262</v>
      </c>
      <c r="G22" s="180">
        <v>1.0447</v>
      </c>
      <c r="H22" s="180">
        <v>1.0329999999999999</v>
      </c>
      <c r="I22" s="180">
        <v>1.05</v>
      </c>
      <c r="J22" s="181">
        <f t="shared" si="0"/>
        <v>54687.306110009995</v>
      </c>
      <c r="K22" s="182">
        <f t="shared" si="5"/>
        <v>874996.89776015992</v>
      </c>
      <c r="L22" s="190"/>
      <c r="M22" s="183"/>
      <c r="N22" s="195"/>
      <c r="O22" s="196"/>
      <c r="P22" s="196"/>
      <c r="Q22" s="196"/>
      <c r="R22" s="196"/>
      <c r="S22" s="196"/>
      <c r="T22" s="196"/>
      <c r="U22" s="196"/>
      <c r="V22" s="196"/>
      <c r="W22" s="196"/>
      <c r="X22" s="196"/>
      <c r="Y22" s="196"/>
      <c r="Z22" s="196"/>
      <c r="AA22" s="196"/>
      <c r="AB22" s="196"/>
      <c r="AC22" s="196"/>
      <c r="AD22" s="196"/>
      <c r="AE22" s="196"/>
      <c r="AF22" s="196"/>
      <c r="AG22" s="196"/>
      <c r="AH22" s="196"/>
      <c r="AI22" s="201"/>
      <c r="AJ22" s="201"/>
      <c r="AK22" s="201"/>
      <c r="AL22" s="200"/>
    </row>
    <row r="23" spans="1:42" s="202" customFormat="1" x14ac:dyDescent="0.3">
      <c r="A23" s="175">
        <v>2.4</v>
      </c>
      <c r="B23" s="191">
        <v>10201</v>
      </c>
      <c r="C23" s="213" t="s">
        <v>168</v>
      </c>
      <c r="D23" s="191" t="s">
        <v>169</v>
      </c>
      <c r="E23" s="188">
        <v>150</v>
      </c>
      <c r="F23" s="189">
        <v>1567</v>
      </c>
      <c r="G23" s="180">
        <v>1.0447</v>
      </c>
      <c r="H23" s="180">
        <v>1.0329999999999999</v>
      </c>
      <c r="I23" s="180">
        <v>1.05</v>
      </c>
      <c r="J23" s="181">
        <f t="shared" ref="J23" si="6">F23*G23*H23*I23</f>
        <v>1775.6207507849997</v>
      </c>
      <c r="K23" s="182">
        <f t="shared" ref="K23" si="7">E23*J23</f>
        <v>266343.11261774995</v>
      </c>
      <c r="L23" s="198"/>
      <c r="M23" s="199"/>
      <c r="N23" s="200"/>
      <c r="O23" s="201"/>
      <c r="P23" s="200"/>
      <c r="Q23" s="201"/>
      <c r="R23" s="200"/>
      <c r="S23" s="201"/>
      <c r="T23" s="200"/>
      <c r="U23" s="201"/>
      <c r="V23" s="200"/>
      <c r="W23" s="201"/>
      <c r="X23" s="200"/>
      <c r="Y23" s="201"/>
      <c r="Z23" s="201"/>
      <c r="AA23" s="201"/>
      <c r="AB23" s="200"/>
      <c r="AC23" s="201"/>
      <c r="AD23" s="200"/>
      <c r="AE23" s="201"/>
      <c r="AF23" s="201"/>
      <c r="AG23" s="201"/>
      <c r="AH23" s="201"/>
      <c r="AI23" s="201"/>
      <c r="AJ23" s="201"/>
      <c r="AK23" s="201"/>
      <c r="AL23" s="200"/>
    </row>
    <row r="24" spans="1:42" s="202" customFormat="1" x14ac:dyDescent="0.3">
      <c r="A24" s="175"/>
      <c r="B24" s="191"/>
      <c r="C24" s="213"/>
      <c r="D24" s="191"/>
      <c r="E24" s="188"/>
      <c r="F24" s="189"/>
      <c r="G24" s="180"/>
      <c r="H24" s="180"/>
      <c r="I24" s="180"/>
      <c r="J24" s="181"/>
      <c r="K24" s="182"/>
      <c r="L24" s="198"/>
      <c r="M24" s="199"/>
      <c r="N24" s="200"/>
      <c r="O24" s="201"/>
      <c r="P24" s="200"/>
      <c r="Q24" s="201"/>
      <c r="R24" s="200"/>
      <c r="S24" s="201"/>
      <c r="T24" s="200"/>
      <c r="U24" s="201"/>
      <c r="V24" s="200"/>
      <c r="W24" s="201"/>
      <c r="X24" s="200"/>
      <c r="Y24" s="201"/>
      <c r="Z24" s="201"/>
      <c r="AA24" s="201"/>
      <c r="AB24" s="200"/>
      <c r="AC24" s="201"/>
      <c r="AD24" s="200"/>
      <c r="AE24" s="201"/>
      <c r="AF24" s="201"/>
      <c r="AG24" s="201"/>
      <c r="AH24" s="201"/>
      <c r="AI24" s="201"/>
      <c r="AJ24" s="201"/>
      <c r="AK24" s="201"/>
      <c r="AL24" s="200"/>
    </row>
    <row r="25" spans="1:42" x14ac:dyDescent="0.3">
      <c r="A25" s="168">
        <v>3</v>
      </c>
      <c r="B25" s="191"/>
      <c r="C25" s="214" t="s">
        <v>130</v>
      </c>
      <c r="D25" s="191"/>
      <c r="E25" s="207"/>
      <c r="F25" s="191"/>
      <c r="G25" s="180"/>
      <c r="H25" s="180"/>
      <c r="I25" s="180"/>
      <c r="J25" s="181"/>
      <c r="K25" s="182"/>
      <c r="L25" s="215"/>
      <c r="M25" s="216"/>
      <c r="N25" s="195"/>
      <c r="O25" s="196"/>
      <c r="P25" s="195"/>
      <c r="Q25" s="196"/>
      <c r="R25" s="195"/>
      <c r="S25" s="196"/>
      <c r="T25" s="195"/>
      <c r="U25" s="196"/>
      <c r="V25" s="195"/>
      <c r="W25" s="196"/>
      <c r="X25" s="195"/>
      <c r="Y25" s="196"/>
      <c r="Z25" s="196"/>
      <c r="AA25" s="196"/>
      <c r="AB25" s="195"/>
      <c r="AC25" s="196"/>
      <c r="AD25" s="195"/>
      <c r="AE25" s="196"/>
      <c r="AF25" s="196"/>
      <c r="AG25" s="196"/>
      <c r="AH25" s="196"/>
      <c r="AI25" s="196"/>
      <c r="AJ25" s="196"/>
      <c r="AK25" s="196"/>
      <c r="AL25" s="195"/>
    </row>
    <row r="26" spans="1:42" x14ac:dyDescent="0.3">
      <c r="A26" s="175">
        <v>3.1</v>
      </c>
      <c r="B26" s="176">
        <v>160801</v>
      </c>
      <c r="C26" s="197" t="s">
        <v>131</v>
      </c>
      <c r="D26" s="176" t="s">
        <v>112</v>
      </c>
      <c r="E26" s="188">
        <v>4</v>
      </c>
      <c r="F26" s="189">
        <v>35450</v>
      </c>
      <c r="G26" s="180">
        <v>1.0447</v>
      </c>
      <c r="H26" s="180">
        <v>1.0329999999999999</v>
      </c>
      <c r="I26" s="180">
        <v>1.05</v>
      </c>
      <c r="J26" s="181">
        <f t="shared" si="0"/>
        <v>40169.595159749995</v>
      </c>
      <c r="K26" s="182">
        <f t="shared" ref="K26:K27" si="8">E26*J26</f>
        <v>160678.38063899998</v>
      </c>
      <c r="L26" s="215"/>
      <c r="M26" s="216"/>
      <c r="N26" s="195"/>
      <c r="O26" s="196"/>
      <c r="P26" s="195"/>
      <c r="Q26" s="196"/>
      <c r="R26" s="195"/>
      <c r="S26" s="196"/>
      <c r="T26" s="195"/>
      <c r="U26" s="196"/>
      <c r="V26" s="195"/>
      <c r="W26" s="196"/>
      <c r="X26" s="195"/>
      <c r="Y26" s="196"/>
      <c r="Z26" s="196"/>
      <c r="AA26" s="196"/>
      <c r="AB26" s="195"/>
      <c r="AC26" s="196"/>
      <c r="AD26" s="195"/>
      <c r="AE26" s="196"/>
      <c r="AF26" s="196"/>
      <c r="AG26" s="196"/>
      <c r="AH26" s="196"/>
      <c r="AI26" s="196"/>
      <c r="AJ26" s="196"/>
      <c r="AK26" s="196"/>
      <c r="AL26" s="195"/>
    </row>
    <row r="27" spans="1:42" x14ac:dyDescent="0.3">
      <c r="A27" s="217">
        <v>3.2</v>
      </c>
      <c r="B27" s="185">
        <v>250705</v>
      </c>
      <c r="C27" s="186" t="s">
        <v>264</v>
      </c>
      <c r="D27" s="187" t="s">
        <v>4</v>
      </c>
      <c r="E27" s="178">
        <v>1</v>
      </c>
      <c r="F27" s="189">
        <v>460000</v>
      </c>
      <c r="G27" s="180">
        <v>1.0447</v>
      </c>
      <c r="H27" s="180">
        <v>1.0329999999999999</v>
      </c>
      <c r="I27" s="180">
        <v>1.05</v>
      </c>
      <c r="J27" s="181">
        <f t="shared" si="0"/>
        <v>521241.57329999999</v>
      </c>
      <c r="K27" s="182">
        <f t="shared" si="8"/>
        <v>521241.57329999999</v>
      </c>
      <c r="L27" s="218"/>
      <c r="M27" s="219"/>
      <c r="N27" s="195"/>
      <c r="O27" s="196"/>
      <c r="P27" s="195"/>
      <c r="Q27" s="196"/>
      <c r="R27" s="195"/>
      <c r="S27" s="196"/>
      <c r="T27" s="195"/>
      <c r="U27" s="196"/>
      <c r="V27" s="195"/>
      <c r="W27" s="196"/>
      <c r="X27" s="195"/>
      <c r="Y27" s="196"/>
      <c r="Z27" s="196"/>
      <c r="AA27" s="196"/>
      <c r="AB27" s="195"/>
      <c r="AC27" s="196"/>
      <c r="AD27" s="195"/>
      <c r="AE27" s="196"/>
      <c r="AF27" s="196"/>
      <c r="AG27" s="196"/>
      <c r="AH27" s="196"/>
      <c r="AI27" s="196"/>
      <c r="AJ27" s="196"/>
      <c r="AK27" s="196"/>
      <c r="AL27" s="195"/>
    </row>
    <row r="28" spans="1:42" x14ac:dyDescent="0.3">
      <c r="A28" s="175">
        <v>3.3</v>
      </c>
      <c r="B28" s="185">
        <v>140203</v>
      </c>
      <c r="C28" s="186" t="s">
        <v>146</v>
      </c>
      <c r="D28" s="187" t="s">
        <v>4</v>
      </c>
      <c r="E28" s="178">
        <v>1</v>
      </c>
      <c r="F28" s="189">
        <v>254680</v>
      </c>
      <c r="G28" s="180">
        <v>1.0447</v>
      </c>
      <c r="H28" s="180">
        <v>1.0329999999999999</v>
      </c>
      <c r="I28" s="180">
        <v>1.05</v>
      </c>
      <c r="J28" s="181">
        <f t="shared" si="0"/>
        <v>288586.53019139997</v>
      </c>
      <c r="K28" s="182">
        <f t="shared" ref="K28:K29" si="9">E28*J28</f>
        <v>288586.53019139997</v>
      </c>
      <c r="L28" s="218"/>
      <c r="M28" s="219"/>
      <c r="N28" s="195"/>
      <c r="O28" s="196"/>
      <c r="P28" s="195"/>
      <c r="Q28" s="196"/>
      <c r="R28" s="195"/>
      <c r="S28" s="196"/>
      <c r="T28" s="195"/>
      <c r="U28" s="196"/>
      <c r="V28" s="195"/>
      <c r="W28" s="196"/>
      <c r="X28" s="195"/>
      <c r="Y28" s="196"/>
      <c r="Z28" s="196"/>
      <c r="AA28" s="196"/>
      <c r="AB28" s="195"/>
      <c r="AC28" s="196"/>
      <c r="AD28" s="195"/>
      <c r="AE28" s="196"/>
      <c r="AF28" s="196"/>
      <c r="AG28" s="196"/>
      <c r="AH28" s="196"/>
      <c r="AI28" s="196"/>
      <c r="AJ28" s="196"/>
      <c r="AK28" s="196"/>
      <c r="AL28" s="195"/>
    </row>
    <row r="29" spans="1:42" x14ac:dyDescent="0.3">
      <c r="A29" s="217">
        <v>3.4</v>
      </c>
      <c r="B29" s="185">
        <v>250511</v>
      </c>
      <c r="C29" s="186" t="s">
        <v>152</v>
      </c>
      <c r="D29" s="187" t="s">
        <v>4</v>
      </c>
      <c r="E29" s="178">
        <v>3</v>
      </c>
      <c r="F29" s="189">
        <v>39790</v>
      </c>
      <c r="G29" s="180">
        <v>1.0447</v>
      </c>
      <c r="H29" s="180">
        <v>1.0329999999999999</v>
      </c>
      <c r="I29" s="180">
        <v>1.05</v>
      </c>
      <c r="J29" s="181">
        <f t="shared" si="0"/>
        <v>45087.396090449991</v>
      </c>
      <c r="K29" s="182">
        <f t="shared" si="9"/>
        <v>135262.18827134997</v>
      </c>
      <c r="L29" s="218"/>
      <c r="M29" s="219"/>
      <c r="N29" s="195"/>
      <c r="O29" s="196"/>
      <c r="P29" s="195"/>
      <c r="Q29" s="196"/>
      <c r="R29" s="195"/>
      <c r="S29" s="196"/>
      <c r="T29" s="195"/>
      <c r="U29" s="196"/>
      <c r="V29" s="195"/>
      <c r="W29" s="196"/>
      <c r="X29" s="195"/>
      <c r="Y29" s="196"/>
      <c r="Z29" s="196"/>
      <c r="AA29" s="196"/>
      <c r="AB29" s="195"/>
      <c r="AC29" s="196"/>
      <c r="AD29" s="195"/>
      <c r="AE29" s="196"/>
      <c r="AF29" s="196"/>
      <c r="AG29" s="196"/>
      <c r="AH29" s="196"/>
      <c r="AI29" s="196"/>
      <c r="AJ29" s="196"/>
      <c r="AK29" s="196"/>
      <c r="AL29" s="195"/>
    </row>
    <row r="30" spans="1:42" x14ac:dyDescent="0.3">
      <c r="A30" s="175">
        <v>3.5</v>
      </c>
      <c r="B30" s="185" t="s">
        <v>193</v>
      </c>
      <c r="C30" s="186" t="s">
        <v>265</v>
      </c>
      <c r="D30" s="187" t="s">
        <v>96</v>
      </c>
      <c r="E30" s="178">
        <v>20</v>
      </c>
      <c r="F30" s="189">
        <v>6541</v>
      </c>
      <c r="G30" s="180">
        <v>1.0447</v>
      </c>
      <c r="H30" s="180">
        <v>1.0329999999999999</v>
      </c>
      <c r="I30" s="180">
        <v>1.05</v>
      </c>
      <c r="J30" s="181">
        <f t="shared" si="0"/>
        <v>7411.8285455549994</v>
      </c>
      <c r="K30" s="182">
        <f t="shared" ref="K30:K31" si="10">E30*J30</f>
        <v>148236.57091109999</v>
      </c>
      <c r="L30" s="218"/>
      <c r="M30" s="219"/>
      <c r="N30" s="195"/>
      <c r="O30" s="196"/>
      <c r="P30" s="195"/>
      <c r="Q30" s="196"/>
      <c r="R30" s="195"/>
      <c r="S30" s="196"/>
      <c r="T30" s="195"/>
      <c r="U30" s="196"/>
      <c r="V30" s="195"/>
      <c r="W30" s="196"/>
      <c r="X30" s="195"/>
      <c r="Y30" s="196"/>
      <c r="Z30" s="196"/>
      <c r="AA30" s="196"/>
      <c r="AB30" s="195"/>
      <c r="AC30" s="196"/>
      <c r="AD30" s="195"/>
      <c r="AE30" s="196"/>
      <c r="AF30" s="196"/>
      <c r="AG30" s="196"/>
      <c r="AH30" s="196"/>
      <c r="AI30" s="196"/>
      <c r="AJ30" s="196"/>
      <c r="AK30" s="196"/>
      <c r="AL30" s="195"/>
    </row>
    <row r="31" spans="1:42" ht="15.75" customHeight="1" x14ac:dyDescent="0.3">
      <c r="A31" s="217">
        <v>3.6</v>
      </c>
      <c r="B31" s="191" t="s">
        <v>193</v>
      </c>
      <c r="C31" s="213" t="s">
        <v>266</v>
      </c>
      <c r="D31" s="191" t="s">
        <v>96</v>
      </c>
      <c r="E31" s="188">
        <v>15</v>
      </c>
      <c r="F31" s="189">
        <v>11744</v>
      </c>
      <c r="G31" s="180">
        <v>1.0447</v>
      </c>
      <c r="H31" s="180">
        <v>1.0329999999999999</v>
      </c>
      <c r="I31" s="180">
        <v>1.05</v>
      </c>
      <c r="J31" s="181">
        <f t="shared" ref="J31:J32" si="11">F31*G31*H31*I31</f>
        <v>13307.523993119999</v>
      </c>
      <c r="K31" s="182">
        <f t="shared" si="10"/>
        <v>199612.85989679999</v>
      </c>
      <c r="L31" s="220"/>
      <c r="M31" s="201"/>
      <c r="N31" s="200"/>
      <c r="O31" s="201"/>
      <c r="P31" s="200"/>
      <c r="Q31" s="201"/>
      <c r="R31" s="200"/>
      <c r="S31" s="201"/>
      <c r="T31" s="200"/>
      <c r="U31" s="201"/>
      <c r="V31" s="200"/>
      <c r="W31" s="201"/>
      <c r="X31" s="200"/>
      <c r="Y31" s="201"/>
      <c r="Z31" s="201"/>
      <c r="AA31" s="201"/>
      <c r="AB31" s="200"/>
      <c r="AC31" s="201"/>
      <c r="AD31" s="200"/>
      <c r="AE31" s="201"/>
      <c r="AF31" s="201"/>
      <c r="AG31" s="201"/>
      <c r="AH31" s="201"/>
      <c r="AI31" s="201"/>
      <c r="AJ31" s="201"/>
      <c r="AK31" s="201"/>
      <c r="AL31" s="200"/>
      <c r="AM31" s="196"/>
      <c r="AN31" s="196"/>
      <c r="AO31" s="196"/>
      <c r="AP31" s="195"/>
    </row>
    <row r="32" spans="1:42" ht="15.75" customHeight="1" x14ac:dyDescent="0.3">
      <c r="A32" s="175">
        <v>3.7</v>
      </c>
      <c r="B32" s="185" t="s">
        <v>193</v>
      </c>
      <c r="C32" s="186" t="s">
        <v>268</v>
      </c>
      <c r="D32" s="187" t="s">
        <v>4</v>
      </c>
      <c r="E32" s="221">
        <v>1</v>
      </c>
      <c r="F32" s="189">
        <v>75000</v>
      </c>
      <c r="G32" s="180">
        <v>1.0447</v>
      </c>
      <c r="H32" s="180">
        <v>1.0329999999999999</v>
      </c>
      <c r="I32" s="180">
        <v>1.05</v>
      </c>
      <c r="J32" s="181">
        <f t="shared" si="11"/>
        <v>84985.039124999996</v>
      </c>
      <c r="K32" s="182">
        <f t="shared" ref="K32" si="12">E32*J32</f>
        <v>84985.039124999996</v>
      </c>
      <c r="L32" s="220"/>
      <c r="M32" s="201"/>
      <c r="N32" s="200"/>
      <c r="O32" s="201"/>
      <c r="P32" s="200"/>
      <c r="Q32" s="201"/>
      <c r="R32" s="200"/>
      <c r="S32" s="201"/>
      <c r="T32" s="200"/>
      <c r="U32" s="201"/>
      <c r="V32" s="200"/>
      <c r="W32" s="201"/>
      <c r="X32" s="200"/>
      <c r="Y32" s="201"/>
      <c r="Z32" s="201"/>
      <c r="AA32" s="201"/>
      <c r="AB32" s="200"/>
      <c r="AC32" s="201"/>
      <c r="AD32" s="200"/>
      <c r="AE32" s="201"/>
      <c r="AF32" s="201"/>
      <c r="AG32" s="201"/>
      <c r="AH32" s="201"/>
      <c r="AI32" s="201"/>
      <c r="AJ32" s="201"/>
      <c r="AK32" s="201"/>
      <c r="AL32" s="200"/>
      <c r="AM32" s="196"/>
      <c r="AN32" s="196"/>
      <c r="AO32" s="196"/>
      <c r="AP32" s="195"/>
    </row>
    <row r="33" spans="1:42" s="164" customFormat="1" ht="15.75" customHeight="1" x14ac:dyDescent="0.3">
      <c r="A33" s="222"/>
      <c r="B33" s="191"/>
      <c r="C33" s="213"/>
      <c r="D33" s="191"/>
      <c r="E33" s="188"/>
      <c r="F33" s="189"/>
      <c r="G33" s="180"/>
      <c r="H33" s="180"/>
      <c r="I33" s="180"/>
      <c r="J33" s="181"/>
      <c r="K33" s="182"/>
      <c r="L33" s="223"/>
      <c r="M33" s="211"/>
      <c r="N33" s="210"/>
      <c r="O33" s="211"/>
      <c r="P33" s="210"/>
      <c r="Q33" s="211"/>
      <c r="R33" s="210"/>
      <c r="S33" s="211"/>
      <c r="T33" s="210"/>
      <c r="U33" s="211"/>
      <c r="V33" s="210"/>
      <c r="W33" s="211"/>
      <c r="X33" s="210"/>
      <c r="Y33" s="211"/>
      <c r="Z33" s="211"/>
      <c r="AA33" s="211"/>
      <c r="AB33" s="210"/>
      <c r="AC33" s="211"/>
      <c r="AD33" s="210"/>
      <c r="AE33" s="211"/>
      <c r="AF33" s="211"/>
      <c r="AG33" s="211"/>
      <c r="AH33" s="211"/>
      <c r="AI33" s="211"/>
      <c r="AJ33" s="211"/>
      <c r="AK33" s="211"/>
      <c r="AL33" s="210"/>
      <c r="AM33" s="224"/>
      <c r="AN33" s="224"/>
      <c r="AO33" s="224"/>
      <c r="AP33" s="225"/>
    </row>
    <row r="34" spans="1:42" x14ac:dyDescent="0.3">
      <c r="A34" s="226">
        <v>4</v>
      </c>
      <c r="B34" s="185"/>
      <c r="C34" s="227" t="s">
        <v>132</v>
      </c>
      <c r="D34" s="191"/>
      <c r="E34" s="207"/>
      <c r="F34" s="208"/>
      <c r="G34" s="180"/>
      <c r="H34" s="180"/>
      <c r="I34" s="180"/>
      <c r="J34" s="181"/>
      <c r="K34" s="182"/>
      <c r="L34" s="220"/>
      <c r="M34" s="201"/>
      <c r="N34" s="200"/>
      <c r="O34" s="201"/>
      <c r="P34" s="200"/>
      <c r="Q34" s="201"/>
      <c r="R34" s="200"/>
      <c r="S34" s="201"/>
      <c r="T34" s="200"/>
      <c r="U34" s="201"/>
      <c r="V34" s="200"/>
      <c r="W34" s="201"/>
      <c r="X34" s="200"/>
      <c r="Y34" s="201"/>
      <c r="Z34" s="201"/>
      <c r="AA34" s="201"/>
      <c r="AB34" s="200"/>
      <c r="AC34" s="201"/>
      <c r="AD34" s="200"/>
      <c r="AE34" s="201"/>
      <c r="AF34" s="201"/>
      <c r="AG34" s="201"/>
      <c r="AH34" s="201"/>
      <c r="AI34" s="201"/>
      <c r="AJ34" s="201"/>
      <c r="AK34" s="201"/>
      <c r="AL34" s="200"/>
      <c r="AM34" s="196"/>
      <c r="AN34" s="196"/>
      <c r="AO34" s="196"/>
      <c r="AP34" s="195"/>
    </row>
    <row r="35" spans="1:42" x14ac:dyDescent="0.3">
      <c r="A35" s="228">
        <v>4.0999999999999996</v>
      </c>
      <c r="B35" s="176">
        <v>150502</v>
      </c>
      <c r="C35" s="177" t="s">
        <v>208</v>
      </c>
      <c r="D35" s="176" t="s">
        <v>112</v>
      </c>
      <c r="E35" s="178">
        <v>4</v>
      </c>
      <c r="F35" s="208">
        <v>36954</v>
      </c>
      <c r="G35" s="180">
        <v>1.0447</v>
      </c>
      <c r="H35" s="180">
        <v>1.0329999999999999</v>
      </c>
      <c r="I35" s="180">
        <v>1.05</v>
      </c>
      <c r="J35" s="181">
        <f t="shared" si="0"/>
        <v>41873.828477669995</v>
      </c>
      <c r="K35" s="182">
        <f t="shared" ref="K35:K36" si="13">E35*J35</f>
        <v>167495.31391067998</v>
      </c>
      <c r="L35" s="220"/>
      <c r="M35" s="201"/>
      <c r="N35" s="200"/>
      <c r="O35" s="201"/>
      <c r="P35" s="200"/>
      <c r="Q35" s="201"/>
      <c r="R35" s="200"/>
      <c r="S35" s="201"/>
      <c r="T35" s="200"/>
      <c r="U35" s="201"/>
      <c r="V35" s="200"/>
      <c r="W35" s="201"/>
      <c r="X35" s="200"/>
      <c r="Y35" s="201"/>
      <c r="Z35" s="201"/>
      <c r="AA35" s="201"/>
      <c r="AB35" s="200"/>
      <c r="AC35" s="201"/>
      <c r="AD35" s="200"/>
      <c r="AE35" s="201"/>
      <c r="AF35" s="201"/>
      <c r="AG35" s="201"/>
      <c r="AH35" s="201"/>
      <c r="AI35" s="201"/>
      <c r="AJ35" s="201"/>
      <c r="AK35" s="201"/>
      <c r="AL35" s="200"/>
      <c r="AM35" s="196"/>
      <c r="AN35" s="196"/>
      <c r="AO35" s="196"/>
      <c r="AP35" s="195"/>
    </row>
    <row r="36" spans="1:42" x14ac:dyDescent="0.3">
      <c r="A36" s="229">
        <v>4.2</v>
      </c>
      <c r="B36" s="185" t="s">
        <v>193</v>
      </c>
      <c r="C36" s="186" t="s">
        <v>267</v>
      </c>
      <c r="D36" s="187" t="s">
        <v>96</v>
      </c>
      <c r="E36" s="178">
        <v>12</v>
      </c>
      <c r="F36" s="208">
        <v>18358</v>
      </c>
      <c r="G36" s="180">
        <v>1.0447</v>
      </c>
      <c r="H36" s="180">
        <v>1.0329999999999999</v>
      </c>
      <c r="I36" s="180">
        <v>1.05</v>
      </c>
      <c r="J36" s="181">
        <f t="shared" si="0"/>
        <v>20802.071310089999</v>
      </c>
      <c r="K36" s="182">
        <f t="shared" si="13"/>
        <v>249624.85572107998</v>
      </c>
      <c r="L36" s="230"/>
      <c r="M36" s="201"/>
      <c r="N36" s="200"/>
      <c r="O36" s="201"/>
      <c r="P36" s="200"/>
      <c r="Q36" s="201"/>
      <c r="R36" s="200"/>
      <c r="S36" s="201"/>
      <c r="T36" s="200"/>
      <c r="U36" s="201"/>
      <c r="V36" s="200"/>
      <c r="W36" s="201"/>
      <c r="X36" s="200"/>
      <c r="Y36" s="201"/>
      <c r="Z36" s="201"/>
      <c r="AA36" s="201"/>
      <c r="AB36" s="200"/>
      <c r="AC36" s="201"/>
      <c r="AD36" s="200"/>
      <c r="AE36" s="201"/>
      <c r="AF36" s="201"/>
      <c r="AG36" s="201"/>
      <c r="AH36" s="201"/>
      <c r="AI36" s="201"/>
      <c r="AJ36" s="201"/>
      <c r="AK36" s="201"/>
      <c r="AL36" s="200"/>
      <c r="AM36" s="196"/>
      <c r="AN36" s="196"/>
      <c r="AO36" s="196"/>
      <c r="AP36" s="195"/>
    </row>
    <row r="37" spans="1:42" x14ac:dyDescent="0.3">
      <c r="A37" s="228">
        <v>4.3</v>
      </c>
      <c r="B37" s="185">
        <v>150349</v>
      </c>
      <c r="C37" s="186" t="s">
        <v>214</v>
      </c>
      <c r="D37" s="187" t="s">
        <v>4</v>
      </c>
      <c r="E37" s="178">
        <v>4</v>
      </c>
      <c r="F37" s="208">
        <v>3160</v>
      </c>
      <c r="G37" s="180">
        <v>1.0447</v>
      </c>
      <c r="H37" s="180">
        <v>1.0329999999999999</v>
      </c>
      <c r="I37" s="180">
        <v>1.05</v>
      </c>
      <c r="J37" s="181">
        <f t="shared" si="0"/>
        <v>3580.7029818000001</v>
      </c>
      <c r="K37" s="182">
        <f t="shared" ref="K37" si="14">E37*J37</f>
        <v>14322.8119272</v>
      </c>
      <c r="L37" s="230"/>
      <c r="M37" s="201"/>
      <c r="N37" s="200"/>
      <c r="O37" s="201"/>
      <c r="P37" s="200"/>
      <c r="Q37" s="201"/>
      <c r="R37" s="200"/>
      <c r="S37" s="201"/>
      <c r="T37" s="200"/>
      <c r="U37" s="201"/>
      <c r="V37" s="200"/>
      <c r="W37" s="201"/>
      <c r="X37" s="200"/>
      <c r="Y37" s="201"/>
      <c r="Z37" s="201"/>
      <c r="AA37" s="201"/>
      <c r="AB37" s="200"/>
      <c r="AC37" s="201"/>
      <c r="AD37" s="200"/>
      <c r="AE37" s="201"/>
      <c r="AF37" s="201"/>
      <c r="AG37" s="201"/>
      <c r="AH37" s="201"/>
      <c r="AI37" s="201"/>
      <c r="AJ37" s="201"/>
      <c r="AK37" s="201"/>
      <c r="AL37" s="200"/>
      <c r="AM37" s="196"/>
      <c r="AN37" s="196"/>
      <c r="AO37" s="196"/>
      <c r="AP37" s="195"/>
    </row>
    <row r="38" spans="1:42" x14ac:dyDescent="0.3">
      <c r="A38" s="229">
        <v>4.4000000000000004</v>
      </c>
      <c r="B38" s="185">
        <v>110901</v>
      </c>
      <c r="C38" s="186" t="s">
        <v>147</v>
      </c>
      <c r="D38" s="231" t="s">
        <v>105</v>
      </c>
      <c r="E38" s="178">
        <v>1</v>
      </c>
      <c r="F38" s="208">
        <v>50809</v>
      </c>
      <c r="G38" s="180">
        <v>1.0447</v>
      </c>
      <c r="H38" s="180">
        <v>1.0329999999999999</v>
      </c>
      <c r="I38" s="180">
        <v>1.05</v>
      </c>
      <c r="J38" s="181">
        <f t="shared" si="0"/>
        <v>57573.398038694992</v>
      </c>
      <c r="K38" s="182">
        <f t="shared" ref="K38:K39" si="15">E38*J38</f>
        <v>57573.398038694992</v>
      </c>
      <c r="L38" s="232"/>
      <c r="M38" s="201"/>
      <c r="N38" s="200"/>
      <c r="O38" s="201"/>
      <c r="P38" s="200"/>
      <c r="Q38" s="201"/>
      <c r="R38" s="200"/>
      <c r="S38" s="201"/>
      <c r="T38" s="200"/>
      <c r="U38" s="201"/>
      <c r="V38" s="200"/>
      <c r="W38" s="201"/>
      <c r="X38" s="200"/>
      <c r="Y38" s="201"/>
      <c r="Z38" s="201"/>
      <c r="AA38" s="201"/>
      <c r="AB38" s="200"/>
      <c r="AC38" s="201"/>
      <c r="AD38" s="200"/>
      <c r="AE38" s="201"/>
      <c r="AF38" s="201"/>
      <c r="AG38" s="201"/>
      <c r="AH38" s="201"/>
      <c r="AI38" s="201"/>
      <c r="AJ38" s="201"/>
      <c r="AK38" s="201"/>
      <c r="AL38" s="200"/>
      <c r="AM38" s="196"/>
      <c r="AN38" s="196"/>
      <c r="AO38" s="196"/>
      <c r="AP38" s="195"/>
    </row>
    <row r="39" spans="1:42" x14ac:dyDescent="0.3">
      <c r="A39" s="228">
        <v>4.5</v>
      </c>
      <c r="B39" s="185">
        <v>250611</v>
      </c>
      <c r="C39" s="186" t="s">
        <v>180</v>
      </c>
      <c r="D39" s="187" t="s">
        <v>4</v>
      </c>
      <c r="E39" s="178">
        <v>3</v>
      </c>
      <c r="F39" s="208">
        <v>32147</v>
      </c>
      <c r="G39" s="180">
        <v>1.0447</v>
      </c>
      <c r="H39" s="180">
        <v>1.0329999999999999</v>
      </c>
      <c r="I39" s="180">
        <v>1.05</v>
      </c>
      <c r="J39" s="181">
        <f t="shared" si="0"/>
        <v>36426.854036684999</v>
      </c>
      <c r="K39" s="182">
        <f t="shared" si="15"/>
        <v>109280.56211005501</v>
      </c>
      <c r="L39" s="230"/>
      <c r="M39" s="201"/>
      <c r="N39" s="200"/>
      <c r="O39" s="201"/>
      <c r="P39" s="200"/>
      <c r="Q39" s="201"/>
      <c r="R39" s="200"/>
      <c r="S39" s="201"/>
      <c r="T39" s="200"/>
      <c r="U39" s="201"/>
      <c r="V39" s="200"/>
      <c r="W39" s="201"/>
      <c r="X39" s="200"/>
      <c r="Y39" s="201"/>
      <c r="Z39" s="201"/>
      <c r="AA39" s="201"/>
      <c r="AB39" s="200"/>
      <c r="AC39" s="201"/>
      <c r="AD39" s="200"/>
      <c r="AE39" s="201"/>
      <c r="AF39" s="201"/>
      <c r="AG39" s="201"/>
      <c r="AH39" s="201"/>
      <c r="AI39" s="201"/>
      <c r="AJ39" s="201"/>
      <c r="AK39" s="201"/>
      <c r="AL39" s="200"/>
      <c r="AM39" s="196"/>
      <c r="AN39" s="196"/>
      <c r="AO39" s="196"/>
      <c r="AP39" s="195"/>
    </row>
    <row r="40" spans="1:42" x14ac:dyDescent="0.3">
      <c r="A40" s="229">
        <v>4.5999999999999996</v>
      </c>
      <c r="B40" s="185" t="s">
        <v>193</v>
      </c>
      <c r="C40" s="186" t="s">
        <v>256</v>
      </c>
      <c r="D40" s="187" t="s">
        <v>4</v>
      </c>
      <c r="E40" s="178">
        <v>10</v>
      </c>
      <c r="F40" s="208">
        <v>18000</v>
      </c>
      <c r="G40" s="180">
        <v>1.0447</v>
      </c>
      <c r="H40" s="180">
        <v>1.0329999999999999</v>
      </c>
      <c r="I40" s="180">
        <v>1.05</v>
      </c>
      <c r="J40" s="181">
        <f t="shared" ref="J40" si="16">F40*G40*H40*I40</f>
        <v>20396.409389999997</v>
      </c>
      <c r="K40" s="182">
        <f t="shared" ref="K40" si="17">E40*J40</f>
        <v>203964.09389999998</v>
      </c>
      <c r="L40" s="230"/>
      <c r="M40" s="201"/>
      <c r="N40" s="200"/>
      <c r="O40" s="201"/>
      <c r="P40" s="200"/>
      <c r="Q40" s="201"/>
      <c r="R40" s="200"/>
      <c r="S40" s="201"/>
      <c r="T40" s="200"/>
      <c r="U40" s="201"/>
      <c r="V40" s="200"/>
      <c r="W40" s="201"/>
      <c r="X40" s="200"/>
      <c r="Y40" s="201"/>
      <c r="Z40" s="201"/>
      <c r="AA40" s="201"/>
      <c r="AB40" s="200"/>
      <c r="AC40" s="201"/>
      <c r="AD40" s="200"/>
      <c r="AE40" s="201"/>
      <c r="AF40" s="201"/>
      <c r="AG40" s="201"/>
      <c r="AH40" s="201"/>
      <c r="AI40" s="201"/>
      <c r="AJ40" s="201"/>
      <c r="AK40" s="201"/>
      <c r="AL40" s="200"/>
      <c r="AM40" s="196"/>
      <c r="AN40" s="196"/>
      <c r="AO40" s="196"/>
      <c r="AP40" s="195"/>
    </row>
    <row r="41" spans="1:42" s="164" customFormat="1" x14ac:dyDescent="0.3">
      <c r="A41" s="222"/>
      <c r="B41" s="185"/>
      <c r="C41" s="186"/>
      <c r="D41" s="187"/>
      <c r="E41" s="221"/>
      <c r="F41" s="189"/>
      <c r="G41" s="180"/>
      <c r="H41" s="180"/>
      <c r="I41" s="180"/>
      <c r="J41" s="181"/>
      <c r="K41" s="182"/>
      <c r="L41" s="233"/>
      <c r="M41" s="211"/>
      <c r="N41" s="210"/>
      <c r="O41" s="211"/>
      <c r="P41" s="210"/>
      <c r="Q41" s="211"/>
      <c r="R41" s="210"/>
      <c r="S41" s="211"/>
      <c r="T41" s="210"/>
      <c r="U41" s="211"/>
      <c r="V41" s="210"/>
      <c r="W41" s="211"/>
      <c r="X41" s="210"/>
      <c r="Y41" s="211"/>
      <c r="Z41" s="211"/>
      <c r="AA41" s="211"/>
      <c r="AB41" s="210"/>
      <c r="AC41" s="211"/>
      <c r="AD41" s="210"/>
      <c r="AE41" s="211"/>
      <c r="AF41" s="210"/>
      <c r="AG41" s="211"/>
      <c r="AH41" s="211"/>
      <c r="AI41" s="211"/>
      <c r="AJ41" s="211"/>
      <c r="AK41" s="211"/>
      <c r="AL41" s="210"/>
      <c r="AM41" s="224"/>
      <c r="AN41" s="224"/>
      <c r="AO41" s="224"/>
      <c r="AP41" s="225"/>
    </row>
    <row r="42" spans="1:42" x14ac:dyDescent="0.3">
      <c r="A42" s="226">
        <v>5</v>
      </c>
      <c r="B42" s="185"/>
      <c r="C42" s="234" t="s">
        <v>133</v>
      </c>
      <c r="D42" s="191"/>
      <c r="E42" s="207"/>
      <c r="F42" s="208"/>
      <c r="G42" s="180"/>
      <c r="H42" s="180"/>
      <c r="I42" s="180"/>
      <c r="J42" s="181"/>
      <c r="K42" s="182"/>
      <c r="L42" s="235"/>
      <c r="M42" s="201"/>
      <c r="N42" s="200"/>
      <c r="O42" s="201"/>
      <c r="P42" s="200"/>
      <c r="Q42" s="201"/>
      <c r="R42" s="200"/>
      <c r="S42" s="201"/>
      <c r="T42" s="200"/>
      <c r="U42" s="201"/>
      <c r="V42" s="200"/>
      <c r="W42" s="201"/>
      <c r="X42" s="200"/>
      <c r="Y42" s="201"/>
      <c r="Z42" s="201"/>
      <c r="AA42" s="201"/>
      <c r="AB42" s="200"/>
      <c r="AC42" s="201"/>
      <c r="AD42" s="200"/>
      <c r="AE42" s="201"/>
      <c r="AF42" s="200"/>
      <c r="AG42" s="201"/>
      <c r="AH42" s="201"/>
      <c r="AI42" s="201"/>
      <c r="AJ42" s="201"/>
      <c r="AK42" s="201"/>
      <c r="AL42" s="200"/>
      <c r="AM42" s="196"/>
      <c r="AN42" s="196"/>
      <c r="AO42" s="196"/>
      <c r="AP42" s="195"/>
    </row>
    <row r="43" spans="1:42" x14ac:dyDescent="0.3">
      <c r="A43" s="229">
        <v>5.0999999999999996</v>
      </c>
      <c r="B43" s="176">
        <v>170702</v>
      </c>
      <c r="C43" s="206" t="s">
        <v>134</v>
      </c>
      <c r="D43" s="191" t="s">
        <v>4</v>
      </c>
      <c r="E43" s="207">
        <v>1</v>
      </c>
      <c r="F43" s="208">
        <v>100634</v>
      </c>
      <c r="G43" s="180">
        <v>1.0447</v>
      </c>
      <c r="H43" s="180">
        <v>1.0329999999999999</v>
      </c>
      <c r="I43" s="180">
        <v>1.05</v>
      </c>
      <c r="J43" s="181">
        <f t="shared" si="0"/>
        <v>114031.79236407</v>
      </c>
      <c r="K43" s="182">
        <f t="shared" ref="K43:K47" si="18">E43*J43</f>
        <v>114031.79236407</v>
      </c>
      <c r="L43" s="235"/>
      <c r="M43" s="201"/>
      <c r="N43" s="200"/>
      <c r="O43" s="201"/>
      <c r="P43" s="200"/>
      <c r="Q43" s="201"/>
      <c r="R43" s="200"/>
      <c r="S43" s="201"/>
      <c r="T43" s="200"/>
      <c r="U43" s="201"/>
      <c r="V43" s="200"/>
      <c r="W43" s="201"/>
      <c r="X43" s="200"/>
      <c r="Y43" s="201"/>
      <c r="Z43" s="201"/>
      <c r="AA43" s="201"/>
      <c r="AB43" s="200"/>
      <c r="AC43" s="201"/>
      <c r="AD43" s="200"/>
      <c r="AE43" s="201"/>
      <c r="AF43" s="200"/>
      <c r="AG43" s="201"/>
      <c r="AH43" s="201"/>
      <c r="AI43" s="201"/>
      <c r="AJ43" s="201"/>
      <c r="AK43" s="201"/>
      <c r="AL43" s="200"/>
      <c r="AM43" s="196"/>
      <c r="AN43" s="196"/>
      <c r="AO43" s="196"/>
      <c r="AP43" s="195"/>
    </row>
    <row r="44" spans="1:42" x14ac:dyDescent="0.3">
      <c r="A44" s="229">
        <v>5.2</v>
      </c>
      <c r="B44" s="185">
        <v>51012</v>
      </c>
      <c r="C44" s="186" t="s">
        <v>109</v>
      </c>
      <c r="D44" s="187" t="s">
        <v>4</v>
      </c>
      <c r="E44" s="178">
        <v>1</v>
      </c>
      <c r="F44" s="208">
        <v>83519</v>
      </c>
      <c r="G44" s="180">
        <v>1.0447</v>
      </c>
      <c r="H44" s="180">
        <v>1.0329999999999999</v>
      </c>
      <c r="I44" s="180">
        <v>1.05</v>
      </c>
      <c r="J44" s="181">
        <f t="shared" si="0"/>
        <v>94638.206435745</v>
      </c>
      <c r="K44" s="182">
        <f t="shared" si="18"/>
        <v>94638.206435745</v>
      </c>
      <c r="L44" s="230"/>
      <c r="M44" s="201"/>
      <c r="N44" s="200"/>
      <c r="O44" s="201"/>
      <c r="P44" s="200"/>
      <c r="Q44" s="201"/>
      <c r="R44" s="200"/>
      <c r="S44" s="201"/>
      <c r="T44" s="200"/>
      <c r="U44" s="201"/>
      <c r="V44" s="200"/>
      <c r="W44" s="201"/>
      <c r="X44" s="200"/>
      <c r="Y44" s="201"/>
      <c r="Z44" s="201"/>
      <c r="AA44" s="201"/>
      <c r="AB44" s="200"/>
      <c r="AC44" s="201"/>
      <c r="AD44" s="200"/>
      <c r="AE44" s="201"/>
      <c r="AF44" s="200"/>
      <c r="AG44" s="201"/>
      <c r="AH44" s="201"/>
      <c r="AI44" s="201"/>
      <c r="AJ44" s="201"/>
      <c r="AK44" s="201"/>
      <c r="AL44" s="200"/>
      <c r="AM44" s="196"/>
      <c r="AN44" s="196"/>
      <c r="AO44" s="196"/>
      <c r="AP44" s="195"/>
    </row>
    <row r="45" spans="1:42" x14ac:dyDescent="0.3">
      <c r="A45" s="229">
        <v>5.3</v>
      </c>
      <c r="B45" s="191">
        <v>170408</v>
      </c>
      <c r="C45" s="192" t="s">
        <v>135</v>
      </c>
      <c r="D45" s="193" t="s">
        <v>4</v>
      </c>
      <c r="E45" s="178">
        <v>2</v>
      </c>
      <c r="F45" s="208">
        <v>79230</v>
      </c>
      <c r="G45" s="180">
        <v>1.0447</v>
      </c>
      <c r="H45" s="180">
        <v>1.0329999999999999</v>
      </c>
      <c r="I45" s="180">
        <v>1.05</v>
      </c>
      <c r="J45" s="181">
        <f t="shared" si="0"/>
        <v>89778.195331649986</v>
      </c>
      <c r="K45" s="182">
        <f t="shared" si="18"/>
        <v>179556.39066329997</v>
      </c>
      <c r="L45" s="230"/>
      <c r="M45" s="201"/>
      <c r="N45" s="200"/>
      <c r="O45" s="201"/>
      <c r="P45" s="200"/>
      <c r="Q45" s="201"/>
      <c r="R45" s="200"/>
      <c r="S45" s="201"/>
      <c r="T45" s="200"/>
      <c r="U45" s="201"/>
      <c r="V45" s="200"/>
      <c r="W45" s="201"/>
      <c r="X45" s="200"/>
      <c r="Y45" s="201"/>
      <c r="Z45" s="201"/>
      <c r="AA45" s="201"/>
      <c r="AB45" s="200"/>
      <c r="AC45" s="201"/>
      <c r="AD45" s="200"/>
      <c r="AE45" s="201"/>
      <c r="AF45" s="200"/>
      <c r="AG45" s="201"/>
      <c r="AH45" s="201"/>
      <c r="AI45" s="201"/>
      <c r="AJ45" s="201"/>
      <c r="AK45" s="201"/>
      <c r="AL45" s="200"/>
      <c r="AM45" s="196"/>
      <c r="AN45" s="196"/>
      <c r="AO45" s="196"/>
      <c r="AP45" s="195"/>
    </row>
    <row r="46" spans="1:42" x14ac:dyDescent="0.3">
      <c r="A46" s="229">
        <v>5.4</v>
      </c>
      <c r="B46" s="191">
        <v>170510</v>
      </c>
      <c r="C46" s="213" t="s">
        <v>136</v>
      </c>
      <c r="D46" s="191" t="s">
        <v>4</v>
      </c>
      <c r="E46" s="178">
        <v>2</v>
      </c>
      <c r="F46" s="208">
        <v>112086</v>
      </c>
      <c r="G46" s="180">
        <v>1.0447</v>
      </c>
      <c r="H46" s="180">
        <v>1.0329999999999999</v>
      </c>
      <c r="I46" s="180">
        <v>1.05</v>
      </c>
      <c r="J46" s="181">
        <f t="shared" si="0"/>
        <v>127008.44127153</v>
      </c>
      <c r="K46" s="182">
        <f t="shared" si="18"/>
        <v>254016.88254306</v>
      </c>
      <c r="L46" s="236"/>
      <c r="M46" s="201"/>
      <c r="N46" s="200"/>
      <c r="O46" s="201"/>
      <c r="P46" s="200"/>
      <c r="Q46" s="201"/>
      <c r="R46" s="200"/>
      <c r="S46" s="201"/>
      <c r="T46" s="200"/>
      <c r="U46" s="201"/>
      <c r="V46" s="200"/>
      <c r="W46" s="201"/>
      <c r="X46" s="200"/>
      <c r="Y46" s="201"/>
      <c r="Z46" s="201"/>
      <c r="AA46" s="201"/>
      <c r="AB46" s="200"/>
      <c r="AC46" s="201"/>
      <c r="AD46" s="200"/>
      <c r="AE46" s="201"/>
      <c r="AF46" s="200"/>
      <c r="AG46" s="201"/>
      <c r="AH46" s="201"/>
      <c r="AI46" s="201"/>
      <c r="AJ46" s="201"/>
      <c r="AK46" s="201"/>
      <c r="AL46" s="200"/>
      <c r="AM46" s="196"/>
      <c r="AN46" s="196"/>
      <c r="AO46" s="196"/>
      <c r="AP46" s="195"/>
    </row>
    <row r="47" spans="1:42" x14ac:dyDescent="0.3">
      <c r="A47" s="229">
        <v>5.5</v>
      </c>
      <c r="B47" s="191">
        <v>170643</v>
      </c>
      <c r="C47" s="213" t="s">
        <v>157</v>
      </c>
      <c r="D47" s="191" t="s">
        <v>4</v>
      </c>
      <c r="E47" s="178">
        <v>2</v>
      </c>
      <c r="F47" s="208">
        <v>210210</v>
      </c>
      <c r="G47" s="180">
        <v>1.0447</v>
      </c>
      <c r="H47" s="180">
        <v>1.0329999999999999</v>
      </c>
      <c r="I47" s="180">
        <v>1.05</v>
      </c>
      <c r="J47" s="181">
        <f t="shared" si="0"/>
        <v>238196.06765954997</v>
      </c>
      <c r="K47" s="182">
        <f t="shared" si="18"/>
        <v>476392.13531909994</v>
      </c>
      <c r="L47" s="236"/>
      <c r="M47" s="201"/>
      <c r="N47" s="200"/>
      <c r="O47" s="201"/>
      <c r="P47" s="200"/>
      <c r="Q47" s="201"/>
      <c r="R47" s="200"/>
      <c r="S47" s="201"/>
      <c r="T47" s="200"/>
      <c r="U47" s="201"/>
      <c r="V47" s="200"/>
      <c r="W47" s="201"/>
      <c r="X47" s="200"/>
      <c r="Y47" s="201"/>
      <c r="Z47" s="201"/>
      <c r="AA47" s="201"/>
      <c r="AB47" s="200"/>
      <c r="AC47" s="201"/>
      <c r="AD47" s="200"/>
      <c r="AE47" s="201"/>
      <c r="AF47" s="200"/>
      <c r="AG47" s="201"/>
      <c r="AH47" s="201"/>
      <c r="AI47" s="201"/>
      <c r="AJ47" s="201"/>
      <c r="AK47" s="201"/>
      <c r="AL47" s="200"/>
      <c r="AM47" s="196"/>
      <c r="AN47" s="196"/>
      <c r="AO47" s="196"/>
      <c r="AP47" s="195"/>
    </row>
    <row r="48" spans="1:42" x14ac:dyDescent="0.3">
      <c r="A48" s="229">
        <v>5.6</v>
      </c>
      <c r="B48" s="191">
        <v>172531</v>
      </c>
      <c r="C48" s="213" t="s">
        <v>158</v>
      </c>
      <c r="D48" s="191" t="s">
        <v>4</v>
      </c>
      <c r="E48" s="178">
        <v>2</v>
      </c>
      <c r="F48" s="208">
        <v>24599</v>
      </c>
      <c r="G48" s="180">
        <v>1.0447</v>
      </c>
      <c r="H48" s="180">
        <v>1.0329999999999999</v>
      </c>
      <c r="I48" s="180">
        <v>1.05</v>
      </c>
      <c r="J48" s="181">
        <f t="shared" si="0"/>
        <v>27873.959699144998</v>
      </c>
      <c r="K48" s="182">
        <f t="shared" ref="K48:K51" si="19">E48*J48</f>
        <v>55747.919398289996</v>
      </c>
      <c r="L48" s="236"/>
      <c r="M48" s="201"/>
      <c r="N48" s="200"/>
      <c r="O48" s="201"/>
      <c r="P48" s="200"/>
      <c r="Q48" s="201"/>
      <c r="R48" s="200"/>
      <c r="S48" s="201"/>
      <c r="T48" s="200"/>
      <c r="U48" s="201"/>
      <c r="V48" s="200"/>
      <c r="W48" s="201"/>
      <c r="X48" s="200"/>
      <c r="Y48" s="201"/>
      <c r="Z48" s="201"/>
      <c r="AA48" s="201"/>
      <c r="AB48" s="200"/>
      <c r="AC48" s="201"/>
      <c r="AD48" s="200"/>
      <c r="AE48" s="201"/>
      <c r="AF48" s="200"/>
      <c r="AG48" s="201"/>
      <c r="AH48" s="201"/>
      <c r="AI48" s="201"/>
      <c r="AJ48" s="201"/>
      <c r="AK48" s="201"/>
      <c r="AL48" s="200"/>
      <c r="AM48" s="196"/>
      <c r="AN48" s="196"/>
      <c r="AO48" s="196"/>
      <c r="AP48" s="195"/>
    </row>
    <row r="49" spans="1:42" x14ac:dyDescent="0.3">
      <c r="A49" s="229">
        <v>5.7</v>
      </c>
      <c r="B49" s="191">
        <v>172533</v>
      </c>
      <c r="C49" s="213" t="s">
        <v>159</v>
      </c>
      <c r="D49" s="191" t="s">
        <v>4</v>
      </c>
      <c r="E49" s="178">
        <v>2</v>
      </c>
      <c r="F49" s="208">
        <v>24869</v>
      </c>
      <c r="G49" s="180">
        <v>1.0447</v>
      </c>
      <c r="H49" s="180">
        <v>1.0329999999999999</v>
      </c>
      <c r="I49" s="180">
        <v>1.05</v>
      </c>
      <c r="J49" s="181">
        <f t="shared" si="0"/>
        <v>28179.905839994997</v>
      </c>
      <c r="K49" s="182">
        <f t="shared" si="19"/>
        <v>56359.811679989994</v>
      </c>
      <c r="L49" s="236"/>
      <c r="M49" s="201"/>
      <c r="N49" s="200"/>
      <c r="O49" s="201"/>
      <c r="P49" s="200"/>
      <c r="Q49" s="201"/>
      <c r="R49" s="200"/>
      <c r="S49" s="201"/>
      <c r="T49" s="200"/>
      <c r="U49" s="201"/>
      <c r="V49" s="200"/>
      <c r="W49" s="201"/>
      <c r="X49" s="200"/>
      <c r="Y49" s="201"/>
      <c r="Z49" s="201"/>
      <c r="AA49" s="201"/>
      <c r="AB49" s="200"/>
      <c r="AC49" s="201"/>
      <c r="AD49" s="200"/>
      <c r="AE49" s="201"/>
      <c r="AF49" s="200"/>
      <c r="AG49" s="201"/>
      <c r="AH49" s="201"/>
      <c r="AI49" s="201"/>
      <c r="AJ49" s="201"/>
      <c r="AK49" s="201"/>
      <c r="AL49" s="200"/>
      <c r="AM49" s="196"/>
      <c r="AN49" s="196"/>
      <c r="AO49" s="196"/>
      <c r="AP49" s="195"/>
    </row>
    <row r="50" spans="1:42" x14ac:dyDescent="0.3">
      <c r="A50" s="229">
        <v>5.8</v>
      </c>
      <c r="B50" s="191">
        <v>172529</v>
      </c>
      <c r="C50" s="213" t="s">
        <v>160</v>
      </c>
      <c r="D50" s="191" t="s">
        <v>4</v>
      </c>
      <c r="E50" s="178">
        <v>2</v>
      </c>
      <c r="F50" s="208">
        <v>30030</v>
      </c>
      <c r="G50" s="180">
        <v>1.0447</v>
      </c>
      <c r="H50" s="180">
        <v>1.0329999999999999</v>
      </c>
      <c r="I50" s="180">
        <v>1.05</v>
      </c>
      <c r="J50" s="181">
        <f t="shared" si="0"/>
        <v>34028.009665650003</v>
      </c>
      <c r="K50" s="182">
        <f t="shared" si="19"/>
        <v>68056.019331300005</v>
      </c>
      <c r="L50" s="236"/>
      <c r="M50" s="201"/>
      <c r="N50" s="200"/>
      <c r="O50" s="201"/>
      <c r="P50" s="200"/>
      <c r="Q50" s="201"/>
      <c r="R50" s="200"/>
      <c r="S50" s="201"/>
      <c r="T50" s="200"/>
      <c r="U50" s="201"/>
      <c r="V50" s="200"/>
      <c r="W50" s="201"/>
      <c r="X50" s="200"/>
      <c r="Y50" s="201"/>
      <c r="Z50" s="201"/>
      <c r="AA50" s="201"/>
      <c r="AB50" s="200"/>
      <c r="AC50" s="201"/>
      <c r="AD50" s="200"/>
      <c r="AE50" s="201"/>
      <c r="AF50" s="200"/>
      <c r="AG50" s="201"/>
      <c r="AH50" s="201"/>
      <c r="AI50" s="201"/>
      <c r="AJ50" s="201"/>
      <c r="AK50" s="201"/>
      <c r="AL50" s="200"/>
      <c r="AM50" s="196"/>
      <c r="AN50" s="196"/>
      <c r="AO50" s="196"/>
      <c r="AP50" s="195"/>
    </row>
    <row r="51" spans="1:42" x14ac:dyDescent="0.3">
      <c r="A51" s="229">
        <v>5.9</v>
      </c>
      <c r="B51" s="191">
        <v>172535</v>
      </c>
      <c r="C51" s="213" t="s">
        <v>161</v>
      </c>
      <c r="D51" s="191" t="s">
        <v>4</v>
      </c>
      <c r="E51" s="178">
        <v>2</v>
      </c>
      <c r="F51" s="208">
        <v>5589</v>
      </c>
      <c r="G51" s="180">
        <v>1.0447</v>
      </c>
      <c r="H51" s="180">
        <v>1.0329999999999999</v>
      </c>
      <c r="I51" s="180">
        <v>1.05</v>
      </c>
      <c r="J51" s="181">
        <f t="shared" si="0"/>
        <v>6333.0851155949995</v>
      </c>
      <c r="K51" s="182">
        <f t="shared" si="19"/>
        <v>12666.170231189999</v>
      </c>
      <c r="L51" s="236"/>
      <c r="M51" s="201"/>
      <c r="N51" s="200"/>
      <c r="O51" s="201"/>
      <c r="P51" s="200"/>
      <c r="Q51" s="201"/>
      <c r="R51" s="200"/>
      <c r="S51" s="201"/>
      <c r="T51" s="200"/>
      <c r="U51" s="201"/>
      <c r="V51" s="200"/>
      <c r="W51" s="201"/>
      <c r="X51" s="200"/>
      <c r="Y51" s="201"/>
      <c r="Z51" s="201"/>
      <c r="AA51" s="201"/>
      <c r="AB51" s="200"/>
      <c r="AC51" s="201"/>
      <c r="AD51" s="200"/>
      <c r="AE51" s="201"/>
      <c r="AF51" s="200"/>
      <c r="AG51" s="201"/>
      <c r="AH51" s="201"/>
      <c r="AI51" s="201"/>
      <c r="AJ51" s="201"/>
      <c r="AK51" s="201"/>
      <c r="AL51" s="200"/>
      <c r="AM51" s="196"/>
      <c r="AN51" s="196"/>
      <c r="AO51" s="196"/>
      <c r="AP51" s="195"/>
    </row>
    <row r="52" spans="1:42" x14ac:dyDescent="0.3">
      <c r="A52" s="237">
        <v>5.0999999999999996</v>
      </c>
      <c r="B52" s="191">
        <v>170319</v>
      </c>
      <c r="C52" s="213" t="s">
        <v>217</v>
      </c>
      <c r="D52" s="191" t="s">
        <v>96</v>
      </c>
      <c r="E52" s="178">
        <v>1.5</v>
      </c>
      <c r="F52" s="208">
        <v>301670</v>
      </c>
      <c r="G52" s="180">
        <v>1.0447</v>
      </c>
      <c r="H52" s="180">
        <v>1.0329999999999999</v>
      </c>
      <c r="I52" s="180">
        <v>1.05</v>
      </c>
      <c r="J52" s="181">
        <f t="shared" si="0"/>
        <v>341832.49003784999</v>
      </c>
      <c r="K52" s="182">
        <f t="shared" ref="K52:K53" si="20">E52*J52</f>
        <v>512748.73505677498</v>
      </c>
      <c r="L52" s="236"/>
      <c r="M52" s="201"/>
      <c r="N52" s="200"/>
      <c r="O52" s="201"/>
      <c r="P52" s="200"/>
      <c r="Q52" s="201"/>
      <c r="R52" s="200"/>
      <c r="S52" s="201"/>
      <c r="T52" s="200"/>
      <c r="U52" s="201"/>
      <c r="V52" s="200"/>
      <c r="W52" s="201"/>
      <c r="X52" s="200"/>
      <c r="Y52" s="201"/>
      <c r="Z52" s="201"/>
      <c r="AA52" s="201"/>
      <c r="AB52" s="200"/>
      <c r="AC52" s="201"/>
      <c r="AD52" s="200"/>
      <c r="AE52" s="201"/>
      <c r="AF52" s="200"/>
      <c r="AG52" s="201"/>
      <c r="AH52" s="201"/>
      <c r="AI52" s="201"/>
      <c r="AJ52" s="201"/>
      <c r="AK52" s="201"/>
      <c r="AL52" s="200"/>
      <c r="AM52" s="196"/>
      <c r="AN52" s="196"/>
      <c r="AO52" s="196"/>
      <c r="AP52" s="195"/>
    </row>
    <row r="53" spans="1:42" x14ac:dyDescent="0.3">
      <c r="A53" s="229">
        <v>5.1100000000000003</v>
      </c>
      <c r="B53" s="185" t="s">
        <v>193</v>
      </c>
      <c r="C53" s="238" t="s">
        <v>269</v>
      </c>
      <c r="D53" s="187" t="s">
        <v>96</v>
      </c>
      <c r="E53" s="221">
        <v>10</v>
      </c>
      <c r="F53" s="189">
        <v>25000</v>
      </c>
      <c r="G53" s="180">
        <v>1.0447</v>
      </c>
      <c r="H53" s="180">
        <v>1.0329999999999999</v>
      </c>
      <c r="I53" s="180">
        <v>1.05</v>
      </c>
      <c r="J53" s="181">
        <f t="shared" ref="J53" si="21">F53*G53*H53*I53</f>
        <v>28328.346375000001</v>
      </c>
      <c r="K53" s="182">
        <f t="shared" si="20"/>
        <v>283283.46375</v>
      </c>
      <c r="L53" s="235"/>
      <c r="M53" s="201"/>
      <c r="N53" s="200"/>
      <c r="O53" s="201"/>
      <c r="P53" s="200"/>
      <c r="Q53" s="201"/>
      <c r="R53" s="200"/>
      <c r="S53" s="201"/>
      <c r="T53" s="200"/>
      <c r="U53" s="201"/>
      <c r="V53" s="200"/>
      <c r="W53" s="201"/>
      <c r="X53" s="200"/>
      <c r="Y53" s="201"/>
      <c r="Z53" s="201"/>
      <c r="AA53" s="201"/>
      <c r="AB53" s="200"/>
      <c r="AC53" s="201"/>
      <c r="AD53" s="200"/>
      <c r="AE53" s="201"/>
      <c r="AF53" s="201"/>
      <c r="AG53" s="201"/>
      <c r="AH53" s="201"/>
      <c r="AI53" s="201"/>
      <c r="AJ53" s="201"/>
      <c r="AK53" s="201"/>
      <c r="AL53" s="200"/>
      <c r="AM53" s="196"/>
      <c r="AN53" s="196"/>
      <c r="AO53" s="196"/>
      <c r="AP53" s="195"/>
    </row>
    <row r="54" spans="1:42" s="164" customFormat="1" x14ac:dyDescent="0.3">
      <c r="A54" s="222"/>
      <c r="B54" s="185"/>
      <c r="C54" s="238"/>
      <c r="D54" s="187"/>
      <c r="E54" s="221"/>
      <c r="F54" s="189"/>
      <c r="G54" s="180"/>
      <c r="H54" s="180"/>
      <c r="I54" s="180"/>
      <c r="J54" s="181"/>
      <c r="K54" s="182"/>
      <c r="L54" s="233"/>
      <c r="M54" s="211"/>
      <c r="N54" s="210"/>
      <c r="O54" s="211"/>
      <c r="P54" s="210"/>
      <c r="Q54" s="211"/>
      <c r="R54" s="210"/>
      <c r="S54" s="211"/>
      <c r="T54" s="210"/>
      <c r="U54" s="211"/>
      <c r="V54" s="210"/>
      <c r="W54" s="211"/>
      <c r="X54" s="210"/>
      <c r="Y54" s="211"/>
      <c r="Z54" s="211"/>
      <c r="AA54" s="211"/>
      <c r="AB54" s="210"/>
      <c r="AC54" s="211"/>
      <c r="AD54" s="210"/>
      <c r="AE54" s="211"/>
      <c r="AF54" s="211"/>
      <c r="AG54" s="211"/>
      <c r="AH54" s="211"/>
      <c r="AI54" s="211"/>
      <c r="AJ54" s="211"/>
      <c r="AK54" s="211"/>
      <c r="AL54" s="210"/>
      <c r="AM54" s="224"/>
      <c r="AN54" s="224"/>
      <c r="AO54" s="224"/>
      <c r="AP54" s="225"/>
    </row>
    <row r="55" spans="1:42" x14ac:dyDescent="0.3">
      <c r="A55" s="226">
        <v>6</v>
      </c>
      <c r="B55" s="185"/>
      <c r="C55" s="234" t="s">
        <v>137</v>
      </c>
      <c r="D55" s="191"/>
      <c r="E55" s="207"/>
      <c r="F55" s="208"/>
      <c r="G55" s="180"/>
      <c r="H55" s="180"/>
      <c r="I55" s="180"/>
      <c r="J55" s="181"/>
      <c r="K55" s="182"/>
      <c r="L55" s="235"/>
      <c r="M55" s="201"/>
      <c r="N55" s="200"/>
      <c r="O55" s="201"/>
      <c r="P55" s="200"/>
      <c r="Q55" s="201"/>
      <c r="R55" s="200"/>
      <c r="S55" s="201"/>
      <c r="T55" s="200"/>
      <c r="U55" s="201"/>
      <c r="V55" s="200"/>
      <c r="W55" s="201"/>
      <c r="X55" s="200"/>
      <c r="Y55" s="201"/>
      <c r="Z55" s="201"/>
      <c r="AA55" s="201"/>
      <c r="AB55" s="200"/>
      <c r="AC55" s="201"/>
      <c r="AD55" s="200"/>
      <c r="AE55" s="201"/>
      <c r="AF55" s="201"/>
      <c r="AG55" s="201"/>
      <c r="AH55" s="201"/>
      <c r="AI55" s="201"/>
      <c r="AJ55" s="201"/>
      <c r="AK55" s="201"/>
      <c r="AL55" s="200"/>
      <c r="AM55" s="196"/>
      <c r="AN55" s="196"/>
      <c r="AO55" s="196"/>
      <c r="AP55" s="195"/>
    </row>
    <row r="56" spans="1:42" x14ac:dyDescent="0.3">
      <c r="A56" s="229">
        <v>6.1</v>
      </c>
      <c r="B56" s="176" t="s">
        <v>193</v>
      </c>
      <c r="C56" s="197" t="s">
        <v>138</v>
      </c>
      <c r="D56" s="176" t="s">
        <v>96</v>
      </c>
      <c r="E56" s="188">
        <v>16</v>
      </c>
      <c r="F56" s="208">
        <v>69611</v>
      </c>
      <c r="G56" s="180">
        <v>1.0447</v>
      </c>
      <c r="H56" s="180">
        <v>1.0329999999999999</v>
      </c>
      <c r="I56" s="180">
        <v>1.05</v>
      </c>
      <c r="J56" s="181">
        <f t="shared" si="0"/>
        <v>78878.580780404998</v>
      </c>
      <c r="K56" s="182">
        <f t="shared" ref="K56:K57" si="22">E56*J56</f>
        <v>1262057.29248648</v>
      </c>
      <c r="L56" s="236"/>
      <c r="M56" s="201"/>
      <c r="N56" s="200"/>
      <c r="O56" s="201"/>
      <c r="P56" s="200"/>
      <c r="Q56" s="201"/>
      <c r="R56" s="200"/>
      <c r="S56" s="201"/>
      <c r="T56" s="200"/>
      <c r="U56" s="201"/>
      <c r="V56" s="200"/>
      <c r="W56" s="201"/>
      <c r="X56" s="200"/>
      <c r="Y56" s="201"/>
      <c r="Z56" s="201"/>
      <c r="AA56" s="201"/>
      <c r="AB56" s="200"/>
      <c r="AC56" s="201"/>
      <c r="AD56" s="200"/>
      <c r="AE56" s="201"/>
      <c r="AF56" s="201"/>
      <c r="AG56" s="201"/>
      <c r="AH56" s="201"/>
      <c r="AI56" s="201"/>
      <c r="AJ56" s="201"/>
      <c r="AK56" s="201"/>
      <c r="AL56" s="200"/>
      <c r="AM56" s="196"/>
      <c r="AN56" s="196"/>
      <c r="AO56" s="196"/>
      <c r="AP56" s="195"/>
    </row>
    <row r="57" spans="1:42" x14ac:dyDescent="0.3">
      <c r="A57" s="229">
        <v>6.2</v>
      </c>
      <c r="B57" s="185">
        <v>130403</v>
      </c>
      <c r="C57" s="186" t="s">
        <v>313</v>
      </c>
      <c r="D57" s="187" t="s">
        <v>96</v>
      </c>
      <c r="E57" s="178">
        <v>19</v>
      </c>
      <c r="F57" s="208">
        <v>24760</v>
      </c>
      <c r="G57" s="180">
        <v>1.0447</v>
      </c>
      <c r="H57" s="180">
        <v>1.0329999999999999</v>
      </c>
      <c r="I57" s="180">
        <v>1.05</v>
      </c>
      <c r="J57" s="181">
        <f t="shared" si="0"/>
        <v>28056.3942498</v>
      </c>
      <c r="K57" s="182">
        <f t="shared" si="22"/>
        <v>533071.49074619997</v>
      </c>
      <c r="L57" s="236"/>
      <c r="M57" s="201"/>
      <c r="N57" s="200"/>
      <c r="O57" s="201"/>
      <c r="P57" s="200"/>
      <c r="Q57" s="201"/>
      <c r="R57" s="200"/>
      <c r="S57" s="201"/>
      <c r="T57" s="200"/>
      <c r="U57" s="201"/>
      <c r="V57" s="200"/>
      <c r="W57" s="201"/>
      <c r="X57" s="200"/>
      <c r="Y57" s="201"/>
      <c r="Z57" s="201"/>
      <c r="AA57" s="201"/>
      <c r="AB57" s="200"/>
      <c r="AC57" s="201"/>
      <c r="AD57" s="200"/>
      <c r="AE57" s="201"/>
      <c r="AF57" s="201"/>
      <c r="AG57" s="201"/>
      <c r="AH57" s="201"/>
      <c r="AI57" s="201"/>
      <c r="AJ57" s="201"/>
      <c r="AK57" s="201"/>
      <c r="AL57" s="200"/>
      <c r="AM57" s="196"/>
      <c r="AN57" s="196"/>
      <c r="AO57" s="196"/>
      <c r="AP57" s="195"/>
    </row>
    <row r="58" spans="1:42" x14ac:dyDescent="0.3">
      <c r="A58" s="229">
        <v>6.3</v>
      </c>
      <c r="B58" s="185" t="s">
        <v>193</v>
      </c>
      <c r="C58" s="186" t="s">
        <v>178</v>
      </c>
      <c r="D58" s="187" t="s">
        <v>96</v>
      </c>
      <c r="E58" s="178">
        <v>12</v>
      </c>
      <c r="F58" s="208">
        <v>71288</v>
      </c>
      <c r="G58" s="180">
        <v>1.0447</v>
      </c>
      <c r="H58" s="180">
        <v>1.0329999999999999</v>
      </c>
      <c r="I58" s="180">
        <v>1.05</v>
      </c>
      <c r="J58" s="181">
        <f t="shared" si="0"/>
        <v>80778.846255240001</v>
      </c>
      <c r="K58" s="182">
        <f t="shared" ref="K58" si="23">E58*J58</f>
        <v>969346.15506288002</v>
      </c>
      <c r="L58" s="230"/>
      <c r="M58" s="201"/>
      <c r="N58" s="200"/>
      <c r="O58" s="201"/>
      <c r="P58" s="200"/>
      <c r="Q58" s="201"/>
      <c r="R58" s="200"/>
      <c r="S58" s="201"/>
      <c r="T58" s="200"/>
      <c r="U58" s="201"/>
      <c r="V58" s="200"/>
      <c r="W58" s="201"/>
      <c r="X58" s="200"/>
      <c r="Y58" s="201"/>
      <c r="Z58" s="201"/>
      <c r="AA58" s="201"/>
      <c r="AB58" s="200"/>
      <c r="AC58" s="201"/>
      <c r="AD58" s="200"/>
      <c r="AE58" s="201"/>
      <c r="AF58" s="201"/>
      <c r="AG58" s="201"/>
      <c r="AH58" s="201"/>
      <c r="AI58" s="201"/>
      <c r="AJ58" s="201"/>
      <c r="AK58" s="201"/>
      <c r="AL58" s="200"/>
      <c r="AM58" s="196"/>
      <c r="AN58" s="196"/>
      <c r="AO58" s="196"/>
      <c r="AP58" s="195"/>
    </row>
    <row r="59" spans="1:42" x14ac:dyDescent="0.3">
      <c r="A59" s="222"/>
      <c r="B59" s="185"/>
      <c r="C59" s="238"/>
      <c r="D59" s="187"/>
      <c r="E59" s="221"/>
      <c r="F59" s="189"/>
      <c r="G59" s="180"/>
      <c r="H59" s="180"/>
      <c r="I59" s="180"/>
      <c r="J59" s="181"/>
      <c r="K59" s="182"/>
      <c r="L59" s="202"/>
      <c r="M59" s="201"/>
      <c r="N59" s="200"/>
      <c r="O59" s="201"/>
      <c r="P59" s="200"/>
      <c r="Q59" s="201"/>
      <c r="R59" s="200"/>
      <c r="S59" s="201"/>
      <c r="T59" s="200"/>
      <c r="U59" s="201"/>
      <c r="V59" s="200"/>
      <c r="W59" s="201"/>
      <c r="X59" s="200"/>
      <c r="Y59" s="201"/>
      <c r="Z59" s="201"/>
      <c r="AA59" s="201"/>
      <c r="AB59" s="200"/>
      <c r="AC59" s="201"/>
      <c r="AD59" s="200"/>
      <c r="AE59" s="201"/>
      <c r="AF59" s="201"/>
      <c r="AG59" s="201"/>
      <c r="AH59" s="201"/>
      <c r="AI59" s="201"/>
      <c r="AJ59" s="201"/>
      <c r="AK59" s="201"/>
      <c r="AL59" s="200"/>
      <c r="AM59" s="196"/>
      <c r="AN59" s="196"/>
      <c r="AO59" s="196"/>
      <c r="AP59" s="195"/>
    </row>
    <row r="60" spans="1:42" x14ac:dyDescent="0.3">
      <c r="A60" s="226">
        <v>7</v>
      </c>
      <c r="B60" s="185"/>
      <c r="C60" s="234" t="s">
        <v>139</v>
      </c>
      <c r="D60" s="191"/>
      <c r="E60" s="207"/>
      <c r="F60" s="208"/>
      <c r="G60" s="180"/>
      <c r="H60" s="180"/>
      <c r="I60" s="180"/>
      <c r="J60" s="181"/>
      <c r="K60" s="182"/>
      <c r="L60" s="202"/>
      <c r="M60" s="201"/>
      <c r="N60" s="200"/>
      <c r="O60" s="201"/>
      <c r="P60" s="200"/>
      <c r="Q60" s="201"/>
      <c r="R60" s="200"/>
      <c r="S60" s="201"/>
      <c r="T60" s="200"/>
      <c r="U60" s="201"/>
      <c r="V60" s="200"/>
      <c r="W60" s="201"/>
      <c r="X60" s="200"/>
      <c r="Y60" s="201"/>
      <c r="Z60" s="201"/>
      <c r="AA60" s="201"/>
      <c r="AB60" s="200"/>
      <c r="AC60" s="201"/>
      <c r="AD60" s="200"/>
      <c r="AE60" s="201"/>
      <c r="AF60" s="201"/>
      <c r="AG60" s="201"/>
      <c r="AH60" s="201"/>
      <c r="AI60" s="201"/>
      <c r="AJ60" s="201"/>
      <c r="AK60" s="201"/>
      <c r="AL60" s="200"/>
      <c r="AM60" s="196"/>
      <c r="AN60" s="196"/>
      <c r="AO60" s="196"/>
      <c r="AP60" s="195"/>
    </row>
    <row r="61" spans="1:42" x14ac:dyDescent="0.3">
      <c r="A61" s="229">
        <v>7.1</v>
      </c>
      <c r="B61" s="176">
        <v>180210</v>
      </c>
      <c r="C61" s="197" t="s">
        <v>140</v>
      </c>
      <c r="D61" s="176" t="s">
        <v>100</v>
      </c>
      <c r="E61" s="178">
        <v>21</v>
      </c>
      <c r="F61" s="189">
        <v>53419</v>
      </c>
      <c r="G61" s="180">
        <v>1.0447</v>
      </c>
      <c r="H61" s="180">
        <v>1.0329999999999999</v>
      </c>
      <c r="I61" s="180">
        <v>1.05</v>
      </c>
      <c r="J61" s="181">
        <f t="shared" si="0"/>
        <v>60530.877400244994</v>
      </c>
      <c r="K61" s="182">
        <f t="shared" ref="K61:K67" si="24">E61*J61</f>
        <v>1271148.4254051449</v>
      </c>
      <c r="L61" s="239"/>
      <c r="M61" s="201"/>
      <c r="N61" s="200"/>
      <c r="O61" s="201"/>
      <c r="P61" s="200"/>
      <c r="Q61" s="201"/>
      <c r="R61" s="200"/>
      <c r="S61" s="201"/>
      <c r="T61" s="200"/>
      <c r="U61" s="201"/>
      <c r="V61" s="200"/>
      <c r="W61" s="201"/>
      <c r="X61" s="200"/>
      <c r="Y61" s="201"/>
      <c r="Z61" s="201"/>
      <c r="AA61" s="201"/>
      <c r="AB61" s="200"/>
      <c r="AC61" s="201"/>
      <c r="AD61" s="200"/>
      <c r="AE61" s="201"/>
      <c r="AF61" s="201"/>
      <c r="AG61" s="201"/>
      <c r="AH61" s="201"/>
      <c r="AI61" s="201"/>
      <c r="AJ61" s="201"/>
      <c r="AK61" s="201"/>
      <c r="AL61" s="200"/>
      <c r="AM61" s="196"/>
      <c r="AN61" s="196"/>
      <c r="AO61" s="196"/>
      <c r="AP61" s="195"/>
    </row>
    <row r="62" spans="1:42" x14ac:dyDescent="0.3">
      <c r="A62" s="229">
        <v>7.2</v>
      </c>
      <c r="B62" s="176">
        <v>180820</v>
      </c>
      <c r="C62" s="197" t="s">
        <v>141</v>
      </c>
      <c r="D62" s="176" t="s">
        <v>100</v>
      </c>
      <c r="E62" s="178">
        <v>21</v>
      </c>
      <c r="F62" s="189">
        <v>136520</v>
      </c>
      <c r="G62" s="180">
        <v>1.0447</v>
      </c>
      <c r="H62" s="180">
        <v>1.0329999999999999</v>
      </c>
      <c r="I62" s="180">
        <v>1.05</v>
      </c>
      <c r="J62" s="181">
        <f t="shared" si="0"/>
        <v>154695.4338846</v>
      </c>
      <c r="K62" s="182">
        <f t="shared" si="24"/>
        <v>3248604.1115766</v>
      </c>
      <c r="L62" s="239"/>
      <c r="M62" s="201"/>
      <c r="N62" s="200"/>
      <c r="O62" s="201"/>
      <c r="P62" s="200"/>
      <c r="Q62" s="201"/>
      <c r="R62" s="200"/>
      <c r="S62" s="201"/>
      <c r="T62" s="200"/>
      <c r="U62" s="201"/>
      <c r="V62" s="200"/>
      <c r="W62" s="201"/>
      <c r="X62" s="200"/>
      <c r="Y62" s="201"/>
      <c r="Z62" s="201"/>
      <c r="AA62" s="201"/>
      <c r="AB62" s="200"/>
      <c r="AC62" s="201"/>
      <c r="AD62" s="200"/>
      <c r="AE62" s="201"/>
      <c r="AF62" s="201"/>
      <c r="AG62" s="201"/>
      <c r="AH62" s="201"/>
      <c r="AI62" s="201"/>
      <c r="AJ62" s="201"/>
      <c r="AK62" s="201"/>
      <c r="AL62" s="200"/>
      <c r="AM62" s="196"/>
      <c r="AN62" s="196"/>
      <c r="AO62" s="196"/>
      <c r="AP62" s="195"/>
    </row>
    <row r="63" spans="1:42" x14ac:dyDescent="0.3">
      <c r="A63" s="229">
        <v>7.3</v>
      </c>
      <c r="B63" s="176">
        <v>181105</v>
      </c>
      <c r="C63" s="197" t="s">
        <v>142</v>
      </c>
      <c r="D63" s="176" t="s">
        <v>96</v>
      </c>
      <c r="E63" s="178">
        <v>6</v>
      </c>
      <c r="F63" s="189">
        <v>54080</v>
      </c>
      <c r="G63" s="180">
        <v>1.0447</v>
      </c>
      <c r="H63" s="180">
        <v>1.0329999999999999</v>
      </c>
      <c r="I63" s="180">
        <v>1.05</v>
      </c>
      <c r="J63" s="181">
        <f t="shared" si="0"/>
        <v>61279.878878399992</v>
      </c>
      <c r="K63" s="182">
        <f t="shared" si="24"/>
        <v>367679.27327039995</v>
      </c>
      <c r="L63" s="202"/>
      <c r="M63" s="201"/>
      <c r="N63" s="200"/>
      <c r="O63" s="201"/>
      <c r="P63" s="200"/>
      <c r="Q63" s="201"/>
      <c r="R63" s="200"/>
      <c r="S63" s="201"/>
      <c r="T63" s="200"/>
      <c r="U63" s="201"/>
      <c r="V63" s="200"/>
      <c r="W63" s="201"/>
      <c r="X63" s="200"/>
      <c r="Y63" s="201"/>
      <c r="Z63" s="201"/>
      <c r="AA63" s="201"/>
      <c r="AB63" s="200"/>
      <c r="AC63" s="201"/>
      <c r="AD63" s="200"/>
      <c r="AE63" s="201"/>
      <c r="AF63" s="201"/>
      <c r="AG63" s="201"/>
      <c r="AH63" s="201"/>
      <c r="AI63" s="201"/>
      <c r="AJ63" s="201"/>
      <c r="AK63" s="201"/>
      <c r="AL63" s="200"/>
      <c r="AM63" s="196"/>
      <c r="AN63" s="196"/>
      <c r="AO63" s="196"/>
      <c r="AP63" s="195"/>
    </row>
    <row r="64" spans="1:42" s="164" customFormat="1" x14ac:dyDescent="0.3">
      <c r="A64" s="229">
        <v>7.4</v>
      </c>
      <c r="B64" s="185">
        <v>181001</v>
      </c>
      <c r="C64" s="186" t="s">
        <v>143</v>
      </c>
      <c r="D64" s="187" t="s">
        <v>96</v>
      </c>
      <c r="E64" s="178">
        <v>6</v>
      </c>
      <c r="F64" s="208">
        <v>37349</v>
      </c>
      <c r="G64" s="180">
        <v>1.0447</v>
      </c>
      <c r="H64" s="180">
        <v>1.0329999999999999</v>
      </c>
      <c r="I64" s="180">
        <v>1.05</v>
      </c>
      <c r="J64" s="181">
        <f t="shared" si="0"/>
        <v>42321.416350394997</v>
      </c>
      <c r="K64" s="182">
        <f t="shared" si="24"/>
        <v>253928.49810236998</v>
      </c>
      <c r="L64" s="211"/>
      <c r="M64" s="211"/>
      <c r="N64" s="210"/>
      <c r="O64" s="211"/>
      <c r="P64" s="210"/>
      <c r="Q64" s="211"/>
      <c r="R64" s="210"/>
      <c r="S64" s="211"/>
      <c r="T64" s="210"/>
      <c r="U64" s="211"/>
      <c r="V64" s="210"/>
      <c r="W64" s="211"/>
      <c r="X64" s="210"/>
      <c r="Y64" s="211"/>
      <c r="Z64" s="211"/>
      <c r="AA64" s="211"/>
      <c r="AB64" s="210"/>
      <c r="AC64" s="211"/>
      <c r="AD64" s="210"/>
      <c r="AE64" s="211"/>
      <c r="AF64" s="211"/>
      <c r="AG64" s="211"/>
      <c r="AH64" s="211"/>
      <c r="AI64" s="211"/>
      <c r="AJ64" s="211"/>
      <c r="AK64" s="211"/>
      <c r="AL64" s="210"/>
      <c r="AM64" s="224"/>
      <c r="AN64" s="224"/>
      <c r="AO64" s="224"/>
      <c r="AP64" s="225"/>
    </row>
    <row r="65" spans="1:42" s="164" customFormat="1" x14ac:dyDescent="0.3">
      <c r="A65" s="229">
        <v>7.5</v>
      </c>
      <c r="B65" s="191">
        <v>181005</v>
      </c>
      <c r="C65" s="192" t="s">
        <v>144</v>
      </c>
      <c r="D65" s="193" t="s">
        <v>4</v>
      </c>
      <c r="E65" s="178">
        <v>2</v>
      </c>
      <c r="F65" s="189">
        <v>9406</v>
      </c>
      <c r="G65" s="180">
        <v>1.0447</v>
      </c>
      <c r="H65" s="180">
        <v>1.0329999999999999</v>
      </c>
      <c r="I65" s="180">
        <v>1.05</v>
      </c>
      <c r="J65" s="181">
        <f t="shared" si="0"/>
        <v>10658.25704013</v>
      </c>
      <c r="K65" s="182">
        <f t="shared" si="24"/>
        <v>21316.51408026</v>
      </c>
      <c r="L65" s="211"/>
      <c r="M65" s="211"/>
      <c r="N65" s="210"/>
      <c r="O65" s="211"/>
      <c r="P65" s="210"/>
      <c r="Q65" s="211"/>
      <c r="R65" s="210"/>
      <c r="S65" s="211"/>
      <c r="T65" s="210"/>
      <c r="U65" s="211"/>
      <c r="V65" s="210"/>
      <c r="W65" s="211"/>
      <c r="X65" s="210"/>
      <c r="Y65" s="211"/>
      <c r="Z65" s="211"/>
      <c r="AA65" s="211"/>
      <c r="AB65" s="210"/>
      <c r="AC65" s="211"/>
      <c r="AD65" s="210"/>
      <c r="AE65" s="211"/>
      <c r="AF65" s="211"/>
      <c r="AG65" s="211"/>
      <c r="AH65" s="211"/>
      <c r="AI65" s="211"/>
      <c r="AJ65" s="211"/>
      <c r="AK65" s="211"/>
      <c r="AL65" s="210"/>
      <c r="AM65" s="224"/>
      <c r="AN65" s="224"/>
      <c r="AO65" s="224"/>
      <c r="AP65" s="225"/>
    </row>
    <row r="66" spans="1:42" s="164" customFormat="1" x14ac:dyDescent="0.3">
      <c r="A66" s="229">
        <v>7.6</v>
      </c>
      <c r="B66" s="191">
        <v>181012</v>
      </c>
      <c r="C66" s="213" t="s">
        <v>145</v>
      </c>
      <c r="D66" s="191" t="s">
        <v>4</v>
      </c>
      <c r="E66" s="178">
        <v>2</v>
      </c>
      <c r="F66" s="189">
        <v>21536</v>
      </c>
      <c r="G66" s="180">
        <v>1.0447</v>
      </c>
      <c r="H66" s="180">
        <v>1.0329999999999999</v>
      </c>
      <c r="I66" s="180">
        <v>1.05</v>
      </c>
      <c r="J66" s="181">
        <f t="shared" si="0"/>
        <v>24403.17070128</v>
      </c>
      <c r="K66" s="182">
        <f t="shared" si="24"/>
        <v>48806.34140256</v>
      </c>
      <c r="L66" s="210"/>
      <c r="M66" s="211"/>
      <c r="N66" s="210"/>
      <c r="O66" s="211"/>
      <c r="P66" s="210"/>
      <c r="Q66" s="211"/>
      <c r="R66" s="210"/>
      <c r="S66" s="211"/>
      <c r="T66" s="210"/>
      <c r="U66" s="211"/>
      <c r="V66" s="210"/>
      <c r="W66" s="211"/>
      <c r="X66" s="210"/>
      <c r="Y66" s="211"/>
      <c r="Z66" s="210"/>
      <c r="AA66" s="211"/>
      <c r="AB66" s="210"/>
      <c r="AC66" s="211"/>
      <c r="AD66" s="210"/>
      <c r="AE66" s="211"/>
      <c r="AF66" s="211"/>
      <c r="AG66" s="211"/>
      <c r="AH66" s="211"/>
      <c r="AI66" s="211"/>
      <c r="AJ66" s="211"/>
      <c r="AK66" s="211"/>
      <c r="AL66" s="210"/>
      <c r="AM66" s="224"/>
      <c r="AN66" s="224"/>
      <c r="AO66" s="224"/>
      <c r="AP66" s="225"/>
    </row>
    <row r="67" spans="1:42" s="164" customFormat="1" x14ac:dyDescent="0.3">
      <c r="A67" s="229">
        <v>7.7</v>
      </c>
      <c r="B67" s="176">
        <v>160727</v>
      </c>
      <c r="C67" s="177" t="s">
        <v>162</v>
      </c>
      <c r="D67" s="176" t="s">
        <v>4</v>
      </c>
      <c r="E67" s="178">
        <v>3</v>
      </c>
      <c r="F67" s="179">
        <v>2288</v>
      </c>
      <c r="G67" s="180">
        <v>1.0447</v>
      </c>
      <c r="H67" s="180">
        <v>1.0329999999999999</v>
      </c>
      <c r="I67" s="180">
        <v>1.05</v>
      </c>
      <c r="J67" s="181">
        <f t="shared" si="0"/>
        <v>2592.6102602400001</v>
      </c>
      <c r="K67" s="182">
        <f t="shared" si="24"/>
        <v>7777.8307807199999</v>
      </c>
      <c r="L67" s="210"/>
      <c r="M67" s="211"/>
      <c r="N67" s="210"/>
      <c r="O67" s="211"/>
      <c r="P67" s="210"/>
      <c r="Q67" s="211"/>
      <c r="R67" s="210"/>
      <c r="S67" s="211"/>
      <c r="T67" s="210"/>
      <c r="U67" s="211"/>
      <c r="V67" s="210"/>
      <c r="W67" s="211"/>
      <c r="X67" s="210"/>
      <c r="Y67" s="211"/>
      <c r="Z67" s="210"/>
      <c r="AA67" s="211"/>
      <c r="AB67" s="210"/>
      <c r="AC67" s="211"/>
      <c r="AD67" s="210"/>
      <c r="AE67" s="211"/>
      <c r="AF67" s="211"/>
      <c r="AG67" s="211"/>
      <c r="AH67" s="211"/>
      <c r="AI67" s="211"/>
      <c r="AJ67" s="211"/>
      <c r="AK67" s="211"/>
      <c r="AL67" s="210"/>
      <c r="AM67" s="224"/>
      <c r="AN67" s="224"/>
      <c r="AO67" s="224"/>
      <c r="AP67" s="225"/>
    </row>
    <row r="68" spans="1:42" s="164" customFormat="1" x14ac:dyDescent="0.3">
      <c r="A68" s="229"/>
      <c r="B68" s="185"/>
      <c r="C68" s="238"/>
      <c r="D68" s="187"/>
      <c r="E68" s="221"/>
      <c r="F68" s="189"/>
      <c r="G68" s="180"/>
      <c r="H68" s="180"/>
      <c r="I68" s="180"/>
      <c r="J68" s="181"/>
      <c r="K68" s="18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2"/>
      <c r="X68" s="212"/>
      <c r="Y68" s="212"/>
      <c r="Z68" s="212"/>
      <c r="AA68" s="212"/>
      <c r="AB68" s="212"/>
      <c r="AC68" s="212"/>
      <c r="AD68" s="212"/>
      <c r="AE68" s="212"/>
      <c r="AF68" s="212"/>
      <c r="AG68" s="212"/>
      <c r="AH68" s="212"/>
      <c r="AI68" s="212"/>
      <c r="AJ68" s="212"/>
      <c r="AK68" s="212"/>
      <c r="AL68" s="212"/>
      <c r="AM68" s="224"/>
      <c r="AN68" s="224"/>
      <c r="AO68" s="224"/>
      <c r="AP68" s="224"/>
    </row>
    <row r="69" spans="1:42" s="164" customFormat="1" x14ac:dyDescent="0.3">
      <c r="A69" s="168">
        <v>8</v>
      </c>
      <c r="B69" s="169"/>
      <c r="C69" s="170" t="s">
        <v>148</v>
      </c>
      <c r="D69" s="171"/>
      <c r="E69" s="240"/>
      <c r="F69" s="172"/>
      <c r="G69" s="180"/>
      <c r="H69" s="180"/>
      <c r="I69" s="180"/>
      <c r="J69" s="181"/>
      <c r="K69" s="174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2"/>
      <c r="X69" s="212"/>
      <c r="Y69" s="212"/>
      <c r="Z69" s="212"/>
      <c r="AA69" s="212"/>
      <c r="AB69" s="212"/>
      <c r="AC69" s="212"/>
      <c r="AD69" s="212"/>
      <c r="AE69" s="212"/>
      <c r="AF69" s="212"/>
      <c r="AG69" s="212"/>
      <c r="AH69" s="212"/>
      <c r="AI69" s="212"/>
      <c r="AJ69" s="212"/>
      <c r="AK69" s="212"/>
      <c r="AL69" s="212"/>
      <c r="AM69" s="224"/>
      <c r="AN69" s="224"/>
      <c r="AO69" s="224"/>
      <c r="AP69" s="224"/>
    </row>
    <row r="70" spans="1:42" s="164" customFormat="1" x14ac:dyDescent="0.3">
      <c r="A70" s="241">
        <v>8.1</v>
      </c>
      <c r="B70" s="176" t="s">
        <v>193</v>
      </c>
      <c r="C70" s="206" t="s">
        <v>210</v>
      </c>
      <c r="D70" s="191" t="s">
        <v>100</v>
      </c>
      <c r="E70" s="188">
        <v>15</v>
      </c>
      <c r="F70" s="179">
        <v>24500</v>
      </c>
      <c r="G70" s="180">
        <v>1.0447</v>
      </c>
      <c r="H70" s="180">
        <v>1.0329999999999999</v>
      </c>
      <c r="I70" s="180">
        <v>1.05</v>
      </c>
      <c r="J70" s="181">
        <f t="shared" si="0"/>
        <v>27761.779447499997</v>
      </c>
      <c r="K70" s="182">
        <f t="shared" ref="K70:K71" si="25">E70*J70</f>
        <v>416426.69171249995</v>
      </c>
      <c r="L70" s="24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2"/>
      <c r="X70" s="212"/>
      <c r="Y70" s="212"/>
      <c r="Z70" s="212"/>
      <c r="AA70" s="212"/>
      <c r="AB70" s="212"/>
      <c r="AC70" s="212"/>
      <c r="AD70" s="212"/>
      <c r="AE70" s="212"/>
      <c r="AF70" s="212"/>
      <c r="AG70" s="212"/>
      <c r="AH70" s="212"/>
      <c r="AI70" s="212"/>
      <c r="AJ70" s="212"/>
      <c r="AK70" s="212"/>
      <c r="AL70" s="212"/>
      <c r="AM70" s="224"/>
      <c r="AN70" s="224"/>
      <c r="AO70" s="224"/>
      <c r="AP70" s="224"/>
    </row>
    <row r="71" spans="1:42" s="164" customFormat="1" x14ac:dyDescent="0.3">
      <c r="A71" s="184">
        <v>8.1999999999999993</v>
      </c>
      <c r="B71" s="185">
        <v>200222</v>
      </c>
      <c r="C71" s="186" t="s">
        <v>151</v>
      </c>
      <c r="D71" s="187" t="s">
        <v>100</v>
      </c>
      <c r="E71" s="178">
        <v>15</v>
      </c>
      <c r="F71" s="189">
        <v>50760</v>
      </c>
      <c r="G71" s="180">
        <v>1.0447</v>
      </c>
      <c r="H71" s="180">
        <v>1.0329999999999999</v>
      </c>
      <c r="I71" s="180">
        <v>1.05</v>
      </c>
      <c r="J71" s="181">
        <f t="shared" si="0"/>
        <v>57517.874479799997</v>
      </c>
      <c r="K71" s="182">
        <f t="shared" si="25"/>
        <v>862768.11719699996</v>
      </c>
      <c r="L71" s="24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2"/>
      <c r="X71" s="212"/>
      <c r="Y71" s="212"/>
      <c r="Z71" s="212"/>
      <c r="AA71" s="212"/>
      <c r="AB71" s="212"/>
      <c r="AC71" s="212"/>
      <c r="AD71" s="212"/>
      <c r="AE71" s="212"/>
      <c r="AF71" s="212"/>
      <c r="AG71" s="212"/>
      <c r="AH71" s="212"/>
      <c r="AI71" s="212"/>
      <c r="AJ71" s="212"/>
      <c r="AK71" s="212"/>
      <c r="AL71" s="212"/>
      <c r="AM71" s="224"/>
      <c r="AN71" s="224"/>
      <c r="AO71" s="224"/>
      <c r="AP71" s="224"/>
    </row>
    <row r="72" spans="1:42" s="164" customFormat="1" x14ac:dyDescent="0.3">
      <c r="A72" s="184">
        <v>8.3000000000000007</v>
      </c>
      <c r="B72" s="185">
        <v>200133</v>
      </c>
      <c r="C72" s="186" t="s">
        <v>181</v>
      </c>
      <c r="D72" s="187" t="s">
        <v>100</v>
      </c>
      <c r="E72" s="178">
        <v>15</v>
      </c>
      <c r="F72" s="189">
        <v>23450</v>
      </c>
      <c r="G72" s="180">
        <v>1.0447</v>
      </c>
      <c r="H72" s="180">
        <v>1.0329999999999999</v>
      </c>
      <c r="I72" s="180">
        <v>1.05</v>
      </c>
      <c r="J72" s="181">
        <f t="shared" si="0"/>
        <v>26571.988899749998</v>
      </c>
      <c r="K72" s="182">
        <f t="shared" ref="K72" si="26">E72*J72</f>
        <v>398579.83349624998</v>
      </c>
      <c r="L72" s="24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2"/>
      <c r="X72" s="212"/>
      <c r="Y72" s="212"/>
      <c r="Z72" s="212"/>
      <c r="AA72" s="212"/>
      <c r="AB72" s="212"/>
      <c r="AC72" s="212"/>
      <c r="AD72" s="212"/>
      <c r="AE72" s="212"/>
      <c r="AF72" s="212"/>
      <c r="AG72" s="212"/>
      <c r="AH72" s="212"/>
      <c r="AI72" s="212"/>
      <c r="AJ72" s="212"/>
      <c r="AK72" s="212"/>
      <c r="AL72" s="212"/>
      <c r="AM72" s="224"/>
      <c r="AN72" s="224"/>
      <c r="AO72" s="224"/>
      <c r="AP72" s="224"/>
    </row>
    <row r="73" spans="1:42" s="164" customFormat="1" x14ac:dyDescent="0.3">
      <c r="A73" s="175"/>
      <c r="B73" s="176"/>
      <c r="C73" s="197"/>
      <c r="D73" s="176"/>
      <c r="E73" s="178"/>
      <c r="F73" s="179"/>
      <c r="G73" s="180"/>
      <c r="H73" s="180"/>
      <c r="I73" s="180"/>
      <c r="J73" s="181"/>
      <c r="K73" s="18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2"/>
      <c r="X73" s="212"/>
      <c r="Y73" s="212"/>
      <c r="Z73" s="212"/>
      <c r="AA73" s="212"/>
      <c r="AB73" s="212"/>
      <c r="AC73" s="212"/>
      <c r="AD73" s="212"/>
      <c r="AE73" s="212"/>
      <c r="AF73" s="212"/>
      <c r="AG73" s="212"/>
      <c r="AH73" s="212"/>
      <c r="AI73" s="212"/>
      <c r="AJ73" s="212"/>
      <c r="AK73" s="212"/>
      <c r="AL73" s="212"/>
      <c r="AM73" s="224"/>
      <c r="AN73" s="224"/>
      <c r="AO73" s="224"/>
      <c r="AP73" s="224"/>
    </row>
    <row r="74" spans="1:42" s="164" customFormat="1" x14ac:dyDescent="0.3">
      <c r="A74" s="168">
        <v>9</v>
      </c>
      <c r="B74" s="203"/>
      <c r="C74" s="204" t="s">
        <v>149</v>
      </c>
      <c r="D74" s="203"/>
      <c r="E74" s="205"/>
      <c r="F74" s="203"/>
      <c r="G74" s="180"/>
      <c r="H74" s="180"/>
      <c r="I74" s="180"/>
      <c r="J74" s="181"/>
      <c r="K74" s="18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2"/>
      <c r="X74" s="212"/>
      <c r="Y74" s="212"/>
      <c r="Z74" s="212"/>
      <c r="AA74" s="212"/>
      <c r="AB74" s="212"/>
      <c r="AC74" s="212"/>
      <c r="AD74" s="212"/>
      <c r="AE74" s="212"/>
      <c r="AF74" s="212"/>
      <c r="AG74" s="212"/>
      <c r="AH74" s="212"/>
      <c r="AI74" s="212"/>
      <c r="AJ74" s="212"/>
      <c r="AK74" s="212"/>
      <c r="AL74" s="212"/>
      <c r="AM74" s="224"/>
      <c r="AN74" s="224"/>
      <c r="AO74" s="224"/>
      <c r="AP74" s="224"/>
    </row>
    <row r="75" spans="1:42" s="164" customFormat="1" x14ac:dyDescent="0.3">
      <c r="A75" s="175">
        <v>9.1</v>
      </c>
      <c r="B75" s="176">
        <v>140230</v>
      </c>
      <c r="C75" s="213" t="s">
        <v>150</v>
      </c>
      <c r="D75" s="191" t="s">
        <v>96</v>
      </c>
      <c r="E75" s="188">
        <v>16</v>
      </c>
      <c r="F75" s="189">
        <v>24930</v>
      </c>
      <c r="G75" s="180">
        <v>1.0447</v>
      </c>
      <c r="H75" s="180">
        <v>1.0329999999999999</v>
      </c>
      <c r="I75" s="180">
        <v>1.05</v>
      </c>
      <c r="J75" s="181">
        <f t="shared" si="0"/>
        <v>28249.027005149997</v>
      </c>
      <c r="K75" s="182">
        <f t="shared" ref="K75:K80" si="27">E75*J75</f>
        <v>451984.43208239996</v>
      </c>
      <c r="L75" s="24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2"/>
      <c r="X75" s="212"/>
      <c r="Y75" s="212"/>
      <c r="Z75" s="212"/>
      <c r="AA75" s="212"/>
      <c r="AB75" s="212"/>
      <c r="AC75" s="212"/>
      <c r="AD75" s="212"/>
      <c r="AE75" s="212"/>
      <c r="AF75" s="212"/>
      <c r="AG75" s="212"/>
      <c r="AH75" s="212"/>
      <c r="AI75" s="212"/>
      <c r="AJ75" s="212"/>
      <c r="AK75" s="212"/>
      <c r="AL75" s="212"/>
      <c r="AM75" s="224"/>
      <c r="AN75" s="224"/>
      <c r="AO75" s="224"/>
      <c r="AP75" s="224"/>
    </row>
    <row r="76" spans="1:42" s="164" customFormat="1" x14ac:dyDescent="0.3">
      <c r="A76" s="175">
        <v>9.1999999999999993</v>
      </c>
      <c r="B76" s="176" t="s">
        <v>193</v>
      </c>
      <c r="C76" s="197" t="s">
        <v>153</v>
      </c>
      <c r="D76" s="176" t="s">
        <v>100</v>
      </c>
      <c r="E76" s="178">
        <v>16</v>
      </c>
      <c r="F76" s="189">
        <v>49608</v>
      </c>
      <c r="G76" s="180">
        <v>1.0447</v>
      </c>
      <c r="H76" s="180">
        <v>1.0329999999999999</v>
      </c>
      <c r="I76" s="180">
        <v>1.05</v>
      </c>
      <c r="J76" s="181">
        <f t="shared" si="0"/>
        <v>56212.504278839995</v>
      </c>
      <c r="K76" s="182">
        <f t="shared" si="27"/>
        <v>899400.06846143992</v>
      </c>
      <c r="L76" s="24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2"/>
      <c r="X76" s="212"/>
      <c r="Y76" s="212"/>
      <c r="Z76" s="212"/>
      <c r="AA76" s="212"/>
      <c r="AB76" s="212"/>
      <c r="AC76" s="212"/>
      <c r="AD76" s="212"/>
      <c r="AE76" s="212"/>
      <c r="AF76" s="212"/>
      <c r="AG76" s="212"/>
      <c r="AH76" s="212"/>
      <c r="AI76" s="212"/>
      <c r="AJ76" s="212"/>
      <c r="AK76" s="212"/>
      <c r="AL76" s="212"/>
      <c r="AM76" s="224"/>
      <c r="AN76" s="224"/>
      <c r="AO76" s="224"/>
      <c r="AP76" s="224"/>
    </row>
    <row r="77" spans="1:42" s="164" customFormat="1" x14ac:dyDescent="0.3">
      <c r="A77" s="175">
        <v>9.3000000000000007</v>
      </c>
      <c r="B77" s="176">
        <v>190102</v>
      </c>
      <c r="C77" s="206" t="s">
        <v>154</v>
      </c>
      <c r="D77" s="191" t="s">
        <v>96</v>
      </c>
      <c r="E77" s="207">
        <v>48</v>
      </c>
      <c r="F77" s="208">
        <v>11850</v>
      </c>
      <c r="G77" s="180">
        <v>1.0447</v>
      </c>
      <c r="H77" s="180">
        <v>1.0329999999999999</v>
      </c>
      <c r="I77" s="180">
        <v>1.05</v>
      </c>
      <c r="J77" s="181">
        <f t="shared" si="0"/>
        <v>13427.636181749998</v>
      </c>
      <c r="K77" s="182">
        <f t="shared" si="27"/>
        <v>644526.53672399989</v>
      </c>
      <c r="L77" s="24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2"/>
      <c r="X77" s="212"/>
      <c r="Y77" s="212"/>
      <c r="Z77" s="212"/>
      <c r="AA77" s="212"/>
      <c r="AB77" s="212"/>
      <c r="AC77" s="212"/>
      <c r="AD77" s="212"/>
      <c r="AE77" s="212"/>
      <c r="AF77" s="212"/>
      <c r="AG77" s="212"/>
      <c r="AH77" s="212"/>
      <c r="AI77" s="212"/>
      <c r="AJ77" s="212"/>
      <c r="AK77" s="212"/>
      <c r="AL77" s="212"/>
      <c r="AM77" s="224"/>
      <c r="AN77" s="224"/>
      <c r="AO77" s="224"/>
      <c r="AP77" s="224"/>
    </row>
    <row r="78" spans="1:42" s="164" customFormat="1" x14ac:dyDescent="0.3">
      <c r="A78" s="175">
        <v>9.4</v>
      </c>
      <c r="B78" s="185" t="s">
        <v>193</v>
      </c>
      <c r="C78" s="186" t="s">
        <v>155</v>
      </c>
      <c r="D78" s="187" t="s">
        <v>96</v>
      </c>
      <c r="E78" s="178">
        <v>48</v>
      </c>
      <c r="F78" s="179">
        <v>11850</v>
      </c>
      <c r="G78" s="180">
        <v>1.0447</v>
      </c>
      <c r="H78" s="180">
        <v>1.0329999999999999</v>
      </c>
      <c r="I78" s="180">
        <v>1.05</v>
      </c>
      <c r="J78" s="181">
        <f t="shared" si="0"/>
        <v>13427.636181749998</v>
      </c>
      <c r="K78" s="182">
        <f t="shared" si="27"/>
        <v>644526.53672399989</v>
      </c>
      <c r="L78" s="24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2"/>
      <c r="X78" s="212"/>
      <c r="Y78" s="212"/>
      <c r="Z78" s="212"/>
      <c r="AA78" s="212"/>
      <c r="AB78" s="212"/>
      <c r="AC78" s="212"/>
      <c r="AD78" s="212"/>
      <c r="AE78" s="212"/>
      <c r="AF78" s="212"/>
      <c r="AG78" s="212"/>
      <c r="AH78" s="212"/>
      <c r="AI78" s="212"/>
      <c r="AJ78" s="212"/>
      <c r="AK78" s="212"/>
      <c r="AL78" s="212"/>
      <c r="AM78" s="224"/>
      <c r="AN78" s="224"/>
      <c r="AO78" s="224"/>
      <c r="AP78" s="224"/>
    </row>
    <row r="79" spans="1:42" s="164" customFormat="1" x14ac:dyDescent="0.3">
      <c r="A79" s="175">
        <v>9.5</v>
      </c>
      <c r="B79" s="191" t="s">
        <v>193</v>
      </c>
      <c r="C79" s="192" t="s">
        <v>156</v>
      </c>
      <c r="D79" s="193" t="s">
        <v>96</v>
      </c>
      <c r="E79" s="178">
        <v>32</v>
      </c>
      <c r="F79" s="179">
        <v>6463</v>
      </c>
      <c r="G79" s="180">
        <v>1.0447</v>
      </c>
      <c r="H79" s="180">
        <v>1.0329999999999999</v>
      </c>
      <c r="I79" s="180">
        <v>1.05</v>
      </c>
      <c r="J79" s="181">
        <f t="shared" si="0"/>
        <v>7323.4441048649996</v>
      </c>
      <c r="K79" s="182">
        <f t="shared" si="27"/>
        <v>234350.21135567999</v>
      </c>
      <c r="L79" s="24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2"/>
      <c r="X79" s="212"/>
      <c r="Y79" s="212"/>
      <c r="Z79" s="212"/>
      <c r="AA79" s="212"/>
      <c r="AB79" s="212"/>
      <c r="AC79" s="212"/>
      <c r="AD79" s="212"/>
      <c r="AE79" s="212"/>
      <c r="AF79" s="212"/>
      <c r="AG79" s="212"/>
      <c r="AH79" s="212"/>
      <c r="AI79" s="212"/>
      <c r="AJ79" s="212"/>
      <c r="AK79" s="212"/>
      <c r="AL79" s="212"/>
      <c r="AM79" s="224"/>
      <c r="AN79" s="224"/>
      <c r="AO79" s="224"/>
      <c r="AP79" s="224"/>
    </row>
    <row r="80" spans="1:42" s="164" customFormat="1" x14ac:dyDescent="0.3">
      <c r="A80" s="175">
        <v>9.6</v>
      </c>
      <c r="B80" s="191" t="s">
        <v>193</v>
      </c>
      <c r="C80" s="213" t="s">
        <v>111</v>
      </c>
      <c r="D80" s="191" t="s">
        <v>96</v>
      </c>
      <c r="E80" s="178">
        <v>32</v>
      </c>
      <c r="F80" s="179">
        <v>4818</v>
      </c>
      <c r="G80" s="180">
        <v>1.0447</v>
      </c>
      <c r="H80" s="180">
        <v>1.0329999999999999</v>
      </c>
      <c r="I80" s="180">
        <v>1.05</v>
      </c>
      <c r="J80" s="181">
        <f t="shared" ref="J80:J86" si="28">F80*G80*H80*I80</f>
        <v>5459.4389133900004</v>
      </c>
      <c r="K80" s="182">
        <f t="shared" si="27"/>
        <v>174702.04522848001</v>
      </c>
      <c r="L80" s="24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2"/>
      <c r="Z80" s="212"/>
      <c r="AA80" s="212"/>
      <c r="AB80" s="212"/>
      <c r="AC80" s="212"/>
      <c r="AD80" s="212"/>
      <c r="AE80" s="212"/>
      <c r="AF80" s="212"/>
      <c r="AG80" s="212"/>
      <c r="AH80" s="212"/>
      <c r="AI80" s="212"/>
      <c r="AJ80" s="212"/>
      <c r="AK80" s="212"/>
      <c r="AL80" s="212"/>
      <c r="AM80" s="224"/>
      <c r="AN80" s="224"/>
      <c r="AO80" s="224"/>
      <c r="AP80" s="224"/>
    </row>
    <row r="81" spans="1:42" s="164" customFormat="1" x14ac:dyDescent="0.3">
      <c r="A81" s="175"/>
      <c r="B81" s="191"/>
      <c r="C81" s="213"/>
      <c r="D81" s="191"/>
      <c r="E81" s="188"/>
      <c r="F81" s="189"/>
      <c r="G81" s="180"/>
      <c r="H81" s="180"/>
      <c r="I81" s="180"/>
      <c r="J81" s="181"/>
      <c r="K81" s="18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2"/>
      <c r="Z81" s="212"/>
      <c r="AA81" s="212"/>
      <c r="AB81" s="212"/>
      <c r="AC81" s="212"/>
      <c r="AD81" s="212"/>
      <c r="AE81" s="212"/>
      <c r="AF81" s="212"/>
      <c r="AG81" s="212"/>
      <c r="AH81" s="212"/>
      <c r="AI81" s="212"/>
      <c r="AJ81" s="212"/>
      <c r="AK81" s="212"/>
      <c r="AL81" s="212"/>
      <c r="AM81" s="224"/>
      <c r="AN81" s="224"/>
      <c r="AO81" s="224"/>
      <c r="AP81" s="224"/>
    </row>
    <row r="82" spans="1:42" s="164" customFormat="1" x14ac:dyDescent="0.3">
      <c r="A82" s="168">
        <v>10</v>
      </c>
      <c r="B82" s="191"/>
      <c r="C82" s="214" t="s">
        <v>163</v>
      </c>
      <c r="D82" s="191"/>
      <c r="E82" s="207"/>
      <c r="F82" s="191"/>
      <c r="G82" s="180"/>
      <c r="H82" s="180"/>
      <c r="I82" s="180"/>
      <c r="J82" s="181"/>
      <c r="K82" s="18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2"/>
      <c r="X82" s="212"/>
      <c r="Y82" s="212"/>
      <c r="Z82" s="212"/>
      <c r="AA82" s="212"/>
      <c r="AB82" s="212"/>
      <c r="AC82" s="212"/>
      <c r="AD82" s="212"/>
      <c r="AE82" s="212"/>
      <c r="AF82" s="212"/>
      <c r="AG82" s="212"/>
      <c r="AH82" s="212"/>
      <c r="AI82" s="212"/>
      <c r="AJ82" s="212"/>
      <c r="AK82" s="212"/>
      <c r="AL82" s="212"/>
      <c r="AM82" s="224"/>
      <c r="AN82" s="224"/>
      <c r="AO82" s="224"/>
      <c r="AP82" s="224"/>
    </row>
    <row r="83" spans="1:42" s="164" customFormat="1" x14ac:dyDescent="0.3">
      <c r="A83" s="217">
        <v>10.1</v>
      </c>
      <c r="B83" s="176">
        <v>301206</v>
      </c>
      <c r="C83" s="197" t="s">
        <v>314</v>
      </c>
      <c r="D83" s="176" t="s">
        <v>100</v>
      </c>
      <c r="E83" s="188">
        <v>32</v>
      </c>
      <c r="F83" s="189">
        <v>129434</v>
      </c>
      <c r="G83" s="180">
        <v>1.0447</v>
      </c>
      <c r="H83" s="180">
        <v>1.0329999999999999</v>
      </c>
      <c r="I83" s="180">
        <v>1.05</v>
      </c>
      <c r="J83" s="181">
        <f t="shared" si="28"/>
        <v>146666.04738807</v>
      </c>
      <c r="K83" s="182">
        <f t="shared" ref="K83:K84" si="29">E83*J83</f>
        <v>4693313.51641824</v>
      </c>
      <c r="L83" s="24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2"/>
      <c r="X83" s="212"/>
      <c r="Y83" s="212"/>
      <c r="Z83" s="212"/>
      <c r="AA83" s="212"/>
      <c r="AB83" s="212"/>
      <c r="AC83" s="212"/>
      <c r="AD83" s="212"/>
      <c r="AE83" s="212"/>
      <c r="AF83" s="212"/>
      <c r="AG83" s="212"/>
      <c r="AH83" s="212"/>
      <c r="AI83" s="212"/>
      <c r="AJ83" s="212"/>
      <c r="AK83" s="212"/>
      <c r="AL83" s="212"/>
      <c r="AM83" s="224"/>
      <c r="AN83" s="224"/>
      <c r="AO83" s="224"/>
      <c r="AP83" s="224"/>
    </row>
    <row r="84" spans="1:42" s="164" customFormat="1" x14ac:dyDescent="0.3">
      <c r="A84" s="217">
        <v>10.199999999999999</v>
      </c>
      <c r="B84" s="185">
        <v>301310</v>
      </c>
      <c r="C84" s="186" t="s">
        <v>165</v>
      </c>
      <c r="D84" s="187" t="s">
        <v>4</v>
      </c>
      <c r="E84" s="178">
        <v>1</v>
      </c>
      <c r="F84" s="189">
        <v>677859</v>
      </c>
      <c r="G84" s="180">
        <v>1.0447</v>
      </c>
      <c r="H84" s="180">
        <v>1.0329999999999999</v>
      </c>
      <c r="I84" s="180">
        <v>1.05</v>
      </c>
      <c r="J84" s="181">
        <f t="shared" si="28"/>
        <v>768104.9818164449</v>
      </c>
      <c r="K84" s="182">
        <f t="shared" si="29"/>
        <v>768104.9818164449</v>
      </c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2"/>
      <c r="Z84" s="212"/>
      <c r="AA84" s="212"/>
      <c r="AB84" s="212"/>
      <c r="AC84" s="212"/>
      <c r="AD84" s="212"/>
      <c r="AE84" s="212"/>
      <c r="AF84" s="212"/>
      <c r="AG84" s="212"/>
      <c r="AH84" s="212"/>
      <c r="AI84" s="212"/>
      <c r="AJ84" s="212"/>
      <c r="AK84" s="212"/>
      <c r="AL84" s="212"/>
      <c r="AM84" s="224"/>
      <c r="AN84" s="224"/>
      <c r="AO84" s="224"/>
      <c r="AP84" s="224"/>
    </row>
    <row r="85" spans="1:42" s="164" customFormat="1" x14ac:dyDescent="0.3">
      <c r="A85" s="217">
        <v>10.3</v>
      </c>
      <c r="B85" s="185">
        <v>300902</v>
      </c>
      <c r="C85" s="186" t="s">
        <v>218</v>
      </c>
      <c r="D85" s="187" t="s">
        <v>100</v>
      </c>
      <c r="E85" s="178">
        <v>32</v>
      </c>
      <c r="F85" s="189">
        <v>9140</v>
      </c>
      <c r="G85" s="180">
        <v>1.0447</v>
      </c>
      <c r="H85" s="180">
        <v>1.0329999999999999</v>
      </c>
      <c r="I85" s="180">
        <v>1.05</v>
      </c>
      <c r="J85" s="181">
        <f t="shared" si="28"/>
        <v>10356.843434699998</v>
      </c>
      <c r="K85" s="182">
        <f t="shared" ref="K85" si="30">E85*J85</f>
        <v>331418.98991039995</v>
      </c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  <c r="AA85" s="212"/>
      <c r="AB85" s="212"/>
      <c r="AC85" s="212"/>
      <c r="AD85" s="212"/>
      <c r="AE85" s="212"/>
      <c r="AF85" s="212"/>
      <c r="AG85" s="212"/>
      <c r="AH85" s="212"/>
      <c r="AI85" s="212"/>
      <c r="AJ85" s="212"/>
      <c r="AK85" s="212"/>
      <c r="AL85" s="212"/>
      <c r="AM85" s="224"/>
      <c r="AN85" s="224"/>
      <c r="AO85" s="224"/>
      <c r="AP85" s="224"/>
    </row>
    <row r="86" spans="1:42" s="164" customFormat="1" x14ac:dyDescent="0.3">
      <c r="A86" s="229">
        <v>10.4</v>
      </c>
      <c r="B86" s="176">
        <v>310105</v>
      </c>
      <c r="C86" s="197" t="s">
        <v>108</v>
      </c>
      <c r="D86" s="176" t="s">
        <v>100</v>
      </c>
      <c r="E86" s="188">
        <v>15</v>
      </c>
      <c r="F86" s="208">
        <v>1750</v>
      </c>
      <c r="G86" s="180">
        <v>1.0447</v>
      </c>
      <c r="H86" s="180">
        <v>1.0329999999999999</v>
      </c>
      <c r="I86" s="180">
        <v>1.05</v>
      </c>
      <c r="J86" s="181">
        <f t="shared" si="28"/>
        <v>1982.9842462499998</v>
      </c>
      <c r="K86" s="182">
        <f t="shared" ref="K86" si="31">E86*J86</f>
        <v>29744.763693749999</v>
      </c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2"/>
      <c r="X86" s="212"/>
      <c r="Y86" s="212"/>
      <c r="Z86" s="212"/>
      <c r="AA86" s="212"/>
      <c r="AB86" s="212"/>
      <c r="AC86" s="212"/>
      <c r="AD86" s="212"/>
      <c r="AE86" s="212"/>
      <c r="AF86" s="212"/>
      <c r="AG86" s="212"/>
      <c r="AH86" s="212"/>
      <c r="AI86" s="212"/>
      <c r="AJ86" s="212"/>
      <c r="AK86" s="212"/>
      <c r="AL86" s="212"/>
      <c r="AM86" s="224"/>
      <c r="AN86" s="224"/>
      <c r="AO86" s="224"/>
      <c r="AP86" s="224"/>
    </row>
    <row r="87" spans="1:42" s="164" customFormat="1" x14ac:dyDescent="0.3">
      <c r="A87" s="175"/>
      <c r="B87" s="191"/>
      <c r="C87" s="213"/>
      <c r="D87" s="191"/>
      <c r="E87" s="188"/>
      <c r="F87" s="189"/>
      <c r="G87" s="180"/>
      <c r="H87" s="180"/>
      <c r="I87" s="180"/>
      <c r="J87" s="181"/>
      <c r="K87" s="18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2"/>
      <c r="X87" s="212"/>
      <c r="Y87" s="212"/>
      <c r="Z87" s="212"/>
      <c r="AA87" s="212"/>
      <c r="AB87" s="212"/>
      <c r="AC87" s="212"/>
      <c r="AD87" s="212"/>
      <c r="AE87" s="212"/>
      <c r="AF87" s="212"/>
      <c r="AG87" s="212"/>
      <c r="AH87" s="212"/>
      <c r="AI87" s="212"/>
      <c r="AJ87" s="212"/>
      <c r="AK87" s="212"/>
      <c r="AL87" s="212"/>
      <c r="AM87" s="224"/>
      <c r="AN87" s="224"/>
      <c r="AO87" s="224"/>
      <c r="AP87" s="224"/>
    </row>
    <row r="88" spans="1:42" s="164" customFormat="1" ht="18" x14ac:dyDescent="0.3">
      <c r="A88" s="318" t="s">
        <v>322</v>
      </c>
      <c r="B88" s="316"/>
      <c r="C88" s="316"/>
      <c r="D88" s="316"/>
      <c r="E88" s="316"/>
      <c r="F88" s="316"/>
      <c r="G88" s="316"/>
      <c r="H88" s="316"/>
      <c r="I88" s="316"/>
      <c r="J88" s="316"/>
      <c r="K88" s="317"/>
      <c r="L88" s="163"/>
    </row>
    <row r="89" spans="1:42" x14ac:dyDescent="0.3">
      <c r="A89" s="165"/>
      <c r="B89" s="166"/>
      <c r="C89" s="166"/>
      <c r="D89" s="166"/>
      <c r="E89" s="166"/>
      <c r="F89" s="166"/>
      <c r="G89" s="180"/>
      <c r="H89" s="180"/>
      <c r="I89" s="166"/>
      <c r="J89" s="166"/>
      <c r="K89" s="167"/>
      <c r="L89" s="152"/>
    </row>
    <row r="90" spans="1:42" x14ac:dyDescent="0.3">
      <c r="A90" s="168">
        <v>11</v>
      </c>
      <c r="B90" s="169"/>
      <c r="C90" s="170" t="s">
        <v>123</v>
      </c>
      <c r="D90" s="171"/>
      <c r="E90" s="171"/>
      <c r="F90" s="172"/>
      <c r="G90" s="180"/>
      <c r="H90" s="180"/>
      <c r="I90" s="173"/>
      <c r="J90" s="173"/>
      <c r="K90" s="174"/>
      <c r="L90" s="152"/>
    </row>
    <row r="91" spans="1:42" x14ac:dyDescent="0.3">
      <c r="A91" s="175">
        <v>11.1</v>
      </c>
      <c r="B91" s="176">
        <v>100113</v>
      </c>
      <c r="C91" s="177" t="s">
        <v>239</v>
      </c>
      <c r="D91" s="176" t="s">
        <v>100</v>
      </c>
      <c r="E91" s="178">
        <v>704</v>
      </c>
      <c r="F91" s="179">
        <v>3290</v>
      </c>
      <c r="G91" s="180">
        <v>1.0447</v>
      </c>
      <c r="H91" s="180">
        <v>1.0329999999999999</v>
      </c>
      <c r="I91" s="180">
        <v>1.05</v>
      </c>
      <c r="J91" s="181">
        <f>F91*G91*H91*I91</f>
        <v>3728.0103829499999</v>
      </c>
      <c r="K91" s="182">
        <f t="shared" ref="K91:K93" si="32">E91*J91</f>
        <v>2624519.3095967998</v>
      </c>
      <c r="L91" s="260"/>
    </row>
    <row r="92" spans="1:42" x14ac:dyDescent="0.3">
      <c r="A92" s="184">
        <v>11.2</v>
      </c>
      <c r="B92" s="185">
        <v>100124</v>
      </c>
      <c r="C92" s="261" t="s">
        <v>107</v>
      </c>
      <c r="D92" s="231" t="s">
        <v>96</v>
      </c>
      <c r="E92" s="178">
        <v>108</v>
      </c>
      <c r="F92" s="179">
        <v>15770</v>
      </c>
      <c r="G92" s="180">
        <v>1.0447</v>
      </c>
      <c r="H92" s="180">
        <v>1.0329999999999999</v>
      </c>
      <c r="I92" s="180">
        <v>1.05</v>
      </c>
      <c r="J92" s="181">
        <f t="shared" ref="J92:J93" si="33">F92*G92*H92*I92</f>
        <v>17869.52089335</v>
      </c>
      <c r="K92" s="182">
        <f t="shared" si="32"/>
        <v>1929908.2564818</v>
      </c>
      <c r="L92" s="260"/>
    </row>
    <row r="93" spans="1:42" x14ac:dyDescent="0.3">
      <c r="A93" s="175">
        <v>11.3</v>
      </c>
      <c r="B93" s="191">
        <v>330127</v>
      </c>
      <c r="C93" s="192" t="s">
        <v>182</v>
      </c>
      <c r="D93" s="193" t="s">
        <v>96</v>
      </c>
      <c r="E93" s="178">
        <v>172</v>
      </c>
      <c r="F93" s="179">
        <v>5360</v>
      </c>
      <c r="G93" s="180">
        <v>1.0447</v>
      </c>
      <c r="H93" s="180">
        <v>1.0329999999999999</v>
      </c>
      <c r="I93" s="180">
        <v>1.05</v>
      </c>
      <c r="J93" s="181">
        <f t="shared" si="33"/>
        <v>6073.5974627999994</v>
      </c>
      <c r="K93" s="182">
        <f t="shared" si="32"/>
        <v>1044658.7636016</v>
      </c>
      <c r="L93" s="260"/>
    </row>
    <row r="94" spans="1:42" x14ac:dyDescent="0.3">
      <c r="A94" s="184">
        <v>11.4</v>
      </c>
      <c r="B94" s="176">
        <v>10105</v>
      </c>
      <c r="C94" s="192" t="s">
        <v>183</v>
      </c>
      <c r="D94" s="193" t="s">
        <v>100</v>
      </c>
      <c r="E94" s="178">
        <v>111.8</v>
      </c>
      <c r="F94" s="179">
        <v>30850</v>
      </c>
      <c r="G94" s="180">
        <v>1.0447</v>
      </c>
      <c r="H94" s="180">
        <v>1.0329999999999999</v>
      </c>
      <c r="I94" s="180">
        <v>1.05</v>
      </c>
      <c r="J94" s="181">
        <f t="shared" ref="J94:J128" si="34">F94*G94*H94*I94</f>
        <v>34957.179426750001</v>
      </c>
      <c r="K94" s="182">
        <f t="shared" ref="K94" si="35">E94*J94</f>
        <v>3908212.65991065</v>
      </c>
      <c r="L94" s="260"/>
    </row>
    <row r="95" spans="1:42" x14ac:dyDescent="0.3">
      <c r="A95" s="175">
        <v>11.5</v>
      </c>
      <c r="B95" s="191" t="s">
        <v>193</v>
      </c>
      <c r="C95" s="192" t="s">
        <v>170</v>
      </c>
      <c r="D95" s="193" t="s">
        <v>96</v>
      </c>
      <c r="E95" s="178">
        <v>96</v>
      </c>
      <c r="F95" s="179">
        <v>11744</v>
      </c>
      <c r="G95" s="180">
        <v>1.0447</v>
      </c>
      <c r="H95" s="180">
        <v>1.0329999999999999</v>
      </c>
      <c r="I95" s="180">
        <v>1.05</v>
      </c>
      <c r="J95" s="181">
        <f t="shared" si="34"/>
        <v>13307.523993119999</v>
      </c>
      <c r="K95" s="182">
        <f t="shared" ref="K95:K96" si="36">E95*J95</f>
        <v>1277522.30333952</v>
      </c>
      <c r="L95" s="260"/>
    </row>
    <row r="96" spans="1:42" x14ac:dyDescent="0.3">
      <c r="A96" s="175">
        <v>11.6</v>
      </c>
      <c r="B96" s="191">
        <v>20419</v>
      </c>
      <c r="C96" s="192" t="s">
        <v>315</v>
      </c>
      <c r="D96" s="193" t="s">
        <v>4</v>
      </c>
      <c r="E96" s="178">
        <v>1</v>
      </c>
      <c r="F96" s="179">
        <v>122280</v>
      </c>
      <c r="G96" s="180">
        <v>1.0447</v>
      </c>
      <c r="H96" s="180">
        <v>1.0329999999999999</v>
      </c>
      <c r="I96" s="180">
        <v>1.05</v>
      </c>
      <c r="J96" s="181">
        <f t="shared" ref="J96" si="37">F96*G96*H96*I96</f>
        <v>138559.60778939998</v>
      </c>
      <c r="K96" s="182">
        <f t="shared" si="36"/>
        <v>138559.60778939998</v>
      </c>
      <c r="L96" s="260"/>
    </row>
    <row r="97" spans="1:12" x14ac:dyDescent="0.3">
      <c r="A97" s="175"/>
      <c r="B97" s="176"/>
      <c r="C97" s="197"/>
      <c r="D97" s="176"/>
      <c r="E97" s="178"/>
      <c r="F97" s="179"/>
      <c r="G97" s="180"/>
      <c r="H97" s="180"/>
      <c r="I97" s="180"/>
      <c r="J97" s="181"/>
      <c r="K97" s="182"/>
      <c r="L97" s="260"/>
    </row>
    <row r="98" spans="1:12" x14ac:dyDescent="0.3">
      <c r="A98" s="168">
        <v>12</v>
      </c>
      <c r="B98" s="203"/>
      <c r="C98" s="204" t="s">
        <v>166</v>
      </c>
      <c r="D98" s="203"/>
      <c r="E98" s="205"/>
      <c r="F98" s="203"/>
      <c r="G98" s="180"/>
      <c r="H98" s="180"/>
      <c r="I98" s="180"/>
      <c r="J98" s="181"/>
      <c r="K98" s="182"/>
      <c r="L98" s="260"/>
    </row>
    <row r="99" spans="1:12" x14ac:dyDescent="0.3">
      <c r="A99" s="175">
        <v>12.1</v>
      </c>
      <c r="B99" s="176" t="s">
        <v>193</v>
      </c>
      <c r="C99" s="177" t="s">
        <v>316</v>
      </c>
      <c r="D99" s="176" t="s">
        <v>96</v>
      </c>
      <c r="E99" s="262">
        <v>90</v>
      </c>
      <c r="F99" s="208">
        <v>13870</v>
      </c>
      <c r="G99" s="180">
        <v>1.0447</v>
      </c>
      <c r="H99" s="180">
        <v>1.0329999999999999</v>
      </c>
      <c r="I99" s="180">
        <v>1.05</v>
      </c>
      <c r="J99" s="181">
        <f t="shared" si="34"/>
        <v>15716.566568849999</v>
      </c>
      <c r="K99" s="182">
        <f t="shared" ref="K99:K101" si="38">E99*J99</f>
        <v>1414490.9911964999</v>
      </c>
      <c r="L99" s="260"/>
    </row>
    <row r="100" spans="1:12" x14ac:dyDescent="0.3">
      <c r="A100" s="175">
        <v>12.2</v>
      </c>
      <c r="B100" s="191" t="s">
        <v>193</v>
      </c>
      <c r="C100" s="192" t="s">
        <v>179</v>
      </c>
      <c r="D100" s="193" t="s">
        <v>100</v>
      </c>
      <c r="E100" s="178">
        <v>704</v>
      </c>
      <c r="F100" s="179">
        <v>18745</v>
      </c>
      <c r="G100" s="180">
        <v>1.0447</v>
      </c>
      <c r="H100" s="180">
        <v>1.0329999999999999</v>
      </c>
      <c r="I100" s="180">
        <v>1.05</v>
      </c>
      <c r="J100" s="181">
        <f t="shared" si="34"/>
        <v>21240.594111974999</v>
      </c>
      <c r="K100" s="182">
        <f t="shared" si="38"/>
        <v>14953378.2548304</v>
      </c>
      <c r="L100" s="260"/>
    </row>
    <row r="101" spans="1:12" x14ac:dyDescent="0.3">
      <c r="A101" s="175">
        <v>12.3</v>
      </c>
      <c r="B101" s="191" t="s">
        <v>193</v>
      </c>
      <c r="C101" s="192" t="s">
        <v>274</v>
      </c>
      <c r="D101" s="193" t="s">
        <v>100</v>
      </c>
      <c r="E101" s="178">
        <v>704</v>
      </c>
      <c r="F101" s="179">
        <v>65650</v>
      </c>
      <c r="G101" s="180">
        <v>1.0447</v>
      </c>
      <c r="H101" s="180">
        <v>1.0329999999999999</v>
      </c>
      <c r="I101" s="180">
        <v>1.05</v>
      </c>
      <c r="J101" s="181">
        <f t="shared" si="34"/>
        <v>74390.237580749992</v>
      </c>
      <c r="K101" s="182">
        <f t="shared" si="38"/>
        <v>52370727.256847993</v>
      </c>
      <c r="L101" s="260"/>
    </row>
    <row r="102" spans="1:12" x14ac:dyDescent="0.3">
      <c r="A102" s="175">
        <v>12.4</v>
      </c>
      <c r="B102" s="176" t="s">
        <v>193</v>
      </c>
      <c r="C102" s="192" t="s">
        <v>271</v>
      </c>
      <c r="D102" s="193" t="s">
        <v>100</v>
      </c>
      <c r="E102" s="178">
        <v>111.8</v>
      </c>
      <c r="F102" s="179">
        <v>33790</v>
      </c>
      <c r="G102" s="180">
        <v>1.0447</v>
      </c>
      <c r="H102" s="180">
        <v>1.0329999999999999</v>
      </c>
      <c r="I102" s="180">
        <v>1.05</v>
      </c>
      <c r="J102" s="181">
        <f t="shared" si="34"/>
        <v>38288.592960449998</v>
      </c>
      <c r="K102" s="182">
        <f t="shared" ref="K102" si="39">E102*J102</f>
        <v>4280664.6929783095</v>
      </c>
      <c r="L102" s="260"/>
    </row>
    <row r="103" spans="1:12" x14ac:dyDescent="0.3">
      <c r="A103" s="175"/>
      <c r="B103" s="176"/>
      <c r="C103" s="197"/>
      <c r="D103" s="176"/>
      <c r="E103" s="178"/>
      <c r="F103" s="179"/>
      <c r="G103" s="180"/>
      <c r="H103" s="180"/>
      <c r="I103" s="180"/>
      <c r="J103" s="181"/>
      <c r="K103" s="182"/>
      <c r="L103" s="260"/>
    </row>
    <row r="104" spans="1:12" x14ac:dyDescent="0.3">
      <c r="A104" s="168">
        <v>13</v>
      </c>
      <c r="B104" s="203"/>
      <c r="C104" s="204" t="s">
        <v>219</v>
      </c>
      <c r="D104" s="203"/>
      <c r="E104" s="205"/>
      <c r="F104" s="203"/>
      <c r="G104" s="180"/>
      <c r="H104" s="180"/>
      <c r="I104" s="180"/>
      <c r="J104" s="181"/>
      <c r="K104" s="182"/>
      <c r="L104" s="260"/>
    </row>
    <row r="105" spans="1:12" x14ac:dyDescent="0.3">
      <c r="A105" s="175">
        <v>13.1</v>
      </c>
      <c r="B105" s="185" t="s">
        <v>193</v>
      </c>
      <c r="C105" s="186" t="s">
        <v>173</v>
      </c>
      <c r="D105" s="231" t="s">
        <v>100</v>
      </c>
      <c r="E105" s="178">
        <v>704</v>
      </c>
      <c r="F105" s="179">
        <v>85072</v>
      </c>
      <c r="G105" s="180">
        <v>1.0447</v>
      </c>
      <c r="H105" s="180">
        <v>1.0329999999999999</v>
      </c>
      <c r="I105" s="180">
        <v>1.05</v>
      </c>
      <c r="J105" s="181">
        <f t="shared" si="34"/>
        <v>96397.963312559994</v>
      </c>
      <c r="K105" s="182">
        <f t="shared" ref="K105:K106" si="40">E105*J105</f>
        <v>67864166.172042236</v>
      </c>
      <c r="L105" s="152"/>
    </row>
    <row r="106" spans="1:12" x14ac:dyDescent="0.3">
      <c r="A106" s="175">
        <v>13.2</v>
      </c>
      <c r="B106" s="191">
        <v>200115</v>
      </c>
      <c r="C106" s="192" t="s">
        <v>174</v>
      </c>
      <c r="D106" s="193" t="s">
        <v>96</v>
      </c>
      <c r="E106" s="178">
        <v>86</v>
      </c>
      <c r="F106" s="179">
        <v>63240</v>
      </c>
      <c r="G106" s="180">
        <v>1.0447</v>
      </c>
      <c r="H106" s="180">
        <v>1.0329999999999999</v>
      </c>
      <c r="I106" s="180">
        <v>1.05</v>
      </c>
      <c r="J106" s="181">
        <f t="shared" si="34"/>
        <v>71659.384990199993</v>
      </c>
      <c r="K106" s="182">
        <f t="shared" si="40"/>
        <v>6162707.109157199</v>
      </c>
      <c r="L106" s="260"/>
    </row>
    <row r="107" spans="1:12" s="164" customFormat="1" x14ac:dyDescent="0.3">
      <c r="A107" s="175">
        <v>13.3</v>
      </c>
      <c r="B107" s="191" t="s">
        <v>193</v>
      </c>
      <c r="C107" s="192" t="s">
        <v>272</v>
      </c>
      <c r="D107" s="193" t="s">
        <v>96</v>
      </c>
      <c r="E107" s="178">
        <v>86</v>
      </c>
      <c r="F107" s="179">
        <v>52000</v>
      </c>
      <c r="G107" s="180">
        <v>1.0447</v>
      </c>
      <c r="H107" s="180">
        <v>1.0329999999999999</v>
      </c>
      <c r="I107" s="180">
        <v>1.05</v>
      </c>
      <c r="J107" s="181">
        <f t="shared" si="34"/>
        <v>58922.960460000002</v>
      </c>
      <c r="K107" s="182">
        <f t="shared" ref="K107:K109" si="41">E107*J107</f>
        <v>5067374.59956</v>
      </c>
      <c r="L107" s="263"/>
    </row>
    <row r="108" spans="1:12" x14ac:dyDescent="0.3">
      <c r="A108" s="175">
        <v>13.4</v>
      </c>
      <c r="B108" s="191">
        <v>110105</v>
      </c>
      <c r="C108" s="192" t="s">
        <v>175</v>
      </c>
      <c r="D108" s="193" t="s">
        <v>4</v>
      </c>
      <c r="E108" s="178">
        <v>2</v>
      </c>
      <c r="F108" s="179">
        <v>226520</v>
      </c>
      <c r="G108" s="180">
        <v>1.0447</v>
      </c>
      <c r="H108" s="180">
        <v>1.0329999999999999</v>
      </c>
      <c r="I108" s="180">
        <v>1.05</v>
      </c>
      <c r="J108" s="181">
        <f t="shared" si="34"/>
        <v>256677.48083459999</v>
      </c>
      <c r="K108" s="182">
        <f t="shared" si="41"/>
        <v>513354.96166919998</v>
      </c>
      <c r="L108" s="260"/>
    </row>
    <row r="109" spans="1:12" x14ac:dyDescent="0.3">
      <c r="A109" s="175">
        <v>13.5</v>
      </c>
      <c r="B109" s="191">
        <v>111001</v>
      </c>
      <c r="C109" s="192" t="s">
        <v>215</v>
      </c>
      <c r="D109" s="193" t="s">
        <v>4</v>
      </c>
      <c r="E109" s="178">
        <v>2</v>
      </c>
      <c r="F109" s="179">
        <v>100720</v>
      </c>
      <c r="G109" s="180">
        <v>1.0447</v>
      </c>
      <c r="H109" s="180">
        <v>1.0329999999999999</v>
      </c>
      <c r="I109" s="180">
        <v>1.05</v>
      </c>
      <c r="J109" s="181">
        <f t="shared" si="34"/>
        <v>114129.24187559998</v>
      </c>
      <c r="K109" s="182">
        <f t="shared" si="41"/>
        <v>228258.48375119996</v>
      </c>
      <c r="L109" s="260"/>
    </row>
    <row r="110" spans="1:12" x14ac:dyDescent="0.3">
      <c r="A110" s="175">
        <v>13.6</v>
      </c>
      <c r="B110" s="191">
        <v>80408</v>
      </c>
      <c r="C110" s="192" t="s">
        <v>186</v>
      </c>
      <c r="D110" s="193" t="s">
        <v>187</v>
      </c>
      <c r="E110" s="178">
        <v>1554</v>
      </c>
      <c r="F110" s="179">
        <v>890</v>
      </c>
      <c r="G110" s="180">
        <v>1.0447</v>
      </c>
      <c r="H110" s="180">
        <v>1.0329999999999999</v>
      </c>
      <c r="I110" s="180">
        <v>1.05</v>
      </c>
      <c r="J110" s="181">
        <f t="shared" si="34"/>
        <v>1008.48913095</v>
      </c>
      <c r="K110" s="182">
        <f t="shared" ref="K110" si="42">E110*J110</f>
        <v>1567192.1094963001</v>
      </c>
      <c r="L110" s="260"/>
    </row>
    <row r="111" spans="1:12" x14ac:dyDescent="0.3">
      <c r="A111" s="175"/>
      <c r="B111" s="191"/>
      <c r="C111" s="213"/>
      <c r="D111" s="191"/>
      <c r="E111" s="188"/>
      <c r="F111" s="189"/>
      <c r="G111" s="180"/>
      <c r="H111" s="180"/>
      <c r="I111" s="180"/>
      <c r="J111" s="181"/>
      <c r="K111" s="182"/>
      <c r="L111" s="260"/>
    </row>
    <row r="112" spans="1:12" x14ac:dyDescent="0.3">
      <c r="A112" s="168">
        <v>14</v>
      </c>
      <c r="B112" s="191"/>
      <c r="C112" s="214" t="s">
        <v>167</v>
      </c>
      <c r="D112" s="191"/>
      <c r="E112" s="207"/>
      <c r="F112" s="191"/>
      <c r="G112" s="180"/>
      <c r="H112" s="180"/>
      <c r="I112" s="180"/>
      <c r="J112" s="181"/>
      <c r="K112" s="182"/>
      <c r="L112" s="260"/>
    </row>
    <row r="113" spans="1:20" x14ac:dyDescent="0.3">
      <c r="A113" s="175">
        <v>14.1</v>
      </c>
      <c r="B113" s="176" t="s">
        <v>193</v>
      </c>
      <c r="C113" s="197" t="s">
        <v>199</v>
      </c>
      <c r="D113" s="176" t="s">
        <v>4</v>
      </c>
      <c r="E113" s="188">
        <v>6</v>
      </c>
      <c r="F113" s="189">
        <v>93270</v>
      </c>
      <c r="G113" s="180">
        <v>1.0447</v>
      </c>
      <c r="H113" s="180">
        <v>1.0329999999999999</v>
      </c>
      <c r="I113" s="180">
        <v>1.05</v>
      </c>
      <c r="J113" s="181">
        <f t="shared" si="34"/>
        <v>105687.39465585</v>
      </c>
      <c r="K113" s="182">
        <f t="shared" ref="K113:K114" si="43">E113*J113</f>
        <v>634124.36793509999</v>
      </c>
      <c r="L113" s="260"/>
      <c r="T113" s="264"/>
    </row>
    <row r="114" spans="1:20" ht="27.6" x14ac:dyDescent="0.3">
      <c r="A114" s="175">
        <v>14.2</v>
      </c>
      <c r="B114" s="185" t="s">
        <v>193</v>
      </c>
      <c r="C114" s="186" t="s">
        <v>172</v>
      </c>
      <c r="D114" s="231" t="s">
        <v>100</v>
      </c>
      <c r="E114" s="178">
        <v>654</v>
      </c>
      <c r="F114" s="179">
        <v>11400</v>
      </c>
      <c r="G114" s="180">
        <v>1.0447</v>
      </c>
      <c r="H114" s="180">
        <v>1.0329999999999999</v>
      </c>
      <c r="I114" s="180">
        <v>1.05</v>
      </c>
      <c r="J114" s="181">
        <f t="shared" si="34"/>
        <v>12917.725947000001</v>
      </c>
      <c r="K114" s="182">
        <f t="shared" si="43"/>
        <v>8448192.7693380006</v>
      </c>
      <c r="L114" s="260"/>
    </row>
    <row r="115" spans="1:20" x14ac:dyDescent="0.3">
      <c r="A115" s="217">
        <v>14.3</v>
      </c>
      <c r="B115" s="185" t="s">
        <v>193</v>
      </c>
      <c r="C115" s="186" t="s">
        <v>216</v>
      </c>
      <c r="D115" s="231" t="s">
        <v>4</v>
      </c>
      <c r="E115" s="178">
        <v>6</v>
      </c>
      <c r="F115" s="179">
        <v>356880</v>
      </c>
      <c r="G115" s="180">
        <v>1.0447</v>
      </c>
      <c r="H115" s="180">
        <v>1.0329999999999999</v>
      </c>
      <c r="I115" s="180">
        <v>1.05</v>
      </c>
      <c r="J115" s="181">
        <f t="shared" si="34"/>
        <v>404392.81017239991</v>
      </c>
      <c r="K115" s="182">
        <f t="shared" ref="K115" si="44">E115*J115</f>
        <v>2426356.8610343994</v>
      </c>
      <c r="L115" s="152"/>
    </row>
    <row r="116" spans="1:20" x14ac:dyDescent="0.3">
      <c r="A116" s="222"/>
      <c r="B116" s="191"/>
      <c r="C116" s="213"/>
      <c r="D116" s="191"/>
      <c r="E116" s="188"/>
      <c r="F116" s="189"/>
      <c r="G116" s="180"/>
      <c r="H116" s="180"/>
      <c r="I116" s="180"/>
      <c r="J116" s="181"/>
      <c r="K116" s="182"/>
      <c r="L116" s="260"/>
    </row>
    <row r="117" spans="1:20" x14ac:dyDescent="0.3">
      <c r="A117" s="226">
        <v>15</v>
      </c>
      <c r="B117" s="185"/>
      <c r="C117" s="227" t="s">
        <v>132</v>
      </c>
      <c r="D117" s="191"/>
      <c r="E117" s="207"/>
      <c r="F117" s="208"/>
      <c r="G117" s="180"/>
      <c r="H117" s="180"/>
      <c r="I117" s="180"/>
      <c r="J117" s="181"/>
      <c r="K117" s="182"/>
      <c r="L117" s="260"/>
    </row>
    <row r="118" spans="1:20" x14ac:dyDescent="0.3">
      <c r="A118" s="228">
        <v>15.1</v>
      </c>
      <c r="B118" s="176">
        <v>20705</v>
      </c>
      <c r="C118" s="177" t="s">
        <v>176</v>
      </c>
      <c r="D118" s="176" t="s">
        <v>96</v>
      </c>
      <c r="E118" s="178">
        <v>10</v>
      </c>
      <c r="F118" s="208">
        <v>46880</v>
      </c>
      <c r="G118" s="180">
        <v>1.0447</v>
      </c>
      <c r="H118" s="180">
        <v>1.0329999999999999</v>
      </c>
      <c r="I118" s="180">
        <v>1.05</v>
      </c>
      <c r="J118" s="181">
        <f t="shared" si="34"/>
        <v>53121.315122399996</v>
      </c>
      <c r="K118" s="182">
        <f t="shared" ref="K118:K119" si="45">E118*J118</f>
        <v>531213.15122399991</v>
      </c>
      <c r="L118" s="152"/>
    </row>
    <row r="119" spans="1:20" x14ac:dyDescent="0.3">
      <c r="A119" s="229">
        <v>15.2</v>
      </c>
      <c r="B119" s="185">
        <v>100615</v>
      </c>
      <c r="C119" s="186" t="s">
        <v>177</v>
      </c>
      <c r="D119" s="187" t="s">
        <v>105</v>
      </c>
      <c r="E119" s="178">
        <v>3</v>
      </c>
      <c r="F119" s="208">
        <v>41210</v>
      </c>
      <c r="G119" s="180">
        <v>1.0447</v>
      </c>
      <c r="H119" s="180">
        <v>1.0329999999999999</v>
      </c>
      <c r="I119" s="180">
        <v>1.05</v>
      </c>
      <c r="J119" s="181">
        <f t="shared" si="34"/>
        <v>46696.446164549998</v>
      </c>
      <c r="K119" s="182">
        <f t="shared" si="45"/>
        <v>140089.33849364999</v>
      </c>
      <c r="L119" s="152"/>
    </row>
    <row r="120" spans="1:20" x14ac:dyDescent="0.3">
      <c r="A120" s="222"/>
      <c r="B120" s="185"/>
      <c r="C120" s="186"/>
      <c r="D120" s="187"/>
      <c r="E120" s="221"/>
      <c r="F120" s="189"/>
      <c r="G120" s="180"/>
      <c r="H120" s="180"/>
      <c r="I120" s="180"/>
      <c r="J120" s="181"/>
      <c r="K120" s="182"/>
      <c r="L120" s="260"/>
    </row>
    <row r="121" spans="1:20" x14ac:dyDescent="0.3">
      <c r="A121" s="226">
        <v>16</v>
      </c>
      <c r="B121" s="185"/>
      <c r="C121" s="234" t="s">
        <v>133</v>
      </c>
      <c r="D121" s="191"/>
      <c r="E121" s="207"/>
      <c r="F121" s="208"/>
      <c r="G121" s="180"/>
      <c r="H121" s="180"/>
      <c r="I121" s="180"/>
      <c r="J121" s="181"/>
      <c r="K121" s="182"/>
      <c r="L121" s="152"/>
    </row>
    <row r="122" spans="1:20" x14ac:dyDescent="0.3">
      <c r="A122" s="229">
        <v>16.100000000000001</v>
      </c>
      <c r="B122" s="176">
        <v>170408</v>
      </c>
      <c r="C122" s="206" t="s">
        <v>135</v>
      </c>
      <c r="D122" s="191" t="s">
        <v>4</v>
      </c>
      <c r="E122" s="207">
        <v>6</v>
      </c>
      <c r="F122" s="208">
        <v>79230</v>
      </c>
      <c r="G122" s="180">
        <v>1.0447</v>
      </c>
      <c r="H122" s="180">
        <v>1.0329999999999999</v>
      </c>
      <c r="I122" s="180">
        <v>1.05</v>
      </c>
      <c r="J122" s="181">
        <f t="shared" si="34"/>
        <v>89778.195331649986</v>
      </c>
      <c r="K122" s="182">
        <f t="shared" ref="K122:K127" si="46">E122*J122</f>
        <v>538669.17198989994</v>
      </c>
      <c r="L122" s="152"/>
    </row>
    <row r="123" spans="1:20" x14ac:dyDescent="0.3">
      <c r="A123" s="229">
        <v>16.2</v>
      </c>
      <c r="B123" s="185">
        <v>170510</v>
      </c>
      <c r="C123" s="186" t="s">
        <v>136</v>
      </c>
      <c r="D123" s="187" t="s">
        <v>4</v>
      </c>
      <c r="E123" s="178">
        <v>6</v>
      </c>
      <c r="F123" s="208">
        <v>112086</v>
      </c>
      <c r="G123" s="180">
        <v>1.0447</v>
      </c>
      <c r="H123" s="180">
        <v>1.0329999999999999</v>
      </c>
      <c r="I123" s="180">
        <v>1.05</v>
      </c>
      <c r="J123" s="181">
        <f t="shared" si="34"/>
        <v>127008.44127153</v>
      </c>
      <c r="K123" s="182">
        <f t="shared" si="46"/>
        <v>762050.64762917999</v>
      </c>
      <c r="L123" s="260"/>
    </row>
    <row r="124" spans="1:20" x14ac:dyDescent="0.3">
      <c r="A124" s="229">
        <v>16.3</v>
      </c>
      <c r="B124" s="191">
        <v>170611</v>
      </c>
      <c r="C124" s="192" t="s">
        <v>171</v>
      </c>
      <c r="D124" s="193" t="s">
        <v>4</v>
      </c>
      <c r="E124" s="178">
        <v>6</v>
      </c>
      <c r="F124" s="208">
        <v>412159</v>
      </c>
      <c r="G124" s="180">
        <v>1.0447</v>
      </c>
      <c r="H124" s="180">
        <v>1.0329999999999999</v>
      </c>
      <c r="I124" s="180">
        <v>1.05</v>
      </c>
      <c r="J124" s="181">
        <f t="shared" si="34"/>
        <v>467031.31654294499</v>
      </c>
      <c r="K124" s="182">
        <f t="shared" si="46"/>
        <v>2802187.8992576702</v>
      </c>
      <c r="L124" s="260"/>
    </row>
    <row r="125" spans="1:20" x14ac:dyDescent="0.3">
      <c r="A125" s="229">
        <v>16.399999999999999</v>
      </c>
      <c r="B125" s="191">
        <v>172531</v>
      </c>
      <c r="C125" s="213" t="s">
        <v>110</v>
      </c>
      <c r="D125" s="191" t="s">
        <v>4</v>
      </c>
      <c r="E125" s="178">
        <v>6</v>
      </c>
      <c r="F125" s="208">
        <v>24600</v>
      </c>
      <c r="G125" s="180">
        <v>1.0447</v>
      </c>
      <c r="H125" s="180">
        <v>1.0329999999999999</v>
      </c>
      <c r="I125" s="180">
        <v>1.05</v>
      </c>
      <c r="J125" s="181">
        <f t="shared" si="34"/>
        <v>27875.092832999999</v>
      </c>
      <c r="K125" s="182">
        <f t="shared" si="46"/>
        <v>167250.55699799999</v>
      </c>
      <c r="L125" s="260"/>
    </row>
    <row r="126" spans="1:20" x14ac:dyDescent="0.3">
      <c r="A126" s="229">
        <v>16.5</v>
      </c>
      <c r="B126" s="191">
        <v>172533</v>
      </c>
      <c r="C126" s="213" t="s">
        <v>159</v>
      </c>
      <c r="D126" s="191" t="s">
        <v>4</v>
      </c>
      <c r="E126" s="178">
        <v>6</v>
      </c>
      <c r="F126" s="208">
        <v>24869</v>
      </c>
      <c r="G126" s="180">
        <v>1.0447</v>
      </c>
      <c r="H126" s="180">
        <v>1.0329999999999999</v>
      </c>
      <c r="I126" s="180">
        <v>1.05</v>
      </c>
      <c r="J126" s="181">
        <f t="shared" si="34"/>
        <v>28179.905839994997</v>
      </c>
      <c r="K126" s="182">
        <f t="shared" si="46"/>
        <v>169079.43503996998</v>
      </c>
      <c r="L126" s="260"/>
    </row>
    <row r="127" spans="1:20" x14ac:dyDescent="0.3">
      <c r="A127" s="229">
        <v>16.600000000000001</v>
      </c>
      <c r="B127" s="191">
        <v>172535</v>
      </c>
      <c r="C127" s="213" t="s">
        <v>161</v>
      </c>
      <c r="D127" s="191" t="s">
        <v>4</v>
      </c>
      <c r="E127" s="178">
        <v>6</v>
      </c>
      <c r="F127" s="208">
        <v>5590</v>
      </c>
      <c r="G127" s="180">
        <v>1.0447</v>
      </c>
      <c r="H127" s="180">
        <v>1.0329999999999999</v>
      </c>
      <c r="I127" s="180">
        <v>1.05</v>
      </c>
      <c r="J127" s="181">
        <f t="shared" si="34"/>
        <v>6334.2182494499993</v>
      </c>
      <c r="K127" s="182">
        <f t="shared" si="46"/>
        <v>38005.309496699992</v>
      </c>
      <c r="L127" s="260"/>
    </row>
    <row r="128" spans="1:20" x14ac:dyDescent="0.3">
      <c r="A128" s="229">
        <v>16.7</v>
      </c>
      <c r="B128" s="191">
        <v>170319</v>
      </c>
      <c r="C128" s="213" t="s">
        <v>217</v>
      </c>
      <c r="D128" s="191" t="s">
        <v>96</v>
      </c>
      <c r="E128" s="178">
        <v>10</v>
      </c>
      <c r="F128" s="208">
        <v>301670</v>
      </c>
      <c r="G128" s="180">
        <v>1.0447</v>
      </c>
      <c r="H128" s="180">
        <v>1.0329999999999999</v>
      </c>
      <c r="I128" s="180">
        <v>1.05</v>
      </c>
      <c r="J128" s="181">
        <f t="shared" si="34"/>
        <v>341832.49003784999</v>
      </c>
      <c r="K128" s="182">
        <f t="shared" ref="K128:K129" si="47">E128*J128</f>
        <v>3418324.9003785001</v>
      </c>
      <c r="L128" s="260"/>
    </row>
    <row r="129" spans="1:12" x14ac:dyDescent="0.3">
      <c r="A129" s="217">
        <v>16.8</v>
      </c>
      <c r="B129" s="185" t="s">
        <v>193</v>
      </c>
      <c r="C129" s="238" t="s">
        <v>273</v>
      </c>
      <c r="D129" s="187" t="s">
        <v>96</v>
      </c>
      <c r="E129" s="221">
        <v>12</v>
      </c>
      <c r="F129" s="189">
        <v>25000</v>
      </c>
      <c r="G129" s="180">
        <v>1.0447</v>
      </c>
      <c r="H129" s="180">
        <v>1.0329999999999999</v>
      </c>
      <c r="I129" s="180">
        <v>1.05</v>
      </c>
      <c r="J129" s="181">
        <f t="shared" ref="J129" si="48">F129*G129*H129*I129</f>
        <v>28328.346375000001</v>
      </c>
      <c r="K129" s="182">
        <f t="shared" si="47"/>
        <v>339940.15650000004</v>
      </c>
      <c r="L129" s="260"/>
    </row>
    <row r="130" spans="1:12" s="164" customFormat="1" x14ac:dyDescent="0.3">
      <c r="A130" s="222"/>
      <c r="B130" s="185"/>
      <c r="C130" s="238"/>
      <c r="D130" s="187"/>
      <c r="E130" s="221"/>
      <c r="F130" s="189"/>
      <c r="G130" s="180"/>
      <c r="H130" s="180"/>
      <c r="I130" s="180"/>
      <c r="J130" s="181"/>
      <c r="K130" s="182"/>
      <c r="L130" s="263"/>
    </row>
    <row r="131" spans="1:12" x14ac:dyDescent="0.3">
      <c r="A131" s="226">
        <v>17</v>
      </c>
      <c r="B131" s="185"/>
      <c r="C131" s="234" t="s">
        <v>106</v>
      </c>
      <c r="D131" s="191"/>
      <c r="E131" s="207"/>
      <c r="F131" s="208"/>
      <c r="G131" s="180"/>
      <c r="H131" s="180"/>
      <c r="I131" s="180"/>
      <c r="J131" s="181"/>
      <c r="K131" s="182"/>
      <c r="L131" s="260"/>
    </row>
    <row r="132" spans="1:12" x14ac:dyDescent="0.3">
      <c r="A132" s="229">
        <v>17.100000000000001</v>
      </c>
      <c r="B132" s="176">
        <v>310105</v>
      </c>
      <c r="C132" s="197" t="s">
        <v>108</v>
      </c>
      <c r="D132" s="176" t="s">
        <v>100</v>
      </c>
      <c r="E132" s="188">
        <v>704</v>
      </c>
      <c r="F132" s="208">
        <v>1750</v>
      </c>
      <c r="G132" s="180">
        <v>1.0447</v>
      </c>
      <c r="H132" s="180">
        <v>1.0329999999999999</v>
      </c>
      <c r="I132" s="180">
        <v>1.05</v>
      </c>
      <c r="J132" s="181">
        <f t="shared" ref="J132:J133" si="49">F132*G132*H132*I132</f>
        <v>1982.9842462499998</v>
      </c>
      <c r="K132" s="182">
        <f t="shared" ref="K132:K133" si="50">E132*J132</f>
        <v>1396020.9093599999</v>
      </c>
      <c r="L132" s="260"/>
    </row>
    <row r="133" spans="1:12" x14ac:dyDescent="0.3">
      <c r="A133" s="265">
        <v>17.2</v>
      </c>
      <c r="B133" s="266">
        <v>100608</v>
      </c>
      <c r="C133" s="267" t="s">
        <v>233</v>
      </c>
      <c r="D133" s="266" t="s">
        <v>105</v>
      </c>
      <c r="E133" s="268">
        <v>80</v>
      </c>
      <c r="F133" s="269">
        <v>16030</v>
      </c>
      <c r="G133" s="180">
        <v>1.0447</v>
      </c>
      <c r="H133" s="180">
        <v>1.0329999999999999</v>
      </c>
      <c r="I133" s="180">
        <v>1.05</v>
      </c>
      <c r="J133" s="181">
        <f t="shared" si="49"/>
        <v>18164.135695650002</v>
      </c>
      <c r="K133" s="182">
        <f t="shared" si="50"/>
        <v>1453130.8556520003</v>
      </c>
      <c r="L133" s="260"/>
    </row>
    <row r="134" spans="1:12" x14ac:dyDescent="0.3">
      <c r="A134" s="229">
        <v>17.3</v>
      </c>
      <c r="B134" s="191">
        <v>10201</v>
      </c>
      <c r="C134" s="213" t="s">
        <v>168</v>
      </c>
      <c r="D134" s="191" t="s">
        <v>169</v>
      </c>
      <c r="E134" s="188">
        <v>1200</v>
      </c>
      <c r="F134" s="189">
        <v>1567</v>
      </c>
      <c r="G134" s="180">
        <v>1.0447</v>
      </c>
      <c r="H134" s="180">
        <v>1.0329999999999999</v>
      </c>
      <c r="I134" s="180">
        <v>1.05</v>
      </c>
      <c r="J134" s="181">
        <f t="shared" ref="J134" si="51">F134*G134*H134*I134</f>
        <v>1775.6207507849997</v>
      </c>
      <c r="K134" s="182">
        <f t="shared" ref="K134" si="52">E134*J134</f>
        <v>2130744.9009419996</v>
      </c>
      <c r="L134" s="152"/>
    </row>
    <row r="135" spans="1:12" s="164" customFormat="1" x14ac:dyDescent="0.3">
      <c r="A135" s="243"/>
      <c r="B135" s="244"/>
      <c r="C135" s="245"/>
      <c r="D135" s="244"/>
      <c r="E135" s="246"/>
      <c r="F135" s="247"/>
      <c r="G135" s="247"/>
      <c r="H135" s="247"/>
      <c r="I135" s="247"/>
      <c r="J135" s="270"/>
      <c r="K135" s="249"/>
    </row>
    <row r="136" spans="1:12" s="164" customFormat="1" ht="18" x14ac:dyDescent="0.3">
      <c r="A136" s="318" t="s">
        <v>227</v>
      </c>
      <c r="B136" s="316"/>
      <c r="C136" s="316"/>
      <c r="D136" s="316"/>
      <c r="E136" s="316"/>
      <c r="F136" s="316"/>
      <c r="G136" s="316"/>
      <c r="H136" s="316"/>
      <c r="I136" s="316"/>
      <c r="J136" s="316"/>
      <c r="K136" s="317"/>
      <c r="L136" s="163"/>
    </row>
    <row r="137" spans="1:12" x14ac:dyDescent="0.3">
      <c r="A137" s="165"/>
      <c r="B137" s="166"/>
      <c r="C137" s="166"/>
      <c r="D137" s="166"/>
      <c r="E137" s="166"/>
      <c r="F137" s="166"/>
      <c r="G137" s="180"/>
      <c r="H137" s="180"/>
      <c r="I137" s="166"/>
      <c r="J137" s="166"/>
      <c r="K137" s="167"/>
      <c r="L137" s="152"/>
    </row>
    <row r="138" spans="1:12" x14ac:dyDescent="0.3">
      <c r="A138" s="168">
        <v>18</v>
      </c>
      <c r="B138" s="169"/>
      <c r="C138" s="170" t="s">
        <v>235</v>
      </c>
      <c r="D138" s="171"/>
      <c r="E138" s="171"/>
      <c r="F138" s="172"/>
      <c r="G138" s="180"/>
      <c r="H138" s="180"/>
      <c r="I138" s="173"/>
      <c r="J138" s="173"/>
      <c r="K138" s="174"/>
      <c r="L138" s="152"/>
    </row>
    <row r="139" spans="1:12" x14ac:dyDescent="0.3">
      <c r="A139" s="175">
        <v>18.100000000000001</v>
      </c>
      <c r="B139" s="185">
        <v>100124</v>
      </c>
      <c r="C139" s="261" t="s">
        <v>107</v>
      </c>
      <c r="D139" s="231" t="s">
        <v>96</v>
      </c>
      <c r="E139" s="178">
        <v>120</v>
      </c>
      <c r="F139" s="179">
        <v>15770</v>
      </c>
      <c r="G139" s="180">
        <v>1.0447</v>
      </c>
      <c r="H139" s="180">
        <v>1.0329999999999999</v>
      </c>
      <c r="I139" s="180">
        <v>1.05</v>
      </c>
      <c r="J139" s="181">
        <f>F139*G139*H139*I139</f>
        <v>17869.52089335</v>
      </c>
      <c r="K139" s="182">
        <f t="shared" ref="K139" si="53">E139*J139</f>
        <v>2144342.5072019999</v>
      </c>
      <c r="L139" s="260"/>
    </row>
    <row r="140" spans="1:12" x14ac:dyDescent="0.3">
      <c r="A140" s="175">
        <v>18.2</v>
      </c>
      <c r="B140" s="176" t="s">
        <v>193</v>
      </c>
      <c r="C140" s="177" t="s">
        <v>279</v>
      </c>
      <c r="D140" s="176" t="s">
        <v>100</v>
      </c>
      <c r="E140" s="178">
        <v>18</v>
      </c>
      <c r="F140" s="179">
        <v>31935</v>
      </c>
      <c r="G140" s="180">
        <v>1.0447</v>
      </c>
      <c r="H140" s="180">
        <v>1.0329999999999999</v>
      </c>
      <c r="I140" s="180">
        <v>1.05</v>
      </c>
      <c r="J140" s="181">
        <f>F140*G140*H140*I140</f>
        <v>36186.629659424994</v>
      </c>
      <c r="K140" s="182">
        <f t="shared" ref="K140:K164" si="54">E140*J140</f>
        <v>651359.33386964991</v>
      </c>
      <c r="L140" s="301"/>
    </row>
    <row r="141" spans="1:12" x14ac:dyDescent="0.3">
      <c r="A141" s="175">
        <v>18.3</v>
      </c>
      <c r="B141" s="185" t="s">
        <v>193</v>
      </c>
      <c r="C141" s="261" t="s">
        <v>280</v>
      </c>
      <c r="D141" s="231" t="s">
        <v>100</v>
      </c>
      <c r="E141" s="178">
        <v>18</v>
      </c>
      <c r="F141" s="179">
        <v>61194</v>
      </c>
      <c r="G141" s="180">
        <v>1.0447</v>
      </c>
      <c r="H141" s="180">
        <v>1.0329999999999999</v>
      </c>
      <c r="I141" s="180">
        <v>1.05</v>
      </c>
      <c r="J141" s="181">
        <f>F141*G141*H141*I141</f>
        <v>69340.993122870001</v>
      </c>
      <c r="K141" s="182">
        <f t="shared" si="54"/>
        <v>1248137.87621166</v>
      </c>
      <c r="L141" s="301"/>
    </row>
    <row r="142" spans="1:12" x14ac:dyDescent="0.3">
      <c r="A142" s="175">
        <v>18.399999999999999</v>
      </c>
      <c r="B142" s="185">
        <v>100501</v>
      </c>
      <c r="C142" s="261" t="s">
        <v>241</v>
      </c>
      <c r="D142" s="231" t="s">
        <v>4</v>
      </c>
      <c r="E142" s="178">
        <v>10</v>
      </c>
      <c r="F142" s="179">
        <v>20930</v>
      </c>
      <c r="G142" s="180">
        <v>1.0447</v>
      </c>
      <c r="H142" s="180">
        <v>1.0329999999999999</v>
      </c>
      <c r="I142" s="180">
        <v>1.05</v>
      </c>
      <c r="J142" s="181">
        <f>F142*G142*H142*I142</f>
        <v>23716.491585150001</v>
      </c>
      <c r="K142" s="182">
        <f t="shared" ref="K142" si="55">E142*J142</f>
        <v>237164.9158515</v>
      </c>
      <c r="L142" s="152"/>
    </row>
    <row r="143" spans="1:12" x14ac:dyDescent="0.3">
      <c r="A143" s="175">
        <v>18.5</v>
      </c>
      <c r="B143" s="191" t="s">
        <v>193</v>
      </c>
      <c r="C143" s="192" t="s">
        <v>246</v>
      </c>
      <c r="D143" s="193" t="s">
        <v>4</v>
      </c>
      <c r="E143" s="178">
        <v>3</v>
      </c>
      <c r="F143" s="179">
        <v>468541</v>
      </c>
      <c r="G143" s="180">
        <v>1.0447</v>
      </c>
      <c r="H143" s="180">
        <v>1.0329999999999999</v>
      </c>
      <c r="I143" s="180">
        <v>1.05</v>
      </c>
      <c r="J143" s="181">
        <f t="shared" ref="J143:J164" si="56">F143*G143*H143*I143</f>
        <v>530919.66955555498</v>
      </c>
      <c r="K143" s="182">
        <f t="shared" si="54"/>
        <v>1592759.0086666648</v>
      </c>
      <c r="L143" s="152"/>
    </row>
    <row r="144" spans="1:12" x14ac:dyDescent="0.3">
      <c r="A144" s="175">
        <v>18.600000000000001</v>
      </c>
      <c r="B144" s="191" t="s">
        <v>193</v>
      </c>
      <c r="C144" s="192" t="s">
        <v>250</v>
      </c>
      <c r="D144" s="193" t="s">
        <v>4</v>
      </c>
      <c r="E144" s="178">
        <v>3</v>
      </c>
      <c r="F144" s="179">
        <v>520000</v>
      </c>
      <c r="G144" s="180">
        <v>1.0447</v>
      </c>
      <c r="H144" s="180">
        <v>1.0329999999999999</v>
      </c>
      <c r="I144" s="180">
        <v>1.05</v>
      </c>
      <c r="J144" s="181">
        <f t="shared" si="56"/>
        <v>589229.60459999996</v>
      </c>
      <c r="K144" s="182">
        <f t="shared" si="54"/>
        <v>1767688.8137999999</v>
      </c>
      <c r="L144" s="152"/>
    </row>
    <row r="145" spans="1:12" x14ac:dyDescent="0.3">
      <c r="A145" s="175">
        <v>18.7</v>
      </c>
      <c r="B145" s="191" t="s">
        <v>193</v>
      </c>
      <c r="C145" s="192" t="s">
        <v>277</v>
      </c>
      <c r="D145" s="193" t="s">
        <v>4</v>
      </c>
      <c r="E145" s="178">
        <v>4</v>
      </c>
      <c r="F145" s="179">
        <v>15640</v>
      </c>
      <c r="G145" s="180">
        <v>1.0447</v>
      </c>
      <c r="H145" s="180">
        <v>1.0329999999999999</v>
      </c>
      <c r="I145" s="180">
        <v>1.05</v>
      </c>
      <c r="J145" s="181">
        <f>F145*G145*H145*I145</f>
        <v>17722.2134922</v>
      </c>
      <c r="K145" s="182">
        <f>E145*J145</f>
        <v>70888.853968800002</v>
      </c>
      <c r="L145" s="152"/>
    </row>
    <row r="146" spans="1:12" x14ac:dyDescent="0.3">
      <c r="A146" s="175">
        <v>18.8</v>
      </c>
      <c r="B146" s="176" t="s">
        <v>193</v>
      </c>
      <c r="C146" s="192" t="s">
        <v>260</v>
      </c>
      <c r="D146" s="193" t="s">
        <v>4</v>
      </c>
      <c r="E146" s="178">
        <v>4</v>
      </c>
      <c r="F146" s="179">
        <v>41430</v>
      </c>
      <c r="G146" s="180">
        <v>1.0447</v>
      </c>
      <c r="H146" s="180">
        <v>1.0329999999999999</v>
      </c>
      <c r="I146" s="180">
        <v>1.05</v>
      </c>
      <c r="J146" s="181">
        <f t="shared" ref="J146" si="57">F146*G146*H146*I146</f>
        <v>46945.735612649994</v>
      </c>
      <c r="K146" s="182">
        <f t="shared" ref="K146" si="58">E146*J146</f>
        <v>187782.94245059998</v>
      </c>
      <c r="L146" s="152"/>
    </row>
    <row r="147" spans="1:12" x14ac:dyDescent="0.3">
      <c r="A147" s="175">
        <v>18.899999999999999</v>
      </c>
      <c r="B147" s="191">
        <v>100312</v>
      </c>
      <c r="C147" s="192" t="s">
        <v>228</v>
      </c>
      <c r="D147" s="193" t="s">
        <v>100</v>
      </c>
      <c r="E147" s="178">
        <v>5</v>
      </c>
      <c r="F147" s="179">
        <v>22570</v>
      </c>
      <c r="G147" s="180">
        <v>1.0447</v>
      </c>
      <c r="H147" s="180">
        <v>1.0329999999999999</v>
      </c>
      <c r="I147" s="180">
        <v>1.05</v>
      </c>
      <c r="J147" s="181">
        <f t="shared" si="56"/>
        <v>25574.831107350001</v>
      </c>
      <c r="K147" s="182">
        <f t="shared" si="54"/>
        <v>127874.15553675001</v>
      </c>
      <c r="L147" s="152"/>
    </row>
    <row r="148" spans="1:12" x14ac:dyDescent="0.3">
      <c r="A148" s="222">
        <v>18.100000000000001</v>
      </c>
      <c r="B148" s="191">
        <v>250803</v>
      </c>
      <c r="C148" s="192" t="s">
        <v>252</v>
      </c>
      <c r="D148" s="193" t="s">
        <v>112</v>
      </c>
      <c r="E148" s="178">
        <v>7</v>
      </c>
      <c r="F148" s="179">
        <v>29550</v>
      </c>
      <c r="G148" s="180">
        <v>1.0447</v>
      </c>
      <c r="H148" s="180">
        <v>1.0329999999999999</v>
      </c>
      <c r="I148" s="180">
        <v>1.05</v>
      </c>
      <c r="J148" s="181">
        <f t="shared" si="56"/>
        <v>33484.10541525</v>
      </c>
      <c r="K148" s="182">
        <f t="shared" si="54"/>
        <v>234388.73790675</v>
      </c>
      <c r="L148" s="152"/>
    </row>
    <row r="149" spans="1:12" x14ac:dyDescent="0.3">
      <c r="A149" s="175">
        <v>18.11</v>
      </c>
      <c r="B149" s="191" t="s">
        <v>193</v>
      </c>
      <c r="C149" s="192" t="s">
        <v>282</v>
      </c>
      <c r="D149" s="193" t="s">
        <v>96</v>
      </c>
      <c r="E149" s="178">
        <v>5</v>
      </c>
      <c r="F149" s="179">
        <v>120000</v>
      </c>
      <c r="G149" s="180">
        <v>1.0447</v>
      </c>
      <c r="H149" s="180">
        <v>1.0329999999999999</v>
      </c>
      <c r="I149" s="180">
        <v>1.05</v>
      </c>
      <c r="J149" s="181">
        <f t="shared" si="56"/>
        <v>135976.0626</v>
      </c>
      <c r="K149" s="182">
        <f t="shared" si="54"/>
        <v>679880.31300000008</v>
      </c>
      <c r="L149" s="152"/>
    </row>
    <row r="150" spans="1:12" x14ac:dyDescent="0.3">
      <c r="A150" s="175">
        <v>18.12</v>
      </c>
      <c r="B150" s="191" t="s">
        <v>193</v>
      </c>
      <c r="C150" s="192" t="s">
        <v>262</v>
      </c>
      <c r="D150" s="193" t="s">
        <v>4</v>
      </c>
      <c r="E150" s="178">
        <v>4</v>
      </c>
      <c r="F150" s="179">
        <v>320000</v>
      </c>
      <c r="G150" s="180">
        <v>1.0447</v>
      </c>
      <c r="H150" s="180">
        <v>1.0329999999999999</v>
      </c>
      <c r="I150" s="180">
        <v>1.05</v>
      </c>
      <c r="J150" s="181">
        <f t="shared" ref="J150" si="59">F150*G150*H150*I150</f>
        <v>362602.83359999995</v>
      </c>
      <c r="K150" s="182">
        <f t="shared" ref="K150" si="60">E150*J150</f>
        <v>1450411.3343999998</v>
      </c>
      <c r="L150" s="152"/>
    </row>
    <row r="151" spans="1:12" x14ac:dyDescent="0.3">
      <c r="A151" s="175">
        <v>18.13</v>
      </c>
      <c r="B151" s="191">
        <v>250807</v>
      </c>
      <c r="C151" s="192" t="s">
        <v>255</v>
      </c>
      <c r="D151" s="193" t="s">
        <v>4</v>
      </c>
      <c r="E151" s="178">
        <v>4</v>
      </c>
      <c r="F151" s="179">
        <v>19410</v>
      </c>
      <c r="G151" s="180">
        <v>1.0447</v>
      </c>
      <c r="H151" s="180">
        <v>1.0329999999999999</v>
      </c>
      <c r="I151" s="180">
        <v>1.05</v>
      </c>
      <c r="J151" s="181">
        <f t="shared" ref="J151:J152" si="61">F151*G151*H151*I151</f>
        <v>21994.12812555</v>
      </c>
      <c r="K151" s="182">
        <f t="shared" ref="K151:K152" si="62">E151*J151</f>
        <v>87976.512502199999</v>
      </c>
      <c r="L151" s="152"/>
    </row>
    <row r="152" spans="1:12" x14ac:dyDescent="0.3">
      <c r="A152" s="175">
        <v>18.14</v>
      </c>
      <c r="B152" s="191" t="s">
        <v>193</v>
      </c>
      <c r="C152" s="192" t="s">
        <v>263</v>
      </c>
      <c r="D152" s="193" t="s">
        <v>4</v>
      </c>
      <c r="E152" s="178">
        <v>4</v>
      </c>
      <c r="F152" s="179">
        <v>290000</v>
      </c>
      <c r="G152" s="180">
        <v>1.0447</v>
      </c>
      <c r="H152" s="180">
        <v>1.0329999999999999</v>
      </c>
      <c r="I152" s="180">
        <v>1.05</v>
      </c>
      <c r="J152" s="181">
        <f t="shared" si="61"/>
        <v>328608.81795</v>
      </c>
      <c r="K152" s="182">
        <f t="shared" si="62"/>
        <v>1314435.2718</v>
      </c>
      <c r="L152" s="152"/>
    </row>
    <row r="153" spans="1:12" x14ac:dyDescent="0.3">
      <c r="A153" s="175">
        <v>18.149999999999999</v>
      </c>
      <c r="B153" s="191">
        <v>190530</v>
      </c>
      <c r="C153" s="192" t="s">
        <v>251</v>
      </c>
      <c r="D153" s="193" t="s">
        <v>96</v>
      </c>
      <c r="E153" s="178">
        <v>18</v>
      </c>
      <c r="F153" s="179">
        <v>29740</v>
      </c>
      <c r="G153" s="180">
        <v>1.0447</v>
      </c>
      <c r="H153" s="180">
        <v>1.0329999999999999</v>
      </c>
      <c r="I153" s="180">
        <v>1.05</v>
      </c>
      <c r="J153" s="181">
        <f t="shared" si="56"/>
        <v>33699.400847700002</v>
      </c>
      <c r="K153" s="182">
        <f t="shared" si="54"/>
        <v>606589.21525860007</v>
      </c>
      <c r="L153" s="260"/>
    </row>
    <row r="154" spans="1:12" x14ac:dyDescent="0.3">
      <c r="A154" s="175">
        <v>18.16</v>
      </c>
      <c r="B154" s="302" t="s">
        <v>193</v>
      </c>
      <c r="C154" s="303" t="s">
        <v>253</v>
      </c>
      <c r="D154" s="302" t="s">
        <v>100</v>
      </c>
      <c r="E154" s="178">
        <v>45</v>
      </c>
      <c r="F154" s="208">
        <v>7890</v>
      </c>
      <c r="G154" s="180">
        <v>1.0447</v>
      </c>
      <c r="H154" s="180">
        <v>1.0329999999999999</v>
      </c>
      <c r="I154" s="180">
        <v>1.05</v>
      </c>
      <c r="J154" s="181">
        <f t="shared" ref="J154" si="63">F154*G154*H154*I154</f>
        <v>8940.4261159499983</v>
      </c>
      <c r="K154" s="182">
        <f t="shared" ref="K154" si="64">E154*J154</f>
        <v>402319.1752177499</v>
      </c>
      <c r="L154" s="260"/>
    </row>
    <row r="155" spans="1:12" x14ac:dyDescent="0.3">
      <c r="A155" s="175">
        <v>18.170000000000002</v>
      </c>
      <c r="B155" s="191">
        <v>100502</v>
      </c>
      <c r="C155" s="192" t="s">
        <v>276</v>
      </c>
      <c r="D155" s="193" t="s">
        <v>100</v>
      </c>
      <c r="E155" s="178">
        <v>5</v>
      </c>
      <c r="F155" s="179">
        <v>3710</v>
      </c>
      <c r="G155" s="180">
        <v>1.0447</v>
      </c>
      <c r="H155" s="180">
        <v>1.0329999999999999</v>
      </c>
      <c r="I155" s="180">
        <v>1.05</v>
      </c>
      <c r="J155" s="181">
        <f t="shared" ref="J155:J156" si="65">F155*G155*H155*I155</f>
        <v>4203.9266020499999</v>
      </c>
      <c r="K155" s="182">
        <f t="shared" ref="K155:K156" si="66">E155*J155</f>
        <v>21019.63301025</v>
      </c>
      <c r="L155" s="152"/>
    </row>
    <row r="156" spans="1:12" x14ac:dyDescent="0.3">
      <c r="A156" s="175">
        <v>18.18</v>
      </c>
      <c r="B156" s="185" t="s">
        <v>193</v>
      </c>
      <c r="C156" s="186" t="s">
        <v>259</v>
      </c>
      <c r="D156" s="231" t="s">
        <v>100</v>
      </c>
      <c r="E156" s="178">
        <v>5</v>
      </c>
      <c r="F156" s="179">
        <v>33770</v>
      </c>
      <c r="G156" s="180">
        <v>1.0447</v>
      </c>
      <c r="H156" s="180">
        <v>1.0329999999999999</v>
      </c>
      <c r="I156" s="180">
        <v>1.05</v>
      </c>
      <c r="J156" s="181">
        <f t="shared" si="65"/>
        <v>38265.930283349997</v>
      </c>
      <c r="K156" s="182">
        <f t="shared" si="66"/>
        <v>191329.65141674998</v>
      </c>
      <c r="L156" s="152"/>
    </row>
    <row r="157" spans="1:12" x14ac:dyDescent="0.3">
      <c r="A157" s="175">
        <v>18.190000000000001</v>
      </c>
      <c r="B157" s="185">
        <v>100537</v>
      </c>
      <c r="C157" s="186" t="s">
        <v>249</v>
      </c>
      <c r="D157" s="231" t="s">
        <v>100</v>
      </c>
      <c r="E157" s="178">
        <v>4</v>
      </c>
      <c r="F157" s="179">
        <v>7590</v>
      </c>
      <c r="G157" s="180">
        <v>1.0447</v>
      </c>
      <c r="H157" s="180">
        <v>1.0329999999999999</v>
      </c>
      <c r="I157" s="180">
        <v>1.05</v>
      </c>
      <c r="J157" s="181">
        <f t="shared" ref="J157" si="67">F157*G157*H157*I157</f>
        <v>8600.4859594499994</v>
      </c>
      <c r="K157" s="182">
        <f t="shared" ref="K157" si="68">E157*J157</f>
        <v>34401.943837799998</v>
      </c>
      <c r="L157" s="152"/>
    </row>
    <row r="158" spans="1:12" x14ac:dyDescent="0.3">
      <c r="A158" s="222">
        <v>18.2</v>
      </c>
      <c r="B158" s="191">
        <v>290417</v>
      </c>
      <c r="C158" s="192" t="s">
        <v>244</v>
      </c>
      <c r="D158" s="193" t="s">
        <v>4</v>
      </c>
      <c r="E158" s="178">
        <v>2</v>
      </c>
      <c r="F158" s="179">
        <v>16060</v>
      </c>
      <c r="G158" s="180">
        <v>1.0447</v>
      </c>
      <c r="H158" s="180">
        <v>1.0329999999999999</v>
      </c>
      <c r="I158" s="180">
        <v>1.05</v>
      </c>
      <c r="J158" s="181">
        <f t="shared" ref="J158:J159" si="69">F158*G158*H158*I158</f>
        <v>18198.129711299996</v>
      </c>
      <c r="K158" s="182">
        <f t="shared" ref="K158:K159" si="70">E158*J158</f>
        <v>36396.259422599993</v>
      </c>
      <c r="L158" s="152"/>
    </row>
    <row r="159" spans="1:12" x14ac:dyDescent="0.3">
      <c r="A159" s="175">
        <v>18.21</v>
      </c>
      <c r="B159" s="191">
        <v>290422</v>
      </c>
      <c r="C159" s="192" t="s">
        <v>245</v>
      </c>
      <c r="D159" s="193" t="s">
        <v>4</v>
      </c>
      <c r="E159" s="178">
        <v>2</v>
      </c>
      <c r="F159" s="179">
        <v>33280</v>
      </c>
      <c r="G159" s="180">
        <v>1.0447</v>
      </c>
      <c r="H159" s="180">
        <v>1.0329999999999999</v>
      </c>
      <c r="I159" s="180">
        <v>1.05</v>
      </c>
      <c r="J159" s="181">
        <f t="shared" si="69"/>
        <v>37710.694694400001</v>
      </c>
      <c r="K159" s="182">
        <f t="shared" si="70"/>
        <v>75421.389388800002</v>
      </c>
      <c r="L159" s="152"/>
    </row>
    <row r="160" spans="1:12" x14ac:dyDescent="0.3">
      <c r="A160" s="175">
        <v>18.22</v>
      </c>
      <c r="B160" s="191">
        <v>221905</v>
      </c>
      <c r="C160" s="192" t="s">
        <v>254</v>
      </c>
      <c r="D160" s="193" t="s">
        <v>4</v>
      </c>
      <c r="E160" s="178">
        <v>2</v>
      </c>
      <c r="F160" s="179">
        <v>25350</v>
      </c>
      <c r="G160" s="180">
        <v>1.0447</v>
      </c>
      <c r="H160" s="180">
        <v>1.0329999999999999</v>
      </c>
      <c r="I160" s="180">
        <v>1.05</v>
      </c>
      <c r="J160" s="181">
        <f t="shared" ref="J160" si="71">F160*G160*H160*I160</f>
        <v>28724.943224250001</v>
      </c>
      <c r="K160" s="182">
        <f t="shared" ref="K160" si="72">E160*J160</f>
        <v>57449.886448500001</v>
      </c>
      <c r="L160" s="152"/>
    </row>
    <row r="161" spans="1:16" x14ac:dyDescent="0.3">
      <c r="A161" s="175">
        <v>18.23</v>
      </c>
      <c r="B161" s="191">
        <v>61211</v>
      </c>
      <c r="C161" s="192" t="s">
        <v>229</v>
      </c>
      <c r="D161" s="193" t="s">
        <v>4</v>
      </c>
      <c r="E161" s="178">
        <v>6</v>
      </c>
      <c r="F161" s="179">
        <v>24950</v>
      </c>
      <c r="G161" s="180">
        <v>1.0447</v>
      </c>
      <c r="H161" s="180">
        <v>1.0329999999999999</v>
      </c>
      <c r="I161" s="180">
        <v>1.05</v>
      </c>
      <c r="J161" s="181">
        <f t="shared" si="56"/>
        <v>28271.689682249998</v>
      </c>
      <c r="K161" s="182">
        <f t="shared" si="54"/>
        <v>169630.13809349999</v>
      </c>
      <c r="L161" s="152"/>
    </row>
    <row r="162" spans="1:16" x14ac:dyDescent="0.3">
      <c r="A162" s="175">
        <v>18.239999999999998</v>
      </c>
      <c r="B162" s="191">
        <v>170605</v>
      </c>
      <c r="C162" s="192" t="s">
        <v>230</v>
      </c>
      <c r="D162" s="193" t="s">
        <v>4</v>
      </c>
      <c r="E162" s="178">
        <v>6</v>
      </c>
      <c r="F162" s="179">
        <v>64910</v>
      </c>
      <c r="G162" s="180">
        <v>1.0447</v>
      </c>
      <c r="H162" s="180">
        <v>1.0329999999999999</v>
      </c>
      <c r="I162" s="180">
        <v>1.05</v>
      </c>
      <c r="J162" s="181">
        <f t="shared" si="56"/>
        <v>73551.718528049983</v>
      </c>
      <c r="K162" s="182">
        <f t="shared" si="54"/>
        <v>441310.31116829987</v>
      </c>
      <c r="L162" s="152"/>
    </row>
    <row r="163" spans="1:16" x14ac:dyDescent="0.3">
      <c r="A163" s="175">
        <v>18.25</v>
      </c>
      <c r="B163" s="191">
        <v>172531</v>
      </c>
      <c r="C163" s="213" t="s">
        <v>158</v>
      </c>
      <c r="D163" s="191" t="s">
        <v>4</v>
      </c>
      <c r="E163" s="178">
        <v>6</v>
      </c>
      <c r="F163" s="208">
        <v>24600</v>
      </c>
      <c r="G163" s="180">
        <v>1.0447</v>
      </c>
      <c r="H163" s="180">
        <v>1.0329999999999999</v>
      </c>
      <c r="I163" s="180">
        <v>1.05</v>
      </c>
      <c r="J163" s="181">
        <f t="shared" ref="J163" si="73">F163*G163*H163*I163</f>
        <v>27875.092832999999</v>
      </c>
      <c r="K163" s="182">
        <f t="shared" ref="K163" si="74">E163*J163</f>
        <v>167250.55699799999</v>
      </c>
      <c r="L163" s="152"/>
    </row>
    <row r="164" spans="1:16" ht="27.6" x14ac:dyDescent="0.3">
      <c r="A164" s="175">
        <v>18.260000000000002</v>
      </c>
      <c r="B164" s="176" t="s">
        <v>193</v>
      </c>
      <c r="C164" s="192" t="s">
        <v>231</v>
      </c>
      <c r="D164" s="193" t="s">
        <v>100</v>
      </c>
      <c r="E164" s="178">
        <v>241.57491225121751</v>
      </c>
      <c r="F164" s="179">
        <v>33394.389800000004</v>
      </c>
      <c r="G164" s="180">
        <v>1.0447</v>
      </c>
      <c r="H164" s="180">
        <v>1.0329999999999999</v>
      </c>
      <c r="I164" s="180">
        <v>1.05</v>
      </c>
      <c r="J164" s="181">
        <f t="shared" si="56"/>
        <v>37840.313649446689</v>
      </c>
      <c r="K164" s="182">
        <f t="shared" si="54"/>
        <v>9141270.4494236317</v>
      </c>
      <c r="L164" s="260"/>
    </row>
    <row r="165" spans="1:16" s="164" customFormat="1" x14ac:dyDescent="0.3">
      <c r="A165" s="175">
        <v>18.27</v>
      </c>
      <c r="B165" s="176">
        <v>290115</v>
      </c>
      <c r="C165" s="192" t="s">
        <v>257</v>
      </c>
      <c r="D165" s="193" t="s">
        <v>100</v>
      </c>
      <c r="E165" s="178">
        <v>925</v>
      </c>
      <c r="F165" s="179">
        <v>1430</v>
      </c>
      <c r="G165" s="180">
        <v>1.0447</v>
      </c>
      <c r="H165" s="180">
        <v>1.0329999999999999</v>
      </c>
      <c r="I165" s="180">
        <v>1.05</v>
      </c>
      <c r="J165" s="181">
        <f t="shared" ref="J165:J166" si="75">F165*G165*H165*I165</f>
        <v>1620.3814126499999</v>
      </c>
      <c r="K165" s="182">
        <f t="shared" ref="K165:K166" si="76">E165*J165</f>
        <v>1498852.8067012499</v>
      </c>
      <c r="L165" s="263"/>
      <c r="P165" s="259"/>
    </row>
    <row r="166" spans="1:16" x14ac:dyDescent="0.3">
      <c r="A166" s="175">
        <v>18.28</v>
      </c>
      <c r="B166" s="176">
        <v>290307</v>
      </c>
      <c r="C166" s="192" t="s">
        <v>242</v>
      </c>
      <c r="D166" s="193" t="s">
        <v>100</v>
      </c>
      <c r="E166" s="178">
        <v>250</v>
      </c>
      <c r="F166" s="179">
        <v>7430</v>
      </c>
      <c r="G166" s="180">
        <v>1.0447</v>
      </c>
      <c r="H166" s="180">
        <v>1.0329999999999999</v>
      </c>
      <c r="I166" s="180">
        <v>1.05</v>
      </c>
      <c r="J166" s="181">
        <f t="shared" si="75"/>
        <v>8419.1845426500004</v>
      </c>
      <c r="K166" s="182">
        <f t="shared" si="76"/>
        <v>2104796.1356625003</v>
      </c>
      <c r="L166" s="260"/>
      <c r="P166" s="320"/>
    </row>
    <row r="167" spans="1:16" x14ac:dyDescent="0.3">
      <c r="A167" s="175">
        <v>18.29</v>
      </c>
      <c r="B167" s="176">
        <v>290304</v>
      </c>
      <c r="C167" s="192" t="s">
        <v>243</v>
      </c>
      <c r="D167" s="193" t="s">
        <v>100</v>
      </c>
      <c r="E167" s="178">
        <v>675</v>
      </c>
      <c r="F167" s="179">
        <v>6760</v>
      </c>
      <c r="G167" s="180">
        <v>1.0447</v>
      </c>
      <c r="H167" s="180">
        <v>1.0329999999999999</v>
      </c>
      <c r="I167" s="180">
        <v>1.05</v>
      </c>
      <c r="J167" s="181">
        <f t="shared" ref="J167" si="77">F167*G167*H167*I167</f>
        <v>7659.984859799999</v>
      </c>
      <c r="K167" s="182">
        <f t="shared" ref="K167" si="78">E167*J167</f>
        <v>5170489.7803649995</v>
      </c>
      <c r="L167" s="260"/>
    </row>
    <row r="168" spans="1:16" x14ac:dyDescent="0.3">
      <c r="A168" s="222">
        <v>18.3</v>
      </c>
      <c r="B168" s="176" t="s">
        <v>193</v>
      </c>
      <c r="C168" s="197" t="s">
        <v>278</v>
      </c>
      <c r="D168" s="176" t="s">
        <v>100</v>
      </c>
      <c r="E168" s="178">
        <v>30</v>
      </c>
      <c r="F168" s="179">
        <v>5232.2138000000004</v>
      </c>
      <c r="G168" s="180">
        <v>1.0447</v>
      </c>
      <c r="H168" s="180">
        <v>1.0329999999999999</v>
      </c>
      <c r="I168" s="180">
        <v>1.05</v>
      </c>
      <c r="J168" s="181">
        <f t="shared" ref="J168:J172" si="79">F168*G168*H168*I168</f>
        <v>5928.7985933781993</v>
      </c>
      <c r="K168" s="182">
        <f t="shared" ref="K168:K172" si="80">E168*J168</f>
        <v>177863.95780134597</v>
      </c>
      <c r="L168" s="260"/>
    </row>
    <row r="169" spans="1:16" x14ac:dyDescent="0.3">
      <c r="A169" s="175">
        <v>18.309999999999999</v>
      </c>
      <c r="B169" s="176" t="s">
        <v>193</v>
      </c>
      <c r="C169" s="177" t="s">
        <v>281</v>
      </c>
      <c r="D169" s="176" t="s">
        <v>96</v>
      </c>
      <c r="E169" s="178">
        <v>80</v>
      </c>
      <c r="F169" s="179">
        <v>8310</v>
      </c>
      <c r="G169" s="180">
        <v>1.0447</v>
      </c>
      <c r="H169" s="180">
        <v>1.0329999999999999</v>
      </c>
      <c r="I169" s="180">
        <v>1.05</v>
      </c>
      <c r="J169" s="181">
        <f t="shared" si="79"/>
        <v>9416.3423350499997</v>
      </c>
      <c r="K169" s="182">
        <f t="shared" si="80"/>
        <v>753307.38680400001</v>
      </c>
      <c r="L169" s="152"/>
    </row>
    <row r="170" spans="1:16" x14ac:dyDescent="0.3">
      <c r="A170" s="175">
        <v>18.32</v>
      </c>
      <c r="B170" s="176">
        <v>290115</v>
      </c>
      <c r="C170" s="197" t="s">
        <v>258</v>
      </c>
      <c r="D170" s="176" t="s">
        <v>100</v>
      </c>
      <c r="E170" s="178">
        <v>297</v>
      </c>
      <c r="F170" s="179">
        <v>1430</v>
      </c>
      <c r="G170" s="180">
        <v>1.0447</v>
      </c>
      <c r="H170" s="180">
        <v>1.0329999999999999</v>
      </c>
      <c r="I170" s="180">
        <v>1.05</v>
      </c>
      <c r="J170" s="181">
        <f t="shared" si="79"/>
        <v>1620.3814126499999</v>
      </c>
      <c r="K170" s="182">
        <f t="shared" si="80"/>
        <v>481253.27955704997</v>
      </c>
      <c r="L170" s="260"/>
    </row>
    <row r="171" spans="1:16" x14ac:dyDescent="0.3">
      <c r="A171" s="175">
        <v>18.329999999999998</v>
      </c>
      <c r="B171" s="176" t="s">
        <v>193</v>
      </c>
      <c r="C171" s="197" t="s">
        <v>261</v>
      </c>
      <c r="D171" s="176" t="s">
        <v>100</v>
      </c>
      <c r="E171" s="178">
        <v>297</v>
      </c>
      <c r="F171" s="179">
        <v>8321</v>
      </c>
      <c r="G171" s="180">
        <v>1.0447</v>
      </c>
      <c r="H171" s="180">
        <v>1.0329999999999999</v>
      </c>
      <c r="I171" s="180">
        <v>1.05</v>
      </c>
      <c r="J171" s="181">
        <f t="shared" ref="J171" si="81">F171*G171*H171*I171</f>
        <v>9428.8068074549992</v>
      </c>
      <c r="K171" s="182">
        <f t="shared" ref="K171" si="82">E171*J171</f>
        <v>2800355.621814135</v>
      </c>
      <c r="L171" s="260"/>
    </row>
    <row r="172" spans="1:16" x14ac:dyDescent="0.3">
      <c r="A172" s="175">
        <v>18.34</v>
      </c>
      <c r="B172" s="176">
        <v>310105</v>
      </c>
      <c r="C172" s="304" t="s">
        <v>108</v>
      </c>
      <c r="D172" s="176" t="s">
        <v>100</v>
      </c>
      <c r="E172" s="262">
        <v>250</v>
      </c>
      <c r="F172" s="179">
        <v>1750</v>
      </c>
      <c r="G172" s="180">
        <v>1.0447</v>
      </c>
      <c r="H172" s="180">
        <v>1.0329999999999999</v>
      </c>
      <c r="I172" s="180">
        <v>1.05</v>
      </c>
      <c r="J172" s="181">
        <f t="shared" si="79"/>
        <v>1982.9842462499998</v>
      </c>
      <c r="K172" s="182">
        <f t="shared" si="80"/>
        <v>495746.06156249996</v>
      </c>
      <c r="L172" s="260"/>
    </row>
    <row r="173" spans="1:16" x14ac:dyDescent="0.3">
      <c r="A173" s="175">
        <v>18.350000000000001</v>
      </c>
      <c r="B173" s="176">
        <v>100608</v>
      </c>
      <c r="C173" s="177" t="s">
        <v>233</v>
      </c>
      <c r="D173" s="176" t="s">
        <v>105</v>
      </c>
      <c r="E173" s="262">
        <v>32</v>
      </c>
      <c r="F173" s="208">
        <v>16030</v>
      </c>
      <c r="G173" s="180">
        <v>1.0447</v>
      </c>
      <c r="H173" s="180">
        <v>1.0329999999999999</v>
      </c>
      <c r="I173" s="180">
        <v>1.05</v>
      </c>
      <c r="J173" s="181">
        <f t="shared" ref="J173:J174" si="83">F173*G173*H173*I173</f>
        <v>18164.135695650002</v>
      </c>
      <c r="K173" s="182">
        <f t="shared" ref="K173:K174" si="84">E173*J173</f>
        <v>581252.34226080007</v>
      </c>
      <c r="L173" s="152"/>
    </row>
    <row r="174" spans="1:16" x14ac:dyDescent="0.3">
      <c r="A174" s="175">
        <v>18.36</v>
      </c>
      <c r="B174" s="185" t="s">
        <v>193</v>
      </c>
      <c r="C174" s="261" t="s">
        <v>234</v>
      </c>
      <c r="D174" s="231" t="s">
        <v>14</v>
      </c>
      <c r="E174" s="178">
        <v>1</v>
      </c>
      <c r="F174" s="179">
        <v>1250000</v>
      </c>
      <c r="G174" s="180">
        <v>1.0447</v>
      </c>
      <c r="H174" s="180">
        <v>1.0329999999999999</v>
      </c>
      <c r="I174" s="180">
        <v>1.05</v>
      </c>
      <c r="J174" s="181">
        <f t="shared" si="83"/>
        <v>1416417.3187500001</v>
      </c>
      <c r="K174" s="182">
        <f t="shared" si="84"/>
        <v>1416417.3187500001</v>
      </c>
      <c r="L174" s="152"/>
    </row>
    <row r="175" spans="1:16" ht="14.4" thickBot="1" x14ac:dyDescent="0.35">
      <c r="A175" s="265"/>
      <c r="B175" s="296"/>
      <c r="C175" s="297"/>
      <c r="D175" s="296"/>
      <c r="E175" s="298"/>
      <c r="F175" s="269"/>
      <c r="G175" s="299"/>
      <c r="H175" s="299"/>
      <c r="I175" s="299"/>
      <c r="J175" s="299"/>
      <c r="K175" s="300"/>
      <c r="L175" s="152"/>
    </row>
    <row r="176" spans="1:16" ht="14.4" thickBot="1" x14ac:dyDescent="0.35">
      <c r="A176" s="271"/>
      <c r="B176" s="272"/>
      <c r="C176" s="273" t="s">
        <v>104</v>
      </c>
      <c r="D176" s="274"/>
      <c r="E176" s="275"/>
      <c r="F176" s="276"/>
      <c r="G176" s="277"/>
      <c r="H176" s="277"/>
      <c r="I176" s="277"/>
      <c r="J176" s="277"/>
      <c r="K176" s="278">
        <f>SUM(K8:K175)</f>
        <v>258044930</v>
      </c>
      <c r="L176" s="152"/>
    </row>
    <row r="177" spans="1:12" x14ac:dyDescent="0.3">
      <c r="A177" s="279"/>
      <c r="B177" s="280"/>
      <c r="C177" s="281" t="s">
        <v>15</v>
      </c>
      <c r="D177" s="282"/>
      <c r="E177" s="283"/>
      <c r="F177" s="284"/>
      <c r="G177" s="285"/>
      <c r="H177" s="285"/>
      <c r="I177" s="285"/>
      <c r="J177" s="282">
        <v>0.21</v>
      </c>
      <c r="K177" s="286">
        <v>54189435</v>
      </c>
      <c r="L177" s="152"/>
    </row>
    <row r="178" spans="1:12" x14ac:dyDescent="0.3">
      <c r="A178" s="250"/>
      <c r="B178" s="251"/>
      <c r="C178" s="252" t="s">
        <v>16</v>
      </c>
      <c r="D178" s="253"/>
      <c r="E178" s="254"/>
      <c r="F178" s="255"/>
      <c r="G178" s="256"/>
      <c r="H178" s="256"/>
      <c r="I178" s="256"/>
      <c r="J178" s="253">
        <v>0.06</v>
      </c>
      <c r="K178" s="257">
        <v>15482696</v>
      </c>
      <c r="L178" s="152"/>
    </row>
    <row r="179" spans="1:12" x14ac:dyDescent="0.3">
      <c r="A179" s="250"/>
      <c r="B179" s="251"/>
      <c r="C179" s="252" t="s">
        <v>17</v>
      </c>
      <c r="D179" s="253"/>
      <c r="E179" s="254"/>
      <c r="F179" s="255"/>
      <c r="G179" s="256"/>
      <c r="H179" s="256"/>
      <c r="I179" s="256"/>
      <c r="J179" s="253">
        <v>0.04</v>
      </c>
      <c r="K179" s="257">
        <v>10321797</v>
      </c>
      <c r="L179" s="152"/>
    </row>
    <row r="180" spans="1:12" ht="14.4" thickBot="1" x14ac:dyDescent="0.35">
      <c r="A180" s="287"/>
      <c r="B180" s="288"/>
      <c r="C180" s="289" t="s">
        <v>103</v>
      </c>
      <c r="D180" s="290"/>
      <c r="E180" s="291"/>
      <c r="F180" s="292"/>
      <c r="G180" s="293"/>
      <c r="H180" s="293"/>
      <c r="I180" s="293"/>
      <c r="J180" s="290">
        <v>0.19</v>
      </c>
      <c r="K180" s="294">
        <v>1961142</v>
      </c>
      <c r="L180" s="152"/>
    </row>
    <row r="181" spans="1:12" ht="14.4" thickBot="1" x14ac:dyDescent="0.35">
      <c r="A181" s="271"/>
      <c r="B181" s="272"/>
      <c r="C181" s="273" t="s">
        <v>102</v>
      </c>
      <c r="D181" s="274"/>
      <c r="E181" s="275"/>
      <c r="F181" s="276"/>
      <c r="G181" s="277"/>
      <c r="H181" s="277"/>
      <c r="I181" s="277"/>
      <c r="J181" s="277"/>
      <c r="K181" s="278">
        <v>339999999.76800001</v>
      </c>
      <c r="L181" s="152"/>
    </row>
    <row r="182" spans="1:12" x14ac:dyDescent="0.3">
      <c r="A182" s="164"/>
      <c r="B182" s="164"/>
      <c r="C182" s="164"/>
      <c r="D182" s="164"/>
      <c r="E182" s="295"/>
      <c r="F182" s="164"/>
      <c r="G182" s="164"/>
      <c r="H182" s="164"/>
      <c r="I182" s="164"/>
      <c r="J182" s="164"/>
      <c r="K182" s="259"/>
      <c r="L182" s="152"/>
    </row>
    <row r="183" spans="1:12" x14ac:dyDescent="0.3">
      <c r="A183" s="164"/>
      <c r="B183" s="164"/>
      <c r="C183" s="164"/>
      <c r="D183" s="164"/>
      <c r="E183" s="295"/>
      <c r="F183" s="164"/>
      <c r="G183" s="164"/>
      <c r="H183" s="164"/>
      <c r="I183" s="164"/>
      <c r="J183" s="164"/>
      <c r="K183" s="259"/>
      <c r="L183" s="152"/>
    </row>
    <row r="184" spans="1:12" x14ac:dyDescent="0.3">
      <c r="A184" s="164"/>
      <c r="B184" s="164"/>
      <c r="C184" s="164"/>
      <c r="D184" s="164"/>
      <c r="E184" s="295"/>
      <c r="F184" s="164"/>
      <c r="G184" s="164"/>
      <c r="H184" s="164"/>
      <c r="I184" s="164"/>
      <c r="J184" s="164"/>
      <c r="K184" s="259"/>
      <c r="L184" s="152"/>
    </row>
    <row r="185" spans="1:12" x14ac:dyDescent="0.3">
      <c r="A185" s="164"/>
      <c r="B185" s="164"/>
      <c r="C185" s="164"/>
      <c r="D185" s="164"/>
      <c r="E185" s="295"/>
      <c r="F185" s="164"/>
      <c r="G185" s="164"/>
      <c r="H185" s="164"/>
      <c r="I185" s="164"/>
      <c r="J185" s="164"/>
      <c r="K185" s="319"/>
      <c r="L185" s="152"/>
    </row>
    <row r="186" spans="1:12" x14ac:dyDescent="0.3">
      <c r="A186" s="164"/>
      <c r="B186" s="164"/>
      <c r="C186" s="164"/>
      <c r="D186" s="164"/>
      <c r="E186" s="295"/>
      <c r="F186" s="164"/>
      <c r="G186" s="164"/>
      <c r="H186" s="164"/>
      <c r="I186" s="164"/>
      <c r="J186" s="164"/>
      <c r="K186" s="259"/>
      <c r="L186" s="152"/>
    </row>
    <row r="187" spans="1:12" x14ac:dyDescent="0.3">
      <c r="A187" s="164"/>
      <c r="B187" s="164"/>
      <c r="C187" s="164"/>
      <c r="D187" s="164"/>
      <c r="E187" s="295"/>
      <c r="F187" s="164"/>
      <c r="G187" s="164"/>
      <c r="H187" s="164"/>
      <c r="I187" s="164"/>
      <c r="J187" s="164"/>
      <c r="K187" s="259"/>
      <c r="L187" s="152"/>
    </row>
    <row r="188" spans="1:12" x14ac:dyDescent="0.3">
      <c r="A188" s="164"/>
      <c r="B188" s="164"/>
      <c r="C188" s="164"/>
      <c r="D188" s="164"/>
      <c r="E188" s="295"/>
      <c r="F188" s="164"/>
      <c r="G188" s="164"/>
      <c r="H188" s="164"/>
      <c r="I188" s="164"/>
      <c r="J188" s="164"/>
      <c r="K188" s="259"/>
      <c r="L188" s="152"/>
    </row>
    <row r="189" spans="1:12" x14ac:dyDescent="0.3">
      <c r="A189" s="164"/>
      <c r="B189" s="164"/>
      <c r="C189" s="164"/>
      <c r="D189" s="164"/>
      <c r="E189" s="295"/>
      <c r="F189" s="164"/>
      <c r="G189" s="164"/>
      <c r="H189" s="164"/>
      <c r="I189" s="164"/>
      <c r="J189" s="164"/>
      <c r="K189" s="259"/>
      <c r="L189" s="152"/>
    </row>
    <row r="190" spans="1:12" x14ac:dyDescent="0.3">
      <c r="A190" s="164"/>
      <c r="B190" s="164"/>
      <c r="C190" s="164"/>
      <c r="D190" s="164"/>
      <c r="E190" s="295"/>
      <c r="F190" s="164"/>
      <c r="G190" s="164"/>
      <c r="H190" s="164"/>
      <c r="I190" s="164"/>
      <c r="J190" s="164"/>
      <c r="K190" s="259"/>
      <c r="L190" s="152"/>
    </row>
    <row r="191" spans="1:12" x14ac:dyDescent="0.3">
      <c r="A191" s="164"/>
      <c r="B191" s="164"/>
      <c r="C191" s="164"/>
      <c r="D191" s="164"/>
      <c r="E191" s="295"/>
      <c r="F191" s="164"/>
      <c r="G191" s="164"/>
      <c r="H191" s="164"/>
      <c r="I191" s="164"/>
      <c r="J191" s="164"/>
      <c r="K191" s="259"/>
      <c r="L191" s="152"/>
    </row>
    <row r="192" spans="1:12" x14ac:dyDescent="0.3">
      <c r="A192" s="164"/>
      <c r="B192" s="164"/>
      <c r="C192" s="164"/>
      <c r="D192" s="164"/>
      <c r="E192" s="295"/>
      <c r="F192" s="164"/>
      <c r="G192" s="164"/>
      <c r="H192" s="164"/>
      <c r="I192" s="164"/>
      <c r="J192" s="164"/>
      <c r="K192" s="259"/>
      <c r="L192" s="152"/>
    </row>
    <row r="193" spans="1:12" x14ac:dyDescent="0.3">
      <c r="A193" s="164"/>
      <c r="B193" s="164"/>
      <c r="C193" s="164"/>
      <c r="D193" s="164"/>
      <c r="E193" s="295"/>
      <c r="F193" s="164"/>
      <c r="G193" s="164"/>
      <c r="H193" s="164"/>
      <c r="I193" s="164"/>
      <c r="J193" s="164"/>
      <c r="K193" s="259"/>
      <c r="L193" s="152"/>
    </row>
    <row r="194" spans="1:12" x14ac:dyDescent="0.3">
      <c r="A194" s="164"/>
      <c r="B194" s="164"/>
      <c r="C194" s="164"/>
      <c r="D194" s="164"/>
      <c r="E194" s="295"/>
      <c r="F194" s="164"/>
      <c r="G194" s="164"/>
      <c r="H194" s="164"/>
      <c r="I194" s="164"/>
      <c r="J194" s="164"/>
      <c r="K194" s="259"/>
      <c r="L194" s="152"/>
    </row>
    <row r="195" spans="1:12" x14ac:dyDescent="0.3">
      <c r="A195" s="164"/>
      <c r="B195" s="164"/>
      <c r="C195" s="164"/>
      <c r="D195" s="164"/>
      <c r="E195" s="295"/>
      <c r="F195" s="164"/>
      <c r="G195" s="164"/>
      <c r="H195" s="164"/>
      <c r="I195" s="164"/>
      <c r="J195" s="164"/>
      <c r="K195" s="259"/>
      <c r="L195" s="152"/>
    </row>
    <row r="196" spans="1:12" x14ac:dyDescent="0.3">
      <c r="A196" s="164"/>
      <c r="B196" s="164"/>
      <c r="C196" s="164"/>
      <c r="D196" s="164"/>
      <c r="E196" s="295"/>
      <c r="F196" s="164"/>
      <c r="G196" s="164"/>
      <c r="H196" s="164"/>
      <c r="I196" s="164"/>
      <c r="J196" s="164"/>
      <c r="K196" s="259"/>
      <c r="L196" s="152"/>
    </row>
    <row r="197" spans="1:12" x14ac:dyDescent="0.3">
      <c r="A197" s="164"/>
      <c r="B197" s="164"/>
      <c r="C197" s="164"/>
      <c r="D197" s="164"/>
      <c r="E197" s="295"/>
      <c r="F197" s="164"/>
      <c r="G197" s="164"/>
      <c r="H197" s="164"/>
      <c r="I197" s="164"/>
      <c r="J197" s="164"/>
      <c r="K197" s="259"/>
      <c r="L197" s="152"/>
    </row>
    <row r="198" spans="1:12" x14ac:dyDescent="0.3">
      <c r="A198" s="164"/>
      <c r="B198" s="164"/>
      <c r="C198" s="164"/>
      <c r="D198" s="164"/>
      <c r="E198" s="295"/>
      <c r="F198" s="164"/>
      <c r="G198" s="164"/>
      <c r="H198" s="164"/>
      <c r="I198" s="164"/>
      <c r="J198" s="164"/>
      <c r="K198" s="259"/>
      <c r="L198" s="152"/>
    </row>
    <row r="199" spans="1:12" x14ac:dyDescent="0.3">
      <c r="A199" s="164"/>
      <c r="B199" s="164"/>
      <c r="C199" s="164"/>
      <c r="D199" s="164"/>
      <c r="E199" s="295"/>
      <c r="F199" s="164"/>
      <c r="G199" s="164"/>
      <c r="H199" s="164"/>
      <c r="I199" s="164"/>
      <c r="J199" s="164"/>
      <c r="K199" s="259"/>
      <c r="L199" s="152"/>
    </row>
    <row r="200" spans="1:12" x14ac:dyDescent="0.3">
      <c r="A200" s="164"/>
      <c r="B200" s="164"/>
      <c r="C200" s="164"/>
      <c r="D200" s="164"/>
      <c r="E200" s="295"/>
      <c r="F200" s="164"/>
      <c r="G200" s="164"/>
      <c r="H200" s="164"/>
      <c r="I200" s="164"/>
      <c r="J200" s="164"/>
      <c r="K200" s="259"/>
      <c r="L200" s="152"/>
    </row>
    <row r="201" spans="1:12" x14ac:dyDescent="0.3">
      <c r="A201" s="164"/>
      <c r="B201" s="164"/>
      <c r="C201" s="164"/>
      <c r="D201" s="164"/>
      <c r="E201" s="295"/>
      <c r="F201" s="164"/>
      <c r="G201" s="164"/>
      <c r="H201" s="164"/>
      <c r="I201" s="164"/>
      <c r="J201" s="164"/>
      <c r="K201" s="259"/>
      <c r="L201" s="152"/>
    </row>
    <row r="202" spans="1:12" x14ac:dyDescent="0.3">
      <c r="A202" s="164"/>
      <c r="B202" s="164"/>
      <c r="C202" s="164"/>
      <c r="D202" s="164"/>
      <c r="E202" s="295"/>
      <c r="F202" s="164"/>
      <c r="G202" s="164"/>
      <c r="H202" s="164"/>
      <c r="I202" s="164"/>
      <c r="J202" s="164"/>
      <c r="K202" s="259"/>
      <c r="L202" s="152"/>
    </row>
    <row r="203" spans="1:12" x14ac:dyDescent="0.3">
      <c r="A203" s="164"/>
      <c r="B203" s="164"/>
      <c r="C203" s="164"/>
      <c r="D203" s="164"/>
      <c r="E203" s="295"/>
      <c r="F203" s="164"/>
      <c r="G203" s="164"/>
      <c r="H203" s="164"/>
      <c r="I203" s="164"/>
      <c r="J203" s="164"/>
      <c r="K203" s="259"/>
      <c r="L203" s="152"/>
    </row>
    <row r="204" spans="1:12" x14ac:dyDescent="0.3">
      <c r="A204" s="164"/>
      <c r="B204" s="164"/>
      <c r="C204" s="164"/>
      <c r="D204" s="164"/>
      <c r="E204" s="295"/>
      <c r="F204" s="164"/>
      <c r="G204" s="164"/>
      <c r="H204" s="164"/>
      <c r="I204" s="164"/>
      <c r="J204" s="164"/>
      <c r="K204" s="259"/>
      <c r="L204" s="152"/>
    </row>
    <row r="205" spans="1:12" x14ac:dyDescent="0.3">
      <c r="A205" s="164"/>
      <c r="B205" s="164"/>
      <c r="C205" s="164"/>
      <c r="D205" s="164"/>
      <c r="E205" s="295"/>
      <c r="F205" s="164"/>
      <c r="G205" s="164"/>
      <c r="H205" s="164"/>
      <c r="I205" s="164"/>
      <c r="J205" s="164"/>
      <c r="K205" s="259"/>
      <c r="L205" s="152"/>
    </row>
    <row r="206" spans="1:12" x14ac:dyDescent="0.3">
      <c r="A206" s="164"/>
      <c r="B206" s="164"/>
      <c r="C206" s="164"/>
      <c r="D206" s="164"/>
      <c r="E206" s="295"/>
      <c r="F206" s="164"/>
      <c r="G206" s="164"/>
      <c r="H206" s="164"/>
      <c r="I206" s="164"/>
      <c r="J206" s="164"/>
      <c r="K206" s="259"/>
      <c r="L206" s="152"/>
    </row>
    <row r="207" spans="1:12" x14ac:dyDescent="0.3">
      <c r="A207" s="164"/>
      <c r="B207" s="164"/>
      <c r="C207" s="164"/>
      <c r="D207" s="164"/>
      <c r="E207" s="295"/>
      <c r="F207" s="164"/>
      <c r="G207" s="164"/>
      <c r="H207" s="164"/>
      <c r="I207" s="164"/>
      <c r="J207" s="164"/>
      <c r="K207" s="259"/>
      <c r="L207" s="152"/>
    </row>
    <row r="208" spans="1:12" x14ac:dyDescent="0.3">
      <c r="A208" s="164"/>
      <c r="B208" s="164"/>
      <c r="C208" s="164"/>
      <c r="D208" s="164"/>
      <c r="E208" s="295"/>
      <c r="F208" s="164"/>
      <c r="G208" s="164"/>
      <c r="H208" s="164"/>
      <c r="I208" s="164"/>
      <c r="J208" s="164"/>
      <c r="K208" s="259"/>
      <c r="L208" s="152"/>
    </row>
    <row r="209" spans="1:12" x14ac:dyDescent="0.3">
      <c r="A209" s="164"/>
      <c r="B209" s="164"/>
      <c r="C209" s="164"/>
      <c r="D209" s="164"/>
      <c r="E209" s="295"/>
      <c r="F209" s="164"/>
      <c r="G209" s="164"/>
      <c r="H209" s="164"/>
      <c r="I209" s="164"/>
      <c r="J209" s="164"/>
      <c r="K209" s="259"/>
      <c r="L209" s="152"/>
    </row>
    <row r="210" spans="1:12" x14ac:dyDescent="0.3">
      <c r="A210" s="164"/>
      <c r="B210" s="164"/>
      <c r="C210" s="164"/>
      <c r="D210" s="164"/>
      <c r="E210" s="295"/>
      <c r="F210" s="164"/>
      <c r="G210" s="164"/>
      <c r="H210" s="164"/>
      <c r="I210" s="164"/>
      <c r="J210" s="164"/>
      <c r="K210" s="259"/>
      <c r="L210" s="152"/>
    </row>
    <row r="211" spans="1:12" x14ac:dyDescent="0.3">
      <c r="A211" s="164"/>
      <c r="B211" s="164"/>
      <c r="C211" s="164"/>
      <c r="D211" s="164"/>
      <c r="E211" s="295"/>
      <c r="F211" s="164"/>
      <c r="G211" s="164"/>
      <c r="H211" s="164"/>
      <c r="I211" s="164"/>
      <c r="J211" s="164"/>
      <c r="K211" s="259"/>
      <c r="L211" s="152"/>
    </row>
    <row r="212" spans="1:12" x14ac:dyDescent="0.3">
      <c r="A212" s="164"/>
      <c r="B212" s="164"/>
      <c r="C212" s="164"/>
      <c r="D212" s="164"/>
      <c r="E212" s="295"/>
      <c r="F212" s="164"/>
      <c r="G212" s="164"/>
      <c r="H212" s="164"/>
      <c r="I212" s="164"/>
      <c r="J212" s="164"/>
      <c r="K212" s="259"/>
      <c r="L212" s="152"/>
    </row>
    <row r="213" spans="1:12" x14ac:dyDescent="0.3">
      <c r="A213" s="164"/>
      <c r="B213" s="164"/>
      <c r="C213" s="164"/>
      <c r="D213" s="164"/>
      <c r="E213" s="295"/>
      <c r="F213" s="164"/>
      <c r="G213" s="164"/>
      <c r="H213" s="164"/>
      <c r="I213" s="164"/>
      <c r="J213" s="164"/>
      <c r="K213" s="259"/>
      <c r="L213" s="152"/>
    </row>
    <row r="214" spans="1:12" x14ac:dyDescent="0.3">
      <c r="A214" s="164"/>
      <c r="B214" s="164"/>
      <c r="C214" s="164"/>
      <c r="D214" s="164"/>
      <c r="E214" s="295"/>
      <c r="F214" s="164"/>
      <c r="G214" s="164"/>
      <c r="H214" s="164"/>
      <c r="I214" s="164"/>
      <c r="J214" s="164"/>
      <c r="K214" s="259"/>
      <c r="L214" s="152"/>
    </row>
    <row r="215" spans="1:12" x14ac:dyDescent="0.3">
      <c r="A215" s="164"/>
      <c r="B215" s="164"/>
      <c r="C215" s="164"/>
      <c r="D215" s="164"/>
      <c r="E215" s="295"/>
      <c r="F215" s="164"/>
      <c r="G215" s="164"/>
      <c r="H215" s="164"/>
      <c r="I215" s="164"/>
      <c r="J215" s="164"/>
      <c r="K215" s="259"/>
      <c r="L215" s="152"/>
    </row>
    <row r="216" spans="1:12" x14ac:dyDescent="0.3">
      <c r="A216" s="164"/>
      <c r="B216" s="164"/>
      <c r="C216" s="164"/>
      <c r="D216" s="164"/>
      <c r="E216" s="295"/>
      <c r="F216" s="164"/>
      <c r="G216" s="164"/>
      <c r="H216" s="164"/>
      <c r="I216" s="164"/>
      <c r="J216" s="164"/>
      <c r="K216" s="259"/>
      <c r="L216" s="152"/>
    </row>
    <row r="217" spans="1:12" x14ac:dyDescent="0.3">
      <c r="A217" s="164"/>
      <c r="B217" s="164"/>
      <c r="C217" s="164"/>
      <c r="D217" s="164"/>
      <c r="E217" s="295"/>
      <c r="F217" s="164"/>
      <c r="G217" s="164"/>
      <c r="H217" s="164"/>
      <c r="I217" s="164"/>
      <c r="J217" s="164"/>
      <c r="K217" s="259"/>
      <c r="L217" s="152"/>
    </row>
    <row r="218" spans="1:12" x14ac:dyDescent="0.3">
      <c r="A218" s="164"/>
      <c r="B218" s="164"/>
      <c r="C218" s="164"/>
      <c r="D218" s="164"/>
      <c r="E218" s="295"/>
      <c r="F218" s="164"/>
      <c r="G218" s="164"/>
      <c r="H218" s="164"/>
      <c r="I218" s="164"/>
      <c r="J218" s="164"/>
      <c r="K218" s="259"/>
      <c r="L218" s="152"/>
    </row>
    <row r="219" spans="1:12" x14ac:dyDescent="0.3">
      <c r="A219" s="164"/>
      <c r="B219" s="164"/>
      <c r="C219" s="164"/>
      <c r="D219" s="164"/>
      <c r="E219" s="295"/>
      <c r="F219" s="164"/>
      <c r="G219" s="164"/>
      <c r="H219" s="164"/>
      <c r="I219" s="164"/>
      <c r="J219" s="164"/>
      <c r="K219" s="259"/>
      <c r="L219" s="152"/>
    </row>
    <row r="220" spans="1:12" x14ac:dyDescent="0.3">
      <c r="A220" s="164"/>
      <c r="B220" s="164"/>
      <c r="C220" s="164"/>
      <c r="D220" s="164"/>
      <c r="E220" s="295"/>
      <c r="F220" s="164"/>
      <c r="G220" s="164"/>
      <c r="H220" s="164"/>
      <c r="I220" s="164"/>
      <c r="J220" s="164"/>
      <c r="K220" s="259"/>
      <c r="L220" s="152"/>
    </row>
    <row r="221" spans="1:12" x14ac:dyDescent="0.3">
      <c r="A221" s="164"/>
      <c r="B221" s="164"/>
      <c r="C221" s="164"/>
      <c r="D221" s="164"/>
      <c r="E221" s="295"/>
      <c r="F221" s="164"/>
      <c r="G221" s="164"/>
      <c r="H221" s="164"/>
      <c r="I221" s="164"/>
      <c r="J221" s="164"/>
      <c r="K221" s="259"/>
      <c r="L221" s="152"/>
    </row>
    <row r="222" spans="1:12" x14ac:dyDescent="0.3">
      <c r="A222" s="164"/>
      <c r="B222" s="164"/>
      <c r="C222" s="164"/>
      <c r="D222" s="164"/>
      <c r="E222" s="295"/>
      <c r="F222" s="164"/>
      <c r="G222" s="164"/>
      <c r="H222" s="164"/>
      <c r="I222" s="164"/>
      <c r="J222" s="164"/>
      <c r="K222" s="259"/>
      <c r="L222" s="152"/>
    </row>
    <row r="223" spans="1:12" x14ac:dyDescent="0.3">
      <c r="A223" s="164"/>
      <c r="B223" s="164"/>
      <c r="C223" s="164"/>
      <c r="D223" s="164"/>
      <c r="E223" s="295"/>
      <c r="F223" s="164"/>
      <c r="G223" s="164"/>
      <c r="H223" s="164"/>
      <c r="I223" s="164"/>
      <c r="J223" s="164"/>
      <c r="K223" s="259"/>
      <c r="L223" s="152"/>
    </row>
    <row r="224" spans="1:12" x14ac:dyDescent="0.3">
      <c r="A224" s="164"/>
      <c r="B224" s="164"/>
      <c r="C224" s="164"/>
      <c r="D224" s="164"/>
      <c r="E224" s="295"/>
      <c r="F224" s="164"/>
      <c r="G224" s="164"/>
      <c r="H224" s="164"/>
      <c r="I224" s="164"/>
      <c r="J224" s="164"/>
      <c r="K224" s="259"/>
      <c r="L224" s="152"/>
    </row>
    <row r="225" spans="1:12" x14ac:dyDescent="0.3">
      <c r="A225" s="164"/>
      <c r="B225" s="164"/>
      <c r="C225" s="164"/>
      <c r="D225" s="164"/>
      <c r="E225" s="295"/>
      <c r="F225" s="164"/>
      <c r="G225" s="164"/>
      <c r="H225" s="164"/>
      <c r="I225" s="164"/>
      <c r="J225" s="164"/>
      <c r="K225" s="259"/>
      <c r="L225" s="152"/>
    </row>
    <row r="226" spans="1:12" x14ac:dyDescent="0.3">
      <c r="A226" s="164"/>
      <c r="B226" s="164"/>
      <c r="C226" s="164"/>
      <c r="D226" s="164"/>
      <c r="E226" s="295"/>
      <c r="F226" s="164"/>
      <c r="G226" s="164"/>
      <c r="H226" s="164"/>
      <c r="I226" s="164"/>
      <c r="J226" s="164"/>
      <c r="K226" s="259"/>
      <c r="L226" s="152"/>
    </row>
    <row r="227" spans="1:12" x14ac:dyDescent="0.3">
      <c r="A227" s="164"/>
      <c r="B227" s="164"/>
      <c r="C227" s="164"/>
      <c r="D227" s="164"/>
      <c r="E227" s="295"/>
      <c r="F227" s="164"/>
      <c r="G227" s="164"/>
      <c r="H227" s="164"/>
      <c r="I227" s="164"/>
      <c r="J227" s="164"/>
      <c r="K227" s="259"/>
      <c r="L227" s="152"/>
    </row>
    <row r="228" spans="1:12" x14ac:dyDescent="0.3">
      <c r="A228" s="164"/>
      <c r="B228" s="164"/>
      <c r="C228" s="164"/>
      <c r="D228" s="164"/>
      <c r="E228" s="295"/>
      <c r="F228" s="164"/>
      <c r="G228" s="164"/>
      <c r="H228" s="164"/>
      <c r="I228" s="164"/>
      <c r="J228" s="164"/>
      <c r="K228" s="259"/>
      <c r="L228" s="152"/>
    </row>
    <row r="229" spans="1:12" x14ac:dyDescent="0.3">
      <c r="A229" s="164"/>
      <c r="B229" s="164"/>
      <c r="C229" s="164"/>
      <c r="D229" s="164"/>
      <c r="E229" s="295"/>
      <c r="F229" s="164"/>
      <c r="G229" s="164"/>
      <c r="H229" s="164"/>
      <c r="I229" s="164"/>
      <c r="J229" s="164"/>
      <c r="K229" s="259"/>
      <c r="L229" s="152"/>
    </row>
    <row r="230" spans="1:12" x14ac:dyDescent="0.3">
      <c r="A230" s="164"/>
      <c r="B230" s="164"/>
      <c r="C230" s="164"/>
      <c r="D230" s="164"/>
      <c r="E230" s="295"/>
      <c r="F230" s="164"/>
      <c r="G230" s="164"/>
      <c r="H230" s="164"/>
      <c r="I230" s="164"/>
      <c r="J230" s="164"/>
      <c r="K230" s="259"/>
      <c r="L230" s="152"/>
    </row>
    <row r="231" spans="1:12" x14ac:dyDescent="0.3">
      <c r="A231" s="152"/>
      <c r="B231" s="164"/>
      <c r="C231" s="152"/>
      <c r="E231" s="157"/>
      <c r="L231" s="152"/>
    </row>
    <row r="232" spans="1:12" x14ac:dyDescent="0.3">
      <c r="A232" s="152"/>
      <c r="B232" s="164"/>
      <c r="C232" s="152"/>
      <c r="E232" s="157"/>
      <c r="L232" s="152"/>
    </row>
    <row r="233" spans="1:12" x14ac:dyDescent="0.3">
      <c r="A233" s="152"/>
      <c r="B233" s="164"/>
      <c r="C233" s="152"/>
      <c r="E233" s="157"/>
      <c r="L233" s="152"/>
    </row>
    <row r="234" spans="1:12" x14ac:dyDescent="0.3">
      <c r="A234" s="152"/>
      <c r="B234" s="164"/>
      <c r="C234" s="152"/>
      <c r="E234" s="157"/>
      <c r="L234" s="152"/>
    </row>
    <row r="235" spans="1:12" x14ac:dyDescent="0.3">
      <c r="A235" s="152"/>
      <c r="B235" s="164"/>
      <c r="C235" s="152"/>
      <c r="E235" s="157"/>
      <c r="L235" s="152"/>
    </row>
    <row r="236" spans="1:12" x14ac:dyDescent="0.3">
      <c r="A236" s="152"/>
      <c r="B236" s="164"/>
      <c r="C236" s="152"/>
      <c r="E236" s="157"/>
      <c r="L236" s="152"/>
    </row>
    <row r="237" spans="1:12" x14ac:dyDescent="0.3">
      <c r="A237" s="152"/>
      <c r="B237" s="164"/>
      <c r="C237" s="152"/>
      <c r="E237" s="157"/>
      <c r="L237" s="152"/>
    </row>
    <row r="238" spans="1:12" x14ac:dyDescent="0.3">
      <c r="A238" s="152"/>
      <c r="B238" s="164"/>
      <c r="C238" s="152"/>
      <c r="E238" s="157"/>
      <c r="L238" s="152"/>
    </row>
    <row r="239" spans="1:12" x14ac:dyDescent="0.3">
      <c r="A239" s="152"/>
      <c r="B239" s="164"/>
      <c r="C239" s="152"/>
      <c r="E239" s="157"/>
      <c r="L239" s="152"/>
    </row>
    <row r="240" spans="1:12" x14ac:dyDescent="0.3">
      <c r="A240" s="152"/>
      <c r="B240" s="164"/>
      <c r="C240" s="152"/>
      <c r="E240" s="157"/>
      <c r="L240" s="152"/>
    </row>
    <row r="241" spans="1:12" x14ac:dyDescent="0.3">
      <c r="A241" s="152"/>
      <c r="B241" s="164"/>
      <c r="C241" s="152"/>
      <c r="E241" s="157"/>
      <c r="L241" s="152"/>
    </row>
    <row r="242" spans="1:12" x14ac:dyDescent="0.3">
      <c r="A242" s="152"/>
      <c r="B242" s="164"/>
      <c r="C242" s="152"/>
      <c r="E242" s="157"/>
      <c r="L242" s="152"/>
    </row>
    <row r="243" spans="1:12" x14ac:dyDescent="0.3">
      <c r="A243" s="152"/>
      <c r="B243" s="164"/>
      <c r="C243" s="152"/>
      <c r="E243" s="157"/>
      <c r="L243" s="152"/>
    </row>
    <row r="244" spans="1:12" x14ac:dyDescent="0.3">
      <c r="A244" s="152"/>
      <c r="B244" s="164"/>
      <c r="C244" s="152"/>
      <c r="E244" s="157"/>
      <c r="L244" s="152"/>
    </row>
    <row r="245" spans="1:12" x14ac:dyDescent="0.3">
      <c r="A245" s="152"/>
      <c r="B245" s="164"/>
      <c r="C245" s="152"/>
      <c r="E245" s="157"/>
      <c r="L245" s="152"/>
    </row>
    <row r="246" spans="1:12" x14ac:dyDescent="0.3">
      <c r="A246" s="152"/>
      <c r="B246" s="164"/>
      <c r="C246" s="152"/>
      <c r="E246" s="157"/>
      <c r="L246" s="152"/>
    </row>
    <row r="247" spans="1:12" x14ac:dyDescent="0.3">
      <c r="A247" s="152"/>
      <c r="B247" s="164"/>
      <c r="C247" s="152"/>
      <c r="E247" s="157"/>
      <c r="L247" s="152"/>
    </row>
    <row r="248" spans="1:12" x14ac:dyDescent="0.3">
      <c r="A248" s="152"/>
      <c r="B248" s="164"/>
      <c r="C248" s="152"/>
      <c r="E248" s="157"/>
      <c r="L248" s="152"/>
    </row>
    <row r="249" spans="1:12" x14ac:dyDescent="0.3">
      <c r="A249" s="152"/>
      <c r="B249" s="164"/>
      <c r="C249" s="152"/>
      <c r="E249" s="157"/>
      <c r="L249" s="152"/>
    </row>
    <row r="250" spans="1:12" x14ac:dyDescent="0.3">
      <c r="A250" s="152"/>
      <c r="B250" s="164"/>
      <c r="C250" s="152"/>
      <c r="E250" s="157"/>
      <c r="L250" s="152"/>
    </row>
    <row r="251" spans="1:12" x14ac:dyDescent="0.3">
      <c r="A251" s="152"/>
      <c r="B251" s="164"/>
      <c r="C251" s="152"/>
      <c r="E251" s="157"/>
      <c r="L251" s="152"/>
    </row>
    <row r="252" spans="1:12" x14ac:dyDescent="0.3">
      <c r="A252" s="152"/>
      <c r="B252" s="164"/>
      <c r="C252" s="152"/>
      <c r="E252" s="157"/>
      <c r="L252" s="152"/>
    </row>
    <row r="253" spans="1:12" x14ac:dyDescent="0.3">
      <c r="A253" s="152"/>
      <c r="B253" s="164"/>
      <c r="C253" s="152"/>
      <c r="E253" s="157"/>
      <c r="L253" s="152"/>
    </row>
    <row r="254" spans="1:12" x14ac:dyDescent="0.3">
      <c r="A254" s="152"/>
      <c r="B254" s="164"/>
      <c r="C254" s="152"/>
      <c r="E254" s="157"/>
      <c r="L254" s="152"/>
    </row>
    <row r="255" spans="1:12" x14ac:dyDescent="0.3">
      <c r="A255" s="152"/>
      <c r="B255" s="164"/>
      <c r="C255" s="152"/>
      <c r="E255" s="157"/>
      <c r="L255" s="152"/>
    </row>
    <row r="256" spans="1:12" x14ac:dyDescent="0.3">
      <c r="A256" s="152"/>
      <c r="B256" s="164"/>
      <c r="C256" s="152"/>
      <c r="E256" s="157"/>
      <c r="L256" s="152"/>
    </row>
    <row r="257" spans="1:12" x14ac:dyDescent="0.3">
      <c r="A257" s="152"/>
      <c r="B257" s="164"/>
      <c r="C257" s="152"/>
      <c r="E257" s="157"/>
      <c r="L257" s="152"/>
    </row>
    <row r="258" spans="1:12" x14ac:dyDescent="0.3">
      <c r="A258" s="152"/>
      <c r="B258" s="164"/>
      <c r="C258" s="152"/>
      <c r="E258" s="157"/>
      <c r="L258" s="152"/>
    </row>
    <row r="259" spans="1:12" x14ac:dyDescent="0.3">
      <c r="A259" s="152"/>
      <c r="B259" s="164"/>
      <c r="C259" s="152"/>
      <c r="E259" s="157"/>
      <c r="L259" s="152"/>
    </row>
    <row r="260" spans="1:12" x14ac:dyDescent="0.3">
      <c r="A260" s="152"/>
      <c r="B260" s="164"/>
      <c r="C260" s="152"/>
      <c r="E260" s="157"/>
      <c r="L260" s="152"/>
    </row>
    <row r="261" spans="1:12" x14ac:dyDescent="0.3">
      <c r="A261" s="152"/>
      <c r="B261" s="164"/>
      <c r="C261" s="152"/>
      <c r="E261" s="157"/>
      <c r="L261" s="152"/>
    </row>
    <row r="262" spans="1:12" x14ac:dyDescent="0.3">
      <c r="A262" s="152"/>
      <c r="B262" s="164"/>
      <c r="C262" s="152"/>
      <c r="E262" s="157"/>
      <c r="L262" s="152"/>
    </row>
    <row r="263" spans="1:12" x14ac:dyDescent="0.3">
      <c r="A263" s="152"/>
      <c r="B263" s="164"/>
      <c r="C263" s="152"/>
      <c r="E263" s="157"/>
      <c r="L263" s="152"/>
    </row>
    <row r="264" spans="1:12" x14ac:dyDescent="0.3">
      <c r="A264" s="152"/>
      <c r="B264" s="164"/>
      <c r="C264" s="152"/>
      <c r="E264" s="157"/>
      <c r="L264" s="152"/>
    </row>
    <row r="265" spans="1:12" x14ac:dyDescent="0.3">
      <c r="A265" s="152"/>
      <c r="B265" s="164"/>
      <c r="C265" s="152"/>
      <c r="E265" s="157"/>
      <c r="L265" s="152"/>
    </row>
    <row r="266" spans="1:12" x14ac:dyDescent="0.3">
      <c r="A266" s="152"/>
      <c r="B266" s="164"/>
      <c r="C266" s="152"/>
      <c r="E266" s="157"/>
      <c r="L266" s="152"/>
    </row>
    <row r="267" spans="1:12" x14ac:dyDescent="0.3">
      <c r="A267" s="152"/>
      <c r="B267" s="164"/>
      <c r="C267" s="152"/>
      <c r="E267" s="157"/>
      <c r="L267" s="152"/>
    </row>
    <row r="268" spans="1:12" x14ac:dyDescent="0.3">
      <c r="A268" s="152"/>
      <c r="B268" s="164"/>
      <c r="C268" s="152"/>
      <c r="E268" s="157"/>
      <c r="L268" s="152"/>
    </row>
    <row r="269" spans="1:12" x14ac:dyDescent="0.3">
      <c r="A269" s="152"/>
      <c r="B269" s="164"/>
      <c r="C269" s="152"/>
      <c r="E269" s="157"/>
      <c r="L269" s="152"/>
    </row>
    <row r="270" spans="1:12" x14ac:dyDescent="0.3">
      <c r="A270" s="152"/>
      <c r="B270" s="164"/>
      <c r="C270" s="152"/>
      <c r="E270" s="157"/>
      <c r="L270" s="152"/>
    </row>
    <row r="271" spans="1:12" x14ac:dyDescent="0.3">
      <c r="A271" s="152"/>
      <c r="B271" s="164"/>
      <c r="C271" s="152"/>
      <c r="E271" s="157"/>
      <c r="L271" s="152"/>
    </row>
    <row r="272" spans="1:12" x14ac:dyDescent="0.3">
      <c r="A272" s="152"/>
      <c r="B272" s="164"/>
      <c r="C272" s="152"/>
      <c r="E272" s="157"/>
      <c r="L272" s="152"/>
    </row>
    <row r="273" spans="1:12" x14ac:dyDescent="0.3">
      <c r="A273" s="152"/>
      <c r="B273" s="164"/>
      <c r="C273" s="152"/>
      <c r="E273" s="157"/>
      <c r="L273" s="152"/>
    </row>
    <row r="274" spans="1:12" x14ac:dyDescent="0.3">
      <c r="A274" s="152"/>
      <c r="B274" s="164"/>
      <c r="C274" s="152"/>
      <c r="E274" s="157"/>
      <c r="L274" s="152"/>
    </row>
    <row r="275" spans="1:12" x14ac:dyDescent="0.3">
      <c r="A275" s="152"/>
      <c r="B275" s="164"/>
      <c r="C275" s="152"/>
      <c r="E275" s="157"/>
      <c r="L275" s="152"/>
    </row>
    <row r="276" spans="1:12" x14ac:dyDescent="0.3">
      <c r="A276" s="152"/>
      <c r="B276" s="164"/>
      <c r="C276" s="152"/>
      <c r="E276" s="157"/>
      <c r="L276" s="152"/>
    </row>
    <row r="277" spans="1:12" x14ac:dyDescent="0.3">
      <c r="A277" s="152"/>
      <c r="B277" s="164"/>
      <c r="C277" s="152"/>
      <c r="E277" s="157"/>
      <c r="L277" s="152"/>
    </row>
    <row r="278" spans="1:12" x14ac:dyDescent="0.3">
      <c r="A278" s="152"/>
      <c r="B278" s="164"/>
      <c r="C278" s="152"/>
      <c r="E278" s="157"/>
      <c r="L278" s="152"/>
    </row>
    <row r="279" spans="1:12" x14ac:dyDescent="0.3">
      <c r="A279" s="152"/>
      <c r="B279" s="164"/>
      <c r="C279" s="152"/>
      <c r="E279" s="157"/>
      <c r="L279" s="152"/>
    </row>
    <row r="280" spans="1:12" x14ac:dyDescent="0.3">
      <c r="A280" s="152"/>
      <c r="B280" s="164"/>
      <c r="C280" s="152"/>
      <c r="E280" s="157"/>
      <c r="L280" s="152"/>
    </row>
    <row r="281" spans="1:12" x14ac:dyDescent="0.3">
      <c r="A281" s="152"/>
      <c r="B281" s="164"/>
      <c r="C281" s="152"/>
      <c r="E281" s="157"/>
      <c r="L281" s="152"/>
    </row>
    <row r="282" spans="1:12" x14ac:dyDescent="0.3">
      <c r="A282" s="152"/>
      <c r="B282" s="164"/>
      <c r="C282" s="152"/>
      <c r="E282" s="157"/>
      <c r="L282" s="152"/>
    </row>
    <row r="283" spans="1:12" x14ac:dyDescent="0.3">
      <c r="A283" s="152"/>
      <c r="B283" s="164"/>
      <c r="C283" s="152"/>
      <c r="E283" s="157"/>
      <c r="L283" s="152"/>
    </row>
    <row r="284" spans="1:12" x14ac:dyDescent="0.3">
      <c r="A284" s="152"/>
      <c r="B284" s="164"/>
      <c r="C284" s="152"/>
      <c r="E284" s="157"/>
      <c r="L284" s="152"/>
    </row>
    <row r="285" spans="1:12" x14ac:dyDescent="0.3">
      <c r="A285" s="152"/>
      <c r="B285" s="164"/>
      <c r="C285" s="152"/>
      <c r="E285" s="157"/>
      <c r="L285" s="152"/>
    </row>
    <row r="286" spans="1:12" x14ac:dyDescent="0.3">
      <c r="A286" s="152"/>
      <c r="B286" s="164"/>
      <c r="C286" s="152"/>
      <c r="E286" s="157"/>
      <c r="L286" s="152"/>
    </row>
    <row r="287" spans="1:12" x14ac:dyDescent="0.3">
      <c r="A287" s="152"/>
      <c r="B287" s="164"/>
      <c r="C287" s="152"/>
      <c r="E287" s="157"/>
      <c r="L287" s="152"/>
    </row>
    <row r="288" spans="1:12" x14ac:dyDescent="0.3">
      <c r="A288" s="152"/>
      <c r="B288" s="164"/>
      <c r="C288" s="152"/>
      <c r="E288" s="157"/>
      <c r="L288" s="152"/>
    </row>
    <row r="289" spans="1:12" x14ac:dyDescent="0.3">
      <c r="A289" s="152"/>
      <c r="B289" s="164"/>
      <c r="C289" s="152"/>
      <c r="E289" s="157"/>
      <c r="L289" s="152"/>
    </row>
    <row r="290" spans="1:12" x14ac:dyDescent="0.3">
      <c r="A290" s="152"/>
      <c r="B290" s="164"/>
      <c r="C290" s="152"/>
      <c r="E290" s="157"/>
      <c r="L290" s="152"/>
    </row>
    <row r="291" spans="1:12" x14ac:dyDescent="0.3">
      <c r="A291" s="152"/>
      <c r="B291" s="164"/>
      <c r="C291" s="152"/>
      <c r="E291" s="157"/>
      <c r="L291" s="152"/>
    </row>
    <row r="292" spans="1:12" x14ac:dyDescent="0.3">
      <c r="A292" s="152"/>
      <c r="B292" s="164"/>
      <c r="C292" s="152"/>
      <c r="E292" s="157"/>
      <c r="L292" s="152"/>
    </row>
    <row r="293" spans="1:12" x14ac:dyDescent="0.3">
      <c r="A293" s="152"/>
      <c r="B293" s="164"/>
      <c r="C293" s="152"/>
      <c r="E293" s="157"/>
      <c r="L293" s="152"/>
    </row>
    <row r="294" spans="1:12" x14ac:dyDescent="0.3">
      <c r="A294" s="152"/>
      <c r="B294" s="164"/>
      <c r="C294" s="152"/>
      <c r="E294" s="157"/>
      <c r="L294" s="152"/>
    </row>
    <row r="295" spans="1:12" x14ac:dyDescent="0.3">
      <c r="A295" s="152"/>
      <c r="B295" s="164"/>
      <c r="C295" s="152"/>
      <c r="E295" s="157"/>
      <c r="L295" s="152"/>
    </row>
    <row r="296" spans="1:12" x14ac:dyDescent="0.3">
      <c r="A296" s="152"/>
      <c r="B296" s="164"/>
      <c r="C296" s="152"/>
      <c r="E296" s="157"/>
      <c r="L296" s="152"/>
    </row>
    <row r="297" spans="1:12" x14ac:dyDescent="0.3">
      <c r="A297" s="152"/>
      <c r="B297" s="164"/>
      <c r="C297" s="152"/>
      <c r="E297" s="157"/>
      <c r="L297" s="152"/>
    </row>
    <row r="298" spans="1:12" x14ac:dyDescent="0.3">
      <c r="A298" s="152"/>
      <c r="B298" s="164"/>
      <c r="C298" s="152"/>
      <c r="E298" s="157"/>
      <c r="L298" s="152"/>
    </row>
    <row r="299" spans="1:12" x14ac:dyDescent="0.3">
      <c r="A299" s="152"/>
      <c r="B299" s="164"/>
      <c r="C299" s="152"/>
      <c r="E299" s="157"/>
      <c r="L299" s="152"/>
    </row>
    <row r="300" spans="1:12" x14ac:dyDescent="0.3">
      <c r="A300" s="152"/>
      <c r="B300" s="164"/>
      <c r="C300" s="152"/>
      <c r="E300" s="157"/>
      <c r="L300" s="152"/>
    </row>
    <row r="301" spans="1:12" x14ac:dyDescent="0.3">
      <c r="A301" s="152"/>
      <c r="B301" s="164"/>
      <c r="C301" s="152"/>
      <c r="E301" s="157"/>
      <c r="L301" s="152"/>
    </row>
    <row r="302" spans="1:12" x14ac:dyDescent="0.3">
      <c r="A302" s="152"/>
      <c r="B302" s="164"/>
      <c r="C302" s="152"/>
      <c r="E302" s="157"/>
      <c r="L302" s="152"/>
    </row>
    <row r="303" spans="1:12" x14ac:dyDescent="0.3">
      <c r="A303" s="152"/>
      <c r="B303" s="164"/>
      <c r="C303" s="152"/>
      <c r="E303" s="157"/>
      <c r="L303" s="152"/>
    </row>
    <row r="304" spans="1:12" x14ac:dyDescent="0.3">
      <c r="A304" s="152"/>
      <c r="B304" s="164"/>
      <c r="C304" s="152"/>
      <c r="E304" s="157"/>
      <c r="L304" s="152"/>
    </row>
    <row r="305" spans="1:12" x14ac:dyDescent="0.3">
      <c r="A305" s="152"/>
      <c r="B305" s="164"/>
      <c r="C305" s="152"/>
      <c r="E305" s="157"/>
      <c r="L305" s="152"/>
    </row>
    <row r="306" spans="1:12" x14ac:dyDescent="0.3">
      <c r="A306" s="152"/>
      <c r="B306" s="164"/>
      <c r="C306" s="152"/>
      <c r="E306" s="157"/>
      <c r="L306" s="152"/>
    </row>
    <row r="307" spans="1:12" x14ac:dyDescent="0.3">
      <c r="A307" s="152"/>
      <c r="B307" s="164"/>
      <c r="C307" s="152"/>
      <c r="E307" s="157"/>
      <c r="L307" s="152"/>
    </row>
    <row r="308" spans="1:12" x14ac:dyDescent="0.3">
      <c r="A308" s="152"/>
      <c r="B308" s="164"/>
      <c r="C308" s="152"/>
      <c r="E308" s="157"/>
      <c r="L308" s="152"/>
    </row>
    <row r="309" spans="1:12" x14ac:dyDescent="0.3">
      <c r="A309" s="152"/>
      <c r="B309" s="164"/>
      <c r="C309" s="152"/>
      <c r="E309" s="157"/>
      <c r="L309" s="152"/>
    </row>
    <row r="310" spans="1:12" x14ac:dyDescent="0.3">
      <c r="A310" s="152"/>
      <c r="B310" s="164"/>
      <c r="C310" s="152"/>
      <c r="E310" s="157"/>
      <c r="L310" s="152"/>
    </row>
    <row r="311" spans="1:12" x14ac:dyDescent="0.3">
      <c r="A311" s="152"/>
      <c r="B311" s="164"/>
      <c r="C311" s="152"/>
      <c r="E311" s="157"/>
      <c r="L311" s="152"/>
    </row>
    <row r="312" spans="1:12" x14ac:dyDescent="0.3">
      <c r="A312" s="152"/>
      <c r="B312" s="164"/>
      <c r="C312" s="152"/>
      <c r="E312" s="157"/>
      <c r="L312" s="152"/>
    </row>
    <row r="313" spans="1:12" x14ac:dyDescent="0.3">
      <c r="A313" s="152"/>
      <c r="B313" s="164"/>
      <c r="C313" s="152"/>
      <c r="E313" s="157"/>
      <c r="L313" s="152"/>
    </row>
    <row r="314" spans="1:12" x14ac:dyDescent="0.3">
      <c r="A314" s="152"/>
      <c r="B314" s="164"/>
      <c r="C314" s="152"/>
      <c r="E314" s="157"/>
      <c r="L314" s="152"/>
    </row>
    <row r="315" spans="1:12" x14ac:dyDescent="0.3">
      <c r="A315" s="152"/>
      <c r="B315" s="164"/>
      <c r="C315" s="152"/>
      <c r="E315" s="157"/>
      <c r="L315" s="152"/>
    </row>
    <row r="316" spans="1:12" x14ac:dyDescent="0.3">
      <c r="A316" s="152"/>
      <c r="B316" s="164"/>
      <c r="C316" s="152"/>
      <c r="E316" s="157"/>
      <c r="L316" s="152"/>
    </row>
    <row r="317" spans="1:12" x14ac:dyDescent="0.3">
      <c r="A317" s="152"/>
      <c r="B317" s="164"/>
      <c r="C317" s="152"/>
      <c r="E317" s="157"/>
      <c r="L317" s="152"/>
    </row>
    <row r="318" spans="1:12" x14ac:dyDescent="0.3">
      <c r="A318" s="152"/>
      <c r="B318" s="164"/>
      <c r="C318" s="152"/>
      <c r="E318" s="157"/>
      <c r="L318" s="152"/>
    </row>
    <row r="319" spans="1:12" x14ac:dyDescent="0.3">
      <c r="A319" s="152"/>
      <c r="B319" s="164"/>
      <c r="C319" s="152"/>
      <c r="E319" s="157"/>
      <c r="L319" s="152"/>
    </row>
    <row r="320" spans="1:12" x14ac:dyDescent="0.3">
      <c r="A320" s="152"/>
      <c r="B320" s="164"/>
      <c r="C320" s="152"/>
      <c r="E320" s="157"/>
      <c r="L320" s="152"/>
    </row>
    <row r="321" spans="1:12" x14ac:dyDescent="0.3">
      <c r="A321" s="152"/>
      <c r="B321" s="164"/>
      <c r="C321" s="152"/>
      <c r="E321" s="157"/>
      <c r="L321" s="152"/>
    </row>
    <row r="322" spans="1:12" x14ac:dyDescent="0.3">
      <c r="A322" s="152"/>
      <c r="B322" s="164"/>
      <c r="C322" s="152"/>
      <c r="E322" s="157"/>
      <c r="L322" s="152"/>
    </row>
    <row r="323" spans="1:12" x14ac:dyDescent="0.3">
      <c r="A323" s="152"/>
      <c r="B323" s="164"/>
      <c r="C323" s="152"/>
      <c r="E323" s="157"/>
      <c r="L323" s="152"/>
    </row>
    <row r="324" spans="1:12" x14ac:dyDescent="0.3">
      <c r="A324" s="152"/>
      <c r="B324" s="164"/>
      <c r="C324" s="152"/>
      <c r="E324" s="157"/>
      <c r="L324" s="152"/>
    </row>
    <row r="325" spans="1:12" x14ac:dyDescent="0.3">
      <c r="A325" s="152"/>
      <c r="B325" s="164"/>
      <c r="C325" s="152"/>
      <c r="E325" s="157"/>
      <c r="L325" s="152"/>
    </row>
    <row r="326" spans="1:12" x14ac:dyDescent="0.3">
      <c r="A326" s="152"/>
      <c r="B326" s="164"/>
      <c r="C326" s="152"/>
      <c r="E326" s="157"/>
      <c r="L326" s="152"/>
    </row>
    <row r="327" spans="1:12" x14ac:dyDescent="0.3">
      <c r="A327" s="152"/>
      <c r="B327" s="164"/>
      <c r="C327" s="152"/>
      <c r="E327" s="157"/>
      <c r="L327" s="152"/>
    </row>
    <row r="328" spans="1:12" x14ac:dyDescent="0.3">
      <c r="A328" s="152"/>
      <c r="B328" s="164"/>
      <c r="C328" s="152"/>
      <c r="E328" s="157"/>
      <c r="L328" s="152"/>
    </row>
    <row r="329" spans="1:12" x14ac:dyDescent="0.3">
      <c r="A329" s="152"/>
      <c r="B329" s="164"/>
      <c r="C329" s="152"/>
      <c r="E329" s="157"/>
      <c r="L329" s="152"/>
    </row>
    <row r="330" spans="1:12" x14ac:dyDescent="0.3">
      <c r="A330" s="152"/>
      <c r="B330" s="164"/>
      <c r="C330" s="152"/>
      <c r="E330" s="157"/>
      <c r="L330" s="152"/>
    </row>
    <row r="331" spans="1:12" x14ac:dyDescent="0.3">
      <c r="A331" s="152"/>
      <c r="B331" s="164"/>
      <c r="C331" s="152"/>
      <c r="E331" s="157"/>
      <c r="L331" s="152"/>
    </row>
    <row r="332" spans="1:12" x14ac:dyDescent="0.3">
      <c r="A332" s="152"/>
      <c r="B332" s="164"/>
      <c r="C332" s="152"/>
      <c r="E332" s="157"/>
      <c r="L332" s="152"/>
    </row>
    <row r="333" spans="1:12" x14ac:dyDescent="0.3">
      <c r="A333" s="152"/>
      <c r="B333" s="164"/>
      <c r="C333" s="152"/>
      <c r="E333" s="157"/>
      <c r="L333" s="152"/>
    </row>
    <row r="334" spans="1:12" x14ac:dyDescent="0.3">
      <c r="A334" s="152"/>
      <c r="B334" s="164"/>
      <c r="C334" s="152"/>
      <c r="E334" s="157"/>
      <c r="L334" s="152"/>
    </row>
    <row r="335" spans="1:12" x14ac:dyDescent="0.3">
      <c r="A335" s="152"/>
      <c r="B335" s="164"/>
      <c r="C335" s="152"/>
      <c r="E335" s="157"/>
      <c r="L335" s="152"/>
    </row>
    <row r="336" spans="1:12" x14ac:dyDescent="0.3">
      <c r="A336" s="152"/>
      <c r="B336" s="164"/>
      <c r="C336" s="152"/>
      <c r="E336" s="157"/>
      <c r="L336" s="152"/>
    </row>
    <row r="337" spans="1:12" x14ac:dyDescent="0.3">
      <c r="A337" s="152"/>
      <c r="B337" s="164"/>
      <c r="C337" s="152"/>
      <c r="E337" s="157"/>
      <c r="L337" s="152"/>
    </row>
    <row r="338" spans="1:12" x14ac:dyDescent="0.3">
      <c r="A338" s="152"/>
      <c r="B338" s="164"/>
      <c r="C338" s="152"/>
      <c r="E338" s="157"/>
      <c r="L338" s="152"/>
    </row>
    <row r="339" spans="1:12" x14ac:dyDescent="0.3">
      <c r="A339" s="152"/>
      <c r="B339" s="164"/>
      <c r="C339" s="152"/>
      <c r="E339" s="157"/>
      <c r="L339" s="152"/>
    </row>
    <row r="340" spans="1:12" x14ac:dyDescent="0.3">
      <c r="A340" s="152"/>
      <c r="B340" s="164"/>
      <c r="C340" s="152"/>
      <c r="E340" s="157"/>
      <c r="L340" s="152"/>
    </row>
    <row r="341" spans="1:12" x14ac:dyDescent="0.3">
      <c r="A341" s="152"/>
      <c r="B341" s="164"/>
      <c r="C341" s="152"/>
      <c r="E341" s="157"/>
      <c r="L341" s="152"/>
    </row>
    <row r="342" spans="1:12" x14ac:dyDescent="0.3">
      <c r="A342" s="152"/>
      <c r="B342" s="164"/>
      <c r="C342" s="152"/>
      <c r="E342" s="157"/>
      <c r="L342" s="152"/>
    </row>
    <row r="343" spans="1:12" x14ac:dyDescent="0.3">
      <c r="A343" s="152"/>
      <c r="B343" s="164"/>
      <c r="C343" s="152"/>
      <c r="E343" s="157"/>
      <c r="L343" s="152"/>
    </row>
    <row r="344" spans="1:12" x14ac:dyDescent="0.3">
      <c r="A344" s="152"/>
      <c r="B344" s="164"/>
      <c r="C344" s="152"/>
      <c r="E344" s="157"/>
      <c r="L344" s="152"/>
    </row>
    <row r="345" spans="1:12" x14ac:dyDescent="0.3">
      <c r="A345" s="152"/>
      <c r="B345" s="164"/>
      <c r="C345" s="152"/>
      <c r="E345" s="157"/>
      <c r="L345" s="152"/>
    </row>
    <row r="346" spans="1:12" x14ac:dyDescent="0.3">
      <c r="A346" s="152"/>
      <c r="B346" s="164"/>
      <c r="C346" s="152"/>
      <c r="E346" s="157"/>
      <c r="L346" s="152"/>
    </row>
    <row r="347" spans="1:12" x14ac:dyDescent="0.3">
      <c r="A347" s="152"/>
      <c r="B347" s="164"/>
      <c r="C347" s="152"/>
      <c r="E347" s="157"/>
      <c r="L347" s="152"/>
    </row>
    <row r="348" spans="1:12" x14ac:dyDescent="0.3">
      <c r="A348" s="152"/>
      <c r="B348" s="164"/>
      <c r="C348" s="152"/>
      <c r="E348" s="157"/>
      <c r="L348" s="152"/>
    </row>
    <row r="349" spans="1:12" x14ac:dyDescent="0.3">
      <c r="A349" s="152"/>
      <c r="B349" s="164"/>
      <c r="C349" s="152"/>
      <c r="E349" s="157"/>
      <c r="L349" s="152"/>
    </row>
    <row r="350" spans="1:12" x14ac:dyDescent="0.3">
      <c r="A350" s="152"/>
      <c r="B350" s="164"/>
      <c r="C350" s="152"/>
      <c r="E350" s="157"/>
      <c r="L350" s="152"/>
    </row>
    <row r="351" spans="1:12" x14ac:dyDescent="0.3">
      <c r="A351" s="152"/>
      <c r="B351" s="164"/>
      <c r="C351" s="152"/>
      <c r="E351" s="157"/>
      <c r="L351" s="152"/>
    </row>
    <row r="352" spans="1:12" x14ac:dyDescent="0.3">
      <c r="A352" s="152"/>
      <c r="B352" s="164"/>
      <c r="C352" s="152"/>
      <c r="E352" s="157"/>
      <c r="L352" s="152"/>
    </row>
    <row r="353" spans="1:12" x14ac:dyDescent="0.3">
      <c r="A353" s="152"/>
      <c r="B353" s="164"/>
      <c r="C353" s="152"/>
      <c r="E353" s="157"/>
      <c r="L353" s="152"/>
    </row>
    <row r="354" spans="1:12" x14ac:dyDescent="0.3">
      <c r="A354" s="152"/>
      <c r="B354" s="164"/>
      <c r="C354" s="152"/>
      <c r="E354" s="157"/>
      <c r="L354" s="152"/>
    </row>
    <row r="355" spans="1:12" x14ac:dyDescent="0.3">
      <c r="A355" s="152"/>
      <c r="B355" s="164"/>
      <c r="C355" s="152"/>
      <c r="E355" s="157"/>
      <c r="L355" s="152"/>
    </row>
    <row r="356" spans="1:12" x14ac:dyDescent="0.3">
      <c r="A356" s="152"/>
      <c r="B356" s="164"/>
      <c r="C356" s="152"/>
      <c r="E356" s="157"/>
      <c r="L356" s="152"/>
    </row>
    <row r="357" spans="1:12" x14ac:dyDescent="0.3">
      <c r="A357" s="152"/>
      <c r="B357" s="164"/>
      <c r="C357" s="152"/>
      <c r="E357" s="157"/>
      <c r="L357" s="152"/>
    </row>
    <row r="358" spans="1:12" x14ac:dyDescent="0.3">
      <c r="A358" s="152"/>
      <c r="B358" s="164"/>
      <c r="C358" s="152"/>
      <c r="E358" s="157"/>
      <c r="L358" s="152"/>
    </row>
    <row r="359" spans="1:12" x14ac:dyDescent="0.3">
      <c r="A359" s="152"/>
      <c r="B359" s="164"/>
      <c r="C359" s="152"/>
      <c r="E359" s="157"/>
      <c r="L359" s="152"/>
    </row>
    <row r="360" spans="1:12" x14ac:dyDescent="0.3">
      <c r="A360" s="152"/>
      <c r="B360" s="164"/>
      <c r="C360" s="152"/>
      <c r="E360" s="157"/>
      <c r="L360" s="152"/>
    </row>
    <row r="361" spans="1:12" x14ac:dyDescent="0.3">
      <c r="A361" s="152"/>
      <c r="B361" s="164"/>
      <c r="C361" s="152"/>
      <c r="E361" s="157"/>
      <c r="L361" s="152"/>
    </row>
    <row r="362" spans="1:12" x14ac:dyDescent="0.3">
      <c r="A362" s="152"/>
      <c r="B362" s="164"/>
      <c r="C362" s="152"/>
      <c r="E362" s="157"/>
      <c r="L362" s="152"/>
    </row>
    <row r="363" spans="1:12" x14ac:dyDescent="0.3">
      <c r="A363" s="152"/>
      <c r="B363" s="164"/>
      <c r="C363" s="152"/>
      <c r="E363" s="157"/>
      <c r="L363" s="152"/>
    </row>
    <row r="364" spans="1:12" x14ac:dyDescent="0.3">
      <c r="A364" s="152"/>
      <c r="B364" s="164"/>
      <c r="C364" s="152"/>
      <c r="E364" s="157"/>
      <c r="L364" s="152"/>
    </row>
    <row r="365" spans="1:12" x14ac:dyDescent="0.3">
      <c r="A365" s="152"/>
      <c r="B365" s="164"/>
      <c r="C365" s="152"/>
      <c r="E365" s="157"/>
      <c r="L365" s="152"/>
    </row>
    <row r="366" spans="1:12" x14ac:dyDescent="0.3">
      <c r="A366" s="152"/>
      <c r="B366" s="164"/>
      <c r="C366" s="152"/>
      <c r="E366" s="157"/>
      <c r="L366" s="152"/>
    </row>
    <row r="367" spans="1:12" x14ac:dyDescent="0.3">
      <c r="A367" s="152"/>
      <c r="B367" s="164"/>
      <c r="C367" s="152"/>
      <c r="E367" s="157"/>
      <c r="L367" s="152"/>
    </row>
    <row r="368" spans="1:12" x14ac:dyDescent="0.3">
      <c r="A368" s="152"/>
      <c r="B368" s="164"/>
      <c r="C368" s="152"/>
      <c r="E368" s="157"/>
      <c r="L368" s="152"/>
    </row>
    <row r="369" spans="1:12" x14ac:dyDescent="0.3">
      <c r="A369" s="152"/>
      <c r="B369" s="164"/>
      <c r="C369" s="152"/>
      <c r="E369" s="157"/>
      <c r="L369" s="152"/>
    </row>
    <row r="370" spans="1:12" x14ac:dyDescent="0.3">
      <c r="A370" s="152"/>
      <c r="B370" s="164"/>
      <c r="C370" s="152"/>
      <c r="E370" s="157"/>
      <c r="L370" s="152"/>
    </row>
    <row r="371" spans="1:12" x14ac:dyDescent="0.3">
      <c r="A371" s="152"/>
      <c r="B371" s="164"/>
      <c r="C371" s="152"/>
      <c r="E371" s="157"/>
      <c r="L371" s="152"/>
    </row>
    <row r="372" spans="1:12" x14ac:dyDescent="0.3">
      <c r="A372" s="152"/>
      <c r="B372" s="164"/>
      <c r="C372" s="152"/>
      <c r="E372" s="157"/>
      <c r="L372" s="152"/>
    </row>
    <row r="373" spans="1:12" x14ac:dyDescent="0.3">
      <c r="A373" s="152"/>
      <c r="B373" s="164"/>
      <c r="C373" s="152"/>
      <c r="E373" s="157"/>
      <c r="L373" s="152"/>
    </row>
    <row r="374" spans="1:12" x14ac:dyDescent="0.3">
      <c r="A374" s="152"/>
      <c r="B374" s="164"/>
      <c r="C374" s="152"/>
      <c r="E374" s="157"/>
      <c r="L374" s="152"/>
    </row>
    <row r="375" spans="1:12" x14ac:dyDescent="0.3">
      <c r="A375" s="152"/>
      <c r="B375" s="164"/>
      <c r="C375" s="152"/>
      <c r="E375" s="157"/>
      <c r="L375" s="152"/>
    </row>
    <row r="376" spans="1:12" x14ac:dyDescent="0.3">
      <c r="A376" s="152"/>
      <c r="B376" s="164"/>
      <c r="C376" s="152"/>
      <c r="E376" s="157"/>
      <c r="L376" s="152"/>
    </row>
    <row r="377" spans="1:12" x14ac:dyDescent="0.3">
      <c r="A377" s="152"/>
      <c r="B377" s="164"/>
      <c r="C377" s="152"/>
      <c r="E377" s="157"/>
      <c r="L377" s="152"/>
    </row>
    <row r="378" spans="1:12" x14ac:dyDescent="0.3">
      <c r="A378" s="152"/>
      <c r="B378" s="164"/>
      <c r="C378" s="152"/>
      <c r="E378" s="157"/>
      <c r="L378" s="152"/>
    </row>
    <row r="379" spans="1:12" x14ac:dyDescent="0.3">
      <c r="A379" s="152"/>
      <c r="B379" s="164"/>
      <c r="C379" s="152"/>
      <c r="E379" s="157"/>
      <c r="L379" s="152"/>
    </row>
    <row r="380" spans="1:12" x14ac:dyDescent="0.3">
      <c r="A380" s="152"/>
      <c r="B380" s="164"/>
      <c r="C380" s="152"/>
      <c r="E380" s="157"/>
      <c r="L380" s="152"/>
    </row>
    <row r="381" spans="1:12" x14ac:dyDescent="0.3">
      <c r="A381" s="152"/>
      <c r="B381" s="164"/>
      <c r="C381" s="152"/>
      <c r="E381" s="157"/>
      <c r="L381" s="152"/>
    </row>
    <row r="382" spans="1:12" x14ac:dyDescent="0.3">
      <c r="A382" s="152"/>
      <c r="B382" s="164"/>
      <c r="C382" s="152"/>
      <c r="E382" s="157"/>
      <c r="L382" s="152"/>
    </row>
    <row r="383" spans="1:12" x14ac:dyDescent="0.3">
      <c r="A383" s="152"/>
      <c r="B383" s="164"/>
      <c r="C383" s="152"/>
      <c r="E383" s="157"/>
      <c r="L383" s="152"/>
    </row>
    <row r="384" spans="1:12" x14ac:dyDescent="0.3">
      <c r="A384" s="152"/>
      <c r="B384" s="164"/>
      <c r="C384" s="152"/>
      <c r="E384" s="157"/>
      <c r="L384" s="152"/>
    </row>
    <row r="385" spans="1:12" x14ac:dyDescent="0.3">
      <c r="A385" s="152"/>
      <c r="B385" s="164"/>
      <c r="C385" s="152"/>
      <c r="E385" s="157"/>
      <c r="L385" s="152"/>
    </row>
    <row r="386" spans="1:12" x14ac:dyDescent="0.3">
      <c r="A386" s="152"/>
      <c r="B386" s="164"/>
      <c r="C386" s="152"/>
      <c r="E386" s="157"/>
      <c r="L386" s="152"/>
    </row>
    <row r="387" spans="1:12" x14ac:dyDescent="0.3">
      <c r="A387" s="152"/>
      <c r="B387" s="164"/>
      <c r="C387" s="152"/>
      <c r="E387" s="157"/>
      <c r="L387" s="152"/>
    </row>
    <row r="388" spans="1:12" x14ac:dyDescent="0.3">
      <c r="A388" s="152"/>
      <c r="B388" s="164"/>
      <c r="C388" s="152"/>
      <c r="E388" s="157"/>
      <c r="L388" s="152"/>
    </row>
    <row r="389" spans="1:12" x14ac:dyDescent="0.3">
      <c r="A389" s="152"/>
      <c r="B389" s="164"/>
      <c r="C389" s="152"/>
      <c r="E389" s="157"/>
      <c r="L389" s="152"/>
    </row>
    <row r="390" spans="1:12" x14ac:dyDescent="0.3">
      <c r="A390" s="152"/>
      <c r="B390" s="164"/>
      <c r="C390" s="152"/>
      <c r="E390" s="157"/>
      <c r="L390" s="152"/>
    </row>
    <row r="391" spans="1:12" x14ac:dyDescent="0.3">
      <c r="A391" s="152"/>
      <c r="B391" s="164"/>
      <c r="C391" s="152"/>
      <c r="E391" s="157"/>
      <c r="L391" s="152"/>
    </row>
    <row r="392" spans="1:12" x14ac:dyDescent="0.3">
      <c r="A392" s="152"/>
      <c r="B392" s="164"/>
      <c r="C392" s="152"/>
      <c r="E392" s="157"/>
      <c r="L392" s="152"/>
    </row>
    <row r="393" spans="1:12" x14ac:dyDescent="0.3">
      <c r="A393" s="152"/>
      <c r="B393" s="164"/>
      <c r="C393" s="152"/>
      <c r="E393" s="157"/>
      <c r="L393" s="152"/>
    </row>
    <row r="394" spans="1:12" x14ac:dyDescent="0.3">
      <c r="A394" s="152"/>
      <c r="B394" s="164"/>
      <c r="C394" s="152"/>
      <c r="E394" s="157"/>
      <c r="L394" s="152"/>
    </row>
    <row r="395" spans="1:12" x14ac:dyDescent="0.3">
      <c r="A395" s="152"/>
      <c r="B395" s="164"/>
      <c r="C395" s="152"/>
      <c r="E395" s="157"/>
      <c r="L395" s="152"/>
    </row>
    <row r="396" spans="1:12" x14ac:dyDescent="0.3">
      <c r="A396" s="152"/>
      <c r="B396" s="164"/>
      <c r="C396" s="152"/>
      <c r="E396" s="157"/>
      <c r="L396" s="152"/>
    </row>
    <row r="397" spans="1:12" x14ac:dyDescent="0.3">
      <c r="A397" s="152"/>
      <c r="B397" s="164"/>
      <c r="C397" s="152"/>
      <c r="E397" s="157"/>
      <c r="L397" s="152"/>
    </row>
    <row r="398" spans="1:12" x14ac:dyDescent="0.3">
      <c r="A398" s="152"/>
      <c r="B398" s="164"/>
      <c r="C398" s="152"/>
      <c r="E398" s="157"/>
      <c r="L398" s="152"/>
    </row>
    <row r="399" spans="1:12" x14ac:dyDescent="0.3">
      <c r="A399" s="152"/>
      <c r="B399" s="164"/>
      <c r="C399" s="152"/>
      <c r="E399" s="157"/>
      <c r="L399" s="152"/>
    </row>
    <row r="400" spans="1:12" x14ac:dyDescent="0.3">
      <c r="A400" s="152"/>
      <c r="B400" s="164"/>
      <c r="C400" s="152"/>
      <c r="E400" s="157"/>
      <c r="L400" s="152"/>
    </row>
    <row r="401" spans="1:12" x14ac:dyDescent="0.3">
      <c r="A401" s="152"/>
      <c r="B401" s="164"/>
      <c r="C401" s="152"/>
      <c r="E401" s="157"/>
      <c r="L401" s="152"/>
    </row>
    <row r="402" spans="1:12" x14ac:dyDescent="0.3">
      <c r="A402" s="152"/>
      <c r="B402" s="164"/>
      <c r="C402" s="152"/>
      <c r="E402" s="157"/>
      <c r="L402" s="152"/>
    </row>
    <row r="403" spans="1:12" x14ac:dyDescent="0.3">
      <c r="A403" s="152"/>
      <c r="B403" s="164"/>
      <c r="C403" s="152"/>
      <c r="E403" s="157"/>
      <c r="L403" s="152"/>
    </row>
    <row r="404" spans="1:12" x14ac:dyDescent="0.3">
      <c r="A404" s="152"/>
      <c r="B404" s="164"/>
      <c r="C404" s="152"/>
      <c r="E404" s="157"/>
      <c r="L404" s="152"/>
    </row>
    <row r="405" spans="1:12" x14ac:dyDescent="0.3">
      <c r="A405" s="152"/>
      <c r="B405" s="164"/>
      <c r="C405" s="152"/>
      <c r="E405" s="157"/>
      <c r="L405" s="152"/>
    </row>
    <row r="406" spans="1:12" x14ac:dyDescent="0.3">
      <c r="A406" s="152"/>
      <c r="B406" s="164"/>
      <c r="C406" s="152"/>
      <c r="E406" s="157"/>
      <c r="L406" s="152"/>
    </row>
    <row r="407" spans="1:12" x14ac:dyDescent="0.3">
      <c r="A407" s="152"/>
      <c r="B407" s="164"/>
      <c r="C407" s="152"/>
      <c r="E407" s="157"/>
      <c r="L407" s="152"/>
    </row>
    <row r="408" spans="1:12" x14ac:dyDescent="0.3">
      <c r="A408" s="152"/>
      <c r="B408" s="164"/>
      <c r="C408" s="152"/>
      <c r="E408" s="157"/>
      <c r="L408" s="152"/>
    </row>
    <row r="409" spans="1:12" x14ac:dyDescent="0.3">
      <c r="A409" s="152"/>
      <c r="B409" s="164"/>
      <c r="C409" s="152"/>
      <c r="E409" s="157"/>
      <c r="L409" s="152"/>
    </row>
    <row r="410" spans="1:12" x14ac:dyDescent="0.3">
      <c r="A410" s="152"/>
      <c r="B410" s="164"/>
      <c r="C410" s="152"/>
      <c r="E410" s="157"/>
      <c r="L410" s="152"/>
    </row>
    <row r="411" spans="1:12" x14ac:dyDescent="0.3">
      <c r="A411" s="152"/>
      <c r="B411" s="164"/>
      <c r="C411" s="152"/>
      <c r="E411" s="157"/>
      <c r="L411" s="152"/>
    </row>
    <row r="412" spans="1:12" x14ac:dyDescent="0.3">
      <c r="A412" s="152"/>
      <c r="B412" s="164"/>
      <c r="C412" s="152"/>
      <c r="E412" s="157"/>
      <c r="L412" s="152"/>
    </row>
    <row r="413" spans="1:12" x14ac:dyDescent="0.3">
      <c r="A413" s="152"/>
      <c r="B413" s="164"/>
      <c r="C413" s="152"/>
      <c r="E413" s="157"/>
      <c r="L413" s="152"/>
    </row>
    <row r="414" spans="1:12" x14ac:dyDescent="0.3">
      <c r="A414" s="152"/>
      <c r="B414" s="164"/>
      <c r="C414" s="152"/>
      <c r="E414" s="157"/>
      <c r="L414" s="152"/>
    </row>
    <row r="415" spans="1:12" x14ac:dyDescent="0.3">
      <c r="A415" s="152"/>
      <c r="B415" s="164"/>
      <c r="C415" s="152"/>
      <c r="E415" s="157"/>
      <c r="L415" s="152"/>
    </row>
    <row r="416" spans="1:12" x14ac:dyDescent="0.3">
      <c r="A416" s="152"/>
      <c r="B416" s="164"/>
      <c r="C416" s="152"/>
      <c r="E416" s="157"/>
      <c r="L416" s="152"/>
    </row>
    <row r="417" spans="1:12" x14ac:dyDescent="0.3">
      <c r="A417" s="152"/>
      <c r="B417" s="164"/>
      <c r="C417" s="152"/>
      <c r="E417" s="157"/>
      <c r="L417" s="152"/>
    </row>
    <row r="418" spans="1:12" x14ac:dyDescent="0.3">
      <c r="A418" s="152"/>
      <c r="B418" s="164"/>
      <c r="C418" s="152"/>
      <c r="E418" s="157"/>
      <c r="L418" s="152"/>
    </row>
    <row r="419" spans="1:12" x14ac:dyDescent="0.3">
      <c r="A419" s="152"/>
      <c r="B419" s="164"/>
      <c r="C419" s="152"/>
      <c r="E419" s="157"/>
      <c r="L419" s="152"/>
    </row>
    <row r="420" spans="1:12" x14ac:dyDescent="0.3">
      <c r="A420" s="152"/>
      <c r="B420" s="164"/>
      <c r="C420" s="152"/>
      <c r="E420" s="157"/>
      <c r="L420" s="152"/>
    </row>
    <row r="421" spans="1:12" x14ac:dyDescent="0.3">
      <c r="A421" s="152"/>
      <c r="B421" s="164"/>
      <c r="C421" s="152"/>
      <c r="E421" s="157"/>
      <c r="L421" s="152"/>
    </row>
    <row r="422" spans="1:12" x14ac:dyDescent="0.3">
      <c r="A422" s="152"/>
      <c r="B422" s="164"/>
      <c r="C422" s="152"/>
      <c r="E422" s="157"/>
      <c r="L422" s="152"/>
    </row>
    <row r="423" spans="1:12" x14ac:dyDescent="0.3">
      <c r="A423" s="152"/>
      <c r="B423" s="164"/>
      <c r="C423" s="152"/>
      <c r="E423" s="157"/>
      <c r="L423" s="152"/>
    </row>
    <row r="424" spans="1:12" x14ac:dyDescent="0.3">
      <c r="A424" s="152"/>
      <c r="B424" s="164"/>
      <c r="C424" s="152"/>
      <c r="E424" s="157"/>
      <c r="L424" s="152"/>
    </row>
    <row r="425" spans="1:12" x14ac:dyDescent="0.3">
      <c r="A425" s="152"/>
      <c r="B425" s="164"/>
      <c r="C425" s="152"/>
      <c r="E425" s="157"/>
      <c r="L425" s="152"/>
    </row>
    <row r="426" spans="1:12" x14ac:dyDescent="0.3">
      <c r="A426" s="152"/>
      <c r="B426" s="164"/>
      <c r="C426" s="152"/>
      <c r="E426" s="157"/>
      <c r="L426" s="152"/>
    </row>
    <row r="427" spans="1:12" x14ac:dyDescent="0.3">
      <c r="A427" s="152"/>
      <c r="B427" s="164"/>
      <c r="C427" s="152"/>
      <c r="E427" s="157"/>
      <c r="L427" s="152"/>
    </row>
    <row r="428" spans="1:12" x14ac:dyDescent="0.3">
      <c r="A428" s="152"/>
      <c r="B428" s="164"/>
      <c r="C428" s="152"/>
      <c r="E428" s="157"/>
      <c r="L428" s="152"/>
    </row>
    <row r="429" spans="1:12" x14ac:dyDescent="0.3">
      <c r="A429" s="152"/>
      <c r="B429" s="164"/>
      <c r="C429" s="152"/>
      <c r="E429" s="157"/>
      <c r="L429" s="152"/>
    </row>
    <row r="430" spans="1:12" x14ac:dyDescent="0.3">
      <c r="A430" s="152"/>
      <c r="B430" s="164"/>
      <c r="C430" s="152"/>
      <c r="E430" s="157"/>
      <c r="L430" s="152"/>
    </row>
    <row r="431" spans="1:12" x14ac:dyDescent="0.3">
      <c r="A431" s="152"/>
      <c r="B431" s="164"/>
      <c r="C431" s="152"/>
      <c r="E431" s="157"/>
      <c r="L431" s="152"/>
    </row>
    <row r="432" spans="1:12" x14ac:dyDescent="0.3">
      <c r="A432" s="152"/>
      <c r="B432" s="164"/>
      <c r="C432" s="152"/>
      <c r="E432" s="157"/>
      <c r="L432" s="152"/>
    </row>
    <row r="433" spans="1:12" x14ac:dyDescent="0.3">
      <c r="A433" s="152"/>
      <c r="B433" s="164"/>
      <c r="C433" s="152"/>
      <c r="E433" s="157"/>
      <c r="L433" s="152"/>
    </row>
    <row r="434" spans="1:12" x14ac:dyDescent="0.3">
      <c r="A434" s="152"/>
      <c r="B434" s="164"/>
      <c r="C434" s="152"/>
      <c r="E434" s="157"/>
      <c r="L434" s="152"/>
    </row>
    <row r="435" spans="1:12" x14ac:dyDescent="0.3">
      <c r="A435" s="152"/>
      <c r="B435" s="164"/>
      <c r="C435" s="152"/>
      <c r="E435" s="157"/>
      <c r="L435" s="152"/>
    </row>
    <row r="436" spans="1:12" x14ac:dyDescent="0.3">
      <c r="A436" s="152"/>
      <c r="B436" s="164"/>
      <c r="C436" s="152"/>
      <c r="E436" s="157"/>
      <c r="L436" s="152"/>
    </row>
    <row r="437" spans="1:12" x14ac:dyDescent="0.3">
      <c r="A437" s="152"/>
      <c r="B437" s="164"/>
      <c r="C437" s="152"/>
      <c r="E437" s="157"/>
      <c r="L437" s="152"/>
    </row>
    <row r="438" spans="1:12" x14ac:dyDescent="0.3">
      <c r="A438" s="152"/>
      <c r="B438" s="164"/>
      <c r="C438" s="152"/>
      <c r="E438" s="157"/>
      <c r="L438" s="152"/>
    </row>
    <row r="439" spans="1:12" x14ac:dyDescent="0.3">
      <c r="A439" s="152"/>
      <c r="B439" s="164"/>
      <c r="C439" s="152"/>
      <c r="E439" s="157"/>
      <c r="L439" s="152"/>
    </row>
    <row r="440" spans="1:12" x14ac:dyDescent="0.3">
      <c r="A440" s="152"/>
      <c r="B440" s="164"/>
      <c r="C440" s="152"/>
      <c r="E440" s="157"/>
      <c r="L440" s="152"/>
    </row>
    <row r="441" spans="1:12" x14ac:dyDescent="0.3">
      <c r="A441" s="152"/>
      <c r="B441" s="164"/>
      <c r="C441" s="152"/>
      <c r="E441" s="157"/>
      <c r="L441" s="152"/>
    </row>
    <row r="442" spans="1:12" x14ac:dyDescent="0.3">
      <c r="A442" s="152"/>
      <c r="B442" s="164"/>
      <c r="C442" s="152"/>
      <c r="E442" s="157"/>
      <c r="L442" s="152"/>
    </row>
    <row r="443" spans="1:12" x14ac:dyDescent="0.3">
      <c r="A443" s="152"/>
      <c r="B443" s="164"/>
      <c r="C443" s="152"/>
      <c r="E443" s="157"/>
      <c r="L443" s="152"/>
    </row>
    <row r="444" spans="1:12" x14ac:dyDescent="0.3">
      <c r="A444" s="152"/>
      <c r="B444" s="164"/>
      <c r="C444" s="152"/>
      <c r="E444" s="157"/>
      <c r="L444" s="152"/>
    </row>
    <row r="445" spans="1:12" x14ac:dyDescent="0.3">
      <c r="A445" s="152"/>
      <c r="B445" s="164"/>
      <c r="C445" s="152"/>
      <c r="E445" s="157"/>
      <c r="L445" s="152"/>
    </row>
    <row r="446" spans="1:12" x14ac:dyDescent="0.3">
      <c r="A446" s="152"/>
      <c r="B446" s="164"/>
      <c r="C446" s="152"/>
      <c r="E446" s="157"/>
      <c r="L446" s="152"/>
    </row>
    <row r="447" spans="1:12" x14ac:dyDescent="0.3">
      <c r="A447" s="152"/>
      <c r="B447" s="164"/>
      <c r="C447" s="152"/>
      <c r="E447" s="157"/>
      <c r="L447" s="152"/>
    </row>
    <row r="448" spans="1:12" x14ac:dyDescent="0.3">
      <c r="A448" s="152"/>
      <c r="B448" s="164"/>
      <c r="C448" s="152"/>
      <c r="E448" s="157"/>
      <c r="L448" s="152"/>
    </row>
    <row r="449" spans="1:12" x14ac:dyDescent="0.3">
      <c r="A449" s="152"/>
      <c r="B449" s="164"/>
      <c r="C449" s="152"/>
      <c r="E449" s="157"/>
      <c r="L449" s="152"/>
    </row>
    <row r="450" spans="1:12" x14ac:dyDescent="0.3">
      <c r="A450" s="152"/>
      <c r="B450" s="164"/>
      <c r="C450" s="152"/>
      <c r="E450" s="157"/>
      <c r="L450" s="152"/>
    </row>
    <row r="451" spans="1:12" x14ac:dyDescent="0.3">
      <c r="A451" s="152"/>
      <c r="B451" s="164"/>
      <c r="C451" s="152"/>
      <c r="E451" s="157"/>
      <c r="L451" s="152"/>
    </row>
    <row r="452" spans="1:12" x14ac:dyDescent="0.3">
      <c r="A452" s="152"/>
      <c r="B452" s="164"/>
      <c r="C452" s="152"/>
      <c r="E452" s="157"/>
      <c r="L452" s="152"/>
    </row>
    <row r="453" spans="1:12" x14ac:dyDescent="0.3">
      <c r="A453" s="152"/>
      <c r="B453" s="164"/>
      <c r="C453" s="152"/>
      <c r="E453" s="157"/>
      <c r="L453" s="152"/>
    </row>
    <row r="454" spans="1:12" x14ac:dyDescent="0.3">
      <c r="A454" s="152"/>
      <c r="B454" s="164"/>
      <c r="C454" s="152"/>
      <c r="E454" s="157"/>
      <c r="L454" s="152"/>
    </row>
    <row r="455" spans="1:12" x14ac:dyDescent="0.3">
      <c r="A455" s="152"/>
      <c r="B455" s="164"/>
      <c r="C455" s="152"/>
      <c r="E455" s="157"/>
      <c r="L455" s="152"/>
    </row>
    <row r="456" spans="1:12" x14ac:dyDescent="0.3">
      <c r="A456" s="152"/>
      <c r="B456" s="164"/>
      <c r="C456" s="152"/>
      <c r="E456" s="157"/>
      <c r="L456" s="152"/>
    </row>
    <row r="457" spans="1:12" x14ac:dyDescent="0.3">
      <c r="A457" s="152"/>
      <c r="B457" s="164"/>
      <c r="C457" s="152"/>
      <c r="E457" s="157"/>
      <c r="L457" s="152"/>
    </row>
    <row r="458" spans="1:12" x14ac:dyDescent="0.3">
      <c r="A458" s="152"/>
      <c r="B458" s="164"/>
      <c r="C458" s="152"/>
      <c r="E458" s="157"/>
      <c r="L458" s="152"/>
    </row>
    <row r="459" spans="1:12" x14ac:dyDescent="0.3">
      <c r="A459" s="152"/>
      <c r="B459" s="164"/>
      <c r="C459" s="152"/>
      <c r="E459" s="157"/>
      <c r="L459" s="152"/>
    </row>
    <row r="460" spans="1:12" x14ac:dyDescent="0.3">
      <c r="A460" s="152"/>
      <c r="B460" s="164"/>
      <c r="C460" s="152"/>
      <c r="E460" s="157"/>
      <c r="L460" s="152"/>
    </row>
    <row r="461" spans="1:12" x14ac:dyDescent="0.3">
      <c r="A461" s="152"/>
      <c r="B461" s="164"/>
      <c r="C461" s="152"/>
      <c r="E461" s="157"/>
      <c r="L461" s="152"/>
    </row>
    <row r="462" spans="1:12" x14ac:dyDescent="0.3">
      <c r="A462" s="152"/>
      <c r="B462" s="164"/>
      <c r="C462" s="152"/>
      <c r="E462" s="157"/>
      <c r="L462" s="152"/>
    </row>
    <row r="463" spans="1:12" x14ac:dyDescent="0.3">
      <c r="A463" s="152"/>
      <c r="B463" s="164"/>
      <c r="C463" s="152"/>
      <c r="E463" s="157"/>
      <c r="L463" s="152"/>
    </row>
    <row r="464" spans="1:12" x14ac:dyDescent="0.3">
      <c r="A464" s="152"/>
      <c r="B464" s="164"/>
      <c r="C464" s="152"/>
      <c r="E464" s="157"/>
      <c r="L464" s="152"/>
    </row>
    <row r="465" spans="1:12" x14ac:dyDescent="0.3">
      <c r="A465" s="152"/>
      <c r="B465" s="164"/>
      <c r="C465" s="152"/>
      <c r="E465" s="157"/>
      <c r="L465" s="152"/>
    </row>
    <row r="466" spans="1:12" x14ac:dyDescent="0.3">
      <c r="A466" s="152"/>
      <c r="B466" s="164"/>
      <c r="C466" s="152"/>
      <c r="E466" s="157"/>
      <c r="L466" s="152"/>
    </row>
    <row r="467" spans="1:12" x14ac:dyDescent="0.3">
      <c r="A467" s="152"/>
      <c r="B467" s="164"/>
      <c r="C467" s="152"/>
      <c r="E467" s="157"/>
      <c r="L467" s="152"/>
    </row>
    <row r="468" spans="1:12" x14ac:dyDescent="0.3">
      <c r="A468" s="152"/>
      <c r="B468" s="164"/>
      <c r="C468" s="152"/>
      <c r="E468" s="157"/>
      <c r="L468" s="152"/>
    </row>
    <row r="469" spans="1:12" x14ac:dyDescent="0.3">
      <c r="A469" s="152"/>
      <c r="B469" s="164"/>
      <c r="C469" s="152"/>
      <c r="E469" s="157"/>
      <c r="L469" s="152"/>
    </row>
    <row r="470" spans="1:12" x14ac:dyDescent="0.3">
      <c r="A470" s="152"/>
      <c r="B470" s="164"/>
      <c r="C470" s="152"/>
      <c r="E470" s="157"/>
      <c r="L470" s="152"/>
    </row>
    <row r="471" spans="1:12" x14ac:dyDescent="0.3">
      <c r="A471" s="152"/>
      <c r="B471" s="164"/>
      <c r="C471" s="152"/>
      <c r="E471" s="157"/>
      <c r="L471" s="152"/>
    </row>
    <row r="472" spans="1:12" x14ac:dyDescent="0.3">
      <c r="A472" s="152"/>
      <c r="B472" s="164"/>
      <c r="C472" s="152"/>
      <c r="E472" s="157"/>
      <c r="L472" s="152"/>
    </row>
    <row r="473" spans="1:12" x14ac:dyDescent="0.3">
      <c r="A473" s="152"/>
      <c r="B473" s="164"/>
      <c r="C473" s="152"/>
      <c r="E473" s="157"/>
      <c r="L473" s="152"/>
    </row>
    <row r="474" spans="1:12" x14ac:dyDescent="0.3">
      <c r="A474" s="152"/>
      <c r="B474" s="164"/>
      <c r="C474" s="152"/>
      <c r="E474" s="157"/>
      <c r="L474" s="152"/>
    </row>
    <row r="475" spans="1:12" x14ac:dyDescent="0.3">
      <c r="A475" s="152"/>
      <c r="B475" s="164"/>
      <c r="C475" s="152"/>
      <c r="E475" s="157"/>
      <c r="L475" s="152"/>
    </row>
    <row r="476" spans="1:12" x14ac:dyDescent="0.3">
      <c r="A476" s="152"/>
      <c r="B476" s="164"/>
      <c r="C476" s="152"/>
      <c r="E476" s="157"/>
      <c r="L476" s="152"/>
    </row>
    <row r="477" spans="1:12" x14ac:dyDescent="0.3">
      <c r="A477" s="152"/>
      <c r="B477" s="164"/>
      <c r="C477" s="152"/>
      <c r="E477" s="157"/>
      <c r="L477" s="152"/>
    </row>
    <row r="478" spans="1:12" x14ac:dyDescent="0.3">
      <c r="A478" s="152"/>
      <c r="B478" s="164"/>
      <c r="C478" s="152"/>
      <c r="E478" s="157"/>
      <c r="L478" s="152"/>
    </row>
    <row r="479" spans="1:12" x14ac:dyDescent="0.3">
      <c r="A479" s="152"/>
      <c r="B479" s="164"/>
      <c r="C479" s="152"/>
      <c r="E479" s="157"/>
      <c r="L479" s="152"/>
    </row>
    <row r="480" spans="1:12" x14ac:dyDescent="0.3">
      <c r="A480" s="152"/>
      <c r="B480" s="164"/>
      <c r="C480" s="152"/>
      <c r="E480" s="157"/>
      <c r="L480" s="152"/>
    </row>
    <row r="481" spans="1:12" x14ac:dyDescent="0.3">
      <c r="A481" s="152"/>
      <c r="B481" s="164"/>
      <c r="C481" s="152"/>
      <c r="E481" s="157"/>
      <c r="L481" s="152"/>
    </row>
    <row r="482" spans="1:12" x14ac:dyDescent="0.3">
      <c r="A482" s="152"/>
      <c r="B482" s="164"/>
      <c r="C482" s="152"/>
      <c r="E482" s="157"/>
      <c r="L482" s="152"/>
    </row>
    <row r="483" spans="1:12" x14ac:dyDescent="0.3">
      <c r="A483" s="152"/>
      <c r="B483" s="164"/>
      <c r="C483" s="152"/>
      <c r="E483" s="157"/>
      <c r="L483" s="152"/>
    </row>
    <row r="484" spans="1:12" x14ac:dyDescent="0.3">
      <c r="A484" s="152"/>
      <c r="B484" s="164"/>
      <c r="C484" s="152"/>
      <c r="E484" s="157"/>
      <c r="L484" s="152"/>
    </row>
    <row r="485" spans="1:12" x14ac:dyDescent="0.3">
      <c r="A485" s="152"/>
      <c r="B485" s="164"/>
      <c r="C485" s="152"/>
      <c r="E485" s="157"/>
      <c r="L485" s="152"/>
    </row>
    <row r="486" spans="1:12" x14ac:dyDescent="0.3">
      <c r="A486" s="152"/>
      <c r="B486" s="164"/>
      <c r="C486" s="152"/>
      <c r="E486" s="157"/>
      <c r="L486" s="152"/>
    </row>
    <row r="487" spans="1:12" x14ac:dyDescent="0.3">
      <c r="A487" s="152"/>
      <c r="B487" s="164"/>
      <c r="C487" s="152"/>
      <c r="E487" s="157"/>
      <c r="L487" s="152"/>
    </row>
    <row r="488" spans="1:12" x14ac:dyDescent="0.3">
      <c r="A488" s="152"/>
      <c r="B488" s="164"/>
      <c r="C488" s="152"/>
      <c r="E488" s="157"/>
      <c r="L488" s="152"/>
    </row>
    <row r="489" spans="1:12" x14ac:dyDescent="0.3">
      <c r="A489" s="152"/>
      <c r="B489" s="164"/>
      <c r="C489" s="152"/>
      <c r="E489" s="157"/>
      <c r="L489" s="152"/>
    </row>
    <row r="490" spans="1:12" x14ac:dyDescent="0.3">
      <c r="A490" s="152"/>
      <c r="B490" s="164"/>
      <c r="C490" s="152"/>
      <c r="E490" s="157"/>
      <c r="L490" s="152"/>
    </row>
    <row r="491" spans="1:12" x14ac:dyDescent="0.3">
      <c r="A491" s="152"/>
      <c r="B491" s="164"/>
      <c r="C491" s="152"/>
      <c r="E491" s="157"/>
      <c r="L491" s="152"/>
    </row>
    <row r="492" spans="1:12" x14ac:dyDescent="0.3">
      <c r="A492" s="152"/>
      <c r="B492" s="164"/>
      <c r="C492" s="152"/>
      <c r="E492" s="157"/>
      <c r="L492" s="152"/>
    </row>
    <row r="493" spans="1:12" x14ac:dyDescent="0.3">
      <c r="A493" s="152"/>
      <c r="B493" s="164"/>
      <c r="C493" s="152"/>
      <c r="E493" s="157"/>
      <c r="L493" s="152"/>
    </row>
    <row r="494" spans="1:12" x14ac:dyDescent="0.3">
      <c r="A494" s="152"/>
      <c r="B494" s="164"/>
      <c r="C494" s="152"/>
      <c r="E494" s="157"/>
      <c r="L494" s="152"/>
    </row>
    <row r="495" spans="1:12" x14ac:dyDescent="0.3">
      <c r="A495" s="152"/>
      <c r="B495" s="164"/>
      <c r="C495" s="152"/>
      <c r="E495" s="157"/>
      <c r="L495" s="152"/>
    </row>
    <row r="496" spans="1:12" x14ac:dyDescent="0.3">
      <c r="A496" s="152"/>
      <c r="B496" s="164"/>
      <c r="C496" s="152"/>
      <c r="E496" s="157"/>
      <c r="L496" s="152"/>
    </row>
    <row r="497" spans="1:12" x14ac:dyDescent="0.3">
      <c r="A497" s="152"/>
      <c r="B497" s="164"/>
      <c r="C497" s="152"/>
      <c r="E497" s="157"/>
      <c r="L497" s="152"/>
    </row>
    <row r="498" spans="1:12" x14ac:dyDescent="0.3">
      <c r="A498" s="152"/>
      <c r="B498" s="164"/>
      <c r="C498" s="152"/>
      <c r="E498" s="157"/>
      <c r="L498" s="152"/>
    </row>
    <row r="499" spans="1:12" x14ac:dyDescent="0.3">
      <c r="A499" s="152"/>
      <c r="B499" s="164"/>
      <c r="C499" s="152"/>
      <c r="E499" s="157"/>
      <c r="L499" s="152"/>
    </row>
    <row r="500" spans="1:12" x14ac:dyDescent="0.3">
      <c r="A500" s="152"/>
      <c r="B500" s="164"/>
      <c r="C500" s="152"/>
      <c r="E500" s="157"/>
      <c r="L500" s="152"/>
    </row>
    <row r="501" spans="1:12" x14ac:dyDescent="0.3">
      <c r="A501" s="152"/>
      <c r="B501" s="164"/>
      <c r="C501" s="152"/>
      <c r="E501" s="157"/>
      <c r="L501" s="152"/>
    </row>
    <row r="502" spans="1:12" x14ac:dyDescent="0.3">
      <c r="A502" s="152"/>
      <c r="B502" s="164"/>
      <c r="C502" s="152"/>
      <c r="E502" s="157"/>
      <c r="L502" s="152"/>
    </row>
    <row r="503" spans="1:12" x14ac:dyDescent="0.3">
      <c r="A503" s="152"/>
      <c r="B503" s="164"/>
      <c r="C503" s="152"/>
      <c r="E503" s="157"/>
      <c r="L503" s="152"/>
    </row>
    <row r="504" spans="1:12" x14ac:dyDescent="0.3">
      <c r="A504" s="152"/>
      <c r="B504" s="164"/>
      <c r="C504" s="152"/>
      <c r="E504" s="157"/>
      <c r="L504" s="152"/>
    </row>
    <row r="505" spans="1:12" x14ac:dyDescent="0.3">
      <c r="A505" s="152"/>
      <c r="B505" s="164"/>
      <c r="C505" s="152"/>
      <c r="E505" s="157"/>
      <c r="L505" s="152"/>
    </row>
    <row r="506" spans="1:12" x14ac:dyDescent="0.3">
      <c r="A506" s="152"/>
      <c r="B506" s="164"/>
      <c r="C506" s="152"/>
      <c r="E506" s="157"/>
      <c r="L506" s="152"/>
    </row>
    <row r="507" spans="1:12" x14ac:dyDescent="0.3">
      <c r="A507" s="152"/>
      <c r="B507" s="164"/>
      <c r="C507" s="152"/>
      <c r="E507" s="157"/>
      <c r="L507" s="152"/>
    </row>
    <row r="508" spans="1:12" x14ac:dyDescent="0.3">
      <c r="A508" s="152"/>
      <c r="B508" s="164"/>
      <c r="C508" s="152"/>
      <c r="E508" s="157"/>
      <c r="L508" s="152"/>
    </row>
    <row r="509" spans="1:12" x14ac:dyDescent="0.3">
      <c r="A509" s="152"/>
      <c r="B509" s="164"/>
      <c r="C509" s="152"/>
      <c r="E509" s="157"/>
      <c r="L509" s="152"/>
    </row>
    <row r="510" spans="1:12" x14ac:dyDescent="0.3">
      <c r="A510" s="152"/>
      <c r="B510" s="164"/>
      <c r="C510" s="152"/>
      <c r="E510" s="157"/>
      <c r="L510" s="152"/>
    </row>
    <row r="511" spans="1:12" x14ac:dyDescent="0.3">
      <c r="A511" s="152"/>
      <c r="B511" s="164"/>
      <c r="C511" s="152"/>
      <c r="E511" s="157"/>
      <c r="L511" s="152"/>
    </row>
    <row r="512" spans="1:12" x14ac:dyDescent="0.3">
      <c r="A512" s="152"/>
      <c r="B512" s="164"/>
      <c r="C512" s="152"/>
      <c r="E512" s="157"/>
      <c r="L512" s="152"/>
    </row>
    <row r="513" spans="1:12" x14ac:dyDescent="0.3">
      <c r="A513" s="152"/>
      <c r="B513" s="164"/>
      <c r="C513" s="152"/>
      <c r="E513" s="157"/>
      <c r="L513" s="152"/>
    </row>
    <row r="514" spans="1:12" x14ac:dyDescent="0.3">
      <c r="A514" s="152"/>
      <c r="B514" s="164"/>
      <c r="C514" s="152"/>
      <c r="E514" s="157"/>
      <c r="L514" s="152"/>
    </row>
    <row r="515" spans="1:12" x14ac:dyDescent="0.3">
      <c r="A515" s="152"/>
      <c r="B515" s="164"/>
      <c r="C515" s="152"/>
      <c r="E515" s="157"/>
      <c r="L515" s="152"/>
    </row>
    <row r="516" spans="1:12" x14ac:dyDescent="0.3">
      <c r="A516" s="152"/>
      <c r="B516" s="164"/>
      <c r="C516" s="152"/>
      <c r="E516" s="157"/>
      <c r="L516" s="152"/>
    </row>
    <row r="517" spans="1:12" x14ac:dyDescent="0.3">
      <c r="A517" s="152"/>
      <c r="B517" s="164"/>
      <c r="C517" s="152"/>
      <c r="E517" s="157"/>
      <c r="L517" s="152"/>
    </row>
    <row r="518" spans="1:12" x14ac:dyDescent="0.3">
      <c r="A518" s="152"/>
      <c r="B518" s="164"/>
      <c r="C518" s="152"/>
      <c r="E518" s="157"/>
      <c r="L518" s="152"/>
    </row>
    <row r="519" spans="1:12" x14ac:dyDescent="0.3">
      <c r="A519" s="152"/>
      <c r="B519" s="164"/>
      <c r="C519" s="152"/>
      <c r="E519" s="157"/>
      <c r="L519" s="152"/>
    </row>
    <row r="520" spans="1:12" x14ac:dyDescent="0.3">
      <c r="A520" s="152"/>
      <c r="B520" s="164"/>
      <c r="C520" s="152"/>
      <c r="E520" s="157"/>
      <c r="L520" s="152"/>
    </row>
    <row r="521" spans="1:12" x14ac:dyDescent="0.3">
      <c r="A521" s="152"/>
      <c r="B521" s="164"/>
      <c r="C521" s="152"/>
      <c r="E521" s="157"/>
      <c r="L521" s="152"/>
    </row>
    <row r="522" spans="1:12" x14ac:dyDescent="0.3">
      <c r="A522" s="152"/>
      <c r="B522" s="164"/>
      <c r="C522" s="152"/>
      <c r="E522" s="157"/>
      <c r="L522" s="152"/>
    </row>
    <row r="523" spans="1:12" x14ac:dyDescent="0.3">
      <c r="A523" s="152"/>
      <c r="B523" s="164"/>
      <c r="C523" s="152"/>
      <c r="E523" s="157"/>
      <c r="L523" s="152"/>
    </row>
    <row r="524" spans="1:12" x14ac:dyDescent="0.3">
      <c r="A524" s="152"/>
      <c r="B524" s="164"/>
      <c r="C524" s="152"/>
      <c r="E524" s="157"/>
      <c r="L524" s="152"/>
    </row>
    <row r="525" spans="1:12" x14ac:dyDescent="0.3">
      <c r="A525" s="152"/>
      <c r="B525" s="164"/>
      <c r="C525" s="152"/>
      <c r="E525" s="157"/>
      <c r="L525" s="152"/>
    </row>
    <row r="526" spans="1:12" x14ac:dyDescent="0.3">
      <c r="A526" s="152"/>
      <c r="B526" s="164"/>
      <c r="C526" s="152"/>
      <c r="E526" s="157"/>
      <c r="L526" s="152"/>
    </row>
    <row r="527" spans="1:12" x14ac:dyDescent="0.3">
      <c r="A527" s="152"/>
      <c r="B527" s="164"/>
      <c r="C527" s="152"/>
      <c r="E527" s="157"/>
      <c r="L527" s="152"/>
    </row>
    <row r="528" spans="1:12" x14ac:dyDescent="0.3">
      <c r="A528" s="152"/>
      <c r="B528" s="164"/>
      <c r="C528" s="152"/>
      <c r="E528" s="157"/>
      <c r="L528" s="152"/>
    </row>
    <row r="529" spans="1:12" x14ac:dyDescent="0.3">
      <c r="A529" s="152"/>
      <c r="B529" s="164"/>
      <c r="C529" s="152"/>
      <c r="E529" s="157"/>
      <c r="L529" s="152"/>
    </row>
    <row r="530" spans="1:12" x14ac:dyDescent="0.3">
      <c r="A530" s="152"/>
      <c r="B530" s="164"/>
      <c r="C530" s="152"/>
      <c r="E530" s="157"/>
      <c r="L530" s="152"/>
    </row>
    <row r="531" spans="1:12" x14ac:dyDescent="0.3">
      <c r="A531" s="152"/>
      <c r="B531" s="164"/>
      <c r="C531" s="152"/>
      <c r="E531" s="157"/>
      <c r="L531" s="152"/>
    </row>
    <row r="532" spans="1:12" x14ac:dyDescent="0.3">
      <c r="A532" s="152"/>
      <c r="B532" s="164"/>
      <c r="C532" s="152"/>
      <c r="E532" s="157"/>
      <c r="L532" s="152"/>
    </row>
    <row r="533" spans="1:12" x14ac:dyDescent="0.3">
      <c r="A533" s="152"/>
      <c r="B533" s="164"/>
      <c r="C533" s="152"/>
      <c r="E533" s="157"/>
      <c r="L533" s="152"/>
    </row>
    <row r="534" spans="1:12" x14ac:dyDescent="0.3">
      <c r="A534" s="152"/>
      <c r="B534" s="164"/>
      <c r="C534" s="152"/>
      <c r="E534" s="157"/>
      <c r="L534" s="152"/>
    </row>
    <row r="535" spans="1:12" x14ac:dyDescent="0.3">
      <c r="A535" s="152"/>
      <c r="B535" s="164"/>
      <c r="C535" s="152"/>
      <c r="E535" s="157"/>
      <c r="L535" s="152"/>
    </row>
    <row r="536" spans="1:12" x14ac:dyDescent="0.3">
      <c r="A536" s="152"/>
      <c r="B536" s="164"/>
      <c r="C536" s="152"/>
      <c r="E536" s="157"/>
      <c r="L536" s="152"/>
    </row>
    <row r="537" spans="1:12" x14ac:dyDescent="0.3">
      <c r="A537" s="152"/>
      <c r="B537" s="164"/>
      <c r="C537" s="152"/>
      <c r="E537" s="157"/>
      <c r="L537" s="152"/>
    </row>
    <row r="538" spans="1:12" x14ac:dyDescent="0.3">
      <c r="A538" s="152"/>
      <c r="B538" s="164"/>
      <c r="C538" s="152"/>
      <c r="E538" s="157"/>
      <c r="L538" s="152"/>
    </row>
    <row r="539" spans="1:12" x14ac:dyDescent="0.3">
      <c r="A539" s="152"/>
      <c r="B539" s="164"/>
      <c r="C539" s="152"/>
      <c r="E539" s="157"/>
      <c r="L539" s="152"/>
    </row>
    <row r="540" spans="1:12" x14ac:dyDescent="0.3">
      <c r="A540" s="152"/>
      <c r="B540" s="164"/>
      <c r="C540" s="152"/>
      <c r="E540" s="157"/>
      <c r="L540" s="152"/>
    </row>
    <row r="541" spans="1:12" x14ac:dyDescent="0.3">
      <c r="A541" s="152"/>
      <c r="B541" s="164"/>
      <c r="C541" s="152"/>
      <c r="E541" s="157"/>
      <c r="L541" s="152"/>
    </row>
    <row r="542" spans="1:12" x14ac:dyDescent="0.3">
      <c r="A542" s="152"/>
      <c r="B542" s="164"/>
      <c r="C542" s="152"/>
      <c r="E542" s="157"/>
      <c r="L542" s="152"/>
    </row>
    <row r="543" spans="1:12" x14ac:dyDescent="0.3">
      <c r="A543" s="152"/>
      <c r="B543" s="164"/>
      <c r="C543" s="152"/>
      <c r="E543" s="157"/>
      <c r="L543" s="152"/>
    </row>
    <row r="544" spans="1:12" x14ac:dyDescent="0.3">
      <c r="A544" s="152"/>
      <c r="B544" s="164"/>
      <c r="C544" s="152"/>
      <c r="E544" s="157"/>
      <c r="L544" s="152"/>
    </row>
    <row r="545" spans="1:12" x14ac:dyDescent="0.3">
      <c r="A545" s="152"/>
      <c r="B545" s="164"/>
      <c r="C545" s="152"/>
      <c r="E545" s="157"/>
      <c r="L545" s="152"/>
    </row>
    <row r="546" spans="1:12" x14ac:dyDescent="0.3">
      <c r="A546" s="152"/>
      <c r="B546" s="164"/>
      <c r="C546" s="152"/>
      <c r="E546" s="157"/>
      <c r="L546" s="152"/>
    </row>
    <row r="547" spans="1:12" x14ac:dyDescent="0.3">
      <c r="A547" s="152"/>
      <c r="B547" s="164"/>
      <c r="C547" s="152"/>
      <c r="E547" s="157"/>
      <c r="L547" s="152"/>
    </row>
    <row r="548" spans="1:12" x14ac:dyDescent="0.3">
      <c r="A548" s="152"/>
      <c r="B548" s="164"/>
      <c r="C548" s="152"/>
      <c r="E548" s="157"/>
      <c r="L548" s="152"/>
    </row>
    <row r="549" spans="1:12" x14ac:dyDescent="0.3">
      <c r="A549" s="152"/>
      <c r="B549" s="164"/>
      <c r="C549" s="152"/>
      <c r="E549" s="157"/>
      <c r="L549" s="152"/>
    </row>
    <row r="550" spans="1:12" x14ac:dyDescent="0.3">
      <c r="A550" s="152"/>
      <c r="B550" s="164"/>
      <c r="C550" s="152"/>
      <c r="E550" s="157"/>
      <c r="L550" s="152"/>
    </row>
    <row r="551" spans="1:12" x14ac:dyDescent="0.3">
      <c r="A551" s="152"/>
      <c r="B551" s="164"/>
      <c r="C551" s="152"/>
      <c r="E551" s="157"/>
      <c r="L551" s="152"/>
    </row>
    <row r="552" spans="1:12" x14ac:dyDescent="0.3">
      <c r="A552" s="152"/>
      <c r="B552" s="164"/>
      <c r="C552" s="152"/>
      <c r="E552" s="157"/>
      <c r="L552" s="152"/>
    </row>
    <row r="553" spans="1:12" x14ac:dyDescent="0.3">
      <c r="A553" s="152"/>
      <c r="B553" s="164"/>
      <c r="C553" s="152"/>
      <c r="E553" s="157"/>
      <c r="L553" s="152"/>
    </row>
    <row r="554" spans="1:12" x14ac:dyDescent="0.3">
      <c r="A554" s="152"/>
      <c r="B554" s="164"/>
      <c r="C554" s="152"/>
      <c r="E554" s="157"/>
      <c r="L554" s="152"/>
    </row>
    <row r="555" spans="1:12" x14ac:dyDescent="0.3">
      <c r="A555" s="152"/>
      <c r="B555" s="164"/>
      <c r="C555" s="152"/>
      <c r="E555" s="157"/>
      <c r="L555" s="152"/>
    </row>
    <row r="556" spans="1:12" x14ac:dyDescent="0.3">
      <c r="A556" s="152"/>
      <c r="B556" s="164"/>
      <c r="C556" s="152"/>
      <c r="E556" s="157"/>
      <c r="L556" s="152"/>
    </row>
    <row r="557" spans="1:12" x14ac:dyDescent="0.3">
      <c r="A557" s="152"/>
      <c r="B557" s="164"/>
      <c r="C557" s="152"/>
      <c r="E557" s="157"/>
      <c r="L557" s="152"/>
    </row>
    <row r="558" spans="1:12" x14ac:dyDescent="0.3">
      <c r="A558" s="152"/>
      <c r="B558" s="164"/>
      <c r="C558" s="152"/>
      <c r="E558" s="157"/>
      <c r="L558" s="152"/>
    </row>
    <row r="559" spans="1:12" x14ac:dyDescent="0.3">
      <c r="A559" s="152"/>
      <c r="B559" s="164"/>
      <c r="C559" s="152"/>
      <c r="E559" s="157"/>
      <c r="L559" s="152"/>
    </row>
    <row r="560" spans="1:12" x14ac:dyDescent="0.3">
      <c r="A560" s="152"/>
      <c r="B560" s="164"/>
      <c r="C560" s="152"/>
      <c r="E560" s="157"/>
      <c r="L560" s="152"/>
    </row>
    <row r="561" spans="1:12" x14ac:dyDescent="0.3">
      <c r="A561" s="152"/>
      <c r="B561" s="164"/>
      <c r="C561" s="152"/>
      <c r="E561" s="157"/>
      <c r="L561" s="152"/>
    </row>
    <row r="562" spans="1:12" x14ac:dyDescent="0.3">
      <c r="A562" s="152"/>
      <c r="B562" s="164"/>
      <c r="C562" s="152"/>
      <c r="E562" s="157"/>
      <c r="L562" s="152"/>
    </row>
    <row r="563" spans="1:12" x14ac:dyDescent="0.3">
      <c r="A563" s="152"/>
      <c r="B563" s="164"/>
      <c r="C563" s="152"/>
      <c r="E563" s="157"/>
      <c r="L563" s="152"/>
    </row>
    <row r="564" spans="1:12" x14ac:dyDescent="0.3">
      <c r="A564" s="152"/>
      <c r="B564" s="164"/>
      <c r="C564" s="152"/>
      <c r="E564" s="157"/>
      <c r="L564" s="152"/>
    </row>
    <row r="565" spans="1:12" x14ac:dyDescent="0.3">
      <c r="A565" s="152"/>
      <c r="B565" s="164"/>
      <c r="C565" s="152"/>
      <c r="E565" s="157"/>
      <c r="L565" s="152"/>
    </row>
    <row r="566" spans="1:12" x14ac:dyDescent="0.3">
      <c r="A566" s="152"/>
      <c r="B566" s="164"/>
      <c r="C566" s="152"/>
      <c r="E566" s="157"/>
      <c r="L566" s="152"/>
    </row>
    <row r="567" spans="1:12" x14ac:dyDescent="0.3">
      <c r="A567" s="152"/>
      <c r="B567" s="164"/>
      <c r="C567" s="152"/>
      <c r="E567" s="157"/>
      <c r="L567" s="152"/>
    </row>
    <row r="568" spans="1:12" x14ac:dyDescent="0.3">
      <c r="A568" s="152"/>
      <c r="B568" s="164"/>
      <c r="C568" s="152"/>
      <c r="E568" s="157"/>
      <c r="L568" s="152"/>
    </row>
    <row r="569" spans="1:12" x14ac:dyDescent="0.3">
      <c r="A569" s="152"/>
      <c r="B569" s="164"/>
      <c r="C569" s="152"/>
      <c r="E569" s="157"/>
      <c r="L569" s="152"/>
    </row>
    <row r="570" spans="1:12" x14ac:dyDescent="0.3">
      <c r="A570" s="152"/>
      <c r="B570" s="164"/>
      <c r="C570" s="152"/>
      <c r="E570" s="157"/>
      <c r="L570" s="152"/>
    </row>
    <row r="571" spans="1:12" x14ac:dyDescent="0.3">
      <c r="A571" s="152"/>
      <c r="B571" s="164"/>
      <c r="C571" s="152"/>
      <c r="E571" s="157"/>
      <c r="L571" s="152"/>
    </row>
    <row r="572" spans="1:12" x14ac:dyDescent="0.3">
      <c r="A572" s="152"/>
      <c r="B572" s="164"/>
      <c r="C572" s="152"/>
      <c r="E572" s="157"/>
      <c r="L572" s="152"/>
    </row>
    <row r="573" spans="1:12" x14ac:dyDescent="0.3">
      <c r="A573" s="152"/>
      <c r="B573" s="164"/>
      <c r="C573" s="152"/>
      <c r="E573" s="157"/>
      <c r="L573" s="152"/>
    </row>
    <row r="574" spans="1:12" x14ac:dyDescent="0.3">
      <c r="A574" s="152"/>
      <c r="B574" s="164"/>
      <c r="C574" s="152"/>
      <c r="E574" s="157"/>
      <c r="L574" s="152"/>
    </row>
    <row r="575" spans="1:12" x14ac:dyDescent="0.3">
      <c r="A575" s="152"/>
      <c r="B575" s="164"/>
      <c r="C575" s="152"/>
      <c r="E575" s="157"/>
      <c r="L575" s="152"/>
    </row>
    <row r="576" spans="1:12" x14ac:dyDescent="0.3">
      <c r="A576" s="152"/>
      <c r="B576" s="164"/>
      <c r="C576" s="152"/>
      <c r="E576" s="157"/>
      <c r="L576" s="152"/>
    </row>
    <row r="577" spans="1:12" x14ac:dyDescent="0.3">
      <c r="A577" s="152"/>
      <c r="B577" s="164"/>
      <c r="C577" s="152"/>
      <c r="E577" s="157"/>
      <c r="L577" s="152"/>
    </row>
    <row r="578" spans="1:12" x14ac:dyDescent="0.3">
      <c r="A578" s="152"/>
      <c r="B578" s="164"/>
      <c r="C578" s="152"/>
      <c r="E578" s="157"/>
      <c r="L578" s="152"/>
    </row>
    <row r="579" spans="1:12" x14ac:dyDescent="0.3">
      <c r="A579" s="152"/>
      <c r="B579" s="164"/>
      <c r="C579" s="152"/>
      <c r="E579" s="157"/>
      <c r="L579" s="152"/>
    </row>
    <row r="580" spans="1:12" x14ac:dyDescent="0.3">
      <c r="A580" s="152"/>
      <c r="B580" s="164"/>
      <c r="C580" s="152"/>
      <c r="E580" s="157"/>
      <c r="L580" s="152"/>
    </row>
    <row r="581" spans="1:12" x14ac:dyDescent="0.3">
      <c r="A581" s="152"/>
      <c r="B581" s="164"/>
      <c r="C581" s="152"/>
      <c r="E581" s="157"/>
      <c r="L581" s="152"/>
    </row>
    <row r="582" spans="1:12" x14ac:dyDescent="0.3">
      <c r="A582" s="152"/>
      <c r="B582" s="164"/>
      <c r="C582" s="152"/>
      <c r="E582" s="157"/>
      <c r="L582" s="152"/>
    </row>
    <row r="583" spans="1:12" x14ac:dyDescent="0.3">
      <c r="A583" s="152"/>
      <c r="B583" s="164"/>
      <c r="C583" s="152"/>
      <c r="E583" s="157"/>
      <c r="L583" s="152"/>
    </row>
    <row r="584" spans="1:12" x14ac:dyDescent="0.3">
      <c r="A584" s="152"/>
      <c r="B584" s="164"/>
      <c r="C584" s="152"/>
      <c r="E584" s="157"/>
      <c r="L584" s="152"/>
    </row>
    <row r="585" spans="1:12" x14ac:dyDescent="0.3">
      <c r="A585" s="152"/>
      <c r="B585" s="164"/>
      <c r="C585" s="152"/>
      <c r="E585" s="157"/>
      <c r="L585" s="152"/>
    </row>
    <row r="586" spans="1:12" x14ac:dyDescent="0.3">
      <c r="A586" s="152"/>
      <c r="B586" s="164"/>
      <c r="C586" s="152"/>
      <c r="E586" s="157"/>
      <c r="L586" s="152"/>
    </row>
    <row r="587" spans="1:12" x14ac:dyDescent="0.3">
      <c r="A587" s="152"/>
      <c r="B587" s="164"/>
      <c r="C587" s="152"/>
      <c r="E587" s="157"/>
      <c r="L587" s="152"/>
    </row>
    <row r="588" spans="1:12" x14ac:dyDescent="0.3">
      <c r="A588" s="152"/>
      <c r="B588" s="164"/>
      <c r="C588" s="152"/>
      <c r="E588" s="157"/>
      <c r="L588" s="152"/>
    </row>
    <row r="589" spans="1:12" x14ac:dyDescent="0.3">
      <c r="A589" s="152"/>
      <c r="B589" s="164"/>
      <c r="C589" s="152"/>
      <c r="E589" s="157"/>
      <c r="L589" s="152"/>
    </row>
    <row r="590" spans="1:12" x14ac:dyDescent="0.3">
      <c r="A590" s="152"/>
      <c r="B590" s="164"/>
      <c r="C590" s="152"/>
      <c r="E590" s="157"/>
      <c r="L590" s="152"/>
    </row>
    <row r="591" spans="1:12" x14ac:dyDescent="0.3">
      <c r="A591" s="152"/>
      <c r="B591" s="164"/>
      <c r="C591" s="152"/>
      <c r="E591" s="157"/>
      <c r="L591" s="152"/>
    </row>
    <row r="592" spans="1:12" x14ac:dyDescent="0.3">
      <c r="A592" s="152"/>
      <c r="B592" s="164"/>
      <c r="C592" s="152"/>
      <c r="E592" s="157"/>
      <c r="L592" s="152"/>
    </row>
    <row r="593" spans="1:12" x14ac:dyDescent="0.3">
      <c r="A593" s="152"/>
      <c r="B593" s="164"/>
      <c r="C593" s="152"/>
      <c r="E593" s="157"/>
      <c r="L593" s="152"/>
    </row>
    <row r="594" spans="1:12" x14ac:dyDescent="0.3">
      <c r="A594" s="152"/>
      <c r="B594" s="164"/>
      <c r="C594" s="152"/>
      <c r="E594" s="157"/>
      <c r="L594" s="152"/>
    </row>
    <row r="595" spans="1:12" x14ac:dyDescent="0.3">
      <c r="A595" s="152"/>
      <c r="B595" s="164"/>
      <c r="C595" s="152"/>
      <c r="E595" s="157"/>
      <c r="L595" s="152"/>
    </row>
    <row r="596" spans="1:12" x14ac:dyDescent="0.3">
      <c r="A596" s="152"/>
      <c r="B596" s="164"/>
      <c r="C596" s="152"/>
      <c r="E596" s="157"/>
      <c r="L596" s="152"/>
    </row>
    <row r="597" spans="1:12" x14ac:dyDescent="0.3">
      <c r="A597" s="152"/>
      <c r="B597" s="164"/>
      <c r="C597" s="152"/>
      <c r="E597" s="157"/>
      <c r="L597" s="152"/>
    </row>
    <row r="598" spans="1:12" x14ac:dyDescent="0.3">
      <c r="A598" s="152"/>
      <c r="B598" s="164"/>
      <c r="C598" s="152"/>
      <c r="E598" s="157"/>
      <c r="L598" s="152"/>
    </row>
    <row r="599" spans="1:12" x14ac:dyDescent="0.3">
      <c r="A599" s="152"/>
      <c r="B599" s="164"/>
      <c r="C599" s="152"/>
      <c r="E599" s="157"/>
      <c r="L599" s="152"/>
    </row>
    <row r="600" spans="1:12" x14ac:dyDescent="0.3">
      <c r="A600" s="152"/>
      <c r="B600" s="164"/>
      <c r="C600" s="152"/>
      <c r="E600" s="157"/>
      <c r="L600" s="152"/>
    </row>
    <row r="601" spans="1:12" x14ac:dyDescent="0.3">
      <c r="A601" s="152"/>
      <c r="B601" s="164"/>
      <c r="C601" s="152"/>
      <c r="E601" s="157"/>
      <c r="L601" s="152"/>
    </row>
    <row r="602" spans="1:12" x14ac:dyDescent="0.3">
      <c r="A602" s="152"/>
      <c r="B602" s="164"/>
      <c r="C602" s="152"/>
      <c r="E602" s="157"/>
      <c r="L602" s="152"/>
    </row>
    <row r="603" spans="1:12" x14ac:dyDescent="0.3">
      <c r="A603" s="152"/>
      <c r="B603" s="164"/>
      <c r="C603" s="152"/>
      <c r="E603" s="157"/>
      <c r="L603" s="152"/>
    </row>
    <row r="604" spans="1:12" x14ac:dyDescent="0.3">
      <c r="A604" s="152"/>
      <c r="B604" s="164"/>
      <c r="C604" s="152"/>
      <c r="E604" s="157"/>
      <c r="L604" s="152"/>
    </row>
    <row r="605" spans="1:12" x14ac:dyDescent="0.3">
      <c r="A605" s="152"/>
      <c r="B605" s="164"/>
      <c r="C605" s="152"/>
      <c r="E605" s="157"/>
      <c r="L605" s="152"/>
    </row>
    <row r="606" spans="1:12" x14ac:dyDescent="0.3">
      <c r="A606" s="152"/>
      <c r="B606" s="164"/>
      <c r="C606" s="152"/>
      <c r="E606" s="157"/>
      <c r="L606" s="152"/>
    </row>
    <row r="607" spans="1:12" x14ac:dyDescent="0.3">
      <c r="A607" s="152"/>
      <c r="B607" s="164"/>
      <c r="C607" s="152"/>
      <c r="E607" s="157"/>
      <c r="L607" s="152"/>
    </row>
    <row r="608" spans="1:12" x14ac:dyDescent="0.3">
      <c r="A608" s="152"/>
      <c r="B608" s="164"/>
      <c r="C608" s="152"/>
      <c r="E608" s="157"/>
      <c r="L608" s="152"/>
    </row>
    <row r="609" spans="1:12" x14ac:dyDescent="0.3">
      <c r="A609" s="152"/>
      <c r="B609" s="164"/>
      <c r="C609" s="152"/>
      <c r="E609" s="157"/>
      <c r="L609" s="152"/>
    </row>
    <row r="610" spans="1:12" x14ac:dyDescent="0.3">
      <c r="A610" s="152"/>
      <c r="B610" s="164"/>
      <c r="C610" s="152"/>
      <c r="E610" s="157"/>
      <c r="L610" s="152"/>
    </row>
    <row r="611" spans="1:12" x14ac:dyDescent="0.3">
      <c r="A611" s="152"/>
      <c r="B611" s="164"/>
      <c r="C611" s="152"/>
      <c r="E611" s="157"/>
      <c r="L611" s="152"/>
    </row>
    <row r="612" spans="1:12" x14ac:dyDescent="0.3">
      <c r="A612" s="152"/>
      <c r="B612" s="164"/>
      <c r="C612" s="152"/>
      <c r="E612" s="157"/>
      <c r="L612" s="152"/>
    </row>
    <row r="613" spans="1:12" x14ac:dyDescent="0.3">
      <c r="A613" s="152"/>
      <c r="B613" s="164"/>
      <c r="C613" s="152"/>
      <c r="E613" s="157"/>
      <c r="L613" s="152"/>
    </row>
    <row r="614" spans="1:12" x14ac:dyDescent="0.3">
      <c r="A614" s="152"/>
      <c r="B614" s="164"/>
      <c r="C614" s="152"/>
      <c r="E614" s="157"/>
      <c r="L614" s="152"/>
    </row>
    <row r="615" spans="1:12" x14ac:dyDescent="0.3">
      <c r="A615" s="152"/>
      <c r="B615" s="164"/>
      <c r="C615" s="152"/>
      <c r="E615" s="157"/>
      <c r="L615" s="152"/>
    </row>
    <row r="616" spans="1:12" x14ac:dyDescent="0.3">
      <c r="A616" s="152"/>
      <c r="B616" s="164"/>
      <c r="C616" s="152"/>
      <c r="E616" s="157"/>
      <c r="L616" s="152"/>
    </row>
    <row r="617" spans="1:12" x14ac:dyDescent="0.3">
      <c r="A617" s="152"/>
      <c r="B617" s="164"/>
      <c r="C617" s="152"/>
      <c r="E617" s="157"/>
      <c r="L617" s="152"/>
    </row>
    <row r="618" spans="1:12" x14ac:dyDescent="0.3">
      <c r="A618" s="152"/>
      <c r="B618" s="164"/>
      <c r="C618" s="152"/>
      <c r="E618" s="157"/>
      <c r="L618" s="152"/>
    </row>
    <row r="619" spans="1:12" x14ac:dyDescent="0.3">
      <c r="A619" s="152"/>
      <c r="B619" s="164"/>
      <c r="C619" s="152"/>
      <c r="E619" s="157"/>
      <c r="L619" s="152"/>
    </row>
    <row r="620" spans="1:12" x14ac:dyDescent="0.3">
      <c r="A620" s="152"/>
      <c r="B620" s="164"/>
      <c r="C620" s="152"/>
      <c r="E620" s="157"/>
      <c r="L620" s="152"/>
    </row>
    <row r="621" spans="1:12" x14ac:dyDescent="0.3">
      <c r="A621" s="152"/>
      <c r="B621" s="164"/>
      <c r="C621" s="152"/>
      <c r="E621" s="157"/>
      <c r="L621" s="152"/>
    </row>
    <row r="622" spans="1:12" x14ac:dyDescent="0.3">
      <c r="A622" s="152"/>
      <c r="B622" s="164"/>
      <c r="C622" s="152"/>
      <c r="E622" s="157"/>
      <c r="L622" s="152"/>
    </row>
    <row r="623" spans="1:12" x14ac:dyDescent="0.3">
      <c r="A623" s="152"/>
      <c r="B623" s="164"/>
      <c r="C623" s="152"/>
      <c r="E623" s="157"/>
      <c r="L623" s="152"/>
    </row>
    <row r="624" spans="1:12" x14ac:dyDescent="0.3">
      <c r="A624" s="152"/>
      <c r="B624" s="164"/>
      <c r="C624" s="152"/>
      <c r="E624" s="157"/>
      <c r="L624" s="152"/>
    </row>
    <row r="625" spans="1:12" x14ac:dyDescent="0.3">
      <c r="A625" s="152"/>
      <c r="B625" s="164"/>
      <c r="C625" s="152"/>
      <c r="E625" s="157"/>
      <c r="L625" s="152"/>
    </row>
    <row r="626" spans="1:12" x14ac:dyDescent="0.3">
      <c r="A626" s="152"/>
      <c r="B626" s="164"/>
      <c r="C626" s="152"/>
      <c r="E626" s="157"/>
      <c r="L626" s="152"/>
    </row>
    <row r="627" spans="1:12" x14ac:dyDescent="0.3">
      <c r="A627" s="152"/>
      <c r="B627" s="164"/>
      <c r="C627" s="152"/>
      <c r="E627" s="157"/>
      <c r="L627" s="152"/>
    </row>
    <row r="628" spans="1:12" x14ac:dyDescent="0.3">
      <c r="A628" s="152"/>
      <c r="B628" s="164"/>
      <c r="C628" s="152"/>
      <c r="E628" s="157"/>
      <c r="L628" s="152"/>
    </row>
    <row r="629" spans="1:12" x14ac:dyDescent="0.3">
      <c r="A629" s="152"/>
      <c r="B629" s="164"/>
      <c r="C629" s="152"/>
      <c r="E629" s="157"/>
      <c r="L629" s="152"/>
    </row>
    <row r="630" spans="1:12" x14ac:dyDescent="0.3">
      <c r="A630" s="152"/>
      <c r="B630" s="164"/>
      <c r="C630" s="152"/>
      <c r="E630" s="157"/>
      <c r="L630" s="152"/>
    </row>
    <row r="631" spans="1:12" x14ac:dyDescent="0.3">
      <c r="A631" s="152"/>
      <c r="B631" s="164"/>
      <c r="C631" s="152"/>
      <c r="E631" s="157"/>
      <c r="L631" s="152"/>
    </row>
    <row r="632" spans="1:12" x14ac:dyDescent="0.3">
      <c r="A632" s="152"/>
      <c r="B632" s="164"/>
      <c r="C632" s="152"/>
      <c r="E632" s="157"/>
      <c r="L632" s="152"/>
    </row>
    <row r="633" spans="1:12" x14ac:dyDescent="0.3">
      <c r="A633" s="152"/>
      <c r="B633" s="164"/>
      <c r="C633" s="152"/>
      <c r="E633" s="157"/>
      <c r="L633" s="152"/>
    </row>
    <row r="634" spans="1:12" x14ac:dyDescent="0.3">
      <c r="A634" s="152"/>
      <c r="B634" s="164"/>
      <c r="C634" s="152"/>
      <c r="E634" s="157"/>
      <c r="L634" s="152"/>
    </row>
    <row r="635" spans="1:12" x14ac:dyDescent="0.3">
      <c r="A635" s="152"/>
      <c r="B635" s="164"/>
      <c r="C635" s="152"/>
      <c r="E635" s="157"/>
      <c r="L635" s="152"/>
    </row>
    <row r="636" spans="1:12" x14ac:dyDescent="0.3">
      <c r="A636" s="152"/>
      <c r="B636" s="164"/>
      <c r="C636" s="152"/>
      <c r="E636" s="157"/>
      <c r="L636" s="152"/>
    </row>
    <row r="637" spans="1:12" x14ac:dyDescent="0.3">
      <c r="A637" s="152"/>
      <c r="B637" s="164"/>
      <c r="C637" s="152"/>
      <c r="E637" s="157"/>
      <c r="L637" s="152"/>
    </row>
    <row r="638" spans="1:12" x14ac:dyDescent="0.3">
      <c r="A638" s="152"/>
      <c r="B638" s="164"/>
      <c r="C638" s="152"/>
      <c r="E638" s="157"/>
      <c r="L638" s="152"/>
    </row>
    <row r="639" spans="1:12" x14ac:dyDescent="0.3">
      <c r="A639" s="152"/>
      <c r="B639" s="164"/>
      <c r="C639" s="152"/>
      <c r="E639" s="157"/>
      <c r="L639" s="152"/>
    </row>
    <row r="640" spans="1:12" x14ac:dyDescent="0.3">
      <c r="A640" s="152"/>
      <c r="B640" s="164"/>
      <c r="C640" s="152"/>
      <c r="E640" s="157"/>
      <c r="L640" s="152"/>
    </row>
    <row r="641" spans="1:12" x14ac:dyDescent="0.3">
      <c r="A641" s="152"/>
      <c r="B641" s="164"/>
      <c r="C641" s="152"/>
      <c r="E641" s="157"/>
      <c r="L641" s="152"/>
    </row>
    <row r="642" spans="1:12" x14ac:dyDescent="0.3">
      <c r="A642" s="152"/>
      <c r="B642" s="164"/>
      <c r="C642" s="152"/>
      <c r="E642" s="157"/>
      <c r="L642" s="152"/>
    </row>
    <row r="643" spans="1:12" x14ac:dyDescent="0.3">
      <c r="A643" s="152"/>
      <c r="B643" s="164"/>
      <c r="C643" s="152"/>
      <c r="E643" s="157"/>
      <c r="L643" s="152"/>
    </row>
    <row r="644" spans="1:12" x14ac:dyDescent="0.3">
      <c r="A644" s="152"/>
      <c r="B644" s="164"/>
      <c r="C644" s="152"/>
      <c r="E644" s="157"/>
      <c r="L644" s="152"/>
    </row>
    <row r="645" spans="1:12" x14ac:dyDescent="0.3">
      <c r="A645" s="152"/>
      <c r="B645" s="164"/>
      <c r="C645" s="152"/>
      <c r="E645" s="157"/>
      <c r="L645" s="152"/>
    </row>
    <row r="646" spans="1:12" x14ac:dyDescent="0.3">
      <c r="A646" s="152"/>
      <c r="B646" s="164"/>
      <c r="C646" s="152"/>
      <c r="E646" s="157"/>
      <c r="L646" s="152"/>
    </row>
    <row r="647" spans="1:12" x14ac:dyDescent="0.3">
      <c r="A647" s="152"/>
      <c r="B647" s="164"/>
      <c r="C647" s="152"/>
      <c r="E647" s="157"/>
      <c r="L647" s="152"/>
    </row>
    <row r="648" spans="1:12" x14ac:dyDescent="0.3">
      <c r="A648" s="152"/>
      <c r="B648" s="164"/>
      <c r="C648" s="152"/>
      <c r="E648" s="157"/>
      <c r="L648" s="152"/>
    </row>
    <row r="649" spans="1:12" x14ac:dyDescent="0.3">
      <c r="A649" s="152"/>
      <c r="B649" s="164"/>
      <c r="C649" s="152"/>
      <c r="E649" s="157"/>
      <c r="L649" s="152"/>
    </row>
    <row r="650" spans="1:12" x14ac:dyDescent="0.3">
      <c r="A650" s="152"/>
      <c r="B650" s="164"/>
      <c r="C650" s="152"/>
      <c r="E650" s="157"/>
      <c r="L650" s="152"/>
    </row>
    <row r="651" spans="1:12" x14ac:dyDescent="0.3">
      <c r="A651" s="152"/>
      <c r="B651" s="164"/>
      <c r="C651" s="152"/>
      <c r="E651" s="157"/>
      <c r="L651" s="152"/>
    </row>
    <row r="652" spans="1:12" x14ac:dyDescent="0.3">
      <c r="A652" s="152"/>
      <c r="B652" s="164"/>
      <c r="C652" s="152"/>
      <c r="E652" s="157"/>
      <c r="L652" s="152"/>
    </row>
    <row r="653" spans="1:12" x14ac:dyDescent="0.3">
      <c r="A653" s="152"/>
      <c r="B653" s="164"/>
      <c r="C653" s="152"/>
      <c r="E653" s="157"/>
      <c r="L653" s="152"/>
    </row>
    <row r="654" spans="1:12" x14ac:dyDescent="0.3">
      <c r="A654" s="152"/>
      <c r="B654" s="164"/>
      <c r="C654" s="152"/>
      <c r="E654" s="157"/>
      <c r="L654" s="152"/>
    </row>
    <row r="655" spans="1:12" x14ac:dyDescent="0.3">
      <c r="A655" s="152"/>
      <c r="B655" s="164"/>
      <c r="C655" s="152"/>
      <c r="E655" s="157"/>
      <c r="L655" s="152"/>
    </row>
    <row r="656" spans="1:12" x14ac:dyDescent="0.3">
      <c r="A656" s="152"/>
      <c r="B656" s="164"/>
      <c r="C656" s="152"/>
      <c r="E656" s="157"/>
      <c r="L656" s="152"/>
    </row>
    <row r="657" spans="1:12" x14ac:dyDescent="0.3">
      <c r="A657" s="152"/>
      <c r="B657" s="164"/>
      <c r="C657" s="152"/>
      <c r="E657" s="157"/>
      <c r="L657" s="152"/>
    </row>
    <row r="658" spans="1:12" x14ac:dyDescent="0.3">
      <c r="A658" s="152"/>
      <c r="B658" s="164"/>
      <c r="C658" s="152"/>
      <c r="E658" s="157"/>
      <c r="L658" s="152"/>
    </row>
    <row r="659" spans="1:12" x14ac:dyDescent="0.3">
      <c r="A659" s="152"/>
      <c r="B659" s="164"/>
      <c r="C659" s="152"/>
      <c r="E659" s="157"/>
      <c r="L659" s="152"/>
    </row>
    <row r="660" spans="1:12" x14ac:dyDescent="0.3">
      <c r="A660" s="152"/>
      <c r="B660" s="164"/>
      <c r="C660" s="152"/>
      <c r="E660" s="157"/>
      <c r="L660" s="152"/>
    </row>
    <row r="661" spans="1:12" x14ac:dyDescent="0.3">
      <c r="A661" s="152"/>
      <c r="B661" s="164"/>
      <c r="C661" s="152"/>
      <c r="E661" s="157"/>
      <c r="L661" s="152"/>
    </row>
    <row r="662" spans="1:12" x14ac:dyDescent="0.3">
      <c r="A662" s="152"/>
      <c r="B662" s="164"/>
      <c r="C662" s="152"/>
      <c r="E662" s="157"/>
      <c r="L662" s="152"/>
    </row>
    <row r="663" spans="1:12" x14ac:dyDescent="0.3">
      <c r="A663" s="152"/>
      <c r="B663" s="164"/>
      <c r="C663" s="152"/>
      <c r="E663" s="157"/>
      <c r="L663" s="152"/>
    </row>
    <row r="664" spans="1:12" x14ac:dyDescent="0.3">
      <c r="A664" s="152"/>
      <c r="B664" s="164"/>
      <c r="C664" s="152"/>
      <c r="E664" s="157"/>
      <c r="L664" s="152"/>
    </row>
    <row r="665" spans="1:12" x14ac:dyDescent="0.3">
      <c r="A665" s="152"/>
      <c r="B665" s="164"/>
      <c r="C665" s="152"/>
      <c r="E665" s="157"/>
      <c r="L665" s="152"/>
    </row>
    <row r="666" spans="1:12" x14ac:dyDescent="0.3">
      <c r="A666" s="152"/>
      <c r="B666" s="164"/>
      <c r="C666" s="152"/>
      <c r="E666" s="157"/>
      <c r="L666" s="152"/>
    </row>
    <row r="667" spans="1:12" x14ac:dyDescent="0.3">
      <c r="A667" s="152"/>
      <c r="B667" s="164"/>
      <c r="C667" s="152"/>
      <c r="E667" s="157"/>
      <c r="L667" s="152"/>
    </row>
    <row r="668" spans="1:12" x14ac:dyDescent="0.3">
      <c r="A668" s="152"/>
      <c r="B668" s="164"/>
      <c r="C668" s="152"/>
      <c r="E668" s="157"/>
      <c r="L668" s="152"/>
    </row>
    <row r="669" spans="1:12" x14ac:dyDescent="0.3">
      <c r="A669" s="152"/>
      <c r="B669" s="164"/>
      <c r="C669" s="152"/>
      <c r="E669" s="157"/>
      <c r="L669" s="152"/>
    </row>
    <row r="670" spans="1:12" x14ac:dyDescent="0.3">
      <c r="A670" s="152"/>
      <c r="B670" s="164"/>
      <c r="C670" s="152"/>
      <c r="E670" s="157"/>
      <c r="L670" s="152"/>
    </row>
    <row r="671" spans="1:12" x14ac:dyDescent="0.3">
      <c r="A671" s="152"/>
      <c r="B671" s="164"/>
      <c r="C671" s="152"/>
      <c r="E671" s="157"/>
      <c r="L671" s="152"/>
    </row>
    <row r="672" spans="1:12" x14ac:dyDescent="0.3">
      <c r="A672" s="152"/>
      <c r="B672" s="164"/>
      <c r="C672" s="152"/>
      <c r="E672" s="157"/>
      <c r="L672" s="152"/>
    </row>
    <row r="673" spans="1:12" x14ac:dyDescent="0.3">
      <c r="A673" s="152"/>
      <c r="B673" s="164"/>
      <c r="C673" s="152"/>
      <c r="E673" s="157"/>
      <c r="L673" s="152"/>
    </row>
    <row r="674" spans="1:12" x14ac:dyDescent="0.3">
      <c r="A674" s="152"/>
      <c r="B674" s="164"/>
      <c r="C674" s="152"/>
      <c r="E674" s="157"/>
      <c r="L674" s="152"/>
    </row>
    <row r="675" spans="1:12" x14ac:dyDescent="0.3">
      <c r="A675" s="152"/>
      <c r="B675" s="164"/>
      <c r="C675" s="152"/>
      <c r="E675" s="157"/>
      <c r="L675" s="152"/>
    </row>
    <row r="676" spans="1:12" x14ac:dyDescent="0.3">
      <c r="A676" s="152"/>
      <c r="B676" s="164"/>
      <c r="C676" s="152"/>
      <c r="E676" s="157"/>
      <c r="L676" s="152"/>
    </row>
    <row r="677" spans="1:12" x14ac:dyDescent="0.3">
      <c r="A677" s="152"/>
      <c r="B677" s="164"/>
      <c r="C677" s="152"/>
      <c r="E677" s="157"/>
      <c r="L677" s="152"/>
    </row>
    <row r="678" spans="1:12" x14ac:dyDescent="0.3">
      <c r="A678" s="152"/>
      <c r="B678" s="164"/>
      <c r="C678" s="152"/>
      <c r="E678" s="157"/>
      <c r="L678" s="152"/>
    </row>
    <row r="679" spans="1:12" x14ac:dyDescent="0.3">
      <c r="A679" s="152"/>
      <c r="B679" s="164"/>
      <c r="C679" s="152"/>
      <c r="E679" s="157"/>
      <c r="L679" s="152"/>
    </row>
    <row r="680" spans="1:12" x14ac:dyDescent="0.3">
      <c r="A680" s="152"/>
      <c r="B680" s="164"/>
      <c r="C680" s="152"/>
      <c r="E680" s="157"/>
      <c r="L680" s="152"/>
    </row>
    <row r="681" spans="1:12" x14ac:dyDescent="0.3">
      <c r="A681" s="152"/>
      <c r="B681" s="164"/>
      <c r="C681" s="152"/>
      <c r="E681" s="157"/>
      <c r="L681" s="152"/>
    </row>
    <row r="682" spans="1:12" x14ac:dyDescent="0.3">
      <c r="A682" s="152"/>
      <c r="B682" s="164"/>
      <c r="C682" s="152"/>
      <c r="E682" s="157"/>
      <c r="L682" s="152"/>
    </row>
    <row r="683" spans="1:12" x14ac:dyDescent="0.3">
      <c r="A683" s="152"/>
      <c r="B683" s="164"/>
      <c r="C683" s="152"/>
      <c r="E683" s="157"/>
      <c r="L683" s="152"/>
    </row>
    <row r="684" spans="1:12" x14ac:dyDescent="0.3">
      <c r="A684" s="152"/>
      <c r="B684" s="164"/>
      <c r="C684" s="152"/>
      <c r="E684" s="157"/>
      <c r="L684" s="152"/>
    </row>
    <row r="685" spans="1:12" x14ac:dyDescent="0.3">
      <c r="A685" s="152"/>
      <c r="B685" s="164"/>
      <c r="C685" s="152"/>
      <c r="E685" s="157"/>
      <c r="L685" s="152"/>
    </row>
    <row r="686" spans="1:12" x14ac:dyDescent="0.3">
      <c r="A686" s="152"/>
      <c r="B686" s="164"/>
      <c r="C686" s="152"/>
      <c r="E686" s="157"/>
      <c r="L686" s="152"/>
    </row>
    <row r="687" spans="1:12" x14ac:dyDescent="0.3">
      <c r="A687" s="152"/>
      <c r="B687" s="164"/>
      <c r="C687" s="152"/>
      <c r="E687" s="157"/>
      <c r="L687" s="152"/>
    </row>
    <row r="688" spans="1:12" x14ac:dyDescent="0.3">
      <c r="A688" s="152"/>
      <c r="B688" s="164"/>
      <c r="C688" s="152"/>
      <c r="E688" s="157"/>
      <c r="L688" s="152"/>
    </row>
    <row r="689" spans="1:12" x14ac:dyDescent="0.3">
      <c r="A689" s="152"/>
      <c r="B689" s="164"/>
      <c r="C689" s="152"/>
      <c r="E689" s="157"/>
      <c r="L689" s="152"/>
    </row>
    <row r="690" spans="1:12" x14ac:dyDescent="0.3">
      <c r="A690" s="152"/>
      <c r="B690" s="164"/>
      <c r="C690" s="152"/>
      <c r="E690" s="157"/>
      <c r="L690" s="152"/>
    </row>
    <row r="691" spans="1:12" x14ac:dyDescent="0.3">
      <c r="A691" s="152"/>
      <c r="B691" s="164"/>
      <c r="C691" s="152"/>
      <c r="E691" s="157"/>
      <c r="L691" s="152"/>
    </row>
    <row r="692" spans="1:12" x14ac:dyDescent="0.3">
      <c r="A692" s="152"/>
      <c r="B692" s="164"/>
      <c r="C692" s="152"/>
      <c r="E692" s="157"/>
      <c r="L692" s="152"/>
    </row>
    <row r="693" spans="1:12" x14ac:dyDescent="0.3">
      <c r="A693" s="152"/>
      <c r="B693" s="164"/>
      <c r="C693" s="152"/>
      <c r="E693" s="157"/>
      <c r="L693" s="152"/>
    </row>
    <row r="694" spans="1:12" x14ac:dyDescent="0.3">
      <c r="A694" s="152"/>
      <c r="B694" s="164"/>
      <c r="C694" s="152"/>
      <c r="E694" s="157"/>
      <c r="L694" s="152"/>
    </row>
    <row r="695" spans="1:12" x14ac:dyDescent="0.3">
      <c r="A695" s="152"/>
      <c r="B695" s="164"/>
      <c r="C695" s="152"/>
      <c r="E695" s="157"/>
      <c r="L695" s="152"/>
    </row>
    <row r="696" spans="1:12" x14ac:dyDescent="0.3">
      <c r="A696" s="152"/>
      <c r="B696" s="164"/>
      <c r="C696" s="152"/>
      <c r="E696" s="157"/>
      <c r="L696" s="152"/>
    </row>
    <row r="697" spans="1:12" x14ac:dyDescent="0.3">
      <c r="A697" s="152"/>
      <c r="B697" s="164"/>
      <c r="C697" s="152"/>
      <c r="E697" s="157"/>
      <c r="L697" s="152"/>
    </row>
    <row r="698" spans="1:12" x14ac:dyDescent="0.3">
      <c r="A698" s="152"/>
      <c r="B698" s="164"/>
      <c r="C698" s="152"/>
      <c r="E698" s="157"/>
      <c r="L698" s="152"/>
    </row>
    <row r="699" spans="1:12" x14ac:dyDescent="0.3">
      <c r="A699" s="152"/>
      <c r="B699" s="164"/>
      <c r="C699" s="152"/>
      <c r="E699" s="157"/>
      <c r="L699" s="152"/>
    </row>
    <row r="700" spans="1:12" x14ac:dyDescent="0.3">
      <c r="A700" s="152"/>
      <c r="B700" s="164"/>
      <c r="C700" s="152"/>
      <c r="E700" s="157"/>
      <c r="L700" s="152"/>
    </row>
    <row r="701" spans="1:12" x14ac:dyDescent="0.3">
      <c r="A701" s="152"/>
      <c r="B701" s="164"/>
      <c r="C701" s="152"/>
      <c r="E701" s="157"/>
      <c r="L701" s="152"/>
    </row>
    <row r="702" spans="1:12" x14ac:dyDescent="0.3">
      <c r="A702" s="152"/>
      <c r="B702" s="164"/>
      <c r="C702" s="152"/>
      <c r="E702" s="157"/>
      <c r="L702" s="152"/>
    </row>
    <row r="703" spans="1:12" x14ac:dyDescent="0.3">
      <c r="A703" s="152"/>
      <c r="B703" s="164"/>
      <c r="C703" s="152"/>
      <c r="E703" s="157"/>
      <c r="L703" s="152"/>
    </row>
    <row r="704" spans="1:12" x14ac:dyDescent="0.3">
      <c r="A704" s="152"/>
      <c r="B704" s="164"/>
      <c r="C704" s="152"/>
      <c r="E704" s="157"/>
      <c r="L704" s="152"/>
    </row>
    <row r="705" spans="1:12" x14ac:dyDescent="0.3">
      <c r="A705" s="152"/>
      <c r="B705" s="164"/>
      <c r="C705" s="152"/>
      <c r="E705" s="157"/>
      <c r="L705" s="152"/>
    </row>
    <row r="706" spans="1:12" x14ac:dyDescent="0.3">
      <c r="A706" s="152"/>
      <c r="B706" s="164"/>
      <c r="C706" s="152"/>
      <c r="E706" s="157"/>
      <c r="L706" s="152"/>
    </row>
    <row r="707" spans="1:12" x14ac:dyDescent="0.3">
      <c r="A707" s="152"/>
      <c r="B707" s="164"/>
      <c r="C707" s="152"/>
      <c r="E707" s="157"/>
      <c r="L707" s="152"/>
    </row>
    <row r="708" spans="1:12" x14ac:dyDescent="0.3">
      <c r="A708" s="152"/>
      <c r="B708" s="164"/>
      <c r="C708" s="152"/>
      <c r="E708" s="157"/>
      <c r="L708" s="152"/>
    </row>
    <row r="709" spans="1:12" x14ac:dyDescent="0.3">
      <c r="A709" s="152"/>
      <c r="B709" s="164"/>
      <c r="C709" s="152"/>
      <c r="E709" s="157"/>
      <c r="L709" s="152"/>
    </row>
    <row r="710" spans="1:12" x14ac:dyDescent="0.3">
      <c r="A710" s="152"/>
      <c r="B710" s="164"/>
      <c r="C710" s="152"/>
      <c r="E710" s="157"/>
      <c r="L710" s="152"/>
    </row>
    <row r="711" spans="1:12" x14ac:dyDescent="0.3">
      <c r="A711" s="152"/>
      <c r="B711" s="164"/>
      <c r="C711" s="152"/>
      <c r="E711" s="157"/>
      <c r="L711" s="152"/>
    </row>
    <row r="712" spans="1:12" x14ac:dyDescent="0.3">
      <c r="A712" s="152"/>
      <c r="B712" s="164"/>
      <c r="C712" s="152"/>
      <c r="E712" s="157"/>
      <c r="L712" s="152"/>
    </row>
    <row r="713" spans="1:12" x14ac:dyDescent="0.3">
      <c r="A713" s="152"/>
      <c r="B713" s="164"/>
      <c r="C713" s="152"/>
      <c r="E713" s="157"/>
      <c r="L713" s="152"/>
    </row>
    <row r="714" spans="1:12" x14ac:dyDescent="0.3">
      <c r="A714" s="152"/>
      <c r="B714" s="164"/>
      <c r="C714" s="152"/>
      <c r="E714" s="157"/>
      <c r="L714" s="152"/>
    </row>
    <row r="715" spans="1:12" x14ac:dyDescent="0.3">
      <c r="A715" s="152"/>
      <c r="B715" s="164"/>
      <c r="C715" s="152"/>
      <c r="E715" s="157"/>
      <c r="L715" s="152"/>
    </row>
    <row r="716" spans="1:12" x14ac:dyDescent="0.3">
      <c r="A716" s="152"/>
      <c r="B716" s="164"/>
      <c r="C716" s="152"/>
      <c r="E716" s="157"/>
      <c r="L716" s="152"/>
    </row>
    <row r="717" spans="1:12" x14ac:dyDescent="0.3">
      <c r="A717" s="152"/>
      <c r="B717" s="164"/>
      <c r="C717" s="152"/>
      <c r="E717" s="157"/>
      <c r="L717" s="152"/>
    </row>
    <row r="718" spans="1:12" x14ac:dyDescent="0.3">
      <c r="A718" s="152"/>
      <c r="B718" s="164"/>
      <c r="C718" s="152"/>
      <c r="E718" s="157"/>
      <c r="L718" s="152"/>
    </row>
    <row r="719" spans="1:12" x14ac:dyDescent="0.3">
      <c r="A719" s="152"/>
      <c r="B719" s="164"/>
      <c r="C719" s="152"/>
      <c r="E719" s="157"/>
      <c r="L719" s="152"/>
    </row>
    <row r="720" spans="1:12" x14ac:dyDescent="0.3">
      <c r="A720" s="152"/>
      <c r="B720" s="164"/>
      <c r="C720" s="152"/>
      <c r="E720" s="157"/>
      <c r="L720" s="152"/>
    </row>
    <row r="721" spans="1:12" x14ac:dyDescent="0.3">
      <c r="A721" s="152"/>
      <c r="B721" s="164"/>
      <c r="C721" s="152"/>
      <c r="E721" s="157"/>
      <c r="L721" s="152"/>
    </row>
    <row r="722" spans="1:12" x14ac:dyDescent="0.3">
      <c r="A722" s="152"/>
      <c r="B722" s="164"/>
      <c r="C722" s="152"/>
      <c r="E722" s="157"/>
      <c r="L722" s="152"/>
    </row>
    <row r="723" spans="1:12" x14ac:dyDescent="0.3">
      <c r="A723" s="152"/>
      <c r="B723" s="164"/>
      <c r="C723" s="152"/>
      <c r="E723" s="157"/>
      <c r="L723" s="152"/>
    </row>
    <row r="724" spans="1:12" x14ac:dyDescent="0.3">
      <c r="A724" s="152"/>
      <c r="B724" s="164"/>
      <c r="C724" s="152"/>
      <c r="E724" s="157"/>
      <c r="L724" s="152"/>
    </row>
    <row r="725" spans="1:12" x14ac:dyDescent="0.3">
      <c r="A725" s="152"/>
      <c r="B725" s="164"/>
      <c r="C725" s="152"/>
      <c r="E725" s="157"/>
      <c r="L725" s="152"/>
    </row>
    <row r="726" spans="1:12" x14ac:dyDescent="0.3">
      <c r="A726" s="152"/>
      <c r="B726" s="164"/>
      <c r="C726" s="152"/>
      <c r="E726" s="157"/>
      <c r="L726" s="152"/>
    </row>
    <row r="727" spans="1:12" x14ac:dyDescent="0.3">
      <c r="A727" s="152"/>
      <c r="B727" s="164"/>
      <c r="C727" s="152"/>
      <c r="E727" s="157"/>
      <c r="L727" s="152"/>
    </row>
    <row r="728" spans="1:12" x14ac:dyDescent="0.3">
      <c r="A728" s="152"/>
      <c r="B728" s="164"/>
      <c r="C728" s="152"/>
      <c r="E728" s="157"/>
      <c r="L728" s="152"/>
    </row>
    <row r="729" spans="1:12" x14ac:dyDescent="0.3">
      <c r="A729" s="152"/>
      <c r="B729" s="164"/>
      <c r="C729" s="152"/>
      <c r="E729" s="157"/>
      <c r="L729" s="152"/>
    </row>
    <row r="730" spans="1:12" x14ac:dyDescent="0.3">
      <c r="A730" s="152"/>
      <c r="B730" s="164"/>
      <c r="C730" s="152"/>
      <c r="E730" s="157"/>
      <c r="L730" s="152"/>
    </row>
    <row r="731" spans="1:12" x14ac:dyDescent="0.3">
      <c r="A731" s="152"/>
      <c r="B731" s="164"/>
      <c r="C731" s="152"/>
      <c r="E731" s="157"/>
      <c r="L731" s="152"/>
    </row>
    <row r="732" spans="1:12" x14ac:dyDescent="0.3">
      <c r="A732" s="152"/>
      <c r="B732" s="164"/>
      <c r="C732" s="152"/>
      <c r="E732" s="157"/>
      <c r="L732" s="152"/>
    </row>
    <row r="733" spans="1:12" x14ac:dyDescent="0.3">
      <c r="A733" s="152"/>
      <c r="B733" s="164"/>
      <c r="C733" s="152"/>
      <c r="E733" s="157"/>
      <c r="L733" s="152"/>
    </row>
    <row r="734" spans="1:12" x14ac:dyDescent="0.3">
      <c r="A734" s="152"/>
      <c r="B734" s="164"/>
      <c r="C734" s="152"/>
      <c r="E734" s="157"/>
      <c r="L734" s="152"/>
    </row>
    <row r="735" spans="1:12" x14ac:dyDescent="0.3">
      <c r="A735" s="152"/>
      <c r="B735" s="164"/>
      <c r="C735" s="152"/>
      <c r="E735" s="157"/>
      <c r="L735" s="152"/>
    </row>
    <row r="736" spans="1:12" x14ac:dyDescent="0.3">
      <c r="A736" s="152"/>
      <c r="B736" s="164"/>
      <c r="C736" s="152"/>
      <c r="E736" s="157"/>
      <c r="L736" s="152"/>
    </row>
    <row r="737" spans="1:12" x14ac:dyDescent="0.3">
      <c r="A737" s="152"/>
      <c r="B737" s="164"/>
      <c r="C737" s="152"/>
      <c r="E737" s="157"/>
      <c r="L737" s="152"/>
    </row>
    <row r="738" spans="1:12" x14ac:dyDescent="0.3">
      <c r="A738" s="152"/>
      <c r="B738" s="164"/>
      <c r="C738" s="152"/>
      <c r="E738" s="157"/>
      <c r="L738" s="152"/>
    </row>
    <row r="739" spans="1:12" x14ac:dyDescent="0.3">
      <c r="A739" s="152"/>
      <c r="B739" s="164"/>
      <c r="C739" s="152"/>
      <c r="E739" s="157"/>
      <c r="L739" s="152"/>
    </row>
    <row r="740" spans="1:12" x14ac:dyDescent="0.3">
      <c r="A740" s="152"/>
      <c r="B740" s="164"/>
      <c r="C740" s="152"/>
      <c r="E740" s="157"/>
      <c r="L740" s="152"/>
    </row>
    <row r="741" spans="1:12" x14ac:dyDescent="0.3">
      <c r="A741" s="152"/>
      <c r="B741" s="164"/>
      <c r="C741" s="152"/>
      <c r="E741" s="157"/>
      <c r="L741" s="152"/>
    </row>
    <row r="742" spans="1:12" x14ac:dyDescent="0.3">
      <c r="A742" s="152"/>
      <c r="B742" s="164"/>
      <c r="C742" s="152"/>
      <c r="E742" s="157"/>
      <c r="L742" s="152"/>
    </row>
    <row r="743" spans="1:12" x14ac:dyDescent="0.3">
      <c r="A743" s="152"/>
      <c r="B743" s="164"/>
      <c r="C743" s="152"/>
      <c r="E743" s="157"/>
      <c r="L743" s="152"/>
    </row>
    <row r="744" spans="1:12" x14ac:dyDescent="0.3">
      <c r="A744" s="152"/>
      <c r="B744" s="164"/>
      <c r="C744" s="152"/>
      <c r="E744" s="157"/>
      <c r="L744" s="152"/>
    </row>
    <row r="745" spans="1:12" x14ac:dyDescent="0.3">
      <c r="A745" s="152"/>
      <c r="B745" s="164"/>
      <c r="C745" s="152"/>
      <c r="E745" s="157"/>
      <c r="L745" s="152"/>
    </row>
    <row r="746" spans="1:12" x14ac:dyDescent="0.3">
      <c r="A746" s="152"/>
      <c r="B746" s="164"/>
      <c r="C746" s="152"/>
      <c r="E746" s="157"/>
      <c r="L746" s="152"/>
    </row>
    <row r="747" spans="1:12" x14ac:dyDescent="0.3">
      <c r="A747" s="152"/>
      <c r="B747" s="164"/>
      <c r="C747" s="152"/>
      <c r="E747" s="157"/>
      <c r="L747" s="152"/>
    </row>
    <row r="748" spans="1:12" x14ac:dyDescent="0.3">
      <c r="A748" s="152"/>
      <c r="B748" s="164"/>
      <c r="C748" s="152"/>
      <c r="E748" s="157"/>
      <c r="L748" s="152"/>
    </row>
    <row r="749" spans="1:12" x14ac:dyDescent="0.3">
      <c r="A749" s="152"/>
      <c r="B749" s="164"/>
      <c r="C749" s="152"/>
      <c r="E749" s="157"/>
      <c r="L749" s="152"/>
    </row>
    <row r="750" spans="1:12" x14ac:dyDescent="0.3">
      <c r="A750" s="152"/>
      <c r="B750" s="164"/>
      <c r="C750" s="152"/>
      <c r="E750" s="157"/>
      <c r="L750" s="152"/>
    </row>
    <row r="751" spans="1:12" x14ac:dyDescent="0.3">
      <c r="A751" s="152"/>
      <c r="B751" s="164"/>
      <c r="C751" s="152"/>
      <c r="E751" s="157"/>
      <c r="L751" s="152"/>
    </row>
    <row r="752" spans="1:12" x14ac:dyDescent="0.3">
      <c r="A752" s="152"/>
      <c r="B752" s="164"/>
      <c r="C752" s="152"/>
      <c r="E752" s="157"/>
      <c r="L752" s="152"/>
    </row>
    <row r="753" spans="1:12" x14ac:dyDescent="0.3">
      <c r="A753" s="152"/>
      <c r="B753" s="164"/>
      <c r="C753" s="152"/>
      <c r="E753" s="157"/>
      <c r="L753" s="152"/>
    </row>
    <row r="754" spans="1:12" x14ac:dyDescent="0.3">
      <c r="A754" s="152"/>
      <c r="B754" s="164"/>
      <c r="C754" s="152"/>
      <c r="E754" s="157"/>
      <c r="L754" s="152"/>
    </row>
    <row r="755" spans="1:12" x14ac:dyDescent="0.3">
      <c r="A755" s="152"/>
      <c r="B755" s="164"/>
      <c r="C755" s="152"/>
      <c r="E755" s="157"/>
      <c r="L755" s="152"/>
    </row>
    <row r="756" spans="1:12" x14ac:dyDescent="0.3">
      <c r="A756" s="152"/>
      <c r="B756" s="164"/>
      <c r="C756" s="152"/>
      <c r="E756" s="157"/>
      <c r="L756" s="152"/>
    </row>
    <row r="757" spans="1:12" x14ac:dyDescent="0.3">
      <c r="A757" s="152"/>
      <c r="B757" s="164"/>
      <c r="C757" s="152"/>
      <c r="E757" s="157"/>
      <c r="L757" s="152"/>
    </row>
    <row r="758" spans="1:12" x14ac:dyDescent="0.3">
      <c r="A758" s="152"/>
      <c r="B758" s="164"/>
      <c r="C758" s="152"/>
      <c r="E758" s="157"/>
      <c r="L758" s="152"/>
    </row>
    <row r="759" spans="1:12" x14ac:dyDescent="0.3">
      <c r="A759" s="152"/>
      <c r="B759" s="164"/>
      <c r="C759" s="152"/>
      <c r="E759" s="157"/>
      <c r="L759" s="152"/>
    </row>
    <row r="760" spans="1:12" x14ac:dyDescent="0.3">
      <c r="A760" s="152"/>
      <c r="B760" s="164"/>
      <c r="C760" s="152"/>
      <c r="E760" s="157"/>
      <c r="L760" s="152"/>
    </row>
    <row r="761" spans="1:12" x14ac:dyDescent="0.3">
      <c r="A761" s="152"/>
      <c r="B761" s="164"/>
      <c r="C761" s="152"/>
      <c r="E761" s="157"/>
      <c r="L761" s="152"/>
    </row>
    <row r="762" spans="1:12" x14ac:dyDescent="0.3">
      <c r="A762" s="152"/>
      <c r="B762" s="164"/>
      <c r="C762" s="152"/>
      <c r="E762" s="157"/>
      <c r="L762" s="152"/>
    </row>
    <row r="763" spans="1:12" x14ac:dyDescent="0.3">
      <c r="A763" s="152"/>
      <c r="B763" s="164"/>
      <c r="C763" s="152"/>
      <c r="E763" s="157"/>
      <c r="L763" s="152"/>
    </row>
    <row r="764" spans="1:12" x14ac:dyDescent="0.3">
      <c r="A764" s="152"/>
      <c r="B764" s="164"/>
      <c r="C764" s="152"/>
      <c r="E764" s="157"/>
      <c r="L764" s="152"/>
    </row>
    <row r="765" spans="1:12" x14ac:dyDescent="0.3">
      <c r="A765" s="152"/>
      <c r="B765" s="164"/>
      <c r="C765" s="152"/>
      <c r="E765" s="157"/>
      <c r="L765" s="152"/>
    </row>
    <row r="766" spans="1:12" x14ac:dyDescent="0.3">
      <c r="A766" s="152"/>
      <c r="B766" s="164"/>
      <c r="C766" s="152"/>
      <c r="E766" s="157"/>
      <c r="L766" s="152"/>
    </row>
    <row r="767" spans="1:12" x14ac:dyDescent="0.3">
      <c r="A767" s="152"/>
      <c r="B767" s="164"/>
      <c r="C767" s="152"/>
      <c r="E767" s="157"/>
      <c r="L767" s="152"/>
    </row>
    <row r="768" spans="1:12" x14ac:dyDescent="0.3">
      <c r="A768" s="152"/>
      <c r="B768" s="164"/>
      <c r="C768" s="152"/>
      <c r="E768" s="157"/>
      <c r="L768" s="152"/>
    </row>
    <row r="769" spans="1:12" x14ac:dyDescent="0.3">
      <c r="A769" s="152"/>
      <c r="B769" s="164"/>
      <c r="C769" s="152"/>
      <c r="E769" s="157"/>
      <c r="L769" s="152"/>
    </row>
    <row r="770" spans="1:12" x14ac:dyDescent="0.3">
      <c r="A770" s="152"/>
      <c r="B770" s="164"/>
      <c r="C770" s="152"/>
      <c r="E770" s="157"/>
      <c r="L770" s="152"/>
    </row>
    <row r="771" spans="1:12" x14ac:dyDescent="0.3">
      <c r="A771" s="152"/>
      <c r="B771" s="164"/>
      <c r="C771" s="152"/>
      <c r="E771" s="157"/>
      <c r="L771" s="152"/>
    </row>
    <row r="772" spans="1:12" x14ac:dyDescent="0.3">
      <c r="A772" s="152"/>
      <c r="B772" s="164"/>
      <c r="C772" s="152"/>
      <c r="E772" s="157"/>
      <c r="L772" s="152"/>
    </row>
    <row r="773" spans="1:12" x14ac:dyDescent="0.3">
      <c r="A773" s="152"/>
      <c r="B773" s="164"/>
      <c r="C773" s="152"/>
      <c r="E773" s="157"/>
      <c r="L773" s="152"/>
    </row>
    <row r="774" spans="1:12" x14ac:dyDescent="0.3">
      <c r="A774" s="152"/>
      <c r="B774" s="164"/>
      <c r="C774" s="152"/>
      <c r="E774" s="157"/>
      <c r="L774" s="152"/>
    </row>
    <row r="775" spans="1:12" x14ac:dyDescent="0.3">
      <c r="A775" s="152"/>
      <c r="B775" s="164"/>
      <c r="C775" s="152"/>
      <c r="E775" s="157"/>
      <c r="L775" s="152"/>
    </row>
    <row r="776" spans="1:12" x14ac:dyDescent="0.3">
      <c r="A776" s="152"/>
      <c r="B776" s="164"/>
      <c r="C776" s="152"/>
      <c r="E776" s="157"/>
      <c r="L776" s="152"/>
    </row>
    <row r="777" spans="1:12" x14ac:dyDescent="0.3">
      <c r="A777" s="152"/>
      <c r="B777" s="164"/>
      <c r="C777" s="152"/>
      <c r="E777" s="157"/>
      <c r="L777" s="152"/>
    </row>
    <row r="778" spans="1:12" x14ac:dyDescent="0.3">
      <c r="A778" s="152"/>
      <c r="B778" s="164"/>
      <c r="C778" s="152"/>
      <c r="E778" s="157"/>
      <c r="L778" s="152"/>
    </row>
    <row r="779" spans="1:12" x14ac:dyDescent="0.3">
      <c r="A779" s="152"/>
      <c r="B779" s="164"/>
      <c r="C779" s="152"/>
      <c r="E779" s="157"/>
      <c r="L779" s="152"/>
    </row>
    <row r="780" spans="1:12" x14ac:dyDescent="0.3">
      <c r="A780" s="152"/>
      <c r="B780" s="164"/>
      <c r="C780" s="152"/>
      <c r="E780" s="157"/>
      <c r="L780" s="152"/>
    </row>
    <row r="781" spans="1:12" x14ac:dyDescent="0.3">
      <c r="A781" s="152"/>
      <c r="B781" s="164"/>
      <c r="C781" s="152"/>
      <c r="E781" s="157"/>
      <c r="L781" s="152"/>
    </row>
    <row r="782" spans="1:12" x14ac:dyDescent="0.3">
      <c r="A782" s="152"/>
      <c r="B782" s="164"/>
      <c r="C782" s="152"/>
      <c r="E782" s="157"/>
      <c r="L782" s="152"/>
    </row>
    <row r="783" spans="1:12" x14ac:dyDescent="0.3">
      <c r="A783" s="152"/>
      <c r="B783" s="164"/>
      <c r="C783" s="152"/>
      <c r="E783" s="157"/>
      <c r="L783" s="152"/>
    </row>
    <row r="784" spans="1:12" x14ac:dyDescent="0.3">
      <c r="A784" s="152"/>
      <c r="B784" s="164"/>
      <c r="C784" s="152"/>
      <c r="E784" s="157"/>
      <c r="L784" s="152"/>
    </row>
    <row r="785" spans="1:12" x14ac:dyDescent="0.3">
      <c r="A785" s="152"/>
      <c r="B785" s="164"/>
      <c r="C785" s="152"/>
      <c r="E785" s="157"/>
      <c r="L785" s="152"/>
    </row>
    <row r="786" spans="1:12" x14ac:dyDescent="0.3">
      <c r="A786" s="152"/>
      <c r="B786" s="164"/>
      <c r="C786" s="152"/>
      <c r="E786" s="157"/>
      <c r="L786" s="152"/>
    </row>
    <row r="787" spans="1:12" x14ac:dyDescent="0.3">
      <c r="A787" s="152"/>
      <c r="B787" s="164"/>
      <c r="C787" s="152"/>
      <c r="E787" s="157"/>
      <c r="L787" s="152"/>
    </row>
    <row r="788" spans="1:12" x14ac:dyDescent="0.3">
      <c r="A788" s="152"/>
      <c r="B788" s="164"/>
      <c r="C788" s="152"/>
      <c r="E788" s="157"/>
      <c r="L788" s="152"/>
    </row>
    <row r="789" spans="1:12" x14ac:dyDescent="0.3">
      <c r="A789" s="152"/>
      <c r="B789" s="164"/>
      <c r="C789" s="152"/>
      <c r="E789" s="157"/>
      <c r="L789" s="152"/>
    </row>
    <row r="790" spans="1:12" x14ac:dyDescent="0.3">
      <c r="A790" s="152"/>
      <c r="B790" s="164"/>
      <c r="C790" s="152"/>
      <c r="E790" s="157"/>
      <c r="L790" s="152"/>
    </row>
    <row r="791" spans="1:12" x14ac:dyDescent="0.3">
      <c r="A791" s="152"/>
      <c r="B791" s="164"/>
      <c r="C791" s="152"/>
      <c r="E791" s="157"/>
      <c r="L791" s="152"/>
    </row>
    <row r="792" spans="1:12" x14ac:dyDescent="0.3">
      <c r="A792" s="152"/>
      <c r="B792" s="164"/>
      <c r="C792" s="152"/>
      <c r="E792" s="157"/>
      <c r="L792" s="152"/>
    </row>
    <row r="793" spans="1:12" x14ac:dyDescent="0.3">
      <c r="A793" s="152"/>
      <c r="B793" s="164"/>
      <c r="C793" s="152"/>
      <c r="E793" s="157"/>
      <c r="L793" s="152"/>
    </row>
    <row r="794" spans="1:12" x14ac:dyDescent="0.3">
      <c r="A794" s="152"/>
      <c r="B794" s="164"/>
      <c r="C794" s="152"/>
      <c r="E794" s="157"/>
      <c r="L794" s="152"/>
    </row>
    <row r="795" spans="1:12" x14ac:dyDescent="0.3">
      <c r="A795" s="152"/>
      <c r="B795" s="164"/>
      <c r="C795" s="152"/>
      <c r="E795" s="157"/>
      <c r="L795" s="152"/>
    </row>
    <row r="796" spans="1:12" x14ac:dyDescent="0.3">
      <c r="A796" s="152"/>
      <c r="B796" s="164"/>
      <c r="C796" s="152"/>
      <c r="E796" s="157"/>
      <c r="L796" s="152"/>
    </row>
    <row r="797" spans="1:12" x14ac:dyDescent="0.3">
      <c r="A797" s="152"/>
      <c r="B797" s="164"/>
      <c r="C797" s="152"/>
      <c r="E797" s="157"/>
      <c r="L797" s="152"/>
    </row>
    <row r="798" spans="1:12" x14ac:dyDescent="0.3">
      <c r="A798" s="152"/>
      <c r="B798" s="164"/>
      <c r="C798" s="152"/>
      <c r="E798" s="157"/>
      <c r="L798" s="152"/>
    </row>
    <row r="799" spans="1:12" x14ac:dyDescent="0.3">
      <c r="A799" s="152"/>
      <c r="B799" s="164"/>
      <c r="C799" s="152"/>
      <c r="E799" s="157"/>
      <c r="L799" s="152"/>
    </row>
    <row r="800" spans="1:12" x14ac:dyDescent="0.3">
      <c r="A800" s="152"/>
      <c r="B800" s="164"/>
      <c r="C800" s="152"/>
      <c r="E800" s="157"/>
      <c r="L800" s="152"/>
    </row>
    <row r="801" spans="1:12" x14ac:dyDescent="0.3">
      <c r="A801" s="152"/>
      <c r="B801" s="164"/>
      <c r="C801" s="152"/>
      <c r="E801" s="157"/>
      <c r="L801" s="152"/>
    </row>
    <row r="802" spans="1:12" x14ac:dyDescent="0.3">
      <c r="A802" s="152"/>
      <c r="B802" s="164"/>
      <c r="C802" s="152"/>
      <c r="E802" s="157"/>
      <c r="L802" s="152"/>
    </row>
    <row r="803" spans="1:12" x14ac:dyDescent="0.3">
      <c r="A803" s="152"/>
      <c r="B803" s="164"/>
      <c r="C803" s="152"/>
      <c r="E803" s="157"/>
      <c r="L803" s="152"/>
    </row>
    <row r="804" spans="1:12" x14ac:dyDescent="0.3">
      <c r="A804" s="152"/>
      <c r="B804" s="164"/>
      <c r="C804" s="152"/>
      <c r="E804" s="157"/>
      <c r="L804" s="152"/>
    </row>
    <row r="805" spans="1:12" x14ac:dyDescent="0.3">
      <c r="A805" s="152"/>
      <c r="B805" s="164"/>
      <c r="C805" s="152"/>
      <c r="E805" s="157"/>
      <c r="L805" s="152"/>
    </row>
    <row r="806" spans="1:12" x14ac:dyDescent="0.3">
      <c r="A806" s="152"/>
      <c r="B806" s="164"/>
      <c r="C806" s="152"/>
      <c r="E806" s="157"/>
      <c r="L806" s="152"/>
    </row>
    <row r="807" spans="1:12" x14ac:dyDescent="0.3">
      <c r="A807" s="152"/>
      <c r="B807" s="164"/>
      <c r="C807" s="152"/>
      <c r="E807" s="157"/>
      <c r="L807" s="152"/>
    </row>
    <row r="808" spans="1:12" x14ac:dyDescent="0.3">
      <c r="A808" s="152"/>
      <c r="B808" s="164"/>
      <c r="C808" s="152"/>
      <c r="E808" s="157"/>
      <c r="L808" s="152"/>
    </row>
    <row r="809" spans="1:12" x14ac:dyDescent="0.3">
      <c r="A809" s="152"/>
      <c r="B809" s="164"/>
      <c r="C809" s="152"/>
      <c r="E809" s="157"/>
      <c r="L809" s="152"/>
    </row>
    <row r="810" spans="1:12" x14ac:dyDescent="0.3">
      <c r="A810" s="152"/>
      <c r="B810" s="164"/>
      <c r="C810" s="152"/>
      <c r="E810" s="157"/>
      <c r="L810" s="152"/>
    </row>
    <row r="811" spans="1:12" x14ac:dyDescent="0.3">
      <c r="A811" s="152"/>
      <c r="B811" s="164"/>
      <c r="C811" s="152"/>
      <c r="E811" s="157"/>
      <c r="L811" s="152"/>
    </row>
    <row r="812" spans="1:12" x14ac:dyDescent="0.3">
      <c r="A812" s="152"/>
      <c r="B812" s="164"/>
      <c r="C812" s="152"/>
      <c r="E812" s="157"/>
      <c r="L812" s="152"/>
    </row>
    <row r="813" spans="1:12" x14ac:dyDescent="0.3">
      <c r="A813" s="152"/>
      <c r="B813" s="164"/>
      <c r="C813" s="152"/>
      <c r="E813" s="157"/>
      <c r="L813" s="152"/>
    </row>
    <row r="814" spans="1:12" x14ac:dyDescent="0.3">
      <c r="A814" s="152"/>
      <c r="B814" s="164"/>
      <c r="C814" s="152"/>
      <c r="E814" s="157"/>
      <c r="L814" s="152"/>
    </row>
    <row r="815" spans="1:12" x14ac:dyDescent="0.3">
      <c r="A815" s="152"/>
      <c r="B815" s="164"/>
      <c r="C815" s="152"/>
      <c r="E815" s="157"/>
      <c r="L815" s="152"/>
    </row>
    <row r="816" spans="1:12" x14ac:dyDescent="0.3">
      <c r="A816" s="152"/>
      <c r="B816" s="164"/>
      <c r="C816" s="152"/>
      <c r="E816" s="157"/>
      <c r="L816" s="152"/>
    </row>
    <row r="817" spans="1:12" x14ac:dyDescent="0.3">
      <c r="A817" s="152"/>
      <c r="B817" s="164"/>
      <c r="C817" s="152"/>
      <c r="E817" s="157"/>
      <c r="L817" s="152"/>
    </row>
    <row r="818" spans="1:12" x14ac:dyDescent="0.3">
      <c r="A818" s="152"/>
      <c r="B818" s="164"/>
      <c r="C818" s="152"/>
      <c r="E818" s="157"/>
      <c r="L818" s="152"/>
    </row>
    <row r="819" spans="1:12" x14ac:dyDescent="0.3">
      <c r="A819" s="152"/>
      <c r="B819" s="164"/>
      <c r="C819" s="152"/>
      <c r="E819" s="157"/>
      <c r="L819" s="152"/>
    </row>
    <row r="820" spans="1:12" x14ac:dyDescent="0.3">
      <c r="A820" s="152"/>
      <c r="B820" s="164"/>
      <c r="C820" s="152"/>
      <c r="E820" s="157"/>
      <c r="L820" s="152"/>
    </row>
    <row r="821" spans="1:12" x14ac:dyDescent="0.3">
      <c r="A821" s="152"/>
      <c r="B821" s="164"/>
      <c r="C821" s="152"/>
      <c r="E821" s="157"/>
      <c r="L821" s="152"/>
    </row>
    <row r="822" spans="1:12" x14ac:dyDescent="0.3">
      <c r="A822" s="152"/>
      <c r="B822" s="164"/>
      <c r="C822" s="152"/>
      <c r="E822" s="157"/>
      <c r="L822" s="152"/>
    </row>
    <row r="823" spans="1:12" x14ac:dyDescent="0.3">
      <c r="A823" s="152"/>
      <c r="B823" s="164"/>
      <c r="C823" s="152"/>
      <c r="E823" s="157"/>
      <c r="L823" s="152"/>
    </row>
    <row r="824" spans="1:12" x14ac:dyDescent="0.3">
      <c r="A824" s="152"/>
      <c r="B824" s="164"/>
      <c r="C824" s="152"/>
      <c r="E824" s="157"/>
      <c r="L824" s="152"/>
    </row>
    <row r="825" spans="1:12" x14ac:dyDescent="0.3">
      <c r="A825" s="152"/>
      <c r="B825" s="164"/>
      <c r="C825" s="152"/>
      <c r="E825" s="157"/>
      <c r="L825" s="152"/>
    </row>
    <row r="826" spans="1:12" x14ac:dyDescent="0.3">
      <c r="A826" s="152"/>
      <c r="B826" s="164"/>
      <c r="C826" s="152"/>
      <c r="E826" s="157"/>
      <c r="L826" s="152"/>
    </row>
    <row r="827" spans="1:12" x14ac:dyDescent="0.3">
      <c r="A827" s="152"/>
      <c r="B827" s="164"/>
      <c r="C827" s="152"/>
      <c r="E827" s="157"/>
      <c r="L827" s="152"/>
    </row>
    <row r="828" spans="1:12" x14ac:dyDescent="0.3">
      <c r="A828" s="152"/>
      <c r="B828" s="164"/>
      <c r="C828" s="152"/>
      <c r="E828" s="157"/>
      <c r="L828" s="152"/>
    </row>
    <row r="829" spans="1:12" x14ac:dyDescent="0.3">
      <c r="A829" s="152"/>
      <c r="B829" s="164"/>
      <c r="C829" s="152"/>
      <c r="E829" s="157"/>
      <c r="L829" s="152"/>
    </row>
    <row r="830" spans="1:12" x14ac:dyDescent="0.3">
      <c r="A830" s="152"/>
      <c r="B830" s="164"/>
      <c r="C830" s="152"/>
      <c r="E830" s="157"/>
      <c r="L830" s="152"/>
    </row>
    <row r="831" spans="1:12" x14ac:dyDescent="0.3">
      <c r="A831" s="152"/>
      <c r="B831" s="164"/>
      <c r="C831" s="152"/>
      <c r="E831" s="157"/>
      <c r="L831" s="152"/>
    </row>
    <row r="832" spans="1:12" x14ac:dyDescent="0.3">
      <c r="A832" s="152"/>
      <c r="B832" s="164"/>
      <c r="C832" s="152"/>
      <c r="E832" s="157"/>
      <c r="L832" s="152"/>
    </row>
    <row r="833" spans="1:12" x14ac:dyDescent="0.3">
      <c r="A833" s="152"/>
      <c r="B833" s="164"/>
      <c r="C833" s="152"/>
      <c r="E833" s="157"/>
      <c r="L833" s="152"/>
    </row>
    <row r="834" spans="1:12" x14ac:dyDescent="0.3">
      <c r="A834" s="152"/>
      <c r="B834" s="164"/>
      <c r="C834" s="152"/>
      <c r="E834" s="157"/>
      <c r="L834" s="152"/>
    </row>
    <row r="835" spans="1:12" x14ac:dyDescent="0.3">
      <c r="A835" s="152"/>
      <c r="B835" s="164"/>
      <c r="C835" s="152"/>
      <c r="E835" s="157"/>
      <c r="L835" s="152"/>
    </row>
    <row r="836" spans="1:12" x14ac:dyDescent="0.3">
      <c r="A836" s="152"/>
      <c r="B836" s="164"/>
      <c r="C836" s="152"/>
      <c r="E836" s="157"/>
      <c r="L836" s="152"/>
    </row>
    <row r="837" spans="1:12" x14ac:dyDescent="0.3">
      <c r="A837" s="152"/>
      <c r="B837" s="164"/>
      <c r="C837" s="152"/>
      <c r="E837" s="157"/>
      <c r="L837" s="152"/>
    </row>
    <row r="838" spans="1:12" x14ac:dyDescent="0.3">
      <c r="A838" s="152"/>
      <c r="B838" s="164"/>
      <c r="C838" s="152"/>
      <c r="E838" s="157"/>
      <c r="L838" s="152"/>
    </row>
    <row r="839" spans="1:12" x14ac:dyDescent="0.3">
      <c r="A839" s="152"/>
      <c r="B839" s="164"/>
      <c r="C839" s="152"/>
      <c r="E839" s="157"/>
      <c r="L839" s="152"/>
    </row>
    <row r="840" spans="1:12" x14ac:dyDescent="0.3">
      <c r="A840" s="152"/>
      <c r="B840" s="164"/>
      <c r="C840" s="152"/>
      <c r="E840" s="157"/>
      <c r="L840" s="152"/>
    </row>
    <row r="841" spans="1:12" x14ac:dyDescent="0.3">
      <c r="A841" s="152"/>
      <c r="B841" s="164"/>
      <c r="C841" s="152"/>
      <c r="E841" s="157"/>
      <c r="L841" s="152"/>
    </row>
    <row r="842" spans="1:12" x14ac:dyDescent="0.3">
      <c r="A842" s="152"/>
      <c r="B842" s="164"/>
      <c r="C842" s="152"/>
      <c r="E842" s="157"/>
      <c r="L842" s="152"/>
    </row>
    <row r="843" spans="1:12" x14ac:dyDescent="0.3">
      <c r="A843" s="152"/>
      <c r="B843" s="164"/>
      <c r="C843" s="152"/>
      <c r="E843" s="157"/>
      <c r="L843" s="152"/>
    </row>
    <row r="844" spans="1:12" x14ac:dyDescent="0.3">
      <c r="A844" s="152"/>
      <c r="B844" s="164"/>
      <c r="C844" s="152"/>
      <c r="E844" s="157"/>
      <c r="L844" s="152"/>
    </row>
    <row r="845" spans="1:12" x14ac:dyDescent="0.3">
      <c r="A845" s="152"/>
      <c r="B845" s="164"/>
      <c r="C845" s="152"/>
      <c r="E845" s="157"/>
      <c r="L845" s="152"/>
    </row>
    <row r="846" spans="1:12" x14ac:dyDescent="0.3">
      <c r="A846" s="152"/>
      <c r="B846" s="164"/>
      <c r="C846" s="152"/>
      <c r="E846" s="157"/>
      <c r="L846" s="152"/>
    </row>
    <row r="847" spans="1:12" x14ac:dyDescent="0.3">
      <c r="A847" s="152"/>
      <c r="B847" s="164"/>
      <c r="C847" s="152"/>
      <c r="E847" s="157"/>
      <c r="L847" s="152"/>
    </row>
    <row r="848" spans="1:12" x14ac:dyDescent="0.3">
      <c r="A848" s="152"/>
      <c r="B848" s="164"/>
      <c r="C848" s="152"/>
      <c r="E848" s="157"/>
      <c r="L848" s="152"/>
    </row>
    <row r="849" spans="1:12" x14ac:dyDescent="0.3">
      <c r="A849" s="152"/>
      <c r="B849" s="164"/>
      <c r="C849" s="152"/>
      <c r="E849" s="157"/>
      <c r="L849" s="152"/>
    </row>
    <row r="850" spans="1:12" x14ac:dyDescent="0.3">
      <c r="A850" s="152"/>
      <c r="B850" s="164"/>
      <c r="C850" s="152"/>
      <c r="E850" s="157"/>
      <c r="L850" s="152"/>
    </row>
    <row r="851" spans="1:12" x14ac:dyDescent="0.3">
      <c r="A851" s="152"/>
      <c r="B851" s="164"/>
      <c r="C851" s="152"/>
      <c r="E851" s="157"/>
      <c r="L851" s="152"/>
    </row>
    <row r="852" spans="1:12" x14ac:dyDescent="0.3">
      <c r="A852" s="152"/>
      <c r="B852" s="164"/>
      <c r="C852" s="152"/>
      <c r="E852" s="157"/>
      <c r="L852" s="152"/>
    </row>
    <row r="853" spans="1:12" x14ac:dyDescent="0.3">
      <c r="A853" s="152"/>
      <c r="B853" s="164"/>
      <c r="C853" s="152"/>
      <c r="E853" s="157"/>
      <c r="L853" s="152"/>
    </row>
    <row r="854" spans="1:12" x14ac:dyDescent="0.3">
      <c r="A854" s="152"/>
      <c r="B854" s="164"/>
      <c r="C854" s="152"/>
      <c r="E854" s="157"/>
      <c r="L854" s="152"/>
    </row>
    <row r="855" spans="1:12" x14ac:dyDescent="0.3">
      <c r="A855" s="152"/>
      <c r="B855" s="164"/>
      <c r="C855" s="152"/>
      <c r="E855" s="157"/>
      <c r="L855" s="152"/>
    </row>
    <row r="856" spans="1:12" x14ac:dyDescent="0.3">
      <c r="A856" s="152"/>
      <c r="B856" s="164"/>
      <c r="C856" s="152"/>
      <c r="E856" s="157"/>
      <c r="L856" s="152"/>
    </row>
    <row r="857" spans="1:12" x14ac:dyDescent="0.3">
      <c r="A857" s="152"/>
      <c r="B857" s="164"/>
      <c r="C857" s="152"/>
      <c r="E857" s="157"/>
      <c r="L857" s="152"/>
    </row>
    <row r="858" spans="1:12" x14ac:dyDescent="0.3">
      <c r="A858" s="152"/>
      <c r="B858" s="164"/>
      <c r="C858" s="152"/>
      <c r="E858" s="157"/>
      <c r="L858" s="152"/>
    </row>
    <row r="859" spans="1:12" x14ac:dyDescent="0.3">
      <c r="A859" s="152"/>
      <c r="B859" s="164"/>
      <c r="C859" s="152"/>
      <c r="E859" s="157"/>
      <c r="L859" s="152"/>
    </row>
    <row r="860" spans="1:12" x14ac:dyDescent="0.3">
      <c r="A860" s="152"/>
      <c r="B860" s="164"/>
      <c r="C860" s="152"/>
      <c r="E860" s="157"/>
      <c r="L860" s="152"/>
    </row>
    <row r="861" spans="1:12" x14ac:dyDescent="0.3">
      <c r="A861" s="152"/>
      <c r="B861" s="164"/>
      <c r="C861" s="152"/>
      <c r="E861" s="157"/>
      <c r="L861" s="152"/>
    </row>
    <row r="862" spans="1:12" x14ac:dyDescent="0.3">
      <c r="A862" s="152"/>
      <c r="B862" s="164"/>
      <c r="C862" s="152"/>
      <c r="E862" s="157"/>
      <c r="L862" s="152"/>
    </row>
    <row r="863" spans="1:12" x14ac:dyDescent="0.3">
      <c r="A863" s="152"/>
      <c r="B863" s="164"/>
      <c r="C863" s="152"/>
      <c r="E863" s="157"/>
      <c r="L863" s="152"/>
    </row>
    <row r="864" spans="1:12" x14ac:dyDescent="0.3">
      <c r="A864" s="152"/>
      <c r="B864" s="164"/>
      <c r="C864" s="152"/>
      <c r="E864" s="157"/>
      <c r="L864" s="152"/>
    </row>
    <row r="865" spans="1:12" x14ac:dyDescent="0.3">
      <c r="A865" s="152"/>
      <c r="B865" s="164"/>
      <c r="C865" s="152"/>
      <c r="E865" s="157"/>
      <c r="L865" s="152"/>
    </row>
    <row r="866" spans="1:12" x14ac:dyDescent="0.3">
      <c r="A866" s="152"/>
      <c r="B866" s="164"/>
      <c r="C866" s="152"/>
      <c r="E866" s="157"/>
      <c r="L866" s="152"/>
    </row>
    <row r="867" spans="1:12" x14ac:dyDescent="0.3">
      <c r="A867" s="152"/>
      <c r="B867" s="164"/>
      <c r="C867" s="152"/>
      <c r="E867" s="157"/>
      <c r="L867" s="152"/>
    </row>
    <row r="868" spans="1:12" x14ac:dyDescent="0.3">
      <c r="A868" s="152"/>
      <c r="B868" s="164"/>
      <c r="C868" s="152"/>
      <c r="E868" s="157"/>
      <c r="L868" s="152"/>
    </row>
    <row r="869" spans="1:12" x14ac:dyDescent="0.3">
      <c r="A869" s="152"/>
      <c r="B869" s="164"/>
      <c r="C869" s="152"/>
      <c r="E869" s="157"/>
      <c r="L869" s="152"/>
    </row>
    <row r="870" spans="1:12" x14ac:dyDescent="0.3">
      <c r="A870" s="152"/>
      <c r="B870" s="164"/>
      <c r="C870" s="152"/>
      <c r="E870" s="157"/>
      <c r="L870" s="152"/>
    </row>
    <row r="871" spans="1:12" x14ac:dyDescent="0.3">
      <c r="A871" s="152"/>
      <c r="B871" s="164"/>
      <c r="C871" s="152"/>
      <c r="E871" s="157"/>
      <c r="L871" s="152"/>
    </row>
    <row r="872" spans="1:12" x14ac:dyDescent="0.3">
      <c r="A872" s="152"/>
      <c r="B872" s="164"/>
      <c r="C872" s="152"/>
      <c r="E872" s="157"/>
      <c r="L872" s="152"/>
    </row>
    <row r="873" spans="1:12" x14ac:dyDescent="0.3">
      <c r="A873" s="152"/>
      <c r="B873" s="164"/>
      <c r="C873" s="152"/>
      <c r="E873" s="157"/>
      <c r="L873" s="152"/>
    </row>
    <row r="874" spans="1:12" x14ac:dyDescent="0.3">
      <c r="A874" s="152"/>
      <c r="B874" s="164"/>
      <c r="C874" s="152"/>
      <c r="E874" s="157"/>
      <c r="L874" s="152"/>
    </row>
    <row r="875" spans="1:12" x14ac:dyDescent="0.3">
      <c r="A875" s="152"/>
      <c r="B875" s="164"/>
      <c r="C875" s="152"/>
      <c r="E875" s="157"/>
      <c r="L875" s="152"/>
    </row>
    <row r="876" spans="1:12" x14ac:dyDescent="0.3">
      <c r="A876" s="152"/>
      <c r="B876" s="164"/>
      <c r="C876" s="152"/>
      <c r="E876" s="157"/>
      <c r="L876" s="152"/>
    </row>
    <row r="877" spans="1:12" x14ac:dyDescent="0.3">
      <c r="A877" s="152"/>
      <c r="B877" s="164"/>
      <c r="C877" s="152"/>
      <c r="E877" s="157"/>
      <c r="L877" s="152"/>
    </row>
    <row r="878" spans="1:12" x14ac:dyDescent="0.3">
      <c r="A878" s="152"/>
      <c r="B878" s="164"/>
      <c r="C878" s="152"/>
      <c r="E878" s="157"/>
      <c r="L878" s="152"/>
    </row>
    <row r="879" spans="1:12" x14ac:dyDescent="0.3">
      <c r="A879" s="152"/>
      <c r="B879" s="164"/>
      <c r="C879" s="152"/>
      <c r="E879" s="157"/>
      <c r="L879" s="152"/>
    </row>
    <row r="880" spans="1:12" x14ac:dyDescent="0.3">
      <c r="A880" s="152"/>
      <c r="B880" s="164"/>
      <c r="C880" s="152"/>
      <c r="E880" s="157"/>
      <c r="L880" s="152"/>
    </row>
    <row r="881" spans="1:12" x14ac:dyDescent="0.3">
      <c r="A881" s="152"/>
      <c r="B881" s="164"/>
      <c r="C881" s="152"/>
      <c r="E881" s="157"/>
      <c r="L881" s="152"/>
    </row>
    <row r="882" spans="1:12" x14ac:dyDescent="0.3">
      <c r="A882" s="152"/>
      <c r="B882" s="164"/>
      <c r="C882" s="152"/>
      <c r="E882" s="157"/>
      <c r="L882" s="152"/>
    </row>
    <row r="883" spans="1:12" x14ac:dyDescent="0.3">
      <c r="A883" s="152"/>
      <c r="B883" s="164"/>
      <c r="C883" s="152"/>
      <c r="E883" s="157"/>
      <c r="L883" s="152"/>
    </row>
    <row r="884" spans="1:12" x14ac:dyDescent="0.3">
      <c r="A884" s="152"/>
      <c r="B884" s="164"/>
      <c r="C884" s="152"/>
      <c r="E884" s="157"/>
      <c r="L884" s="152"/>
    </row>
    <row r="885" spans="1:12" x14ac:dyDescent="0.3">
      <c r="A885" s="152"/>
      <c r="B885" s="164"/>
      <c r="C885" s="152"/>
      <c r="E885" s="157"/>
      <c r="L885" s="152"/>
    </row>
    <row r="886" spans="1:12" x14ac:dyDescent="0.3">
      <c r="A886" s="152"/>
      <c r="B886" s="164"/>
      <c r="C886" s="152"/>
      <c r="E886" s="157"/>
      <c r="L886" s="152"/>
    </row>
    <row r="887" spans="1:12" x14ac:dyDescent="0.3">
      <c r="A887" s="152"/>
      <c r="B887" s="164"/>
      <c r="C887" s="152"/>
      <c r="E887" s="157"/>
      <c r="L887" s="152"/>
    </row>
    <row r="888" spans="1:12" x14ac:dyDescent="0.3">
      <c r="A888" s="152"/>
      <c r="B888" s="164"/>
      <c r="C888" s="152"/>
      <c r="E888" s="157"/>
      <c r="L888" s="152"/>
    </row>
    <row r="889" spans="1:12" x14ac:dyDescent="0.3">
      <c r="A889" s="152"/>
      <c r="B889" s="164"/>
      <c r="C889" s="152"/>
      <c r="E889" s="157"/>
      <c r="L889" s="152"/>
    </row>
    <row r="890" spans="1:12" x14ac:dyDescent="0.3">
      <c r="A890" s="152"/>
      <c r="B890" s="164"/>
      <c r="C890" s="152"/>
      <c r="E890" s="157"/>
      <c r="L890" s="152"/>
    </row>
    <row r="891" spans="1:12" x14ac:dyDescent="0.3">
      <c r="A891" s="152"/>
      <c r="B891" s="164"/>
      <c r="C891" s="152"/>
      <c r="E891" s="157"/>
      <c r="L891" s="152"/>
    </row>
    <row r="892" spans="1:12" x14ac:dyDescent="0.3">
      <c r="A892" s="152"/>
      <c r="B892" s="164"/>
      <c r="C892" s="152"/>
      <c r="E892" s="157"/>
      <c r="L892" s="152"/>
    </row>
    <row r="893" spans="1:12" x14ac:dyDescent="0.3">
      <c r="A893" s="152"/>
      <c r="B893" s="164"/>
      <c r="C893" s="152"/>
      <c r="E893" s="157"/>
      <c r="L893" s="152"/>
    </row>
    <row r="894" spans="1:12" x14ac:dyDescent="0.3">
      <c r="A894" s="152"/>
      <c r="B894" s="164"/>
      <c r="C894" s="152"/>
      <c r="E894" s="157"/>
      <c r="L894" s="152"/>
    </row>
    <row r="895" spans="1:12" x14ac:dyDescent="0.3">
      <c r="A895" s="152"/>
      <c r="B895" s="164"/>
      <c r="C895" s="152"/>
      <c r="E895" s="157"/>
      <c r="L895" s="152"/>
    </row>
    <row r="896" spans="1:12" x14ac:dyDescent="0.3">
      <c r="A896" s="152"/>
      <c r="B896" s="164"/>
      <c r="C896" s="152"/>
      <c r="E896" s="157"/>
      <c r="L896" s="152"/>
    </row>
    <row r="897" spans="1:12" x14ac:dyDescent="0.3">
      <c r="A897" s="152"/>
      <c r="B897" s="164"/>
      <c r="C897" s="152"/>
      <c r="E897" s="157"/>
      <c r="L897" s="152"/>
    </row>
    <row r="898" spans="1:12" x14ac:dyDescent="0.3">
      <c r="A898" s="152"/>
      <c r="B898" s="164"/>
      <c r="C898" s="152"/>
      <c r="E898" s="157"/>
      <c r="L898" s="152"/>
    </row>
    <row r="899" spans="1:12" x14ac:dyDescent="0.3">
      <c r="A899" s="152"/>
      <c r="B899" s="164"/>
      <c r="C899" s="152"/>
      <c r="E899" s="157"/>
      <c r="L899" s="152"/>
    </row>
    <row r="900" spans="1:12" x14ac:dyDescent="0.3">
      <c r="A900" s="152"/>
      <c r="B900" s="164"/>
      <c r="C900" s="152"/>
      <c r="E900" s="157"/>
      <c r="L900" s="152"/>
    </row>
    <row r="901" spans="1:12" x14ac:dyDescent="0.3">
      <c r="A901" s="152"/>
      <c r="B901" s="164"/>
      <c r="C901" s="152"/>
      <c r="E901" s="157"/>
      <c r="L901" s="152"/>
    </row>
    <row r="902" spans="1:12" x14ac:dyDescent="0.3">
      <c r="A902" s="152"/>
      <c r="B902" s="164"/>
      <c r="C902" s="152"/>
      <c r="E902" s="157"/>
      <c r="L902" s="152"/>
    </row>
    <row r="903" spans="1:12" x14ac:dyDescent="0.3">
      <c r="A903" s="152"/>
      <c r="B903" s="164"/>
      <c r="C903" s="152"/>
      <c r="E903" s="157"/>
      <c r="L903" s="152"/>
    </row>
    <row r="904" spans="1:12" x14ac:dyDescent="0.3">
      <c r="A904" s="152"/>
      <c r="B904" s="164"/>
      <c r="C904" s="152"/>
      <c r="E904" s="157"/>
      <c r="L904" s="152"/>
    </row>
    <row r="905" spans="1:12" x14ac:dyDescent="0.3">
      <c r="A905" s="152"/>
      <c r="B905" s="164"/>
      <c r="C905" s="152"/>
      <c r="E905" s="157"/>
      <c r="L905" s="152"/>
    </row>
    <row r="906" spans="1:12" x14ac:dyDescent="0.3">
      <c r="A906" s="152"/>
      <c r="B906" s="164"/>
      <c r="C906" s="152"/>
      <c r="E906" s="157"/>
      <c r="L906" s="152"/>
    </row>
    <row r="907" spans="1:12" x14ac:dyDescent="0.3">
      <c r="A907" s="152"/>
      <c r="B907" s="164"/>
      <c r="C907" s="152"/>
      <c r="E907" s="157"/>
      <c r="L907" s="152"/>
    </row>
    <row r="908" spans="1:12" x14ac:dyDescent="0.3">
      <c r="A908" s="152"/>
      <c r="B908" s="164"/>
      <c r="C908" s="152"/>
      <c r="E908" s="157"/>
      <c r="L908" s="152"/>
    </row>
    <row r="909" spans="1:12" x14ac:dyDescent="0.3">
      <c r="A909" s="152"/>
      <c r="B909" s="164"/>
      <c r="C909" s="152"/>
      <c r="E909" s="157"/>
      <c r="L909" s="152"/>
    </row>
    <row r="910" spans="1:12" x14ac:dyDescent="0.3">
      <c r="A910" s="152"/>
      <c r="B910" s="164"/>
      <c r="C910" s="152"/>
      <c r="E910" s="157"/>
      <c r="L910" s="152"/>
    </row>
    <row r="911" spans="1:12" x14ac:dyDescent="0.3">
      <c r="A911" s="152"/>
      <c r="B911" s="164"/>
      <c r="C911" s="152"/>
      <c r="E911" s="157"/>
      <c r="L911" s="152"/>
    </row>
    <row r="912" spans="1:12" x14ac:dyDescent="0.3">
      <c r="A912" s="152"/>
      <c r="B912" s="164"/>
      <c r="C912" s="152"/>
      <c r="E912" s="157"/>
      <c r="L912" s="152"/>
    </row>
    <row r="913" spans="1:12" x14ac:dyDescent="0.3">
      <c r="A913" s="152"/>
      <c r="B913" s="164"/>
      <c r="C913" s="152"/>
      <c r="E913" s="157"/>
      <c r="L913" s="152"/>
    </row>
    <row r="914" spans="1:12" x14ac:dyDescent="0.3">
      <c r="A914" s="152"/>
      <c r="B914" s="164"/>
      <c r="C914" s="152"/>
      <c r="E914" s="157"/>
      <c r="L914" s="152"/>
    </row>
    <row r="915" spans="1:12" x14ac:dyDescent="0.3">
      <c r="A915" s="152"/>
      <c r="B915" s="164"/>
      <c r="C915" s="152"/>
      <c r="E915" s="157"/>
      <c r="L915" s="152"/>
    </row>
    <row r="916" spans="1:12" x14ac:dyDescent="0.3">
      <c r="A916" s="152"/>
      <c r="B916" s="164"/>
      <c r="C916" s="152"/>
      <c r="E916" s="157"/>
      <c r="L916" s="152"/>
    </row>
    <row r="917" spans="1:12" x14ac:dyDescent="0.3">
      <c r="A917" s="152"/>
      <c r="B917" s="164"/>
      <c r="C917" s="152"/>
      <c r="E917" s="157"/>
      <c r="L917" s="152"/>
    </row>
    <row r="918" spans="1:12" x14ac:dyDescent="0.3">
      <c r="A918" s="152"/>
      <c r="B918" s="164"/>
      <c r="C918" s="152"/>
      <c r="E918" s="157"/>
      <c r="L918" s="152"/>
    </row>
    <row r="919" spans="1:12" x14ac:dyDescent="0.3">
      <c r="A919" s="152"/>
      <c r="B919" s="164"/>
      <c r="C919" s="152"/>
      <c r="E919" s="157"/>
      <c r="L919" s="152"/>
    </row>
    <row r="920" spans="1:12" x14ac:dyDescent="0.3">
      <c r="A920" s="152"/>
      <c r="B920" s="164"/>
      <c r="C920" s="152"/>
      <c r="E920" s="157"/>
      <c r="L920" s="152"/>
    </row>
    <row r="921" spans="1:12" x14ac:dyDescent="0.3">
      <c r="A921" s="152"/>
      <c r="B921" s="164"/>
      <c r="C921" s="152"/>
      <c r="E921" s="157"/>
      <c r="L921" s="152"/>
    </row>
    <row r="922" spans="1:12" x14ac:dyDescent="0.3">
      <c r="A922" s="152"/>
      <c r="B922" s="164"/>
      <c r="C922" s="152"/>
      <c r="E922" s="157"/>
      <c r="L922" s="152"/>
    </row>
    <row r="923" spans="1:12" x14ac:dyDescent="0.3">
      <c r="A923" s="152"/>
      <c r="B923" s="164"/>
      <c r="C923" s="152"/>
      <c r="E923" s="157"/>
      <c r="L923" s="152"/>
    </row>
    <row r="924" spans="1:12" x14ac:dyDescent="0.3">
      <c r="A924" s="152"/>
      <c r="B924" s="164"/>
      <c r="C924" s="152"/>
      <c r="E924" s="157"/>
      <c r="L924" s="152"/>
    </row>
    <row r="925" spans="1:12" x14ac:dyDescent="0.3">
      <c r="A925" s="152"/>
      <c r="B925" s="164"/>
      <c r="C925" s="152"/>
      <c r="E925" s="157"/>
      <c r="L925" s="152"/>
    </row>
    <row r="926" spans="1:12" x14ac:dyDescent="0.3">
      <c r="A926" s="152"/>
      <c r="B926" s="164"/>
      <c r="C926" s="152"/>
      <c r="E926" s="157"/>
      <c r="L926" s="152"/>
    </row>
    <row r="927" spans="1:12" x14ac:dyDescent="0.3">
      <c r="A927" s="152"/>
      <c r="B927" s="164"/>
      <c r="C927" s="152"/>
      <c r="E927" s="157"/>
      <c r="L927" s="152"/>
    </row>
    <row r="928" spans="1:12" x14ac:dyDescent="0.3">
      <c r="A928" s="152"/>
      <c r="B928" s="164"/>
      <c r="C928" s="152"/>
      <c r="E928" s="157"/>
      <c r="L928" s="152"/>
    </row>
    <row r="929" spans="1:12" x14ac:dyDescent="0.3">
      <c r="A929" s="152"/>
      <c r="B929" s="164"/>
      <c r="C929" s="152"/>
      <c r="E929" s="157"/>
      <c r="L929" s="152"/>
    </row>
    <row r="930" spans="1:12" x14ac:dyDescent="0.3">
      <c r="A930" s="152"/>
      <c r="B930" s="164"/>
      <c r="C930" s="152"/>
      <c r="E930" s="157"/>
      <c r="L930" s="152"/>
    </row>
    <row r="931" spans="1:12" x14ac:dyDescent="0.3">
      <c r="A931" s="152"/>
      <c r="B931" s="164"/>
      <c r="C931" s="152"/>
      <c r="E931" s="157"/>
      <c r="L931" s="152"/>
    </row>
    <row r="932" spans="1:12" x14ac:dyDescent="0.3">
      <c r="A932" s="152"/>
      <c r="B932" s="164"/>
      <c r="C932" s="152"/>
      <c r="E932" s="157"/>
      <c r="L932" s="152"/>
    </row>
    <row r="933" spans="1:12" x14ac:dyDescent="0.3">
      <c r="A933" s="152"/>
      <c r="B933" s="164"/>
      <c r="C933" s="152"/>
      <c r="E933" s="157"/>
      <c r="L933" s="152"/>
    </row>
    <row r="934" spans="1:12" x14ac:dyDescent="0.3">
      <c r="A934" s="152"/>
      <c r="B934" s="164"/>
      <c r="C934" s="152"/>
      <c r="E934" s="157"/>
      <c r="L934" s="152"/>
    </row>
    <row r="935" spans="1:12" x14ac:dyDescent="0.3">
      <c r="A935" s="152"/>
      <c r="B935" s="164"/>
      <c r="C935" s="152"/>
      <c r="E935" s="157"/>
      <c r="L935" s="152"/>
    </row>
    <row r="936" spans="1:12" x14ac:dyDescent="0.3">
      <c r="A936" s="152"/>
      <c r="B936" s="164"/>
      <c r="C936" s="152"/>
      <c r="E936" s="157"/>
      <c r="L936" s="152"/>
    </row>
    <row r="937" spans="1:12" x14ac:dyDescent="0.3">
      <c r="A937" s="152"/>
      <c r="B937" s="164"/>
      <c r="C937" s="152"/>
      <c r="E937" s="157"/>
      <c r="L937" s="152"/>
    </row>
    <row r="938" spans="1:12" x14ac:dyDescent="0.3">
      <c r="A938" s="152"/>
      <c r="B938" s="164"/>
      <c r="C938" s="152"/>
      <c r="E938" s="157"/>
      <c r="L938" s="152"/>
    </row>
    <row r="939" spans="1:12" x14ac:dyDescent="0.3">
      <c r="A939" s="152"/>
      <c r="B939" s="164"/>
      <c r="C939" s="152"/>
      <c r="E939" s="157"/>
      <c r="L939" s="152"/>
    </row>
    <row r="940" spans="1:12" x14ac:dyDescent="0.3">
      <c r="A940" s="152"/>
      <c r="B940" s="164"/>
      <c r="C940" s="152"/>
      <c r="E940" s="157"/>
      <c r="L940" s="152"/>
    </row>
    <row r="941" spans="1:12" x14ac:dyDescent="0.3">
      <c r="A941" s="152"/>
      <c r="B941" s="164"/>
      <c r="C941" s="152"/>
      <c r="E941" s="157"/>
      <c r="L941" s="152"/>
    </row>
    <row r="942" spans="1:12" x14ac:dyDescent="0.3">
      <c r="A942" s="152"/>
      <c r="B942" s="164"/>
      <c r="C942" s="152"/>
      <c r="E942" s="157"/>
      <c r="L942" s="152"/>
    </row>
    <row r="943" spans="1:12" x14ac:dyDescent="0.3">
      <c r="A943" s="152"/>
      <c r="B943" s="164"/>
      <c r="C943" s="152"/>
      <c r="E943" s="157"/>
      <c r="L943" s="152"/>
    </row>
    <row r="944" spans="1:12" x14ac:dyDescent="0.3">
      <c r="A944" s="152"/>
      <c r="B944" s="164"/>
      <c r="C944" s="152"/>
      <c r="E944" s="157"/>
      <c r="L944" s="152"/>
    </row>
    <row r="945" spans="1:12" x14ac:dyDescent="0.3">
      <c r="A945" s="152"/>
      <c r="B945" s="164"/>
      <c r="C945" s="152"/>
      <c r="E945" s="157"/>
      <c r="L945" s="152"/>
    </row>
    <row r="946" spans="1:12" x14ac:dyDescent="0.3">
      <c r="A946" s="152"/>
      <c r="B946" s="164"/>
      <c r="C946" s="152"/>
      <c r="E946" s="157"/>
      <c r="L946" s="152"/>
    </row>
    <row r="947" spans="1:12" x14ac:dyDescent="0.3">
      <c r="A947" s="152"/>
      <c r="B947" s="164"/>
      <c r="C947" s="152"/>
      <c r="E947" s="157"/>
      <c r="L947" s="152"/>
    </row>
    <row r="948" spans="1:12" x14ac:dyDescent="0.3">
      <c r="A948" s="152"/>
      <c r="B948" s="164"/>
      <c r="C948" s="152"/>
      <c r="E948" s="157"/>
      <c r="L948" s="152"/>
    </row>
    <row r="949" spans="1:12" x14ac:dyDescent="0.3">
      <c r="A949" s="152"/>
      <c r="B949" s="164"/>
      <c r="C949" s="152"/>
      <c r="E949" s="157"/>
      <c r="L949" s="152"/>
    </row>
    <row r="950" spans="1:12" x14ac:dyDescent="0.3">
      <c r="A950" s="152"/>
      <c r="B950" s="164"/>
      <c r="C950" s="152"/>
      <c r="E950" s="157"/>
      <c r="L950" s="152"/>
    </row>
    <row r="951" spans="1:12" x14ac:dyDescent="0.3">
      <c r="A951" s="152"/>
      <c r="B951" s="164"/>
      <c r="C951" s="152"/>
      <c r="E951" s="157"/>
      <c r="L951" s="152"/>
    </row>
    <row r="952" spans="1:12" x14ac:dyDescent="0.3">
      <c r="A952" s="152"/>
      <c r="B952" s="164"/>
      <c r="C952" s="152"/>
      <c r="E952" s="157"/>
      <c r="L952" s="152"/>
    </row>
    <row r="953" spans="1:12" x14ac:dyDescent="0.3">
      <c r="A953" s="152"/>
      <c r="B953" s="164"/>
      <c r="C953" s="152"/>
      <c r="E953" s="157"/>
      <c r="L953" s="152"/>
    </row>
    <row r="954" spans="1:12" x14ac:dyDescent="0.3">
      <c r="A954" s="152"/>
      <c r="B954" s="164"/>
      <c r="C954" s="152"/>
      <c r="E954" s="157"/>
      <c r="L954" s="152"/>
    </row>
    <row r="955" spans="1:12" x14ac:dyDescent="0.3">
      <c r="A955" s="152"/>
      <c r="B955" s="164"/>
      <c r="C955" s="152"/>
      <c r="E955" s="157"/>
      <c r="L955" s="152"/>
    </row>
    <row r="956" spans="1:12" x14ac:dyDescent="0.3">
      <c r="A956" s="152"/>
      <c r="B956" s="164"/>
      <c r="C956" s="152"/>
      <c r="E956" s="157"/>
      <c r="L956" s="152"/>
    </row>
    <row r="957" spans="1:12" x14ac:dyDescent="0.3">
      <c r="A957" s="152"/>
      <c r="B957" s="164"/>
      <c r="C957" s="152"/>
      <c r="E957" s="157"/>
      <c r="L957" s="152"/>
    </row>
    <row r="958" spans="1:12" x14ac:dyDescent="0.3">
      <c r="A958" s="152"/>
      <c r="B958" s="164"/>
      <c r="C958" s="152"/>
      <c r="E958" s="157"/>
      <c r="L958" s="152"/>
    </row>
    <row r="959" spans="1:12" x14ac:dyDescent="0.3">
      <c r="A959" s="152"/>
      <c r="B959" s="164"/>
      <c r="C959" s="152"/>
      <c r="E959" s="157"/>
      <c r="L959" s="152"/>
    </row>
    <row r="960" spans="1:12" x14ac:dyDescent="0.3">
      <c r="A960" s="152"/>
      <c r="B960" s="164"/>
      <c r="C960" s="152"/>
      <c r="E960" s="157"/>
      <c r="L960" s="152"/>
    </row>
    <row r="961" spans="1:12" x14ac:dyDescent="0.3">
      <c r="A961" s="152"/>
      <c r="B961" s="164"/>
      <c r="C961" s="152"/>
      <c r="E961" s="157"/>
      <c r="L961" s="152"/>
    </row>
    <row r="962" spans="1:12" x14ac:dyDescent="0.3">
      <c r="A962" s="152"/>
      <c r="B962" s="164"/>
      <c r="C962" s="152"/>
      <c r="E962" s="157"/>
      <c r="L962" s="152"/>
    </row>
    <row r="963" spans="1:12" x14ac:dyDescent="0.3">
      <c r="A963" s="152"/>
      <c r="B963" s="164"/>
      <c r="C963" s="152"/>
      <c r="E963" s="157"/>
      <c r="L963" s="152"/>
    </row>
    <row r="964" spans="1:12" x14ac:dyDescent="0.3">
      <c r="A964" s="152"/>
      <c r="B964" s="164"/>
      <c r="C964" s="152"/>
      <c r="E964" s="157"/>
      <c r="L964" s="152"/>
    </row>
    <row r="965" spans="1:12" x14ac:dyDescent="0.3">
      <c r="A965" s="152"/>
      <c r="B965" s="164"/>
      <c r="C965" s="152"/>
      <c r="E965" s="157"/>
      <c r="L965" s="152"/>
    </row>
    <row r="966" spans="1:12" x14ac:dyDescent="0.3">
      <c r="A966" s="152"/>
      <c r="B966" s="164"/>
      <c r="C966" s="152"/>
      <c r="E966" s="157"/>
      <c r="L966" s="152"/>
    </row>
    <row r="967" spans="1:12" x14ac:dyDescent="0.3">
      <c r="A967" s="152"/>
      <c r="B967" s="164"/>
      <c r="C967" s="152"/>
      <c r="E967" s="157"/>
      <c r="L967" s="152"/>
    </row>
    <row r="968" spans="1:12" x14ac:dyDescent="0.3">
      <c r="A968" s="152"/>
      <c r="B968" s="164"/>
      <c r="C968" s="152"/>
      <c r="E968" s="157"/>
      <c r="L968" s="152"/>
    </row>
    <row r="969" spans="1:12" x14ac:dyDescent="0.3">
      <c r="A969" s="152"/>
      <c r="B969" s="164"/>
      <c r="C969" s="152"/>
      <c r="E969" s="157"/>
      <c r="L969" s="152"/>
    </row>
    <row r="970" spans="1:12" x14ac:dyDescent="0.3">
      <c r="A970" s="152"/>
      <c r="B970" s="164"/>
      <c r="C970" s="152"/>
      <c r="E970" s="157"/>
      <c r="L970" s="152"/>
    </row>
    <row r="971" spans="1:12" x14ac:dyDescent="0.3">
      <c r="A971" s="152"/>
      <c r="B971" s="164"/>
      <c r="C971" s="152"/>
      <c r="E971" s="157"/>
      <c r="L971" s="152"/>
    </row>
    <row r="972" spans="1:12" x14ac:dyDescent="0.3">
      <c r="A972" s="152"/>
      <c r="B972" s="164"/>
      <c r="C972" s="152"/>
      <c r="E972" s="157"/>
      <c r="L972" s="152"/>
    </row>
    <row r="973" spans="1:12" x14ac:dyDescent="0.3">
      <c r="A973" s="152"/>
      <c r="B973" s="164"/>
      <c r="C973" s="152"/>
      <c r="E973" s="157"/>
      <c r="L973" s="152"/>
    </row>
    <row r="974" spans="1:12" x14ac:dyDescent="0.3">
      <c r="A974" s="152"/>
      <c r="B974" s="164"/>
      <c r="C974" s="152"/>
      <c r="E974" s="157"/>
      <c r="L974" s="152"/>
    </row>
    <row r="975" spans="1:12" x14ac:dyDescent="0.3">
      <c r="A975" s="152"/>
      <c r="B975" s="164"/>
      <c r="C975" s="152"/>
      <c r="E975" s="157"/>
      <c r="L975" s="152"/>
    </row>
    <row r="976" spans="1:12" x14ac:dyDescent="0.3">
      <c r="A976" s="152"/>
      <c r="B976" s="164"/>
      <c r="C976" s="152"/>
      <c r="E976" s="157"/>
      <c r="L976" s="152"/>
    </row>
    <row r="977" spans="1:12" x14ac:dyDescent="0.3">
      <c r="A977" s="152"/>
      <c r="B977" s="164"/>
      <c r="C977" s="152"/>
      <c r="E977" s="157"/>
      <c r="L977" s="152"/>
    </row>
    <row r="978" spans="1:12" x14ac:dyDescent="0.3">
      <c r="A978" s="152"/>
      <c r="B978" s="164"/>
      <c r="C978" s="152"/>
      <c r="E978" s="157"/>
      <c r="L978" s="152"/>
    </row>
    <row r="979" spans="1:12" x14ac:dyDescent="0.3">
      <c r="A979" s="152"/>
      <c r="B979" s="164"/>
      <c r="C979" s="152"/>
      <c r="E979" s="157"/>
      <c r="L979" s="152"/>
    </row>
    <row r="980" spans="1:12" x14ac:dyDescent="0.3">
      <c r="A980" s="152"/>
      <c r="B980" s="164"/>
      <c r="C980" s="152"/>
      <c r="E980" s="157"/>
      <c r="L980" s="152"/>
    </row>
    <row r="981" spans="1:12" x14ac:dyDescent="0.3">
      <c r="A981" s="152"/>
      <c r="B981" s="164"/>
      <c r="C981" s="152"/>
      <c r="E981" s="157"/>
      <c r="L981" s="152"/>
    </row>
    <row r="982" spans="1:12" x14ac:dyDescent="0.3">
      <c r="A982" s="152"/>
      <c r="B982" s="164"/>
      <c r="C982" s="152"/>
      <c r="E982" s="157"/>
      <c r="L982" s="152"/>
    </row>
    <row r="983" spans="1:12" x14ac:dyDescent="0.3">
      <c r="A983" s="152"/>
      <c r="B983" s="164"/>
      <c r="C983" s="152"/>
      <c r="E983" s="157"/>
      <c r="L983" s="152"/>
    </row>
    <row r="984" spans="1:12" x14ac:dyDescent="0.3">
      <c r="A984" s="152"/>
      <c r="B984" s="164"/>
      <c r="C984" s="152"/>
      <c r="E984" s="157"/>
      <c r="L984" s="152"/>
    </row>
    <row r="985" spans="1:12" x14ac:dyDescent="0.3">
      <c r="A985" s="152"/>
      <c r="B985" s="164"/>
      <c r="C985" s="152"/>
      <c r="E985" s="157"/>
      <c r="L985" s="152"/>
    </row>
    <row r="986" spans="1:12" x14ac:dyDescent="0.3">
      <c r="A986" s="152"/>
      <c r="B986" s="164"/>
      <c r="C986" s="152"/>
      <c r="E986" s="157"/>
      <c r="L986" s="152"/>
    </row>
    <row r="987" spans="1:12" x14ac:dyDescent="0.3">
      <c r="A987" s="152"/>
      <c r="B987" s="164"/>
      <c r="C987" s="152"/>
      <c r="E987" s="157"/>
      <c r="L987" s="152"/>
    </row>
    <row r="988" spans="1:12" x14ac:dyDescent="0.3">
      <c r="A988" s="152"/>
      <c r="B988" s="164"/>
      <c r="C988" s="152"/>
      <c r="E988" s="157"/>
      <c r="L988" s="152"/>
    </row>
    <row r="989" spans="1:12" x14ac:dyDescent="0.3">
      <c r="A989" s="152"/>
      <c r="B989" s="164"/>
      <c r="C989" s="152"/>
      <c r="E989" s="157"/>
      <c r="L989" s="152"/>
    </row>
    <row r="990" spans="1:12" x14ac:dyDescent="0.3">
      <c r="A990" s="152"/>
      <c r="B990" s="164"/>
      <c r="C990" s="152"/>
      <c r="E990" s="157"/>
      <c r="L990" s="152"/>
    </row>
    <row r="991" spans="1:12" x14ac:dyDescent="0.3">
      <c r="A991" s="152"/>
      <c r="B991" s="164"/>
      <c r="C991" s="152"/>
      <c r="E991" s="157"/>
      <c r="L991" s="152"/>
    </row>
    <row r="992" spans="1:12" x14ac:dyDescent="0.3">
      <c r="A992" s="152"/>
      <c r="B992" s="164"/>
      <c r="C992" s="152"/>
      <c r="E992" s="157"/>
      <c r="L992" s="152"/>
    </row>
    <row r="993" spans="1:12" x14ac:dyDescent="0.3">
      <c r="A993" s="152"/>
      <c r="B993" s="164"/>
      <c r="C993" s="152"/>
      <c r="E993" s="157"/>
      <c r="L993" s="152"/>
    </row>
    <row r="994" spans="1:12" x14ac:dyDescent="0.3">
      <c r="A994" s="152"/>
      <c r="B994" s="164"/>
      <c r="C994" s="152"/>
      <c r="E994" s="157"/>
      <c r="L994" s="152"/>
    </row>
    <row r="995" spans="1:12" x14ac:dyDescent="0.3">
      <c r="A995" s="152"/>
      <c r="B995" s="164"/>
      <c r="C995" s="152"/>
      <c r="E995" s="157"/>
      <c r="L995" s="152"/>
    </row>
    <row r="996" spans="1:12" x14ac:dyDescent="0.3">
      <c r="A996" s="152"/>
      <c r="B996" s="164"/>
      <c r="C996" s="152"/>
      <c r="E996" s="157"/>
      <c r="L996" s="152"/>
    </row>
    <row r="997" spans="1:12" x14ac:dyDescent="0.3">
      <c r="A997" s="152"/>
      <c r="B997" s="164"/>
      <c r="C997" s="152"/>
      <c r="E997" s="157"/>
      <c r="L997" s="152"/>
    </row>
    <row r="998" spans="1:12" x14ac:dyDescent="0.3">
      <c r="A998" s="152"/>
      <c r="B998" s="164"/>
      <c r="C998" s="152"/>
      <c r="E998" s="157"/>
      <c r="L998" s="152"/>
    </row>
    <row r="999" spans="1:12" x14ac:dyDescent="0.3">
      <c r="A999" s="152"/>
      <c r="B999" s="164"/>
      <c r="C999" s="152"/>
      <c r="E999" s="157"/>
      <c r="L999" s="152"/>
    </row>
    <row r="1000" spans="1:12" x14ac:dyDescent="0.3">
      <c r="A1000" s="152"/>
      <c r="B1000" s="164"/>
      <c r="C1000" s="152"/>
      <c r="E1000" s="157"/>
      <c r="L1000" s="152"/>
    </row>
    <row r="1001" spans="1:12" x14ac:dyDescent="0.3">
      <c r="A1001" s="152"/>
      <c r="B1001" s="164"/>
      <c r="C1001" s="152"/>
      <c r="E1001" s="157"/>
      <c r="L1001" s="152"/>
    </row>
    <row r="1002" spans="1:12" x14ac:dyDescent="0.3">
      <c r="A1002" s="152"/>
      <c r="B1002" s="164"/>
      <c r="C1002" s="152"/>
      <c r="E1002" s="157"/>
      <c r="L1002" s="152"/>
    </row>
    <row r="1003" spans="1:12" x14ac:dyDescent="0.3">
      <c r="A1003" s="152"/>
      <c r="B1003" s="164"/>
      <c r="C1003" s="152"/>
      <c r="E1003" s="157"/>
      <c r="L1003" s="152"/>
    </row>
    <row r="1004" spans="1:12" x14ac:dyDescent="0.3">
      <c r="A1004" s="152"/>
      <c r="B1004" s="164"/>
      <c r="C1004" s="152"/>
      <c r="E1004" s="157"/>
      <c r="L1004" s="152"/>
    </row>
    <row r="1005" spans="1:12" x14ac:dyDescent="0.3">
      <c r="A1005" s="152"/>
      <c r="B1005" s="164"/>
      <c r="C1005" s="152"/>
      <c r="E1005" s="157"/>
      <c r="L1005" s="152"/>
    </row>
    <row r="1006" spans="1:12" x14ac:dyDescent="0.3">
      <c r="A1006" s="152"/>
      <c r="B1006" s="164"/>
      <c r="C1006" s="152"/>
      <c r="E1006" s="157"/>
      <c r="L1006" s="152"/>
    </row>
    <row r="1007" spans="1:12" x14ac:dyDescent="0.3">
      <c r="A1007" s="152"/>
      <c r="B1007" s="164"/>
      <c r="C1007" s="152"/>
      <c r="E1007" s="157"/>
      <c r="L1007" s="152"/>
    </row>
    <row r="1008" spans="1:12" x14ac:dyDescent="0.3">
      <c r="A1008" s="152"/>
      <c r="B1008" s="164"/>
      <c r="C1008" s="152"/>
      <c r="E1008" s="157"/>
      <c r="L1008" s="152"/>
    </row>
    <row r="1009" spans="1:12" x14ac:dyDescent="0.3">
      <c r="A1009" s="152"/>
      <c r="B1009" s="164"/>
      <c r="C1009" s="152"/>
      <c r="E1009" s="157"/>
      <c r="L1009" s="152"/>
    </row>
    <row r="1010" spans="1:12" x14ac:dyDescent="0.3">
      <c r="A1010" s="152"/>
      <c r="B1010" s="164"/>
      <c r="C1010" s="152"/>
      <c r="E1010" s="157"/>
      <c r="L1010" s="152"/>
    </row>
    <row r="1011" spans="1:12" x14ac:dyDescent="0.3">
      <c r="A1011" s="152"/>
      <c r="B1011" s="164"/>
      <c r="C1011" s="152"/>
      <c r="E1011" s="157"/>
      <c r="L1011" s="152"/>
    </row>
    <row r="1012" spans="1:12" x14ac:dyDescent="0.3">
      <c r="A1012" s="152"/>
      <c r="B1012" s="164"/>
      <c r="C1012" s="152"/>
      <c r="E1012" s="157"/>
      <c r="L1012" s="152"/>
    </row>
    <row r="1013" spans="1:12" x14ac:dyDescent="0.3">
      <c r="A1013" s="152"/>
      <c r="B1013" s="164"/>
      <c r="C1013" s="152"/>
      <c r="E1013" s="157"/>
      <c r="L1013" s="152"/>
    </row>
    <row r="1014" spans="1:12" x14ac:dyDescent="0.3">
      <c r="A1014" s="152"/>
      <c r="B1014" s="164"/>
      <c r="C1014" s="152"/>
      <c r="E1014" s="157"/>
      <c r="L1014" s="152"/>
    </row>
    <row r="1015" spans="1:12" x14ac:dyDescent="0.3">
      <c r="A1015" s="152"/>
      <c r="B1015" s="164"/>
      <c r="C1015" s="152"/>
      <c r="E1015" s="157"/>
      <c r="L1015" s="152"/>
    </row>
    <row r="1016" spans="1:12" x14ac:dyDescent="0.3">
      <c r="A1016" s="152"/>
      <c r="B1016" s="164"/>
      <c r="C1016" s="152"/>
      <c r="E1016" s="157"/>
      <c r="L1016" s="152"/>
    </row>
    <row r="1017" spans="1:12" x14ac:dyDescent="0.3">
      <c r="A1017" s="152"/>
      <c r="B1017" s="164"/>
      <c r="C1017" s="152"/>
      <c r="E1017" s="157"/>
      <c r="L1017" s="152"/>
    </row>
    <row r="1018" spans="1:12" x14ac:dyDescent="0.3">
      <c r="A1018" s="152"/>
      <c r="B1018" s="164"/>
      <c r="C1018" s="152"/>
      <c r="E1018" s="157"/>
      <c r="L1018" s="152"/>
    </row>
    <row r="1019" spans="1:12" x14ac:dyDescent="0.3">
      <c r="A1019" s="152"/>
      <c r="B1019" s="164"/>
      <c r="C1019" s="152"/>
      <c r="E1019" s="157"/>
      <c r="L1019" s="152"/>
    </row>
    <row r="1020" spans="1:12" x14ac:dyDescent="0.3">
      <c r="A1020" s="152"/>
      <c r="B1020" s="164"/>
      <c r="C1020" s="152"/>
      <c r="E1020" s="157"/>
      <c r="L1020" s="152"/>
    </row>
    <row r="1021" spans="1:12" x14ac:dyDescent="0.3">
      <c r="A1021" s="152"/>
      <c r="B1021" s="164"/>
      <c r="C1021" s="152"/>
      <c r="E1021" s="157"/>
      <c r="L1021" s="152"/>
    </row>
    <row r="1022" spans="1:12" x14ac:dyDescent="0.3">
      <c r="A1022" s="152"/>
      <c r="B1022" s="164"/>
      <c r="C1022" s="152"/>
      <c r="E1022" s="157"/>
      <c r="L1022" s="152"/>
    </row>
    <row r="1023" spans="1:12" x14ac:dyDescent="0.3">
      <c r="A1023" s="152"/>
      <c r="B1023" s="164"/>
      <c r="C1023" s="152"/>
      <c r="E1023" s="157"/>
      <c r="L1023" s="152"/>
    </row>
    <row r="1024" spans="1:12" x14ac:dyDescent="0.3">
      <c r="A1024" s="152"/>
      <c r="B1024" s="164"/>
      <c r="C1024" s="152"/>
      <c r="E1024" s="157"/>
      <c r="L1024" s="152"/>
    </row>
    <row r="1025" spans="1:12" x14ac:dyDescent="0.3">
      <c r="A1025" s="152"/>
      <c r="B1025" s="164"/>
      <c r="C1025" s="152"/>
      <c r="E1025" s="157"/>
      <c r="L1025" s="152"/>
    </row>
    <row r="1026" spans="1:12" x14ac:dyDescent="0.3">
      <c r="A1026" s="152"/>
      <c r="B1026" s="164"/>
      <c r="C1026" s="152"/>
      <c r="E1026" s="157"/>
      <c r="L1026" s="152"/>
    </row>
    <row r="1027" spans="1:12" x14ac:dyDescent="0.3">
      <c r="A1027" s="152"/>
      <c r="B1027" s="164"/>
      <c r="C1027" s="152"/>
      <c r="E1027" s="157"/>
      <c r="L1027" s="152"/>
    </row>
    <row r="1028" spans="1:12" x14ac:dyDescent="0.3">
      <c r="A1028" s="152"/>
      <c r="B1028" s="164"/>
      <c r="C1028" s="152"/>
      <c r="E1028" s="157"/>
      <c r="L1028" s="152"/>
    </row>
    <row r="1029" spans="1:12" x14ac:dyDescent="0.3">
      <c r="A1029" s="152"/>
      <c r="B1029" s="164"/>
      <c r="C1029" s="152"/>
      <c r="E1029" s="157"/>
      <c r="L1029" s="152"/>
    </row>
    <row r="1030" spans="1:12" x14ac:dyDescent="0.3">
      <c r="A1030" s="152"/>
      <c r="B1030" s="164"/>
      <c r="C1030" s="152"/>
      <c r="E1030" s="157"/>
      <c r="L1030" s="152"/>
    </row>
    <row r="1031" spans="1:12" x14ac:dyDescent="0.3">
      <c r="A1031" s="152"/>
      <c r="B1031" s="164"/>
      <c r="C1031" s="152"/>
      <c r="E1031" s="157"/>
      <c r="L1031" s="152"/>
    </row>
    <row r="1032" spans="1:12" x14ac:dyDescent="0.3">
      <c r="A1032" s="152"/>
      <c r="B1032" s="164"/>
      <c r="C1032" s="152"/>
      <c r="E1032" s="157"/>
      <c r="L1032" s="152"/>
    </row>
    <row r="1033" spans="1:12" x14ac:dyDescent="0.3">
      <c r="A1033" s="152"/>
      <c r="B1033" s="164"/>
      <c r="C1033" s="152"/>
      <c r="E1033" s="157"/>
      <c r="L1033" s="152"/>
    </row>
    <row r="1034" spans="1:12" x14ac:dyDescent="0.3">
      <c r="A1034" s="152"/>
      <c r="B1034" s="164"/>
      <c r="C1034" s="152"/>
      <c r="E1034" s="157"/>
      <c r="L1034" s="152"/>
    </row>
    <row r="1035" spans="1:12" x14ac:dyDescent="0.3">
      <c r="A1035" s="152"/>
      <c r="B1035" s="164"/>
      <c r="C1035" s="152"/>
      <c r="E1035" s="157"/>
      <c r="L1035" s="152"/>
    </row>
    <row r="1036" spans="1:12" x14ac:dyDescent="0.3">
      <c r="A1036" s="152"/>
      <c r="B1036" s="164"/>
      <c r="C1036" s="152"/>
      <c r="E1036" s="157"/>
      <c r="L1036" s="152"/>
    </row>
    <row r="1037" spans="1:12" x14ac:dyDescent="0.3">
      <c r="A1037" s="152"/>
      <c r="B1037" s="164"/>
      <c r="C1037" s="152"/>
      <c r="E1037" s="157"/>
      <c r="L1037" s="152"/>
    </row>
    <row r="1038" spans="1:12" x14ac:dyDescent="0.3">
      <c r="A1038" s="152"/>
      <c r="B1038" s="164"/>
      <c r="C1038" s="152"/>
      <c r="E1038" s="157"/>
      <c r="L1038" s="152"/>
    </row>
    <row r="1039" spans="1:12" x14ac:dyDescent="0.3">
      <c r="A1039" s="152"/>
      <c r="B1039" s="164"/>
      <c r="C1039" s="152"/>
      <c r="E1039" s="157"/>
      <c r="L1039" s="152"/>
    </row>
    <row r="1040" spans="1:12" x14ac:dyDescent="0.3">
      <c r="A1040" s="152"/>
      <c r="B1040" s="164"/>
      <c r="C1040" s="152"/>
      <c r="E1040" s="157"/>
      <c r="L1040" s="152"/>
    </row>
    <row r="1041" spans="1:12" x14ac:dyDescent="0.3">
      <c r="A1041" s="152"/>
      <c r="B1041" s="164"/>
      <c r="C1041" s="152"/>
      <c r="E1041" s="157"/>
      <c r="L1041" s="152"/>
    </row>
    <row r="1042" spans="1:12" x14ac:dyDescent="0.3">
      <c r="A1042" s="152"/>
      <c r="B1042" s="164"/>
      <c r="C1042" s="152"/>
      <c r="E1042" s="157"/>
      <c r="L1042" s="152"/>
    </row>
    <row r="1043" spans="1:12" x14ac:dyDescent="0.3">
      <c r="A1043" s="152"/>
      <c r="B1043" s="164"/>
      <c r="C1043" s="152"/>
      <c r="E1043" s="157"/>
      <c r="L1043" s="152"/>
    </row>
    <row r="1044" spans="1:12" x14ac:dyDescent="0.3">
      <c r="A1044" s="152"/>
      <c r="B1044" s="164"/>
      <c r="C1044" s="152"/>
      <c r="E1044" s="157"/>
      <c r="L1044" s="152"/>
    </row>
    <row r="1045" spans="1:12" x14ac:dyDescent="0.3">
      <c r="A1045" s="152"/>
      <c r="B1045" s="164"/>
      <c r="C1045" s="152"/>
      <c r="E1045" s="157"/>
      <c r="L1045" s="152"/>
    </row>
    <row r="1046" spans="1:12" x14ac:dyDescent="0.3">
      <c r="A1046" s="152"/>
      <c r="B1046" s="164"/>
      <c r="C1046" s="152"/>
      <c r="E1046" s="157"/>
      <c r="L1046" s="152"/>
    </row>
    <row r="1047" spans="1:12" x14ac:dyDescent="0.3">
      <c r="A1047" s="152"/>
      <c r="B1047" s="164"/>
      <c r="C1047" s="152"/>
      <c r="E1047" s="157"/>
      <c r="L1047" s="152"/>
    </row>
    <row r="1048" spans="1:12" x14ac:dyDescent="0.3">
      <c r="A1048" s="152"/>
      <c r="B1048" s="164"/>
      <c r="C1048" s="152"/>
      <c r="E1048" s="157"/>
      <c r="L1048" s="152"/>
    </row>
    <row r="1049" spans="1:12" x14ac:dyDescent="0.3">
      <c r="A1049" s="152"/>
      <c r="B1049" s="164"/>
      <c r="C1049" s="152"/>
      <c r="E1049" s="157"/>
      <c r="L1049" s="152"/>
    </row>
    <row r="1050" spans="1:12" x14ac:dyDescent="0.3">
      <c r="A1050" s="152"/>
      <c r="B1050" s="164"/>
      <c r="C1050" s="152"/>
      <c r="E1050" s="157"/>
      <c r="L1050" s="152"/>
    </row>
    <row r="1051" spans="1:12" x14ac:dyDescent="0.3">
      <c r="A1051" s="152"/>
      <c r="B1051" s="164"/>
      <c r="C1051" s="152"/>
      <c r="E1051" s="157"/>
      <c r="L1051" s="152"/>
    </row>
    <row r="1052" spans="1:12" x14ac:dyDescent="0.3">
      <c r="A1052" s="152"/>
      <c r="B1052" s="164"/>
      <c r="C1052" s="152"/>
      <c r="E1052" s="157"/>
      <c r="L1052" s="152"/>
    </row>
    <row r="1053" spans="1:12" x14ac:dyDescent="0.3">
      <c r="A1053" s="152"/>
      <c r="B1053" s="164"/>
      <c r="C1053" s="152"/>
      <c r="E1053" s="157"/>
      <c r="L1053" s="152"/>
    </row>
    <row r="1054" spans="1:12" x14ac:dyDescent="0.3">
      <c r="A1054" s="152"/>
      <c r="B1054" s="164"/>
      <c r="C1054" s="152"/>
      <c r="E1054" s="157"/>
      <c r="L1054" s="152"/>
    </row>
    <row r="1055" spans="1:12" x14ac:dyDescent="0.3">
      <c r="A1055" s="152"/>
      <c r="B1055" s="164"/>
      <c r="C1055" s="152"/>
      <c r="E1055" s="157"/>
      <c r="L1055" s="152"/>
    </row>
    <row r="1056" spans="1:12" x14ac:dyDescent="0.3">
      <c r="A1056" s="152"/>
      <c r="B1056" s="164"/>
      <c r="C1056" s="152"/>
      <c r="E1056" s="157"/>
      <c r="L1056" s="152"/>
    </row>
    <row r="1057" spans="1:12" x14ac:dyDescent="0.3">
      <c r="A1057" s="152"/>
      <c r="B1057" s="164"/>
      <c r="C1057" s="152"/>
      <c r="E1057" s="157"/>
      <c r="L1057" s="152"/>
    </row>
    <row r="1058" spans="1:12" x14ac:dyDescent="0.3">
      <c r="A1058" s="152"/>
      <c r="B1058" s="164"/>
      <c r="C1058" s="152"/>
      <c r="E1058" s="157"/>
      <c r="L1058" s="152"/>
    </row>
    <row r="1059" spans="1:12" x14ac:dyDescent="0.3">
      <c r="A1059" s="152"/>
      <c r="B1059" s="164"/>
      <c r="C1059" s="152"/>
      <c r="E1059" s="157"/>
      <c r="L1059" s="152"/>
    </row>
    <row r="1060" spans="1:12" x14ac:dyDescent="0.3">
      <c r="A1060" s="152"/>
      <c r="B1060" s="164"/>
      <c r="C1060" s="152"/>
      <c r="E1060" s="157"/>
      <c r="L1060" s="152"/>
    </row>
    <row r="1061" spans="1:12" x14ac:dyDescent="0.3">
      <c r="A1061" s="152"/>
      <c r="B1061" s="164"/>
      <c r="C1061" s="152"/>
      <c r="E1061" s="157"/>
      <c r="L1061" s="152"/>
    </row>
    <row r="1062" spans="1:12" x14ac:dyDescent="0.3">
      <c r="A1062" s="152"/>
      <c r="B1062" s="164"/>
      <c r="C1062" s="152"/>
      <c r="E1062" s="157"/>
      <c r="L1062" s="152"/>
    </row>
    <row r="1063" spans="1:12" x14ac:dyDescent="0.3">
      <c r="A1063" s="152"/>
      <c r="B1063" s="164"/>
      <c r="C1063" s="152"/>
      <c r="E1063" s="157"/>
      <c r="L1063" s="152"/>
    </row>
    <row r="1064" spans="1:12" x14ac:dyDescent="0.3">
      <c r="A1064" s="152"/>
      <c r="B1064" s="164"/>
      <c r="C1064" s="152"/>
      <c r="E1064" s="157"/>
      <c r="L1064" s="152"/>
    </row>
    <row r="1065" spans="1:12" x14ac:dyDescent="0.3">
      <c r="A1065" s="152"/>
      <c r="B1065" s="164"/>
      <c r="C1065" s="152"/>
      <c r="E1065" s="157"/>
      <c r="L1065" s="152"/>
    </row>
    <row r="1066" spans="1:12" x14ac:dyDescent="0.3">
      <c r="A1066" s="152"/>
      <c r="B1066" s="164"/>
      <c r="C1066" s="152"/>
      <c r="E1066" s="157"/>
      <c r="L1066" s="152"/>
    </row>
    <row r="1067" spans="1:12" x14ac:dyDescent="0.3">
      <c r="A1067" s="152"/>
      <c r="B1067" s="164"/>
      <c r="C1067" s="152"/>
      <c r="E1067" s="157"/>
      <c r="L1067" s="152"/>
    </row>
    <row r="1068" spans="1:12" x14ac:dyDescent="0.3">
      <c r="A1068" s="152"/>
      <c r="B1068" s="164"/>
      <c r="C1068" s="152"/>
      <c r="E1068" s="157"/>
      <c r="L1068" s="152"/>
    </row>
    <row r="1069" spans="1:12" x14ac:dyDescent="0.3">
      <c r="A1069" s="152"/>
      <c r="B1069" s="164"/>
      <c r="C1069" s="152"/>
      <c r="E1069" s="157"/>
      <c r="L1069" s="152"/>
    </row>
    <row r="1070" spans="1:12" x14ac:dyDescent="0.3">
      <c r="A1070" s="152"/>
      <c r="B1070" s="164"/>
      <c r="C1070" s="152"/>
      <c r="E1070" s="157"/>
      <c r="L1070" s="152"/>
    </row>
    <row r="1071" spans="1:12" x14ac:dyDescent="0.3">
      <c r="A1071" s="152"/>
      <c r="B1071" s="164"/>
      <c r="C1071" s="152"/>
      <c r="E1071" s="157"/>
      <c r="L1071" s="152"/>
    </row>
    <row r="1072" spans="1:12" x14ac:dyDescent="0.3">
      <c r="A1072" s="152"/>
      <c r="B1072" s="164"/>
      <c r="C1072" s="152"/>
      <c r="E1072" s="157"/>
      <c r="L1072" s="152"/>
    </row>
    <row r="1073" spans="1:12" x14ac:dyDescent="0.3">
      <c r="A1073" s="152"/>
      <c r="B1073" s="164"/>
      <c r="C1073" s="152"/>
      <c r="E1073" s="157"/>
      <c r="L1073" s="152"/>
    </row>
    <row r="1074" spans="1:12" x14ac:dyDescent="0.3">
      <c r="A1074" s="152"/>
      <c r="B1074" s="164"/>
      <c r="C1074" s="152"/>
      <c r="E1074" s="157"/>
      <c r="L1074" s="152"/>
    </row>
    <row r="1075" spans="1:12" x14ac:dyDescent="0.3">
      <c r="A1075" s="152"/>
      <c r="B1075" s="164"/>
      <c r="C1075" s="152"/>
      <c r="E1075" s="157"/>
      <c r="L1075" s="152"/>
    </row>
    <row r="1076" spans="1:12" x14ac:dyDescent="0.3">
      <c r="A1076" s="152"/>
      <c r="B1076" s="164"/>
      <c r="C1076" s="152"/>
      <c r="E1076" s="157"/>
      <c r="L1076" s="152"/>
    </row>
    <row r="1077" spans="1:12" x14ac:dyDescent="0.3">
      <c r="A1077" s="152"/>
      <c r="B1077" s="164"/>
      <c r="C1077" s="152"/>
      <c r="E1077" s="157"/>
      <c r="L1077" s="152"/>
    </row>
    <row r="1078" spans="1:12" x14ac:dyDescent="0.3">
      <c r="A1078" s="152"/>
      <c r="B1078" s="164"/>
      <c r="C1078" s="152"/>
      <c r="E1078" s="157"/>
      <c r="L1078" s="152"/>
    </row>
    <row r="1079" spans="1:12" x14ac:dyDescent="0.3">
      <c r="A1079" s="152"/>
      <c r="B1079" s="164"/>
      <c r="C1079" s="152"/>
      <c r="E1079" s="157"/>
      <c r="L1079" s="152"/>
    </row>
    <row r="1080" spans="1:12" x14ac:dyDescent="0.3">
      <c r="A1080" s="152"/>
      <c r="B1080" s="164"/>
      <c r="C1080" s="152"/>
      <c r="E1080" s="157"/>
      <c r="L1080" s="152"/>
    </row>
    <row r="1081" spans="1:12" x14ac:dyDescent="0.3">
      <c r="A1081" s="152"/>
      <c r="B1081" s="164"/>
      <c r="C1081" s="152"/>
      <c r="E1081" s="157"/>
      <c r="L1081" s="152"/>
    </row>
    <row r="1082" spans="1:12" x14ac:dyDescent="0.3">
      <c r="A1082" s="152"/>
      <c r="B1082" s="164"/>
      <c r="C1082" s="152"/>
      <c r="E1082" s="157"/>
      <c r="L1082" s="152"/>
    </row>
    <row r="1083" spans="1:12" x14ac:dyDescent="0.3">
      <c r="A1083" s="152"/>
      <c r="B1083" s="164"/>
      <c r="C1083" s="152"/>
      <c r="E1083" s="157"/>
      <c r="L1083" s="152"/>
    </row>
    <row r="1084" spans="1:12" x14ac:dyDescent="0.3">
      <c r="A1084" s="152"/>
      <c r="B1084" s="164"/>
      <c r="C1084" s="152"/>
      <c r="E1084" s="157"/>
      <c r="L1084" s="152"/>
    </row>
    <row r="1085" spans="1:12" x14ac:dyDescent="0.3">
      <c r="A1085" s="152"/>
      <c r="B1085" s="164"/>
      <c r="C1085" s="152"/>
      <c r="E1085" s="157"/>
      <c r="L1085" s="152"/>
    </row>
    <row r="1086" spans="1:12" x14ac:dyDescent="0.3">
      <c r="A1086" s="152"/>
      <c r="B1086" s="164"/>
      <c r="C1086" s="152"/>
      <c r="E1086" s="157"/>
      <c r="L1086" s="152"/>
    </row>
    <row r="1087" spans="1:12" x14ac:dyDescent="0.3">
      <c r="A1087" s="152"/>
      <c r="B1087" s="164"/>
      <c r="C1087" s="152"/>
      <c r="E1087" s="157"/>
      <c r="L1087" s="152"/>
    </row>
    <row r="1088" spans="1:12" x14ac:dyDescent="0.3">
      <c r="A1088" s="152"/>
      <c r="B1088" s="164"/>
      <c r="C1088" s="152"/>
      <c r="E1088" s="157"/>
      <c r="L1088" s="152"/>
    </row>
    <row r="1089" spans="1:12" x14ac:dyDescent="0.3">
      <c r="A1089" s="152"/>
      <c r="B1089" s="164"/>
      <c r="C1089" s="152"/>
      <c r="E1089" s="157"/>
      <c r="L1089" s="152"/>
    </row>
    <row r="1090" spans="1:12" x14ac:dyDescent="0.3">
      <c r="A1090" s="152"/>
      <c r="B1090" s="164"/>
      <c r="C1090" s="152"/>
      <c r="E1090" s="157"/>
      <c r="L1090" s="152"/>
    </row>
    <row r="1091" spans="1:12" x14ac:dyDescent="0.3">
      <c r="A1091" s="152"/>
      <c r="B1091" s="164"/>
      <c r="C1091" s="152"/>
      <c r="E1091" s="157"/>
      <c r="L1091" s="152"/>
    </row>
    <row r="1092" spans="1:12" x14ac:dyDescent="0.3">
      <c r="A1092" s="152"/>
      <c r="B1092" s="164"/>
      <c r="C1092" s="152"/>
      <c r="E1092" s="157"/>
      <c r="L1092" s="152"/>
    </row>
    <row r="1093" spans="1:12" x14ac:dyDescent="0.3">
      <c r="A1093" s="152"/>
      <c r="B1093" s="164"/>
      <c r="C1093" s="152"/>
      <c r="E1093" s="157"/>
      <c r="L1093" s="152"/>
    </row>
    <row r="1094" spans="1:12" x14ac:dyDescent="0.3">
      <c r="A1094" s="152"/>
      <c r="B1094" s="164"/>
      <c r="C1094" s="152"/>
      <c r="E1094" s="157"/>
      <c r="L1094" s="152"/>
    </row>
    <row r="1095" spans="1:12" x14ac:dyDescent="0.3">
      <c r="A1095" s="152"/>
      <c r="B1095" s="164"/>
      <c r="C1095" s="152"/>
      <c r="E1095" s="157"/>
      <c r="L1095" s="152"/>
    </row>
    <row r="1096" spans="1:12" x14ac:dyDescent="0.3">
      <c r="A1096" s="152"/>
      <c r="B1096" s="164"/>
      <c r="C1096" s="152"/>
      <c r="E1096" s="157"/>
      <c r="L1096" s="152"/>
    </row>
    <row r="1097" spans="1:12" x14ac:dyDescent="0.3">
      <c r="A1097" s="152"/>
      <c r="B1097" s="164"/>
      <c r="C1097" s="152"/>
      <c r="E1097" s="157"/>
      <c r="L1097" s="152"/>
    </row>
    <row r="1098" spans="1:12" x14ac:dyDescent="0.3">
      <c r="A1098" s="152"/>
      <c r="B1098" s="164"/>
      <c r="C1098" s="152"/>
      <c r="E1098" s="157"/>
      <c r="L1098" s="152"/>
    </row>
    <row r="1099" spans="1:12" x14ac:dyDescent="0.3">
      <c r="A1099" s="152"/>
      <c r="B1099" s="164"/>
      <c r="C1099" s="152"/>
      <c r="E1099" s="157"/>
      <c r="L1099" s="152"/>
    </row>
    <row r="1100" spans="1:12" x14ac:dyDescent="0.3">
      <c r="A1100" s="152"/>
      <c r="B1100" s="164"/>
      <c r="C1100" s="152"/>
      <c r="E1100" s="157"/>
      <c r="L1100" s="152"/>
    </row>
    <row r="1101" spans="1:12" x14ac:dyDescent="0.3">
      <c r="A1101" s="152"/>
      <c r="B1101" s="164"/>
      <c r="C1101" s="152"/>
      <c r="E1101" s="157"/>
      <c r="L1101" s="152"/>
    </row>
    <row r="1102" spans="1:12" x14ac:dyDescent="0.3">
      <c r="A1102" s="152"/>
      <c r="B1102" s="164"/>
      <c r="C1102" s="152"/>
      <c r="E1102" s="157"/>
      <c r="L1102" s="152"/>
    </row>
    <row r="1103" spans="1:12" x14ac:dyDescent="0.3">
      <c r="A1103" s="152"/>
      <c r="B1103" s="164"/>
      <c r="C1103" s="152"/>
      <c r="E1103" s="157"/>
      <c r="L1103" s="152"/>
    </row>
    <row r="1104" spans="1:12" x14ac:dyDescent="0.3">
      <c r="A1104" s="152"/>
      <c r="B1104" s="164"/>
      <c r="C1104" s="152"/>
      <c r="E1104" s="157"/>
      <c r="L1104" s="152"/>
    </row>
    <row r="1105" spans="1:12" x14ac:dyDescent="0.3">
      <c r="A1105" s="152"/>
      <c r="B1105" s="164"/>
      <c r="C1105" s="152"/>
      <c r="E1105" s="157"/>
      <c r="L1105" s="152"/>
    </row>
    <row r="1106" spans="1:12" x14ac:dyDescent="0.3">
      <c r="A1106" s="152"/>
      <c r="B1106" s="164"/>
      <c r="C1106" s="152"/>
      <c r="E1106" s="157"/>
      <c r="L1106" s="152"/>
    </row>
    <row r="1107" spans="1:12" x14ac:dyDescent="0.3">
      <c r="A1107" s="152"/>
      <c r="B1107" s="164"/>
      <c r="C1107" s="152"/>
      <c r="E1107" s="157"/>
      <c r="L1107" s="152"/>
    </row>
    <row r="1108" spans="1:12" x14ac:dyDescent="0.3">
      <c r="A1108" s="152"/>
      <c r="B1108" s="164"/>
      <c r="C1108" s="152"/>
      <c r="E1108" s="157"/>
      <c r="L1108" s="152"/>
    </row>
    <row r="1109" spans="1:12" x14ac:dyDescent="0.3">
      <c r="A1109" s="152"/>
      <c r="B1109" s="164"/>
      <c r="C1109" s="152"/>
      <c r="E1109" s="157"/>
      <c r="L1109" s="152"/>
    </row>
    <row r="1110" spans="1:12" x14ac:dyDescent="0.3">
      <c r="A1110" s="152"/>
      <c r="B1110" s="164"/>
      <c r="C1110" s="152"/>
      <c r="E1110" s="157"/>
      <c r="L1110" s="152"/>
    </row>
    <row r="1111" spans="1:12" x14ac:dyDescent="0.3">
      <c r="A1111" s="152"/>
      <c r="B1111" s="164"/>
      <c r="C1111" s="152"/>
      <c r="E1111" s="157"/>
      <c r="L1111" s="152"/>
    </row>
    <row r="1112" spans="1:12" x14ac:dyDescent="0.3">
      <c r="A1112" s="152"/>
      <c r="B1112" s="164"/>
      <c r="C1112" s="152"/>
      <c r="E1112" s="157"/>
      <c r="L1112" s="152"/>
    </row>
    <row r="1113" spans="1:12" x14ac:dyDescent="0.3">
      <c r="A1113" s="152"/>
      <c r="B1113" s="164"/>
      <c r="C1113" s="152"/>
      <c r="E1113" s="157"/>
      <c r="L1113" s="152"/>
    </row>
    <row r="1114" spans="1:12" x14ac:dyDescent="0.3">
      <c r="A1114" s="152"/>
      <c r="B1114" s="164"/>
      <c r="C1114" s="152"/>
      <c r="E1114" s="157"/>
      <c r="L1114" s="152"/>
    </row>
    <row r="1115" spans="1:12" x14ac:dyDescent="0.3">
      <c r="A1115" s="152"/>
      <c r="B1115" s="164"/>
      <c r="C1115" s="152"/>
      <c r="E1115" s="157"/>
      <c r="L1115" s="152"/>
    </row>
    <row r="1116" spans="1:12" x14ac:dyDescent="0.3">
      <c r="A1116" s="152"/>
      <c r="B1116" s="164"/>
      <c r="C1116" s="152"/>
      <c r="E1116" s="157"/>
      <c r="L1116" s="152"/>
    </row>
    <row r="1117" spans="1:12" x14ac:dyDescent="0.3">
      <c r="A1117" s="152"/>
      <c r="B1117" s="164"/>
      <c r="C1117" s="152"/>
      <c r="E1117" s="157"/>
      <c r="L1117" s="152"/>
    </row>
    <row r="1118" spans="1:12" x14ac:dyDescent="0.3">
      <c r="A1118" s="152"/>
      <c r="B1118" s="164"/>
      <c r="C1118" s="152"/>
      <c r="E1118" s="157"/>
      <c r="L1118" s="152"/>
    </row>
    <row r="1119" spans="1:12" x14ac:dyDescent="0.3">
      <c r="A1119" s="152"/>
      <c r="B1119" s="164"/>
      <c r="C1119" s="152"/>
      <c r="E1119" s="157"/>
      <c r="L1119" s="152"/>
    </row>
    <row r="1120" spans="1:12" x14ac:dyDescent="0.3">
      <c r="A1120" s="152"/>
      <c r="B1120" s="164"/>
      <c r="C1120" s="152"/>
      <c r="E1120" s="157"/>
      <c r="L1120" s="152"/>
    </row>
    <row r="1121" spans="1:12" x14ac:dyDescent="0.3">
      <c r="A1121" s="152"/>
      <c r="B1121" s="164"/>
      <c r="C1121" s="152"/>
      <c r="E1121" s="157"/>
      <c r="L1121" s="152"/>
    </row>
    <row r="1122" spans="1:12" x14ac:dyDescent="0.3">
      <c r="A1122" s="152"/>
      <c r="B1122" s="164"/>
      <c r="C1122" s="152"/>
      <c r="E1122" s="157"/>
      <c r="L1122" s="152"/>
    </row>
    <row r="1123" spans="1:12" x14ac:dyDescent="0.3">
      <c r="A1123" s="152"/>
      <c r="B1123" s="164"/>
      <c r="C1123" s="152"/>
      <c r="E1123" s="157"/>
      <c r="L1123" s="152"/>
    </row>
    <row r="1124" spans="1:12" x14ac:dyDescent="0.3">
      <c r="A1124" s="152"/>
      <c r="B1124" s="164"/>
      <c r="C1124" s="152"/>
      <c r="E1124" s="157"/>
      <c r="L1124" s="152"/>
    </row>
    <row r="1125" spans="1:12" x14ac:dyDescent="0.3">
      <c r="A1125" s="152"/>
      <c r="B1125" s="164"/>
      <c r="C1125" s="152"/>
      <c r="E1125" s="157"/>
      <c r="L1125" s="152"/>
    </row>
    <row r="1126" spans="1:12" x14ac:dyDescent="0.3">
      <c r="A1126" s="152"/>
      <c r="B1126" s="164"/>
      <c r="C1126" s="152"/>
      <c r="E1126" s="157"/>
      <c r="L1126" s="152"/>
    </row>
    <row r="1127" spans="1:12" x14ac:dyDescent="0.3">
      <c r="A1127" s="152"/>
      <c r="B1127" s="164"/>
      <c r="C1127" s="152"/>
      <c r="E1127" s="157"/>
      <c r="L1127" s="152"/>
    </row>
    <row r="1128" spans="1:12" x14ac:dyDescent="0.3">
      <c r="A1128" s="152"/>
      <c r="B1128" s="164"/>
      <c r="C1128" s="152"/>
      <c r="E1128" s="157"/>
      <c r="L1128" s="152"/>
    </row>
    <row r="1129" spans="1:12" x14ac:dyDescent="0.3">
      <c r="A1129" s="152"/>
      <c r="B1129" s="164"/>
      <c r="C1129" s="152"/>
      <c r="E1129" s="157"/>
      <c r="L1129" s="152"/>
    </row>
    <row r="1130" spans="1:12" x14ac:dyDescent="0.3">
      <c r="A1130" s="152"/>
      <c r="B1130" s="164"/>
      <c r="C1130" s="152"/>
      <c r="E1130" s="157"/>
      <c r="L1130" s="152"/>
    </row>
    <row r="1131" spans="1:12" x14ac:dyDescent="0.3">
      <c r="A1131" s="152"/>
      <c r="B1131" s="164"/>
      <c r="C1131" s="152"/>
      <c r="E1131" s="157"/>
      <c r="L1131" s="152"/>
    </row>
    <row r="1132" spans="1:12" x14ac:dyDescent="0.3">
      <c r="A1132" s="152"/>
      <c r="B1132" s="164"/>
      <c r="C1132" s="152"/>
      <c r="E1132" s="157"/>
      <c r="L1132" s="152"/>
    </row>
    <row r="1133" spans="1:12" x14ac:dyDescent="0.3">
      <c r="A1133" s="152"/>
      <c r="B1133" s="164"/>
      <c r="C1133" s="152"/>
      <c r="E1133" s="157"/>
      <c r="L1133" s="152"/>
    </row>
    <row r="1134" spans="1:12" x14ac:dyDescent="0.3">
      <c r="A1134" s="152"/>
      <c r="B1134" s="164"/>
      <c r="C1134" s="152"/>
      <c r="E1134" s="157"/>
      <c r="L1134" s="152"/>
    </row>
    <row r="1135" spans="1:12" x14ac:dyDescent="0.3">
      <c r="A1135" s="152"/>
      <c r="B1135" s="164"/>
      <c r="C1135" s="152"/>
      <c r="E1135" s="157"/>
      <c r="L1135" s="152"/>
    </row>
    <row r="1136" spans="1:12" x14ac:dyDescent="0.3">
      <c r="A1136" s="152"/>
      <c r="B1136" s="164"/>
      <c r="C1136" s="152"/>
      <c r="E1136" s="157"/>
      <c r="L1136" s="152"/>
    </row>
    <row r="1137" spans="1:12" x14ac:dyDescent="0.3">
      <c r="A1137" s="152"/>
      <c r="B1137" s="164"/>
      <c r="C1137" s="152"/>
      <c r="E1137" s="157"/>
      <c r="L1137" s="152"/>
    </row>
    <row r="1138" spans="1:12" x14ac:dyDescent="0.3">
      <c r="A1138" s="152"/>
      <c r="B1138" s="164"/>
      <c r="C1138" s="152"/>
      <c r="E1138" s="157"/>
      <c r="L1138" s="152"/>
    </row>
    <row r="1139" spans="1:12" x14ac:dyDescent="0.3">
      <c r="A1139" s="152"/>
      <c r="B1139" s="164"/>
      <c r="C1139" s="152"/>
      <c r="E1139" s="157"/>
      <c r="L1139" s="152"/>
    </row>
    <row r="1140" spans="1:12" x14ac:dyDescent="0.3">
      <c r="A1140" s="152"/>
      <c r="B1140" s="164"/>
      <c r="C1140" s="152"/>
      <c r="E1140" s="157"/>
      <c r="L1140" s="152"/>
    </row>
    <row r="1141" spans="1:12" x14ac:dyDescent="0.3">
      <c r="A1141" s="152"/>
      <c r="B1141" s="164"/>
      <c r="C1141" s="152"/>
      <c r="E1141" s="157"/>
      <c r="L1141" s="152"/>
    </row>
    <row r="1142" spans="1:12" x14ac:dyDescent="0.3">
      <c r="A1142" s="152"/>
      <c r="B1142" s="164"/>
      <c r="C1142" s="152"/>
      <c r="E1142" s="157"/>
      <c r="L1142" s="152"/>
    </row>
    <row r="1143" spans="1:12" x14ac:dyDescent="0.3">
      <c r="A1143" s="152"/>
      <c r="B1143" s="164"/>
      <c r="C1143" s="152"/>
      <c r="E1143" s="157"/>
      <c r="L1143" s="152"/>
    </row>
    <row r="1144" spans="1:12" x14ac:dyDescent="0.3">
      <c r="A1144" s="152"/>
      <c r="B1144" s="164"/>
      <c r="C1144" s="152"/>
      <c r="E1144" s="157"/>
      <c r="L1144" s="152"/>
    </row>
    <row r="1145" spans="1:12" x14ac:dyDescent="0.3">
      <c r="A1145" s="152"/>
      <c r="B1145" s="164"/>
      <c r="C1145" s="152"/>
      <c r="E1145" s="157"/>
      <c r="L1145" s="152"/>
    </row>
    <row r="1146" spans="1:12" x14ac:dyDescent="0.3">
      <c r="A1146" s="152"/>
      <c r="B1146" s="164"/>
      <c r="C1146" s="152"/>
      <c r="E1146" s="157"/>
      <c r="L1146" s="152"/>
    </row>
    <row r="1147" spans="1:12" x14ac:dyDescent="0.3">
      <c r="A1147" s="152"/>
      <c r="B1147" s="164"/>
      <c r="C1147" s="152"/>
      <c r="E1147" s="157"/>
      <c r="L1147" s="152"/>
    </row>
    <row r="1148" spans="1:12" x14ac:dyDescent="0.3">
      <c r="A1148" s="152"/>
      <c r="B1148" s="164"/>
      <c r="C1148" s="152"/>
      <c r="E1148" s="157"/>
      <c r="L1148" s="152"/>
    </row>
    <row r="1149" spans="1:12" x14ac:dyDescent="0.3">
      <c r="A1149" s="152"/>
      <c r="B1149" s="164"/>
      <c r="C1149" s="152"/>
      <c r="E1149" s="157"/>
      <c r="L1149" s="152"/>
    </row>
    <row r="1150" spans="1:12" x14ac:dyDescent="0.3">
      <c r="A1150" s="152"/>
      <c r="B1150" s="164"/>
      <c r="C1150" s="152"/>
      <c r="E1150" s="157"/>
      <c r="L1150" s="152"/>
    </row>
    <row r="1151" spans="1:12" x14ac:dyDescent="0.3">
      <c r="A1151" s="152"/>
      <c r="B1151" s="164"/>
      <c r="C1151" s="152"/>
      <c r="E1151" s="157"/>
      <c r="L1151" s="152"/>
    </row>
    <row r="1152" spans="1:12" x14ac:dyDescent="0.3">
      <c r="A1152" s="152"/>
      <c r="B1152" s="164"/>
      <c r="C1152" s="152"/>
      <c r="E1152" s="157"/>
      <c r="L1152" s="152"/>
    </row>
    <row r="1153" spans="1:12" x14ac:dyDescent="0.3">
      <c r="A1153" s="152"/>
      <c r="B1153" s="164"/>
      <c r="C1153" s="152"/>
      <c r="E1153" s="157"/>
      <c r="L1153" s="152"/>
    </row>
    <row r="1154" spans="1:12" x14ac:dyDescent="0.3">
      <c r="A1154" s="152"/>
      <c r="B1154" s="164"/>
      <c r="C1154" s="152"/>
      <c r="E1154" s="157"/>
      <c r="L1154" s="152"/>
    </row>
    <row r="1155" spans="1:12" x14ac:dyDescent="0.3">
      <c r="A1155" s="152"/>
      <c r="B1155" s="164"/>
      <c r="C1155" s="152"/>
      <c r="E1155" s="157"/>
      <c r="L1155" s="152"/>
    </row>
    <row r="1156" spans="1:12" x14ac:dyDescent="0.3">
      <c r="A1156" s="152"/>
      <c r="B1156" s="164"/>
      <c r="C1156" s="152"/>
      <c r="E1156" s="157"/>
      <c r="L1156" s="152"/>
    </row>
    <row r="1157" spans="1:12" x14ac:dyDescent="0.3">
      <c r="A1157" s="152"/>
      <c r="B1157" s="164"/>
      <c r="C1157" s="152"/>
      <c r="E1157" s="157"/>
      <c r="L1157" s="152"/>
    </row>
    <row r="1158" spans="1:12" x14ac:dyDescent="0.3">
      <c r="A1158" s="152"/>
      <c r="B1158" s="164"/>
      <c r="C1158" s="152"/>
      <c r="E1158" s="157"/>
      <c r="L1158" s="152"/>
    </row>
    <row r="1159" spans="1:12" x14ac:dyDescent="0.3">
      <c r="A1159" s="152"/>
      <c r="B1159" s="164"/>
      <c r="C1159" s="152"/>
      <c r="E1159" s="157"/>
      <c r="L1159" s="152"/>
    </row>
    <row r="1160" spans="1:12" x14ac:dyDescent="0.3">
      <c r="A1160" s="152"/>
      <c r="B1160" s="164"/>
      <c r="C1160" s="152"/>
      <c r="E1160" s="157"/>
      <c r="L1160" s="152"/>
    </row>
    <row r="1161" spans="1:12" x14ac:dyDescent="0.3">
      <c r="A1161" s="152"/>
      <c r="B1161" s="164"/>
      <c r="C1161" s="152"/>
      <c r="E1161" s="157"/>
      <c r="L1161" s="152"/>
    </row>
    <row r="1162" spans="1:12" x14ac:dyDescent="0.3">
      <c r="A1162" s="152"/>
      <c r="B1162" s="164"/>
      <c r="C1162" s="152"/>
      <c r="E1162" s="157"/>
      <c r="L1162" s="152"/>
    </row>
    <row r="1163" spans="1:12" x14ac:dyDescent="0.3">
      <c r="A1163" s="152"/>
      <c r="B1163" s="164"/>
      <c r="C1163" s="152"/>
      <c r="E1163" s="157"/>
      <c r="L1163" s="152"/>
    </row>
    <row r="1164" spans="1:12" x14ac:dyDescent="0.3">
      <c r="A1164" s="152"/>
      <c r="B1164" s="164"/>
      <c r="C1164" s="152"/>
      <c r="E1164" s="157"/>
      <c r="L1164" s="152"/>
    </row>
    <row r="1165" spans="1:12" x14ac:dyDescent="0.3">
      <c r="A1165" s="152"/>
      <c r="B1165" s="164"/>
      <c r="C1165" s="152"/>
      <c r="E1165" s="157"/>
      <c r="L1165" s="152"/>
    </row>
    <row r="1166" spans="1:12" x14ac:dyDescent="0.3">
      <c r="A1166" s="152"/>
      <c r="B1166" s="164"/>
      <c r="C1166" s="152"/>
      <c r="E1166" s="157"/>
      <c r="L1166" s="152"/>
    </row>
    <row r="1167" spans="1:12" x14ac:dyDescent="0.3">
      <c r="A1167" s="152"/>
      <c r="B1167" s="164"/>
      <c r="C1167" s="152"/>
      <c r="E1167" s="157"/>
      <c r="L1167" s="152"/>
    </row>
    <row r="1168" spans="1:12" x14ac:dyDescent="0.3">
      <c r="A1168" s="152"/>
      <c r="B1168" s="164"/>
      <c r="C1168" s="152"/>
      <c r="E1168" s="157"/>
      <c r="L1168" s="152"/>
    </row>
    <row r="1169" spans="1:12" x14ac:dyDescent="0.3">
      <c r="A1169" s="152"/>
      <c r="B1169" s="164"/>
      <c r="C1169" s="152"/>
      <c r="E1169" s="157"/>
      <c r="L1169" s="152"/>
    </row>
    <row r="1170" spans="1:12" x14ac:dyDescent="0.3">
      <c r="A1170" s="152"/>
      <c r="B1170" s="164"/>
      <c r="C1170" s="152"/>
      <c r="E1170" s="157"/>
      <c r="L1170" s="152"/>
    </row>
    <row r="1171" spans="1:12" x14ac:dyDescent="0.3">
      <c r="A1171" s="152"/>
      <c r="B1171" s="164"/>
      <c r="C1171" s="152"/>
      <c r="E1171" s="157"/>
      <c r="L1171" s="152"/>
    </row>
    <row r="1172" spans="1:12" x14ac:dyDescent="0.3">
      <c r="A1172" s="152"/>
      <c r="B1172" s="164"/>
      <c r="C1172" s="152"/>
      <c r="E1172" s="157"/>
      <c r="L1172" s="152"/>
    </row>
    <row r="1173" spans="1:12" x14ac:dyDescent="0.3">
      <c r="A1173" s="152"/>
      <c r="B1173" s="164"/>
      <c r="C1173" s="152"/>
      <c r="E1173" s="157"/>
      <c r="L1173" s="152"/>
    </row>
    <row r="1174" spans="1:12" x14ac:dyDescent="0.3">
      <c r="A1174" s="152"/>
      <c r="B1174" s="164"/>
      <c r="C1174" s="152"/>
      <c r="E1174" s="157"/>
      <c r="L1174" s="152"/>
    </row>
    <row r="1175" spans="1:12" x14ac:dyDescent="0.3">
      <c r="A1175" s="152"/>
      <c r="B1175" s="164"/>
      <c r="C1175" s="152"/>
      <c r="E1175" s="157"/>
      <c r="L1175" s="152"/>
    </row>
    <row r="1176" spans="1:12" x14ac:dyDescent="0.3">
      <c r="A1176" s="152"/>
      <c r="B1176" s="164"/>
      <c r="C1176" s="152"/>
      <c r="E1176" s="157"/>
      <c r="L1176" s="152"/>
    </row>
    <row r="1177" spans="1:12" x14ac:dyDescent="0.3">
      <c r="A1177" s="152"/>
      <c r="B1177" s="164"/>
      <c r="C1177" s="152"/>
      <c r="E1177" s="157"/>
      <c r="L1177" s="152"/>
    </row>
    <row r="1178" spans="1:12" x14ac:dyDescent="0.3">
      <c r="A1178" s="152"/>
      <c r="B1178" s="164"/>
      <c r="C1178" s="152"/>
      <c r="E1178" s="157"/>
      <c r="L1178" s="152"/>
    </row>
    <row r="1179" spans="1:12" x14ac:dyDescent="0.3">
      <c r="A1179" s="152"/>
      <c r="B1179" s="164"/>
      <c r="C1179" s="152"/>
      <c r="E1179" s="157"/>
      <c r="L1179" s="152"/>
    </row>
    <row r="1180" spans="1:12" x14ac:dyDescent="0.3">
      <c r="A1180" s="152"/>
      <c r="B1180" s="164"/>
      <c r="C1180" s="152"/>
      <c r="E1180" s="157"/>
      <c r="L1180" s="152"/>
    </row>
    <row r="1181" spans="1:12" x14ac:dyDescent="0.3">
      <c r="A1181" s="152"/>
      <c r="B1181" s="164"/>
      <c r="C1181" s="152"/>
      <c r="E1181" s="157"/>
      <c r="L1181" s="152"/>
    </row>
    <row r="1182" spans="1:12" x14ac:dyDescent="0.3">
      <c r="A1182" s="152"/>
      <c r="B1182" s="164"/>
      <c r="C1182" s="152"/>
      <c r="E1182" s="157"/>
      <c r="L1182" s="152"/>
    </row>
    <row r="1183" spans="1:12" x14ac:dyDescent="0.3">
      <c r="A1183" s="152"/>
      <c r="B1183" s="164"/>
      <c r="C1183" s="152"/>
      <c r="E1183" s="157"/>
      <c r="L1183" s="152"/>
    </row>
    <row r="1184" spans="1:12" x14ac:dyDescent="0.3">
      <c r="A1184" s="152"/>
      <c r="B1184" s="164"/>
      <c r="C1184" s="152"/>
      <c r="E1184" s="157"/>
      <c r="L1184" s="152"/>
    </row>
    <row r="1185" spans="1:12" x14ac:dyDescent="0.3">
      <c r="A1185" s="152"/>
      <c r="B1185" s="164"/>
      <c r="C1185" s="152"/>
      <c r="E1185" s="157"/>
      <c r="L1185" s="152"/>
    </row>
    <row r="1186" spans="1:12" x14ac:dyDescent="0.3">
      <c r="A1186" s="152"/>
      <c r="B1186" s="164"/>
      <c r="C1186" s="152"/>
      <c r="E1186" s="157"/>
      <c r="L1186" s="152"/>
    </row>
    <row r="1187" spans="1:12" x14ac:dyDescent="0.3">
      <c r="A1187" s="152"/>
      <c r="B1187" s="164"/>
      <c r="C1187" s="152"/>
      <c r="E1187" s="157"/>
      <c r="L1187" s="152"/>
    </row>
    <row r="1188" spans="1:12" x14ac:dyDescent="0.3">
      <c r="A1188" s="152"/>
      <c r="B1188" s="164"/>
      <c r="C1188" s="152"/>
      <c r="E1188" s="157"/>
      <c r="L1188" s="152"/>
    </row>
    <row r="1189" spans="1:12" x14ac:dyDescent="0.3">
      <c r="A1189" s="152"/>
      <c r="B1189" s="164"/>
      <c r="C1189" s="152"/>
      <c r="E1189" s="157"/>
      <c r="L1189" s="152"/>
    </row>
    <row r="1190" spans="1:12" x14ac:dyDescent="0.3">
      <c r="A1190" s="152"/>
      <c r="B1190" s="164"/>
      <c r="C1190" s="152"/>
      <c r="E1190" s="157"/>
      <c r="L1190" s="152"/>
    </row>
    <row r="1191" spans="1:12" x14ac:dyDescent="0.3">
      <c r="A1191" s="152"/>
      <c r="B1191" s="164"/>
      <c r="C1191" s="152"/>
      <c r="E1191" s="157"/>
      <c r="L1191" s="152"/>
    </row>
    <row r="1192" spans="1:12" x14ac:dyDescent="0.3">
      <c r="A1192" s="152"/>
      <c r="B1192" s="164"/>
      <c r="C1192" s="152"/>
      <c r="E1192" s="157"/>
      <c r="L1192" s="152"/>
    </row>
    <row r="1193" spans="1:12" x14ac:dyDescent="0.3">
      <c r="A1193" s="152"/>
      <c r="B1193" s="164"/>
      <c r="C1193" s="152"/>
      <c r="E1193" s="157"/>
      <c r="L1193" s="152"/>
    </row>
    <row r="1194" spans="1:12" x14ac:dyDescent="0.3">
      <c r="A1194" s="152"/>
      <c r="B1194" s="164"/>
      <c r="C1194" s="152"/>
      <c r="E1194" s="157"/>
      <c r="L1194" s="152"/>
    </row>
    <row r="1195" spans="1:12" x14ac:dyDescent="0.3">
      <c r="A1195" s="152"/>
      <c r="B1195" s="164"/>
      <c r="C1195" s="152"/>
      <c r="E1195" s="157"/>
      <c r="L1195" s="152"/>
    </row>
    <row r="1196" spans="1:12" x14ac:dyDescent="0.3">
      <c r="A1196" s="152"/>
      <c r="B1196" s="164"/>
      <c r="C1196" s="152"/>
      <c r="E1196" s="157"/>
      <c r="L1196" s="152"/>
    </row>
    <row r="1197" spans="1:12" x14ac:dyDescent="0.3">
      <c r="A1197" s="152"/>
      <c r="B1197" s="164"/>
      <c r="C1197" s="152"/>
      <c r="E1197" s="157"/>
      <c r="L1197" s="152"/>
    </row>
    <row r="1198" spans="1:12" x14ac:dyDescent="0.3">
      <c r="A1198" s="152"/>
      <c r="B1198" s="164"/>
      <c r="C1198" s="152"/>
      <c r="E1198" s="157"/>
      <c r="L1198" s="152"/>
    </row>
    <row r="1199" spans="1:12" x14ac:dyDescent="0.3">
      <c r="A1199" s="152"/>
      <c r="B1199" s="164"/>
      <c r="C1199" s="152"/>
      <c r="E1199" s="157"/>
      <c r="L1199" s="152"/>
    </row>
    <row r="1200" spans="1:12" x14ac:dyDescent="0.3">
      <c r="A1200" s="152"/>
      <c r="B1200" s="164"/>
      <c r="C1200" s="152"/>
      <c r="E1200" s="157"/>
      <c r="L1200" s="152"/>
    </row>
    <row r="1201" spans="1:12" x14ac:dyDescent="0.3">
      <c r="A1201" s="152"/>
      <c r="B1201" s="164"/>
      <c r="C1201" s="152"/>
      <c r="E1201" s="157"/>
      <c r="L1201" s="152"/>
    </row>
    <row r="1202" spans="1:12" x14ac:dyDescent="0.3">
      <c r="A1202" s="152"/>
      <c r="B1202" s="164"/>
      <c r="C1202" s="152"/>
      <c r="E1202" s="157"/>
      <c r="L1202" s="152"/>
    </row>
    <row r="1203" spans="1:12" x14ac:dyDescent="0.3">
      <c r="A1203" s="152"/>
      <c r="B1203" s="164"/>
      <c r="C1203" s="152"/>
      <c r="E1203" s="157"/>
      <c r="L1203" s="152"/>
    </row>
    <row r="1204" spans="1:12" x14ac:dyDescent="0.3">
      <c r="A1204" s="152"/>
      <c r="B1204" s="164"/>
      <c r="C1204" s="152"/>
      <c r="E1204" s="157"/>
      <c r="L1204" s="152"/>
    </row>
    <row r="1205" spans="1:12" x14ac:dyDescent="0.3">
      <c r="A1205" s="152"/>
      <c r="B1205" s="164"/>
      <c r="C1205" s="152"/>
      <c r="E1205" s="157"/>
      <c r="L1205" s="152"/>
    </row>
    <row r="1206" spans="1:12" x14ac:dyDescent="0.3">
      <c r="A1206" s="152"/>
      <c r="B1206" s="164"/>
      <c r="C1206" s="152"/>
      <c r="E1206" s="157"/>
      <c r="L1206" s="152"/>
    </row>
    <row r="1207" spans="1:12" x14ac:dyDescent="0.3">
      <c r="A1207" s="152"/>
      <c r="B1207" s="164"/>
      <c r="C1207" s="152"/>
      <c r="E1207" s="157"/>
      <c r="L1207" s="152"/>
    </row>
    <row r="1208" spans="1:12" x14ac:dyDescent="0.3">
      <c r="A1208" s="152"/>
      <c r="B1208" s="164"/>
      <c r="C1208" s="152"/>
      <c r="E1208" s="157"/>
      <c r="L1208" s="152"/>
    </row>
    <row r="1209" spans="1:12" x14ac:dyDescent="0.3">
      <c r="A1209" s="152"/>
      <c r="B1209" s="164"/>
      <c r="C1209" s="152"/>
      <c r="E1209" s="157"/>
      <c r="L1209" s="152"/>
    </row>
    <row r="1210" spans="1:12" x14ac:dyDescent="0.3">
      <c r="A1210" s="152"/>
      <c r="B1210" s="164"/>
      <c r="C1210" s="152"/>
      <c r="E1210" s="157"/>
      <c r="L1210" s="152"/>
    </row>
    <row r="1211" spans="1:12" x14ac:dyDescent="0.3">
      <c r="A1211" s="152"/>
      <c r="B1211" s="164"/>
      <c r="C1211" s="152"/>
      <c r="E1211" s="157"/>
      <c r="L1211" s="152"/>
    </row>
    <row r="1212" spans="1:12" x14ac:dyDescent="0.3">
      <c r="A1212" s="152"/>
      <c r="B1212" s="164"/>
      <c r="C1212" s="152"/>
      <c r="E1212" s="157"/>
      <c r="L1212" s="152"/>
    </row>
    <row r="1213" spans="1:12" x14ac:dyDescent="0.3">
      <c r="A1213" s="152"/>
      <c r="B1213" s="164"/>
      <c r="C1213" s="152"/>
      <c r="E1213" s="157"/>
      <c r="L1213" s="152"/>
    </row>
    <row r="1214" spans="1:12" x14ac:dyDescent="0.3">
      <c r="A1214" s="152"/>
      <c r="B1214" s="164"/>
      <c r="C1214" s="152"/>
      <c r="E1214" s="157"/>
      <c r="L1214" s="152"/>
    </row>
    <row r="1215" spans="1:12" x14ac:dyDescent="0.3">
      <c r="A1215" s="152"/>
      <c r="B1215" s="164"/>
      <c r="C1215" s="152"/>
      <c r="E1215" s="157"/>
      <c r="L1215" s="152"/>
    </row>
    <row r="1216" spans="1:12" x14ac:dyDescent="0.3">
      <c r="A1216" s="152"/>
      <c r="B1216" s="164"/>
      <c r="C1216" s="152"/>
      <c r="E1216" s="157"/>
      <c r="L1216" s="152"/>
    </row>
    <row r="1217" spans="1:12" x14ac:dyDescent="0.3">
      <c r="A1217" s="152"/>
      <c r="B1217" s="164"/>
      <c r="C1217" s="152"/>
      <c r="E1217" s="157"/>
      <c r="L1217" s="152"/>
    </row>
    <row r="1218" spans="1:12" x14ac:dyDescent="0.3">
      <c r="A1218" s="152"/>
      <c r="B1218" s="164"/>
      <c r="C1218" s="152"/>
      <c r="E1218" s="157"/>
      <c r="L1218" s="152"/>
    </row>
    <row r="1219" spans="1:12" x14ac:dyDescent="0.3">
      <c r="A1219" s="152"/>
      <c r="B1219" s="164"/>
      <c r="C1219" s="152"/>
      <c r="E1219" s="157"/>
      <c r="L1219" s="152"/>
    </row>
    <row r="1220" spans="1:12" x14ac:dyDescent="0.3">
      <c r="A1220" s="152"/>
      <c r="B1220" s="164"/>
      <c r="C1220" s="152"/>
      <c r="E1220" s="157"/>
      <c r="L1220" s="152"/>
    </row>
    <row r="1221" spans="1:12" x14ac:dyDescent="0.3">
      <c r="A1221" s="152"/>
      <c r="B1221" s="164"/>
      <c r="C1221" s="152"/>
      <c r="E1221" s="157"/>
      <c r="L1221" s="152"/>
    </row>
    <row r="1222" spans="1:12" x14ac:dyDescent="0.3">
      <c r="A1222" s="152"/>
      <c r="B1222" s="164"/>
      <c r="C1222" s="152"/>
      <c r="E1222" s="157"/>
      <c r="L1222" s="152"/>
    </row>
    <row r="1223" spans="1:12" x14ac:dyDescent="0.3">
      <c r="A1223" s="152"/>
      <c r="B1223" s="164"/>
      <c r="C1223" s="152"/>
      <c r="E1223" s="157"/>
      <c r="L1223" s="152"/>
    </row>
    <row r="1224" spans="1:12" x14ac:dyDescent="0.3">
      <c r="A1224" s="152"/>
      <c r="B1224" s="164"/>
      <c r="C1224" s="152"/>
      <c r="E1224" s="157"/>
      <c r="L1224" s="152"/>
    </row>
    <row r="1225" spans="1:12" x14ac:dyDescent="0.3">
      <c r="A1225" s="152"/>
      <c r="B1225" s="164"/>
      <c r="C1225" s="152"/>
      <c r="E1225" s="157"/>
      <c r="L1225" s="152"/>
    </row>
    <row r="1226" spans="1:12" x14ac:dyDescent="0.3">
      <c r="A1226" s="152"/>
      <c r="B1226" s="164"/>
      <c r="C1226" s="152"/>
      <c r="E1226" s="157"/>
      <c r="L1226" s="152"/>
    </row>
    <row r="1227" spans="1:12" x14ac:dyDescent="0.3">
      <c r="A1227" s="152"/>
      <c r="B1227" s="164"/>
      <c r="C1227" s="152"/>
      <c r="E1227" s="157"/>
      <c r="L1227" s="152"/>
    </row>
    <row r="1228" spans="1:12" x14ac:dyDescent="0.3">
      <c r="A1228" s="152"/>
      <c r="B1228" s="164"/>
      <c r="C1228" s="152"/>
      <c r="E1228" s="157"/>
      <c r="L1228" s="152"/>
    </row>
    <row r="1229" spans="1:12" x14ac:dyDescent="0.3">
      <c r="A1229" s="152"/>
      <c r="B1229" s="164"/>
      <c r="C1229" s="152"/>
      <c r="E1229" s="157"/>
      <c r="L1229" s="152"/>
    </row>
    <row r="1230" spans="1:12" x14ac:dyDescent="0.3">
      <c r="A1230" s="152"/>
      <c r="B1230" s="164"/>
      <c r="C1230" s="152"/>
      <c r="E1230" s="157"/>
      <c r="L1230" s="152"/>
    </row>
    <row r="1231" spans="1:12" x14ac:dyDescent="0.3">
      <c r="A1231" s="152"/>
      <c r="B1231" s="164"/>
      <c r="C1231" s="152"/>
      <c r="E1231" s="157"/>
      <c r="L1231" s="152"/>
    </row>
    <row r="1232" spans="1:12" x14ac:dyDescent="0.3">
      <c r="A1232" s="152"/>
      <c r="B1232" s="164"/>
      <c r="C1232" s="152"/>
      <c r="E1232" s="157"/>
      <c r="L1232" s="152"/>
    </row>
    <row r="1233" spans="1:12" x14ac:dyDescent="0.3">
      <c r="A1233" s="152"/>
      <c r="B1233" s="164"/>
      <c r="C1233" s="152"/>
      <c r="E1233" s="157"/>
      <c r="L1233" s="152"/>
    </row>
    <row r="1234" spans="1:12" x14ac:dyDescent="0.3">
      <c r="A1234" s="152"/>
      <c r="B1234" s="164"/>
      <c r="C1234" s="152"/>
      <c r="E1234" s="157"/>
      <c r="L1234" s="152"/>
    </row>
  </sheetData>
  <mergeCells count="3">
    <mergeCell ref="C2:K2"/>
    <mergeCell ref="C3:K3"/>
    <mergeCell ref="A4:K5"/>
  </mergeCells>
  <printOptions horizontalCentered="1"/>
  <pageMargins left="0.39370078740157483" right="0.39370078740157483" top="0.59055118110236227" bottom="0.98425196850393704" header="0" footer="0.59055118110236227"/>
  <pageSetup paperSize="188" scale="62" fitToHeight="0" orientation="landscape" r:id="rId1"/>
  <headerFooter alignWithMargins="0">
    <oddFooter>&amp;C&amp;Pde&amp;N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2"/>
  <sheetViews>
    <sheetView topLeftCell="A10" zoomScale="94" zoomScaleNormal="94" workbookViewId="0">
      <selection activeCell="F182" sqref="F182"/>
    </sheetView>
  </sheetViews>
  <sheetFormatPr baseColWidth="10" defaultColWidth="10.88671875" defaultRowHeight="13.8" x14ac:dyDescent="0.3"/>
  <cols>
    <col min="1" max="1" width="7" style="152" customWidth="1"/>
    <col min="2" max="2" width="60.109375" style="152" customWidth="1"/>
    <col min="3" max="3" width="8" style="152" bestFit="1" customWidth="1"/>
    <col min="4" max="4" width="12.88671875" style="152" bestFit="1" customWidth="1"/>
    <col min="5" max="5" width="10.44140625" style="152" bestFit="1" customWidth="1"/>
    <col min="6" max="6" width="13.5546875" style="152" bestFit="1" customWidth="1"/>
    <col min="7" max="16384" width="10.88671875" style="152"/>
  </cols>
  <sheetData>
    <row r="1" spans="1:6" ht="17.25" customHeight="1" thickBot="1" x14ac:dyDescent="0.35">
      <c r="A1" s="324"/>
      <c r="B1" s="325"/>
      <c r="C1" s="328" t="s">
        <v>318</v>
      </c>
      <c r="D1" s="329"/>
      <c r="E1" s="329"/>
      <c r="F1" s="330"/>
    </row>
    <row r="2" spans="1:6" ht="39" customHeight="1" thickBot="1" x14ac:dyDescent="0.35">
      <c r="A2" s="326"/>
      <c r="B2" s="327"/>
      <c r="C2" s="331" t="s">
        <v>319</v>
      </c>
      <c r="D2" s="332"/>
      <c r="E2" s="332"/>
      <c r="F2" s="333"/>
    </row>
    <row r="3" spans="1:6" ht="14.4" thickBot="1" x14ac:dyDescent="0.35">
      <c r="A3" s="337" t="s">
        <v>320</v>
      </c>
      <c r="B3" s="338"/>
      <c r="C3" s="334"/>
      <c r="D3" s="335"/>
      <c r="E3" s="335"/>
      <c r="F3" s="336"/>
    </row>
    <row r="4" spans="1:6" ht="14.4" thickBot="1" x14ac:dyDescent="0.35">
      <c r="A4" s="339" t="s">
        <v>321</v>
      </c>
      <c r="B4" s="340"/>
      <c r="C4" s="341"/>
      <c r="D4" s="341"/>
      <c r="E4" s="341"/>
      <c r="F4" s="342"/>
    </row>
    <row r="5" spans="1:6" ht="14.4" thickBot="1" x14ac:dyDescent="0.35"/>
    <row r="6" spans="1:6" x14ac:dyDescent="0.3">
      <c r="A6" s="308" t="s">
        <v>120</v>
      </c>
      <c r="B6" s="310" t="s">
        <v>119</v>
      </c>
      <c r="C6" s="311" t="s">
        <v>118</v>
      </c>
      <c r="D6" s="311" t="s">
        <v>117</v>
      </c>
      <c r="E6" s="313" t="s">
        <v>114</v>
      </c>
      <c r="F6" s="314" t="s">
        <v>113</v>
      </c>
    </row>
    <row r="7" spans="1:6" x14ac:dyDescent="0.3">
      <c r="A7" s="158"/>
      <c r="B7" s="159"/>
      <c r="C7" s="160"/>
      <c r="D7" s="160"/>
      <c r="E7" s="161"/>
      <c r="F7" s="162"/>
    </row>
    <row r="8" spans="1:6" x14ac:dyDescent="0.3">
      <c r="A8" s="315" t="s">
        <v>317</v>
      </c>
      <c r="B8" s="316"/>
      <c r="C8" s="316"/>
      <c r="D8" s="316"/>
      <c r="E8" s="316"/>
      <c r="F8" s="317"/>
    </row>
    <row r="9" spans="1:6" x14ac:dyDescent="0.3">
      <c r="A9" s="165"/>
      <c r="B9" s="166"/>
      <c r="C9" s="166"/>
      <c r="D9" s="166"/>
      <c r="E9" s="166"/>
      <c r="F9" s="167"/>
    </row>
    <row r="10" spans="1:6" x14ac:dyDescent="0.3">
      <c r="A10" s="168">
        <v>1</v>
      </c>
      <c r="B10" s="170" t="s">
        <v>123</v>
      </c>
      <c r="C10" s="171"/>
      <c r="D10" s="171"/>
      <c r="E10" s="173"/>
      <c r="F10" s="174"/>
    </row>
    <row r="11" spans="1:6" x14ac:dyDescent="0.3">
      <c r="A11" s="175">
        <v>1.1000000000000001</v>
      </c>
      <c r="B11" s="177" t="s">
        <v>124</v>
      </c>
      <c r="C11" s="176" t="s">
        <v>100</v>
      </c>
      <c r="D11" s="178">
        <v>15</v>
      </c>
      <c r="E11" s="181">
        <f>+'Estudio de Mercadeo'!J10</f>
        <v>3728.0103829499999</v>
      </c>
      <c r="F11" s="182">
        <f>D11*E11</f>
        <v>55920.155744249998</v>
      </c>
    </row>
    <row r="12" spans="1:6" x14ac:dyDescent="0.3">
      <c r="A12" s="184">
        <v>1.2</v>
      </c>
      <c r="B12" s="186" t="s">
        <v>107</v>
      </c>
      <c r="C12" s="187" t="s">
        <v>96</v>
      </c>
      <c r="D12" s="188">
        <v>20</v>
      </c>
      <c r="E12" s="181">
        <f>+'Estudio de Mercadeo'!J11</f>
        <v>17869.52089335</v>
      </c>
      <c r="F12" s="182">
        <f>D12*E12</f>
        <v>357390.41786699998</v>
      </c>
    </row>
    <row r="13" spans="1:6" x14ac:dyDescent="0.3">
      <c r="A13" s="175">
        <v>1.3</v>
      </c>
      <c r="B13" s="192" t="s">
        <v>127</v>
      </c>
      <c r="C13" s="193" t="s">
        <v>105</v>
      </c>
      <c r="D13" s="188">
        <v>1.2</v>
      </c>
      <c r="E13" s="181">
        <f>+'Estudio de Mercadeo'!J12</f>
        <v>16634.404991399999</v>
      </c>
      <c r="F13" s="182">
        <f t="shared" ref="F13:F76" si="0">D13*E13</f>
        <v>19961.285989679996</v>
      </c>
    </row>
    <row r="14" spans="1:6" x14ac:dyDescent="0.3">
      <c r="A14" s="175">
        <v>1.4</v>
      </c>
      <c r="B14" s="192" t="s">
        <v>170</v>
      </c>
      <c r="C14" s="193" t="s">
        <v>96</v>
      </c>
      <c r="D14" s="188">
        <v>16</v>
      </c>
      <c r="E14" s="181">
        <f>+'Estudio de Mercadeo'!J13</f>
        <v>13307.523993119999</v>
      </c>
      <c r="F14" s="182">
        <f t="shared" si="0"/>
        <v>212920.38388991999</v>
      </c>
    </row>
    <row r="15" spans="1:6" x14ac:dyDescent="0.3">
      <c r="A15" s="175">
        <v>1.5</v>
      </c>
      <c r="B15" s="192" t="s">
        <v>182</v>
      </c>
      <c r="C15" s="193" t="s">
        <v>96</v>
      </c>
      <c r="D15" s="188">
        <v>48</v>
      </c>
      <c r="E15" s="181">
        <f>+'Estudio de Mercadeo'!J14</f>
        <v>6073.5974627999994</v>
      </c>
      <c r="F15" s="182">
        <f t="shared" si="0"/>
        <v>291532.67821439996</v>
      </c>
    </row>
    <row r="16" spans="1:6" x14ac:dyDescent="0.3">
      <c r="A16" s="175">
        <v>1.6</v>
      </c>
      <c r="B16" s="192" t="s">
        <v>183</v>
      </c>
      <c r="C16" s="193" t="s">
        <v>100</v>
      </c>
      <c r="D16" s="188">
        <v>15</v>
      </c>
      <c r="E16" s="181">
        <f>+'Estudio de Mercadeo'!J15</f>
        <v>34957.179426750001</v>
      </c>
      <c r="F16" s="182">
        <f t="shared" si="0"/>
        <v>524357.69140124996</v>
      </c>
    </row>
    <row r="17" spans="1:6" x14ac:dyDescent="0.3">
      <c r="A17" s="175">
        <v>1.7</v>
      </c>
      <c r="B17" s="192" t="s">
        <v>184</v>
      </c>
      <c r="C17" s="193" t="s">
        <v>105</v>
      </c>
      <c r="D17" s="188">
        <v>21</v>
      </c>
      <c r="E17" s="181">
        <f>+'Estudio de Mercadeo'!J16</f>
        <v>19183.956165150001</v>
      </c>
      <c r="F17" s="182">
        <f t="shared" si="0"/>
        <v>402863.07946815004</v>
      </c>
    </row>
    <row r="18" spans="1:6" x14ac:dyDescent="0.3">
      <c r="A18" s="175">
        <v>1.8</v>
      </c>
      <c r="B18" s="192" t="s">
        <v>220</v>
      </c>
      <c r="C18" s="193" t="s">
        <v>100</v>
      </c>
      <c r="D18" s="188">
        <v>15</v>
      </c>
      <c r="E18" s="181">
        <f>+'Estudio de Mercadeo'!J17</f>
        <v>33905.631209309999</v>
      </c>
      <c r="F18" s="182">
        <f t="shared" si="0"/>
        <v>508584.46813964995</v>
      </c>
    </row>
    <row r="19" spans="1:6" x14ac:dyDescent="0.3">
      <c r="A19" s="175"/>
      <c r="B19" s="197"/>
      <c r="C19" s="176"/>
      <c r="D19" s="178"/>
      <c r="E19" s="181"/>
      <c r="F19" s="182"/>
    </row>
    <row r="20" spans="1:6" x14ac:dyDescent="0.3">
      <c r="A20" s="168">
        <v>2</v>
      </c>
      <c r="B20" s="204" t="s">
        <v>125</v>
      </c>
      <c r="C20" s="203"/>
      <c r="D20" s="205"/>
      <c r="E20" s="181"/>
      <c r="F20" s="182"/>
    </row>
    <row r="21" spans="1:6" x14ac:dyDescent="0.3">
      <c r="A21" s="175">
        <v>2.1</v>
      </c>
      <c r="B21" s="206" t="s">
        <v>126</v>
      </c>
      <c r="C21" s="191" t="s">
        <v>105</v>
      </c>
      <c r="D21" s="207">
        <v>1.2</v>
      </c>
      <c r="E21" s="181">
        <f>+'Estudio de Mercadeo'!J20</f>
        <v>359056.12463385001</v>
      </c>
      <c r="F21" s="182">
        <f t="shared" si="0"/>
        <v>430867.34956061997</v>
      </c>
    </row>
    <row r="22" spans="1:6" x14ac:dyDescent="0.3">
      <c r="A22" s="175">
        <v>2.2000000000000002</v>
      </c>
      <c r="B22" s="186" t="s">
        <v>128</v>
      </c>
      <c r="C22" s="187" t="s">
        <v>50</v>
      </c>
      <c r="D22" s="178">
        <v>500</v>
      </c>
      <c r="E22" s="181">
        <f>+'Estudio de Mercadeo'!J21</f>
        <v>3512.7149504999998</v>
      </c>
      <c r="F22" s="182">
        <f t="shared" si="0"/>
        <v>1756357.4752499999</v>
      </c>
    </row>
    <row r="23" spans="1:6" x14ac:dyDescent="0.3">
      <c r="A23" s="175">
        <v>2.2999999999999998</v>
      </c>
      <c r="B23" s="192" t="s">
        <v>129</v>
      </c>
      <c r="C23" s="193" t="s">
        <v>96</v>
      </c>
      <c r="D23" s="178">
        <v>16</v>
      </c>
      <c r="E23" s="181">
        <f>+'Estudio de Mercadeo'!J22</f>
        <v>54687.306110009995</v>
      </c>
      <c r="F23" s="182">
        <f t="shared" si="0"/>
        <v>874996.89776015992</v>
      </c>
    </row>
    <row r="24" spans="1:6" x14ac:dyDescent="0.3">
      <c r="A24" s="175">
        <v>2.4</v>
      </c>
      <c r="B24" s="213" t="s">
        <v>168</v>
      </c>
      <c r="C24" s="191" t="s">
        <v>169</v>
      </c>
      <c r="D24" s="188">
        <v>150</v>
      </c>
      <c r="E24" s="181">
        <f>+'Estudio de Mercadeo'!J23</f>
        <v>1775.6207507849997</v>
      </c>
      <c r="F24" s="182">
        <f t="shared" si="0"/>
        <v>266343.11261774995</v>
      </c>
    </row>
    <row r="25" spans="1:6" x14ac:dyDescent="0.3">
      <c r="A25" s="175"/>
      <c r="B25" s="213"/>
      <c r="C25" s="191"/>
      <c r="D25" s="188"/>
      <c r="E25" s="181"/>
      <c r="F25" s="182"/>
    </row>
    <row r="26" spans="1:6" x14ac:dyDescent="0.3">
      <c r="A26" s="168">
        <v>3</v>
      </c>
      <c r="B26" s="214" t="s">
        <v>130</v>
      </c>
      <c r="C26" s="191"/>
      <c r="D26" s="207"/>
      <c r="E26" s="181"/>
      <c r="F26" s="182"/>
    </row>
    <row r="27" spans="1:6" x14ac:dyDescent="0.3">
      <c r="A27" s="175">
        <v>3.1</v>
      </c>
      <c r="B27" s="197" t="s">
        <v>131</v>
      </c>
      <c r="C27" s="176" t="s">
        <v>112</v>
      </c>
      <c r="D27" s="188">
        <v>4</v>
      </c>
      <c r="E27" s="181">
        <f>+'Estudio de Mercadeo'!J26</f>
        <v>40169.595159749995</v>
      </c>
      <c r="F27" s="182">
        <f t="shared" si="0"/>
        <v>160678.38063899998</v>
      </c>
    </row>
    <row r="28" spans="1:6" x14ac:dyDescent="0.3">
      <c r="A28" s="217">
        <v>3.2</v>
      </c>
      <c r="B28" s="186" t="s">
        <v>264</v>
      </c>
      <c r="C28" s="187" t="s">
        <v>4</v>
      </c>
      <c r="D28" s="178">
        <v>1</v>
      </c>
      <c r="E28" s="181">
        <f>+'Estudio de Mercadeo'!J27</f>
        <v>521241.57329999999</v>
      </c>
      <c r="F28" s="182">
        <f t="shared" si="0"/>
        <v>521241.57329999999</v>
      </c>
    </row>
    <row r="29" spans="1:6" x14ac:dyDescent="0.3">
      <c r="A29" s="175">
        <v>3.3</v>
      </c>
      <c r="B29" s="186" t="s">
        <v>146</v>
      </c>
      <c r="C29" s="187" t="s">
        <v>4</v>
      </c>
      <c r="D29" s="178">
        <v>1</v>
      </c>
      <c r="E29" s="181">
        <f>+'Estudio de Mercadeo'!J28</f>
        <v>288586.53019139997</v>
      </c>
      <c r="F29" s="182">
        <f t="shared" si="0"/>
        <v>288586.53019139997</v>
      </c>
    </row>
    <row r="30" spans="1:6" x14ac:dyDescent="0.3">
      <c r="A30" s="217">
        <v>3.4</v>
      </c>
      <c r="B30" s="186" t="s">
        <v>152</v>
      </c>
      <c r="C30" s="187" t="s">
        <v>4</v>
      </c>
      <c r="D30" s="178">
        <v>3</v>
      </c>
      <c r="E30" s="181">
        <f>+'Estudio de Mercadeo'!J29</f>
        <v>45087.396090449991</v>
      </c>
      <c r="F30" s="182">
        <f t="shared" si="0"/>
        <v>135262.18827134997</v>
      </c>
    </row>
    <row r="31" spans="1:6" x14ac:dyDescent="0.3">
      <c r="A31" s="175">
        <v>3.5</v>
      </c>
      <c r="B31" s="186" t="s">
        <v>265</v>
      </c>
      <c r="C31" s="187" t="s">
        <v>96</v>
      </c>
      <c r="D31" s="178">
        <v>20</v>
      </c>
      <c r="E31" s="181">
        <f>+'Estudio de Mercadeo'!J30</f>
        <v>7411.8285455549994</v>
      </c>
      <c r="F31" s="182">
        <f t="shared" si="0"/>
        <v>148236.57091109999</v>
      </c>
    </row>
    <row r="32" spans="1:6" x14ac:dyDescent="0.3">
      <c r="A32" s="217">
        <v>3.6</v>
      </c>
      <c r="B32" s="213" t="s">
        <v>266</v>
      </c>
      <c r="C32" s="191" t="s">
        <v>96</v>
      </c>
      <c r="D32" s="188">
        <v>15</v>
      </c>
      <c r="E32" s="181">
        <f>+'Estudio de Mercadeo'!J31</f>
        <v>13307.523993119999</v>
      </c>
      <c r="F32" s="182">
        <f t="shared" si="0"/>
        <v>199612.85989679999</v>
      </c>
    </row>
    <row r="33" spans="1:6" x14ac:dyDescent="0.3">
      <c r="A33" s="175">
        <v>3.7</v>
      </c>
      <c r="B33" s="186" t="s">
        <v>268</v>
      </c>
      <c r="C33" s="187" t="s">
        <v>4</v>
      </c>
      <c r="D33" s="221">
        <v>1</v>
      </c>
      <c r="E33" s="181">
        <f>+'Estudio de Mercadeo'!J32</f>
        <v>84985.039124999996</v>
      </c>
      <c r="F33" s="182">
        <f t="shared" si="0"/>
        <v>84985.039124999996</v>
      </c>
    </row>
    <row r="34" spans="1:6" x14ac:dyDescent="0.3">
      <c r="A34" s="222"/>
      <c r="B34" s="213"/>
      <c r="C34" s="191"/>
      <c r="D34" s="188"/>
      <c r="E34" s="181"/>
      <c r="F34" s="182"/>
    </row>
    <row r="35" spans="1:6" x14ac:dyDescent="0.3">
      <c r="A35" s="226">
        <v>4</v>
      </c>
      <c r="B35" s="227" t="s">
        <v>132</v>
      </c>
      <c r="C35" s="191"/>
      <c r="D35" s="207"/>
      <c r="E35" s="181"/>
      <c r="F35" s="182"/>
    </row>
    <row r="36" spans="1:6" x14ac:dyDescent="0.3">
      <c r="A36" s="228">
        <v>4.0999999999999996</v>
      </c>
      <c r="B36" s="177" t="s">
        <v>208</v>
      </c>
      <c r="C36" s="176" t="s">
        <v>112</v>
      </c>
      <c r="D36" s="178">
        <v>4</v>
      </c>
      <c r="E36" s="181">
        <f>+'Estudio de Mercadeo'!J35</f>
        <v>41873.828477669995</v>
      </c>
      <c r="F36" s="182">
        <f t="shared" si="0"/>
        <v>167495.31391067998</v>
      </c>
    </row>
    <row r="37" spans="1:6" x14ac:dyDescent="0.3">
      <c r="A37" s="229">
        <v>4.2</v>
      </c>
      <c r="B37" s="186" t="s">
        <v>267</v>
      </c>
      <c r="C37" s="187" t="s">
        <v>96</v>
      </c>
      <c r="D37" s="178">
        <v>12</v>
      </c>
      <c r="E37" s="181">
        <f>+'Estudio de Mercadeo'!J36</f>
        <v>20802.071310089999</v>
      </c>
      <c r="F37" s="182">
        <f t="shared" si="0"/>
        <v>249624.85572107998</v>
      </c>
    </row>
    <row r="38" spans="1:6" x14ac:dyDescent="0.3">
      <c r="A38" s="228">
        <v>4.3</v>
      </c>
      <c r="B38" s="186" t="s">
        <v>214</v>
      </c>
      <c r="C38" s="187" t="s">
        <v>4</v>
      </c>
      <c r="D38" s="178">
        <v>4</v>
      </c>
      <c r="E38" s="181">
        <f>+'Estudio de Mercadeo'!J37</f>
        <v>3580.7029818000001</v>
      </c>
      <c r="F38" s="182">
        <f t="shared" si="0"/>
        <v>14322.8119272</v>
      </c>
    </row>
    <row r="39" spans="1:6" x14ac:dyDescent="0.3">
      <c r="A39" s="229">
        <v>4.4000000000000004</v>
      </c>
      <c r="B39" s="186" t="s">
        <v>147</v>
      </c>
      <c r="C39" s="231" t="s">
        <v>105</v>
      </c>
      <c r="D39" s="178">
        <v>1</v>
      </c>
      <c r="E39" s="181">
        <f>+'Estudio de Mercadeo'!J38</f>
        <v>57573.398038694992</v>
      </c>
      <c r="F39" s="182">
        <f t="shared" si="0"/>
        <v>57573.398038694992</v>
      </c>
    </row>
    <row r="40" spans="1:6" x14ac:dyDescent="0.3">
      <c r="A40" s="228">
        <v>4.5</v>
      </c>
      <c r="B40" s="186" t="s">
        <v>180</v>
      </c>
      <c r="C40" s="187" t="s">
        <v>4</v>
      </c>
      <c r="D40" s="178">
        <v>3</v>
      </c>
      <c r="E40" s="181">
        <f>+'Estudio de Mercadeo'!J39</f>
        <v>36426.854036684999</v>
      </c>
      <c r="F40" s="182">
        <f t="shared" si="0"/>
        <v>109280.56211005501</v>
      </c>
    </row>
    <row r="41" spans="1:6" x14ac:dyDescent="0.3">
      <c r="A41" s="229">
        <v>4.5999999999999996</v>
      </c>
      <c r="B41" s="186" t="s">
        <v>256</v>
      </c>
      <c r="C41" s="187" t="s">
        <v>4</v>
      </c>
      <c r="D41" s="178">
        <v>10</v>
      </c>
      <c r="E41" s="181">
        <f>+'Estudio de Mercadeo'!J40</f>
        <v>20396.409389999997</v>
      </c>
      <c r="F41" s="182">
        <f t="shared" si="0"/>
        <v>203964.09389999998</v>
      </c>
    </row>
    <row r="42" spans="1:6" x14ac:dyDescent="0.3">
      <c r="A42" s="222"/>
      <c r="B42" s="186"/>
      <c r="C42" s="187"/>
      <c r="D42" s="221"/>
      <c r="E42" s="181"/>
      <c r="F42" s="182"/>
    </row>
    <row r="43" spans="1:6" x14ac:dyDescent="0.3">
      <c r="A43" s="226">
        <v>5</v>
      </c>
      <c r="B43" s="234" t="s">
        <v>133</v>
      </c>
      <c r="C43" s="191"/>
      <c r="D43" s="207"/>
      <c r="E43" s="181"/>
      <c r="F43" s="182"/>
    </row>
    <row r="44" spans="1:6" x14ac:dyDescent="0.3">
      <c r="A44" s="229">
        <v>5.0999999999999996</v>
      </c>
      <c r="B44" s="206" t="s">
        <v>134</v>
      </c>
      <c r="C44" s="191" t="s">
        <v>4</v>
      </c>
      <c r="D44" s="207">
        <v>1</v>
      </c>
      <c r="E44" s="181">
        <f>+'Estudio de Mercadeo'!J43</f>
        <v>114031.79236407</v>
      </c>
      <c r="F44" s="182">
        <f t="shared" si="0"/>
        <v>114031.79236407</v>
      </c>
    </row>
    <row r="45" spans="1:6" x14ac:dyDescent="0.3">
      <c r="A45" s="229">
        <v>5.2</v>
      </c>
      <c r="B45" s="186" t="s">
        <v>109</v>
      </c>
      <c r="C45" s="187" t="s">
        <v>4</v>
      </c>
      <c r="D45" s="178">
        <v>1</v>
      </c>
      <c r="E45" s="181">
        <f>+'Estudio de Mercadeo'!J44</f>
        <v>94638.206435745</v>
      </c>
      <c r="F45" s="182">
        <f t="shared" si="0"/>
        <v>94638.206435745</v>
      </c>
    </row>
    <row r="46" spans="1:6" x14ac:dyDescent="0.3">
      <c r="A46" s="229">
        <v>5.3</v>
      </c>
      <c r="B46" s="192" t="s">
        <v>135</v>
      </c>
      <c r="C46" s="193" t="s">
        <v>4</v>
      </c>
      <c r="D46" s="178">
        <v>2</v>
      </c>
      <c r="E46" s="181">
        <f>+'Estudio de Mercadeo'!J45</f>
        <v>89778.195331649986</v>
      </c>
      <c r="F46" s="182">
        <f t="shared" si="0"/>
        <v>179556.39066329997</v>
      </c>
    </row>
    <row r="47" spans="1:6" x14ac:dyDescent="0.3">
      <c r="A47" s="229">
        <v>5.4</v>
      </c>
      <c r="B47" s="213" t="s">
        <v>136</v>
      </c>
      <c r="C47" s="191" t="s">
        <v>4</v>
      </c>
      <c r="D47" s="178">
        <v>2</v>
      </c>
      <c r="E47" s="181">
        <f>+'Estudio de Mercadeo'!J46</f>
        <v>127008.44127153</v>
      </c>
      <c r="F47" s="182">
        <f t="shared" si="0"/>
        <v>254016.88254306</v>
      </c>
    </row>
    <row r="48" spans="1:6" x14ac:dyDescent="0.3">
      <c r="A48" s="229">
        <v>5.5</v>
      </c>
      <c r="B48" s="213" t="s">
        <v>157</v>
      </c>
      <c r="C48" s="191" t="s">
        <v>4</v>
      </c>
      <c r="D48" s="178">
        <v>2</v>
      </c>
      <c r="E48" s="181">
        <f>+'Estudio de Mercadeo'!J47</f>
        <v>238196.06765954997</v>
      </c>
      <c r="F48" s="182">
        <f t="shared" si="0"/>
        <v>476392.13531909994</v>
      </c>
    </row>
    <row r="49" spans="1:6" x14ac:dyDescent="0.3">
      <c r="A49" s="229">
        <v>5.6</v>
      </c>
      <c r="B49" s="213" t="s">
        <v>158</v>
      </c>
      <c r="C49" s="191" t="s">
        <v>4</v>
      </c>
      <c r="D49" s="178">
        <v>2</v>
      </c>
      <c r="E49" s="181">
        <f>+'Estudio de Mercadeo'!J48</f>
        <v>27873.959699144998</v>
      </c>
      <c r="F49" s="182">
        <f t="shared" si="0"/>
        <v>55747.919398289996</v>
      </c>
    </row>
    <row r="50" spans="1:6" x14ac:dyDescent="0.3">
      <c r="A50" s="229">
        <v>5.7</v>
      </c>
      <c r="B50" s="213" t="s">
        <v>159</v>
      </c>
      <c r="C50" s="191" t="s">
        <v>4</v>
      </c>
      <c r="D50" s="178">
        <v>2</v>
      </c>
      <c r="E50" s="181">
        <f>+'Estudio de Mercadeo'!J49</f>
        <v>28179.905839994997</v>
      </c>
      <c r="F50" s="182">
        <f t="shared" si="0"/>
        <v>56359.811679989994</v>
      </c>
    </row>
    <row r="51" spans="1:6" x14ac:dyDescent="0.3">
      <c r="A51" s="229">
        <v>5.8</v>
      </c>
      <c r="B51" s="213" t="s">
        <v>160</v>
      </c>
      <c r="C51" s="191" t="s">
        <v>4</v>
      </c>
      <c r="D51" s="178">
        <v>2</v>
      </c>
      <c r="E51" s="181">
        <f>+'Estudio de Mercadeo'!J50</f>
        <v>34028.009665650003</v>
      </c>
      <c r="F51" s="182">
        <f t="shared" si="0"/>
        <v>68056.019331300005</v>
      </c>
    </row>
    <row r="52" spans="1:6" x14ac:dyDescent="0.3">
      <c r="A52" s="229">
        <v>5.9</v>
      </c>
      <c r="B52" s="213" t="s">
        <v>161</v>
      </c>
      <c r="C52" s="191" t="s">
        <v>4</v>
      </c>
      <c r="D52" s="178">
        <v>2</v>
      </c>
      <c r="E52" s="181">
        <f>+'Estudio de Mercadeo'!J51</f>
        <v>6333.0851155949995</v>
      </c>
      <c r="F52" s="182">
        <f t="shared" si="0"/>
        <v>12666.170231189999</v>
      </c>
    </row>
    <row r="53" spans="1:6" x14ac:dyDescent="0.3">
      <c r="A53" s="237">
        <v>5.0999999999999996</v>
      </c>
      <c r="B53" s="213" t="s">
        <v>217</v>
      </c>
      <c r="C53" s="191" t="s">
        <v>96</v>
      </c>
      <c r="D53" s="178">
        <v>1.5</v>
      </c>
      <c r="E53" s="181">
        <f>+'Estudio de Mercadeo'!J52</f>
        <v>341832.49003784999</v>
      </c>
      <c r="F53" s="182">
        <f t="shared" si="0"/>
        <v>512748.73505677498</v>
      </c>
    </row>
    <row r="54" spans="1:6" x14ac:dyDescent="0.3">
      <c r="A54" s="229">
        <v>5.1100000000000003</v>
      </c>
      <c r="B54" s="238" t="s">
        <v>269</v>
      </c>
      <c r="C54" s="187" t="s">
        <v>96</v>
      </c>
      <c r="D54" s="221">
        <v>10</v>
      </c>
      <c r="E54" s="181">
        <f>+'Estudio de Mercadeo'!J53</f>
        <v>28328.346375000001</v>
      </c>
      <c r="F54" s="182">
        <f t="shared" si="0"/>
        <v>283283.46375</v>
      </c>
    </row>
    <row r="55" spans="1:6" x14ac:dyDescent="0.3">
      <c r="A55" s="222"/>
      <c r="B55" s="238"/>
      <c r="C55" s="187"/>
      <c r="D55" s="221"/>
      <c r="E55" s="181"/>
      <c r="F55" s="182"/>
    </row>
    <row r="56" spans="1:6" x14ac:dyDescent="0.3">
      <c r="A56" s="226">
        <v>6</v>
      </c>
      <c r="B56" s="234" t="s">
        <v>137</v>
      </c>
      <c r="C56" s="191"/>
      <c r="D56" s="207"/>
      <c r="E56" s="181"/>
      <c r="F56" s="182"/>
    </row>
    <row r="57" spans="1:6" x14ac:dyDescent="0.3">
      <c r="A57" s="229">
        <v>6.1</v>
      </c>
      <c r="B57" s="197" t="s">
        <v>138</v>
      </c>
      <c r="C57" s="176" t="s">
        <v>96</v>
      </c>
      <c r="D57" s="188">
        <v>16</v>
      </c>
      <c r="E57" s="181">
        <f>+'Estudio de Mercadeo'!J56</f>
        <v>78878.580780404998</v>
      </c>
      <c r="F57" s="182">
        <f t="shared" si="0"/>
        <v>1262057.29248648</v>
      </c>
    </row>
    <row r="58" spans="1:6" x14ac:dyDescent="0.3">
      <c r="A58" s="229">
        <v>6.2</v>
      </c>
      <c r="B58" s="186" t="s">
        <v>270</v>
      </c>
      <c r="C58" s="187" t="s">
        <v>96</v>
      </c>
      <c r="D58" s="178">
        <v>19</v>
      </c>
      <c r="E58" s="181">
        <f>+'Estudio de Mercadeo'!J57</f>
        <v>28056.3942498</v>
      </c>
      <c r="F58" s="182">
        <f t="shared" si="0"/>
        <v>533071.49074619997</v>
      </c>
    </row>
    <row r="59" spans="1:6" x14ac:dyDescent="0.3">
      <c r="A59" s="229">
        <v>6.3</v>
      </c>
      <c r="B59" s="186" t="s">
        <v>178</v>
      </c>
      <c r="C59" s="187" t="s">
        <v>96</v>
      </c>
      <c r="D59" s="178">
        <v>12</v>
      </c>
      <c r="E59" s="181">
        <f>+'Estudio de Mercadeo'!J58</f>
        <v>80778.846255240001</v>
      </c>
      <c r="F59" s="182">
        <f t="shared" si="0"/>
        <v>969346.15506288002</v>
      </c>
    </row>
    <row r="60" spans="1:6" x14ac:dyDescent="0.3">
      <c r="A60" s="222"/>
      <c r="B60" s="238"/>
      <c r="C60" s="187"/>
      <c r="D60" s="221"/>
      <c r="E60" s="181"/>
      <c r="F60" s="182"/>
    </row>
    <row r="61" spans="1:6" x14ac:dyDescent="0.3">
      <c r="A61" s="226">
        <v>7</v>
      </c>
      <c r="B61" s="234" t="s">
        <v>139</v>
      </c>
      <c r="C61" s="191"/>
      <c r="D61" s="207"/>
      <c r="E61" s="181"/>
      <c r="F61" s="182"/>
    </row>
    <row r="62" spans="1:6" x14ac:dyDescent="0.3">
      <c r="A62" s="229">
        <v>7.1</v>
      </c>
      <c r="B62" s="197" t="s">
        <v>140</v>
      </c>
      <c r="C62" s="176" t="s">
        <v>100</v>
      </c>
      <c r="D62" s="178">
        <v>21</v>
      </c>
      <c r="E62" s="181">
        <f>+'Estudio de Mercadeo'!J61</f>
        <v>60530.877400244994</v>
      </c>
      <c r="F62" s="182">
        <f t="shared" si="0"/>
        <v>1271148.4254051449</v>
      </c>
    </row>
    <row r="63" spans="1:6" x14ac:dyDescent="0.3">
      <c r="A63" s="229">
        <v>7.2</v>
      </c>
      <c r="B63" s="197" t="s">
        <v>141</v>
      </c>
      <c r="C63" s="176" t="s">
        <v>100</v>
      </c>
      <c r="D63" s="178">
        <v>21</v>
      </c>
      <c r="E63" s="181">
        <f>+'Estudio de Mercadeo'!J62</f>
        <v>154695.4338846</v>
      </c>
      <c r="F63" s="182">
        <f t="shared" si="0"/>
        <v>3248604.1115766</v>
      </c>
    </row>
    <row r="64" spans="1:6" x14ac:dyDescent="0.3">
      <c r="A64" s="229">
        <v>7.3</v>
      </c>
      <c r="B64" s="197" t="s">
        <v>142</v>
      </c>
      <c r="C64" s="176" t="s">
        <v>96</v>
      </c>
      <c r="D64" s="178">
        <v>6</v>
      </c>
      <c r="E64" s="181">
        <f>+'Estudio de Mercadeo'!J63</f>
        <v>61279.878878399992</v>
      </c>
      <c r="F64" s="182">
        <f t="shared" si="0"/>
        <v>367679.27327039995</v>
      </c>
    </row>
    <row r="65" spans="1:6" x14ac:dyDescent="0.3">
      <c r="A65" s="229">
        <v>7.4</v>
      </c>
      <c r="B65" s="186" t="s">
        <v>143</v>
      </c>
      <c r="C65" s="187" t="s">
        <v>96</v>
      </c>
      <c r="D65" s="178">
        <v>6</v>
      </c>
      <c r="E65" s="181">
        <f>+'Estudio de Mercadeo'!J64</f>
        <v>42321.416350394997</v>
      </c>
      <c r="F65" s="182">
        <f t="shared" si="0"/>
        <v>253928.49810236998</v>
      </c>
    </row>
    <row r="66" spans="1:6" x14ac:dyDescent="0.3">
      <c r="A66" s="229">
        <v>7.5</v>
      </c>
      <c r="B66" s="192" t="s">
        <v>144</v>
      </c>
      <c r="C66" s="193" t="s">
        <v>4</v>
      </c>
      <c r="D66" s="178">
        <v>2</v>
      </c>
      <c r="E66" s="181">
        <f>+'Estudio de Mercadeo'!J65</f>
        <v>10658.25704013</v>
      </c>
      <c r="F66" s="182">
        <f t="shared" si="0"/>
        <v>21316.51408026</v>
      </c>
    </row>
    <row r="67" spans="1:6" x14ac:dyDescent="0.3">
      <c r="A67" s="229">
        <v>7.6</v>
      </c>
      <c r="B67" s="213" t="s">
        <v>145</v>
      </c>
      <c r="C67" s="191" t="s">
        <v>4</v>
      </c>
      <c r="D67" s="178">
        <v>2</v>
      </c>
      <c r="E67" s="181">
        <f>+'Estudio de Mercadeo'!J66</f>
        <v>24403.17070128</v>
      </c>
      <c r="F67" s="182">
        <f t="shared" si="0"/>
        <v>48806.34140256</v>
      </c>
    </row>
    <row r="68" spans="1:6" x14ac:dyDescent="0.3">
      <c r="A68" s="229">
        <v>7.7</v>
      </c>
      <c r="B68" s="177" t="s">
        <v>162</v>
      </c>
      <c r="C68" s="176" t="s">
        <v>4</v>
      </c>
      <c r="D68" s="178">
        <v>3</v>
      </c>
      <c r="E68" s="181">
        <f>+'Estudio de Mercadeo'!J67</f>
        <v>2592.6102602400001</v>
      </c>
      <c r="F68" s="182">
        <f t="shared" si="0"/>
        <v>7777.8307807199999</v>
      </c>
    </row>
    <row r="69" spans="1:6" x14ac:dyDescent="0.3">
      <c r="A69" s="229"/>
      <c r="B69" s="238"/>
      <c r="C69" s="187"/>
      <c r="D69" s="221"/>
      <c r="E69" s="181"/>
      <c r="F69" s="182"/>
    </row>
    <row r="70" spans="1:6" x14ac:dyDescent="0.3">
      <c r="A70" s="168">
        <v>8</v>
      </c>
      <c r="B70" s="170" t="s">
        <v>148</v>
      </c>
      <c r="C70" s="171"/>
      <c r="D70" s="240"/>
      <c r="E70" s="181"/>
      <c r="F70" s="182"/>
    </row>
    <row r="71" spans="1:6" x14ac:dyDescent="0.3">
      <c r="A71" s="241">
        <v>8.1</v>
      </c>
      <c r="B71" s="206" t="s">
        <v>210</v>
      </c>
      <c r="C71" s="191" t="s">
        <v>100</v>
      </c>
      <c r="D71" s="188">
        <v>15</v>
      </c>
      <c r="E71" s="181">
        <f>+'Estudio de Mercadeo'!J70</f>
        <v>27761.779447499997</v>
      </c>
      <c r="F71" s="182">
        <f t="shared" si="0"/>
        <v>416426.69171249995</v>
      </c>
    </row>
    <row r="72" spans="1:6" x14ac:dyDescent="0.3">
      <c r="A72" s="184">
        <v>8.1999999999999993</v>
      </c>
      <c r="B72" s="186" t="s">
        <v>151</v>
      </c>
      <c r="C72" s="187" t="s">
        <v>100</v>
      </c>
      <c r="D72" s="178">
        <v>15</v>
      </c>
      <c r="E72" s="181">
        <f>+'Estudio de Mercadeo'!J71</f>
        <v>57517.874479799997</v>
      </c>
      <c r="F72" s="182">
        <f t="shared" si="0"/>
        <v>862768.11719699996</v>
      </c>
    </row>
    <row r="73" spans="1:6" x14ac:dyDescent="0.3">
      <c r="A73" s="184">
        <v>8.3000000000000007</v>
      </c>
      <c r="B73" s="186" t="s">
        <v>181</v>
      </c>
      <c r="C73" s="187" t="s">
        <v>100</v>
      </c>
      <c r="D73" s="178">
        <v>15</v>
      </c>
      <c r="E73" s="181">
        <f>+'Estudio de Mercadeo'!J72</f>
        <v>26571.988899749998</v>
      </c>
      <c r="F73" s="182">
        <f t="shared" si="0"/>
        <v>398579.83349624998</v>
      </c>
    </row>
    <row r="74" spans="1:6" x14ac:dyDescent="0.3">
      <c r="A74" s="175"/>
      <c r="B74" s="197"/>
      <c r="C74" s="176"/>
      <c r="D74" s="178"/>
      <c r="E74" s="181"/>
      <c r="F74" s="182"/>
    </row>
    <row r="75" spans="1:6" x14ac:dyDescent="0.3">
      <c r="A75" s="168">
        <v>9</v>
      </c>
      <c r="B75" s="204" t="s">
        <v>149</v>
      </c>
      <c r="C75" s="203"/>
      <c r="D75" s="205"/>
      <c r="E75" s="181"/>
      <c r="F75" s="182"/>
    </row>
    <row r="76" spans="1:6" x14ac:dyDescent="0.3">
      <c r="A76" s="175">
        <v>9.1</v>
      </c>
      <c r="B76" s="213" t="s">
        <v>150</v>
      </c>
      <c r="C76" s="191" t="s">
        <v>96</v>
      </c>
      <c r="D76" s="188">
        <v>16</v>
      </c>
      <c r="E76" s="181">
        <f>+'Estudio de Mercadeo'!J75</f>
        <v>28249.027005149997</v>
      </c>
      <c r="F76" s="182">
        <f t="shared" si="0"/>
        <v>451984.43208239996</v>
      </c>
    </row>
    <row r="77" spans="1:6" x14ac:dyDescent="0.3">
      <c r="A77" s="175">
        <v>9.1999999999999993</v>
      </c>
      <c r="B77" s="197" t="s">
        <v>153</v>
      </c>
      <c r="C77" s="176" t="s">
        <v>100</v>
      </c>
      <c r="D77" s="178">
        <v>16</v>
      </c>
      <c r="E77" s="181">
        <f>+'Estudio de Mercadeo'!J76</f>
        <v>56212.504278839995</v>
      </c>
      <c r="F77" s="182">
        <f t="shared" ref="F77:F87" si="1">D77*E77</f>
        <v>899400.06846143992</v>
      </c>
    </row>
    <row r="78" spans="1:6" x14ac:dyDescent="0.3">
      <c r="A78" s="175">
        <v>9.3000000000000007</v>
      </c>
      <c r="B78" s="206" t="s">
        <v>154</v>
      </c>
      <c r="C78" s="191" t="s">
        <v>96</v>
      </c>
      <c r="D78" s="207">
        <v>48</v>
      </c>
      <c r="E78" s="181">
        <f>+'Estudio de Mercadeo'!J77</f>
        <v>13427.636181749998</v>
      </c>
      <c r="F78" s="182">
        <f t="shared" si="1"/>
        <v>644526.53672399989</v>
      </c>
    </row>
    <row r="79" spans="1:6" x14ac:dyDescent="0.3">
      <c r="A79" s="175">
        <v>9.4</v>
      </c>
      <c r="B79" s="186" t="s">
        <v>155</v>
      </c>
      <c r="C79" s="187" t="s">
        <v>96</v>
      </c>
      <c r="D79" s="178">
        <v>48</v>
      </c>
      <c r="E79" s="181">
        <f>+'Estudio de Mercadeo'!J78</f>
        <v>13427.636181749998</v>
      </c>
      <c r="F79" s="182">
        <f t="shared" si="1"/>
        <v>644526.53672399989</v>
      </c>
    </row>
    <row r="80" spans="1:6" x14ac:dyDescent="0.3">
      <c r="A80" s="175">
        <v>9.5</v>
      </c>
      <c r="B80" s="192" t="s">
        <v>156</v>
      </c>
      <c r="C80" s="193" t="s">
        <v>96</v>
      </c>
      <c r="D80" s="178">
        <v>32</v>
      </c>
      <c r="E80" s="181">
        <f>+'Estudio de Mercadeo'!J79</f>
        <v>7323.4441048649996</v>
      </c>
      <c r="F80" s="182">
        <f t="shared" si="1"/>
        <v>234350.21135567999</v>
      </c>
    </row>
    <row r="81" spans="1:6" x14ac:dyDescent="0.3">
      <c r="A81" s="175">
        <v>9.6</v>
      </c>
      <c r="B81" s="213" t="s">
        <v>111</v>
      </c>
      <c r="C81" s="191" t="s">
        <v>96</v>
      </c>
      <c r="D81" s="178">
        <v>32</v>
      </c>
      <c r="E81" s="181">
        <f>+'Estudio de Mercadeo'!J80</f>
        <v>5459.4389133900004</v>
      </c>
      <c r="F81" s="182">
        <f t="shared" si="1"/>
        <v>174702.04522848001</v>
      </c>
    </row>
    <row r="82" spans="1:6" x14ac:dyDescent="0.3">
      <c r="A82" s="175"/>
      <c r="B82" s="213"/>
      <c r="C82" s="191"/>
      <c r="D82" s="188"/>
      <c r="E82" s="181"/>
      <c r="F82" s="182"/>
    </row>
    <row r="83" spans="1:6" x14ac:dyDescent="0.3">
      <c r="A83" s="168">
        <v>10</v>
      </c>
      <c r="B83" s="214" t="s">
        <v>163</v>
      </c>
      <c r="C83" s="191"/>
      <c r="D83" s="207"/>
      <c r="E83" s="181"/>
      <c r="F83" s="182"/>
    </row>
    <row r="84" spans="1:6" x14ac:dyDescent="0.3">
      <c r="A84" s="217">
        <v>10.1</v>
      </c>
      <c r="B84" s="197" t="s">
        <v>164</v>
      </c>
      <c r="C84" s="176" t="s">
        <v>100</v>
      </c>
      <c r="D84" s="188">
        <v>32</v>
      </c>
      <c r="E84" s="181">
        <f>+'Estudio de Mercadeo'!J83</f>
        <v>146666.04738807</v>
      </c>
      <c r="F84" s="182">
        <f t="shared" si="1"/>
        <v>4693313.51641824</v>
      </c>
    </row>
    <row r="85" spans="1:6" x14ac:dyDescent="0.3">
      <c r="A85" s="217">
        <v>10.199999999999999</v>
      </c>
      <c r="B85" s="186" t="s">
        <v>165</v>
      </c>
      <c r="C85" s="187" t="s">
        <v>4</v>
      </c>
      <c r="D85" s="178">
        <v>1</v>
      </c>
      <c r="E85" s="181">
        <f>+'Estudio de Mercadeo'!J84</f>
        <v>768104.9818164449</v>
      </c>
      <c r="F85" s="182">
        <f t="shared" si="1"/>
        <v>768104.9818164449</v>
      </c>
    </row>
    <row r="86" spans="1:6" x14ac:dyDescent="0.3">
      <c r="A86" s="217">
        <v>10.3</v>
      </c>
      <c r="B86" s="186" t="s">
        <v>218</v>
      </c>
      <c r="C86" s="187" t="s">
        <v>100</v>
      </c>
      <c r="D86" s="178">
        <v>32</v>
      </c>
      <c r="E86" s="181">
        <f>+'Estudio de Mercadeo'!J85</f>
        <v>10356.843434699998</v>
      </c>
      <c r="F86" s="182">
        <f t="shared" si="1"/>
        <v>331418.98991039995</v>
      </c>
    </row>
    <row r="87" spans="1:6" x14ac:dyDescent="0.3">
      <c r="A87" s="229">
        <v>10.4</v>
      </c>
      <c r="B87" s="197" t="s">
        <v>108</v>
      </c>
      <c r="C87" s="176" t="s">
        <v>100</v>
      </c>
      <c r="D87" s="188">
        <v>15</v>
      </c>
      <c r="E87" s="181">
        <f>+'Estudio de Mercadeo'!J86</f>
        <v>1982.9842462499998</v>
      </c>
      <c r="F87" s="182">
        <f t="shared" si="1"/>
        <v>29744.763693749999</v>
      </c>
    </row>
    <row r="88" spans="1:6" x14ac:dyDescent="0.3">
      <c r="A88" s="243"/>
      <c r="B88" s="245"/>
      <c r="C88" s="244"/>
      <c r="D88" s="246"/>
      <c r="E88" s="248"/>
      <c r="F88" s="249"/>
    </row>
    <row r="89" spans="1:6" x14ac:dyDescent="0.3">
      <c r="A89" s="315" t="s">
        <v>322</v>
      </c>
      <c r="B89" s="316"/>
      <c r="C89" s="316"/>
      <c r="D89" s="316"/>
      <c r="E89" s="316"/>
      <c r="F89" s="317"/>
    </row>
    <row r="90" spans="1:6" x14ac:dyDescent="0.3">
      <c r="A90" s="165"/>
      <c r="B90" s="166"/>
      <c r="C90" s="166"/>
      <c r="D90" s="166"/>
      <c r="E90" s="166"/>
      <c r="F90" s="167"/>
    </row>
    <row r="91" spans="1:6" x14ac:dyDescent="0.3">
      <c r="A91" s="168">
        <v>11</v>
      </c>
      <c r="B91" s="170" t="s">
        <v>123</v>
      </c>
      <c r="C91" s="171"/>
      <c r="D91" s="171"/>
      <c r="E91" s="173"/>
      <c r="F91" s="174"/>
    </row>
    <row r="92" spans="1:6" x14ac:dyDescent="0.3">
      <c r="A92" s="175">
        <v>11.1</v>
      </c>
      <c r="B92" s="177" t="s">
        <v>239</v>
      </c>
      <c r="C92" s="176" t="s">
        <v>100</v>
      </c>
      <c r="D92" s="178">
        <v>704</v>
      </c>
      <c r="E92" s="181">
        <f>+'Estudio de Mercadeo'!J91</f>
        <v>3728.0103829499999</v>
      </c>
      <c r="F92" s="182">
        <f>D92*E92</f>
        <v>2624519.3095967998</v>
      </c>
    </row>
    <row r="93" spans="1:6" x14ac:dyDescent="0.3">
      <c r="A93" s="184">
        <v>11.2</v>
      </c>
      <c r="B93" s="261" t="s">
        <v>107</v>
      </c>
      <c r="C93" s="231" t="s">
        <v>96</v>
      </c>
      <c r="D93" s="178">
        <v>108</v>
      </c>
      <c r="E93" s="181">
        <f>+'Estudio de Mercadeo'!J92</f>
        <v>17869.52089335</v>
      </c>
      <c r="F93" s="182">
        <f t="shared" ref="F93:F135" si="2">D93*E93</f>
        <v>1929908.2564818</v>
      </c>
    </row>
    <row r="94" spans="1:6" x14ac:dyDescent="0.3">
      <c r="A94" s="175">
        <v>11.3</v>
      </c>
      <c r="B94" s="192" t="s">
        <v>182</v>
      </c>
      <c r="C94" s="193" t="s">
        <v>96</v>
      </c>
      <c r="D94" s="178">
        <v>172</v>
      </c>
      <c r="E94" s="181">
        <f>+'Estudio de Mercadeo'!J93</f>
        <v>6073.5974627999994</v>
      </c>
      <c r="F94" s="182">
        <f t="shared" si="2"/>
        <v>1044658.7636016</v>
      </c>
    </row>
    <row r="95" spans="1:6" x14ac:dyDescent="0.3">
      <c r="A95" s="184">
        <v>11.4</v>
      </c>
      <c r="B95" s="192" t="s">
        <v>183</v>
      </c>
      <c r="C95" s="193" t="s">
        <v>100</v>
      </c>
      <c r="D95" s="178">
        <v>111.8</v>
      </c>
      <c r="E95" s="181">
        <f>+'Estudio de Mercadeo'!J94</f>
        <v>34957.179426750001</v>
      </c>
      <c r="F95" s="182">
        <f t="shared" si="2"/>
        <v>3908212.65991065</v>
      </c>
    </row>
    <row r="96" spans="1:6" x14ac:dyDescent="0.3">
      <c r="A96" s="175">
        <v>11.5</v>
      </c>
      <c r="B96" s="192" t="s">
        <v>170</v>
      </c>
      <c r="C96" s="193" t="s">
        <v>96</v>
      </c>
      <c r="D96" s="178">
        <v>96</v>
      </c>
      <c r="E96" s="181">
        <f>+'Estudio de Mercadeo'!J95</f>
        <v>13307.523993119999</v>
      </c>
      <c r="F96" s="182">
        <f t="shared" si="2"/>
        <v>1277522.30333952</v>
      </c>
    </row>
    <row r="97" spans="1:6" x14ac:dyDescent="0.3">
      <c r="A97" s="175">
        <v>11.6</v>
      </c>
      <c r="B97" s="192" t="s">
        <v>240</v>
      </c>
      <c r="C97" s="193" t="s">
        <v>4</v>
      </c>
      <c r="D97" s="178">
        <v>1</v>
      </c>
      <c r="E97" s="181">
        <f>+'Estudio de Mercadeo'!J96</f>
        <v>138559.60778939998</v>
      </c>
      <c r="F97" s="182">
        <f t="shared" si="2"/>
        <v>138559.60778939998</v>
      </c>
    </row>
    <row r="98" spans="1:6" x14ac:dyDescent="0.3">
      <c r="A98" s="175"/>
      <c r="B98" s="197"/>
      <c r="C98" s="176"/>
      <c r="D98" s="178"/>
      <c r="E98" s="181"/>
      <c r="F98" s="182"/>
    </row>
    <row r="99" spans="1:6" x14ac:dyDescent="0.3">
      <c r="A99" s="168">
        <v>12</v>
      </c>
      <c r="B99" s="204" t="s">
        <v>166</v>
      </c>
      <c r="C99" s="203"/>
      <c r="D99" s="205"/>
      <c r="E99" s="181"/>
      <c r="F99" s="182"/>
    </row>
    <row r="100" spans="1:6" x14ac:dyDescent="0.3">
      <c r="A100" s="175">
        <v>12.1</v>
      </c>
      <c r="B100" s="177" t="s">
        <v>275</v>
      </c>
      <c r="C100" s="176" t="s">
        <v>96</v>
      </c>
      <c r="D100" s="262">
        <v>90</v>
      </c>
      <c r="E100" s="181">
        <f>+'Estudio de Mercadeo'!J99</f>
        <v>15716.566568849999</v>
      </c>
      <c r="F100" s="182">
        <f t="shared" si="2"/>
        <v>1414490.9911964999</v>
      </c>
    </row>
    <row r="101" spans="1:6" x14ac:dyDescent="0.3">
      <c r="A101" s="175">
        <v>12.2</v>
      </c>
      <c r="B101" s="192" t="s">
        <v>179</v>
      </c>
      <c r="C101" s="193" t="s">
        <v>100</v>
      </c>
      <c r="D101" s="178">
        <v>704</v>
      </c>
      <c r="E101" s="181">
        <f>+'Estudio de Mercadeo'!J100</f>
        <v>21240.594111974999</v>
      </c>
      <c r="F101" s="182">
        <f t="shared" si="2"/>
        <v>14953378.2548304</v>
      </c>
    </row>
    <row r="102" spans="1:6" x14ac:dyDescent="0.3">
      <c r="A102" s="175">
        <v>12.3</v>
      </c>
      <c r="B102" s="192" t="s">
        <v>274</v>
      </c>
      <c r="C102" s="193" t="s">
        <v>100</v>
      </c>
      <c r="D102" s="178">
        <v>704</v>
      </c>
      <c r="E102" s="181">
        <f>+'Estudio de Mercadeo'!J101</f>
        <v>74390.237580749992</v>
      </c>
      <c r="F102" s="182">
        <f t="shared" si="2"/>
        <v>52370727.256847993</v>
      </c>
    </row>
    <row r="103" spans="1:6" ht="27.6" x14ac:dyDescent="0.3">
      <c r="A103" s="175">
        <v>12.4</v>
      </c>
      <c r="B103" s="192" t="s">
        <v>271</v>
      </c>
      <c r="C103" s="193" t="s">
        <v>100</v>
      </c>
      <c r="D103" s="178">
        <v>111.8</v>
      </c>
      <c r="E103" s="181">
        <f>+'Estudio de Mercadeo'!J102</f>
        <v>38288.592960449998</v>
      </c>
      <c r="F103" s="182">
        <f t="shared" si="2"/>
        <v>4280664.6929783095</v>
      </c>
    </row>
    <row r="104" spans="1:6" x14ac:dyDescent="0.3">
      <c r="A104" s="175"/>
      <c r="B104" s="197"/>
      <c r="C104" s="176"/>
      <c r="D104" s="178"/>
      <c r="E104" s="181"/>
      <c r="F104" s="182"/>
    </row>
    <row r="105" spans="1:6" x14ac:dyDescent="0.3">
      <c r="A105" s="168">
        <v>13</v>
      </c>
      <c r="B105" s="204" t="s">
        <v>219</v>
      </c>
      <c r="C105" s="203"/>
      <c r="D105" s="205"/>
      <c r="E105" s="181"/>
      <c r="F105" s="182"/>
    </row>
    <row r="106" spans="1:6" ht="27.6" x14ac:dyDescent="0.3">
      <c r="A106" s="175">
        <v>13.1</v>
      </c>
      <c r="B106" s="186" t="s">
        <v>173</v>
      </c>
      <c r="C106" s="231" t="s">
        <v>100</v>
      </c>
      <c r="D106" s="178">
        <v>704</v>
      </c>
      <c r="E106" s="181">
        <f>+'Estudio de Mercadeo'!J105</f>
        <v>96397.963312559994</v>
      </c>
      <c r="F106" s="182">
        <f t="shared" si="2"/>
        <v>67864166.172042236</v>
      </c>
    </row>
    <row r="107" spans="1:6" x14ac:dyDescent="0.3">
      <c r="A107" s="175">
        <v>13.2</v>
      </c>
      <c r="B107" s="192" t="s">
        <v>174</v>
      </c>
      <c r="C107" s="193" t="s">
        <v>96</v>
      </c>
      <c r="D107" s="178">
        <v>86</v>
      </c>
      <c r="E107" s="181">
        <f>+'Estudio de Mercadeo'!J106</f>
        <v>71659.384990199993</v>
      </c>
      <c r="F107" s="182">
        <f t="shared" si="2"/>
        <v>6162707.109157199</v>
      </c>
    </row>
    <row r="108" spans="1:6" x14ac:dyDescent="0.3">
      <c r="A108" s="175">
        <v>13.3</v>
      </c>
      <c r="B108" s="192" t="s">
        <v>272</v>
      </c>
      <c r="C108" s="193" t="s">
        <v>96</v>
      </c>
      <c r="D108" s="178">
        <v>86</v>
      </c>
      <c r="E108" s="181">
        <f>+'Estudio de Mercadeo'!J107</f>
        <v>58922.960460000002</v>
      </c>
      <c r="F108" s="182">
        <f t="shared" si="2"/>
        <v>5067374.59956</v>
      </c>
    </row>
    <row r="109" spans="1:6" x14ac:dyDescent="0.3">
      <c r="A109" s="175">
        <v>13.4</v>
      </c>
      <c r="B109" s="192" t="s">
        <v>175</v>
      </c>
      <c r="C109" s="193" t="s">
        <v>4</v>
      </c>
      <c r="D109" s="178">
        <v>2</v>
      </c>
      <c r="E109" s="181">
        <f>+'Estudio de Mercadeo'!J108</f>
        <v>256677.48083459999</v>
      </c>
      <c r="F109" s="182">
        <f t="shared" si="2"/>
        <v>513354.96166919998</v>
      </c>
    </row>
    <row r="110" spans="1:6" x14ac:dyDescent="0.3">
      <c r="A110" s="175">
        <v>13.5</v>
      </c>
      <c r="B110" s="192" t="s">
        <v>215</v>
      </c>
      <c r="C110" s="193" t="s">
        <v>4</v>
      </c>
      <c r="D110" s="178">
        <v>2</v>
      </c>
      <c r="E110" s="181">
        <f>+'Estudio de Mercadeo'!J109</f>
        <v>114129.24187559998</v>
      </c>
      <c r="F110" s="182">
        <f t="shared" si="2"/>
        <v>228258.48375119996</v>
      </c>
    </row>
    <row r="111" spans="1:6" x14ac:dyDescent="0.3">
      <c r="A111" s="175">
        <v>13.6</v>
      </c>
      <c r="B111" s="192" t="s">
        <v>186</v>
      </c>
      <c r="C111" s="193" t="s">
        <v>187</v>
      </c>
      <c r="D111" s="178">
        <v>1554</v>
      </c>
      <c r="E111" s="181">
        <f>+'Estudio de Mercadeo'!J110</f>
        <v>1008.48913095</v>
      </c>
      <c r="F111" s="182">
        <f t="shared" si="2"/>
        <v>1567192.1094963001</v>
      </c>
    </row>
    <row r="112" spans="1:6" x14ac:dyDescent="0.3">
      <c r="A112" s="175"/>
      <c r="B112" s="213"/>
      <c r="C112" s="191"/>
      <c r="D112" s="188"/>
      <c r="E112" s="181"/>
      <c r="F112" s="182"/>
    </row>
    <row r="113" spans="1:6" x14ac:dyDescent="0.3">
      <c r="A113" s="168">
        <v>14</v>
      </c>
      <c r="B113" s="214" t="s">
        <v>167</v>
      </c>
      <c r="C113" s="191"/>
      <c r="D113" s="207"/>
      <c r="E113" s="181"/>
      <c r="F113" s="182"/>
    </row>
    <row r="114" spans="1:6" x14ac:dyDescent="0.3">
      <c r="A114" s="175">
        <v>14.1</v>
      </c>
      <c r="B114" s="197" t="s">
        <v>199</v>
      </c>
      <c r="C114" s="176" t="s">
        <v>4</v>
      </c>
      <c r="D114" s="188">
        <v>6</v>
      </c>
      <c r="E114" s="181">
        <f>+'Estudio de Mercadeo'!J113</f>
        <v>105687.39465585</v>
      </c>
      <c r="F114" s="182">
        <f t="shared" si="2"/>
        <v>634124.36793509999</v>
      </c>
    </row>
    <row r="115" spans="1:6" ht="27.6" x14ac:dyDescent="0.3">
      <c r="A115" s="175">
        <v>14.2</v>
      </c>
      <c r="B115" s="186" t="s">
        <v>172</v>
      </c>
      <c r="C115" s="231" t="s">
        <v>100</v>
      </c>
      <c r="D115" s="178">
        <v>654</v>
      </c>
      <c r="E115" s="181">
        <f>+'Estudio de Mercadeo'!J114</f>
        <v>12917.725947000001</v>
      </c>
      <c r="F115" s="182">
        <f t="shared" si="2"/>
        <v>8448192.7693380006</v>
      </c>
    </row>
    <row r="116" spans="1:6" x14ac:dyDescent="0.3">
      <c r="A116" s="217">
        <v>14.3</v>
      </c>
      <c r="B116" s="186" t="s">
        <v>216</v>
      </c>
      <c r="C116" s="231" t="s">
        <v>4</v>
      </c>
      <c r="D116" s="178">
        <v>6</v>
      </c>
      <c r="E116" s="181">
        <f>+'Estudio de Mercadeo'!J115</f>
        <v>404392.81017239991</v>
      </c>
      <c r="F116" s="182">
        <f t="shared" si="2"/>
        <v>2426356.8610343994</v>
      </c>
    </row>
    <row r="117" spans="1:6" x14ac:dyDescent="0.3">
      <c r="A117" s="222"/>
      <c r="B117" s="213"/>
      <c r="C117" s="191"/>
      <c r="D117" s="188"/>
      <c r="E117" s="181"/>
      <c r="F117" s="182"/>
    </row>
    <row r="118" spans="1:6" x14ac:dyDescent="0.3">
      <c r="A118" s="226">
        <v>15</v>
      </c>
      <c r="B118" s="227" t="s">
        <v>132</v>
      </c>
      <c r="C118" s="191"/>
      <c r="D118" s="207"/>
      <c r="E118" s="181"/>
      <c r="F118" s="182"/>
    </row>
    <row r="119" spans="1:6" x14ac:dyDescent="0.3">
      <c r="A119" s="228">
        <v>15.1</v>
      </c>
      <c r="B119" s="177" t="s">
        <v>176</v>
      </c>
      <c r="C119" s="176" t="s">
        <v>96</v>
      </c>
      <c r="D119" s="178">
        <v>10</v>
      </c>
      <c r="E119" s="181">
        <f>+'Estudio de Mercadeo'!J118</f>
        <v>53121.315122399996</v>
      </c>
      <c r="F119" s="182">
        <f t="shared" si="2"/>
        <v>531213.15122399991</v>
      </c>
    </row>
    <row r="120" spans="1:6" x14ac:dyDescent="0.3">
      <c r="A120" s="229">
        <v>15.2</v>
      </c>
      <c r="B120" s="186" t="s">
        <v>177</v>
      </c>
      <c r="C120" s="187" t="s">
        <v>105</v>
      </c>
      <c r="D120" s="178">
        <v>3</v>
      </c>
      <c r="E120" s="181">
        <f>+'Estudio de Mercadeo'!J119</f>
        <v>46696.446164549998</v>
      </c>
      <c r="F120" s="182">
        <f t="shared" si="2"/>
        <v>140089.33849364999</v>
      </c>
    </row>
    <row r="121" spans="1:6" x14ac:dyDescent="0.3">
      <c r="A121" s="222"/>
      <c r="B121" s="186"/>
      <c r="C121" s="187"/>
      <c r="D121" s="221"/>
      <c r="E121" s="181"/>
      <c r="F121" s="182"/>
    </row>
    <row r="122" spans="1:6" x14ac:dyDescent="0.3">
      <c r="A122" s="226">
        <v>16</v>
      </c>
      <c r="B122" s="234" t="s">
        <v>133</v>
      </c>
      <c r="C122" s="191"/>
      <c r="D122" s="207"/>
      <c r="E122" s="181"/>
      <c r="F122" s="182"/>
    </row>
    <row r="123" spans="1:6" x14ac:dyDescent="0.3">
      <c r="A123" s="229">
        <v>16.100000000000001</v>
      </c>
      <c r="B123" s="206" t="s">
        <v>135</v>
      </c>
      <c r="C123" s="191" t="s">
        <v>4</v>
      </c>
      <c r="D123" s="207">
        <v>6</v>
      </c>
      <c r="E123" s="181">
        <f>+'Estudio de Mercadeo'!J122</f>
        <v>89778.195331649986</v>
      </c>
      <c r="F123" s="182">
        <f t="shared" si="2"/>
        <v>538669.17198989994</v>
      </c>
    </row>
    <row r="124" spans="1:6" x14ac:dyDescent="0.3">
      <c r="A124" s="229">
        <v>16.2</v>
      </c>
      <c r="B124" s="186" t="s">
        <v>136</v>
      </c>
      <c r="C124" s="187" t="s">
        <v>4</v>
      </c>
      <c r="D124" s="178">
        <v>6</v>
      </c>
      <c r="E124" s="181">
        <f>+'Estudio de Mercadeo'!J123</f>
        <v>127008.44127153</v>
      </c>
      <c r="F124" s="182">
        <f t="shared" si="2"/>
        <v>762050.64762917999</v>
      </c>
    </row>
    <row r="125" spans="1:6" x14ac:dyDescent="0.3">
      <c r="A125" s="229">
        <v>16.3</v>
      </c>
      <c r="B125" s="192" t="s">
        <v>171</v>
      </c>
      <c r="C125" s="193" t="s">
        <v>4</v>
      </c>
      <c r="D125" s="178">
        <v>6</v>
      </c>
      <c r="E125" s="181">
        <f>+'Estudio de Mercadeo'!J124</f>
        <v>467031.31654294499</v>
      </c>
      <c r="F125" s="182">
        <f t="shared" si="2"/>
        <v>2802187.8992576702</v>
      </c>
    </row>
    <row r="126" spans="1:6" x14ac:dyDescent="0.3">
      <c r="A126" s="229">
        <v>16.399999999999999</v>
      </c>
      <c r="B126" s="213" t="s">
        <v>110</v>
      </c>
      <c r="C126" s="191" t="s">
        <v>4</v>
      </c>
      <c r="D126" s="178">
        <v>6</v>
      </c>
      <c r="E126" s="181">
        <f>+'Estudio de Mercadeo'!J125</f>
        <v>27875.092832999999</v>
      </c>
      <c r="F126" s="182">
        <f t="shared" si="2"/>
        <v>167250.55699799999</v>
      </c>
    </row>
    <row r="127" spans="1:6" x14ac:dyDescent="0.3">
      <c r="A127" s="229">
        <v>16.5</v>
      </c>
      <c r="B127" s="213" t="s">
        <v>159</v>
      </c>
      <c r="C127" s="191" t="s">
        <v>4</v>
      </c>
      <c r="D127" s="178">
        <v>6</v>
      </c>
      <c r="E127" s="181">
        <f>+'Estudio de Mercadeo'!J126</f>
        <v>28179.905839994997</v>
      </c>
      <c r="F127" s="182">
        <f t="shared" si="2"/>
        <v>169079.43503996998</v>
      </c>
    </row>
    <row r="128" spans="1:6" x14ac:dyDescent="0.3">
      <c r="A128" s="229">
        <v>16.600000000000001</v>
      </c>
      <c r="B128" s="213" t="s">
        <v>161</v>
      </c>
      <c r="C128" s="191" t="s">
        <v>4</v>
      </c>
      <c r="D128" s="178">
        <v>6</v>
      </c>
      <c r="E128" s="181">
        <f>+'Estudio de Mercadeo'!J127</f>
        <v>6334.2182494499993</v>
      </c>
      <c r="F128" s="182">
        <f t="shared" si="2"/>
        <v>38005.309496699992</v>
      </c>
    </row>
    <row r="129" spans="1:6" x14ac:dyDescent="0.3">
      <c r="A129" s="229">
        <v>16.7</v>
      </c>
      <c r="B129" s="213" t="s">
        <v>217</v>
      </c>
      <c r="C129" s="191" t="s">
        <v>96</v>
      </c>
      <c r="D129" s="178">
        <v>10</v>
      </c>
      <c r="E129" s="181">
        <f>+'Estudio de Mercadeo'!J128</f>
        <v>341832.49003784999</v>
      </c>
      <c r="F129" s="182">
        <f t="shared" si="2"/>
        <v>3418324.9003785001</v>
      </c>
    </row>
    <row r="130" spans="1:6" x14ac:dyDescent="0.3">
      <c r="A130" s="217">
        <v>16.8</v>
      </c>
      <c r="B130" s="238" t="s">
        <v>273</v>
      </c>
      <c r="C130" s="187" t="s">
        <v>96</v>
      </c>
      <c r="D130" s="221">
        <v>12</v>
      </c>
      <c r="E130" s="181">
        <f>+'Estudio de Mercadeo'!J129</f>
        <v>28328.346375000001</v>
      </c>
      <c r="F130" s="182">
        <f t="shared" si="2"/>
        <v>339940.15650000004</v>
      </c>
    </row>
    <row r="131" spans="1:6" x14ac:dyDescent="0.3">
      <c r="A131" s="222"/>
      <c r="B131" s="238"/>
      <c r="C131" s="187"/>
      <c r="D131" s="221"/>
      <c r="E131" s="181"/>
      <c r="F131" s="182"/>
    </row>
    <row r="132" spans="1:6" x14ac:dyDescent="0.3">
      <c r="A132" s="226">
        <v>17</v>
      </c>
      <c r="B132" s="234" t="s">
        <v>106</v>
      </c>
      <c r="C132" s="191"/>
      <c r="D132" s="207"/>
      <c r="E132" s="181"/>
      <c r="F132" s="182"/>
    </row>
    <row r="133" spans="1:6" x14ac:dyDescent="0.3">
      <c r="A133" s="229">
        <v>17.100000000000001</v>
      </c>
      <c r="B133" s="197" t="s">
        <v>108</v>
      </c>
      <c r="C133" s="176" t="s">
        <v>100</v>
      </c>
      <c r="D133" s="188">
        <v>704</v>
      </c>
      <c r="E133" s="181">
        <f>+'Estudio de Mercadeo'!J132</f>
        <v>1982.9842462499998</v>
      </c>
      <c r="F133" s="182">
        <f t="shared" si="2"/>
        <v>1396020.9093599999</v>
      </c>
    </row>
    <row r="134" spans="1:6" x14ac:dyDescent="0.3">
      <c r="A134" s="265">
        <v>17.2</v>
      </c>
      <c r="B134" s="267" t="s">
        <v>233</v>
      </c>
      <c r="C134" s="266" t="s">
        <v>105</v>
      </c>
      <c r="D134" s="268">
        <v>80</v>
      </c>
      <c r="E134" s="181">
        <f>+'Estudio de Mercadeo'!J133</f>
        <v>18164.135695650002</v>
      </c>
      <c r="F134" s="182">
        <f t="shared" si="2"/>
        <v>1453130.8556520003</v>
      </c>
    </row>
    <row r="135" spans="1:6" x14ac:dyDescent="0.3">
      <c r="A135" s="229">
        <v>17.3</v>
      </c>
      <c r="B135" s="213" t="s">
        <v>168</v>
      </c>
      <c r="C135" s="191" t="s">
        <v>169</v>
      </c>
      <c r="D135" s="188">
        <v>1200</v>
      </c>
      <c r="E135" s="181">
        <f>+'Estudio de Mercadeo'!J134</f>
        <v>1775.6207507849997</v>
      </c>
      <c r="F135" s="182">
        <f t="shared" si="2"/>
        <v>2130744.9009419996</v>
      </c>
    </row>
    <row r="136" spans="1:6" x14ac:dyDescent="0.3">
      <c r="A136" s="243"/>
      <c r="B136" s="245"/>
      <c r="C136" s="244"/>
      <c r="D136" s="246"/>
      <c r="E136" s="270"/>
      <c r="F136" s="249"/>
    </row>
    <row r="137" spans="1:6" x14ac:dyDescent="0.3">
      <c r="A137" s="315" t="s">
        <v>227</v>
      </c>
      <c r="B137" s="316"/>
      <c r="C137" s="316"/>
      <c r="D137" s="316"/>
      <c r="E137" s="316"/>
      <c r="F137" s="317"/>
    </row>
    <row r="138" spans="1:6" x14ac:dyDescent="0.3">
      <c r="A138" s="165"/>
      <c r="B138" s="166"/>
      <c r="C138" s="166"/>
      <c r="D138" s="166"/>
      <c r="E138" s="166"/>
      <c r="F138" s="167"/>
    </row>
    <row r="139" spans="1:6" x14ac:dyDescent="0.3">
      <c r="A139" s="168">
        <v>18</v>
      </c>
      <c r="B139" s="170" t="s">
        <v>235</v>
      </c>
      <c r="C139" s="171"/>
      <c r="D139" s="171"/>
      <c r="E139" s="173"/>
      <c r="F139" s="174"/>
    </row>
    <row r="140" spans="1:6" x14ac:dyDescent="0.3">
      <c r="A140" s="175">
        <v>18.100000000000001</v>
      </c>
      <c r="B140" s="261" t="s">
        <v>107</v>
      </c>
      <c r="C140" s="231" t="s">
        <v>96</v>
      </c>
      <c r="D140" s="178">
        <v>120</v>
      </c>
      <c r="E140" s="181">
        <f>+'Estudio de Mercadeo'!J139</f>
        <v>17869.52089335</v>
      </c>
      <c r="F140" s="182">
        <f>D140*E140</f>
        <v>2144342.5072019999</v>
      </c>
    </row>
    <row r="141" spans="1:6" x14ac:dyDescent="0.3">
      <c r="A141" s="175">
        <v>18.2</v>
      </c>
      <c r="B141" s="177" t="s">
        <v>279</v>
      </c>
      <c r="C141" s="176" t="s">
        <v>100</v>
      </c>
      <c r="D141" s="178">
        <v>18</v>
      </c>
      <c r="E141" s="181">
        <f>+'Estudio de Mercadeo'!J140</f>
        <v>36186.629659424994</v>
      </c>
      <c r="F141" s="182">
        <f t="shared" ref="F141:F175" si="3">D141*E141</f>
        <v>651359.33386964991</v>
      </c>
    </row>
    <row r="142" spans="1:6" x14ac:dyDescent="0.3">
      <c r="A142" s="175">
        <v>18.3</v>
      </c>
      <c r="B142" s="261" t="s">
        <v>280</v>
      </c>
      <c r="C142" s="231" t="s">
        <v>100</v>
      </c>
      <c r="D142" s="178">
        <v>18</v>
      </c>
      <c r="E142" s="181">
        <f>+'Estudio de Mercadeo'!J141</f>
        <v>69340.993122870001</v>
      </c>
      <c r="F142" s="182">
        <f t="shared" si="3"/>
        <v>1248137.87621166</v>
      </c>
    </row>
    <row r="143" spans="1:6" x14ac:dyDescent="0.3">
      <c r="A143" s="175">
        <v>18.399999999999999</v>
      </c>
      <c r="B143" s="261" t="s">
        <v>241</v>
      </c>
      <c r="C143" s="231" t="s">
        <v>4</v>
      </c>
      <c r="D143" s="178">
        <v>10</v>
      </c>
      <c r="E143" s="181">
        <f>+'Estudio de Mercadeo'!J142</f>
        <v>23716.491585150001</v>
      </c>
      <c r="F143" s="182">
        <f t="shared" si="3"/>
        <v>237164.9158515</v>
      </c>
    </row>
    <row r="144" spans="1:6" x14ac:dyDescent="0.3">
      <c r="A144" s="175">
        <v>18.5</v>
      </c>
      <c r="B144" s="192" t="s">
        <v>246</v>
      </c>
      <c r="C144" s="193" t="s">
        <v>4</v>
      </c>
      <c r="D144" s="178">
        <v>3</v>
      </c>
      <c r="E144" s="181">
        <f>+'Estudio de Mercadeo'!J143</f>
        <v>530919.66955555498</v>
      </c>
      <c r="F144" s="182">
        <f t="shared" si="3"/>
        <v>1592759.0086666648</v>
      </c>
    </row>
    <row r="145" spans="1:6" x14ac:dyDescent="0.3">
      <c r="A145" s="175">
        <v>18.600000000000001</v>
      </c>
      <c r="B145" s="192" t="s">
        <v>250</v>
      </c>
      <c r="C145" s="193" t="s">
        <v>4</v>
      </c>
      <c r="D145" s="178">
        <v>3</v>
      </c>
      <c r="E145" s="181">
        <f>+'Estudio de Mercadeo'!J144</f>
        <v>589229.60459999996</v>
      </c>
      <c r="F145" s="182">
        <f t="shared" si="3"/>
        <v>1767688.8137999999</v>
      </c>
    </row>
    <row r="146" spans="1:6" x14ac:dyDescent="0.3">
      <c r="A146" s="175">
        <v>18.7</v>
      </c>
      <c r="B146" s="192" t="s">
        <v>277</v>
      </c>
      <c r="C146" s="193" t="s">
        <v>4</v>
      </c>
      <c r="D146" s="178">
        <v>4</v>
      </c>
      <c r="E146" s="181">
        <f>+'Estudio de Mercadeo'!J145</f>
        <v>17722.2134922</v>
      </c>
      <c r="F146" s="182">
        <f t="shared" si="3"/>
        <v>70888.853968800002</v>
      </c>
    </row>
    <row r="147" spans="1:6" x14ac:dyDescent="0.3">
      <c r="A147" s="175">
        <v>18.8</v>
      </c>
      <c r="B147" s="192" t="s">
        <v>260</v>
      </c>
      <c r="C147" s="193" t="s">
        <v>4</v>
      </c>
      <c r="D147" s="178">
        <v>4</v>
      </c>
      <c r="E147" s="181">
        <f>+'Estudio de Mercadeo'!J146</f>
        <v>46945.735612649994</v>
      </c>
      <c r="F147" s="182">
        <f t="shared" si="3"/>
        <v>187782.94245059998</v>
      </c>
    </row>
    <row r="148" spans="1:6" x14ac:dyDescent="0.3">
      <c r="A148" s="175">
        <v>18.899999999999999</v>
      </c>
      <c r="B148" s="192" t="s">
        <v>228</v>
      </c>
      <c r="C148" s="193" t="s">
        <v>100</v>
      </c>
      <c r="D148" s="178">
        <v>5</v>
      </c>
      <c r="E148" s="181">
        <f>+'Estudio de Mercadeo'!J147</f>
        <v>25574.831107350001</v>
      </c>
      <c r="F148" s="182">
        <f t="shared" si="3"/>
        <v>127874.15553675001</v>
      </c>
    </row>
    <row r="149" spans="1:6" x14ac:dyDescent="0.3">
      <c r="A149" s="222">
        <v>18.100000000000001</v>
      </c>
      <c r="B149" s="192" t="s">
        <v>252</v>
      </c>
      <c r="C149" s="193" t="s">
        <v>112</v>
      </c>
      <c r="D149" s="178">
        <v>7</v>
      </c>
      <c r="E149" s="181">
        <f>+'Estudio de Mercadeo'!J148</f>
        <v>33484.10541525</v>
      </c>
      <c r="F149" s="182">
        <f t="shared" si="3"/>
        <v>234388.73790675</v>
      </c>
    </row>
    <row r="150" spans="1:6" x14ac:dyDescent="0.3">
      <c r="A150" s="175">
        <v>18.11</v>
      </c>
      <c r="B150" s="192" t="s">
        <v>282</v>
      </c>
      <c r="C150" s="193" t="s">
        <v>96</v>
      </c>
      <c r="D150" s="178">
        <v>5</v>
      </c>
      <c r="E150" s="181">
        <f>+'Estudio de Mercadeo'!J149</f>
        <v>135976.0626</v>
      </c>
      <c r="F150" s="182">
        <f t="shared" si="3"/>
        <v>679880.31300000008</v>
      </c>
    </row>
    <row r="151" spans="1:6" x14ac:dyDescent="0.3">
      <c r="A151" s="175">
        <v>18.12</v>
      </c>
      <c r="B151" s="192" t="s">
        <v>262</v>
      </c>
      <c r="C151" s="193" t="s">
        <v>4</v>
      </c>
      <c r="D151" s="178">
        <v>4</v>
      </c>
      <c r="E151" s="181">
        <f>+'Estudio de Mercadeo'!J150</f>
        <v>362602.83359999995</v>
      </c>
      <c r="F151" s="182">
        <f t="shared" si="3"/>
        <v>1450411.3343999998</v>
      </c>
    </row>
    <row r="152" spans="1:6" x14ac:dyDescent="0.3">
      <c r="A152" s="175">
        <v>18.13</v>
      </c>
      <c r="B152" s="192" t="s">
        <v>255</v>
      </c>
      <c r="C152" s="193" t="s">
        <v>4</v>
      </c>
      <c r="D152" s="178">
        <v>4</v>
      </c>
      <c r="E152" s="181">
        <f>+'Estudio de Mercadeo'!J151</f>
        <v>21994.12812555</v>
      </c>
      <c r="F152" s="182">
        <f t="shared" si="3"/>
        <v>87976.512502199999</v>
      </c>
    </row>
    <row r="153" spans="1:6" x14ac:dyDescent="0.3">
      <c r="A153" s="175">
        <v>18.14</v>
      </c>
      <c r="B153" s="192" t="s">
        <v>263</v>
      </c>
      <c r="C153" s="193" t="s">
        <v>4</v>
      </c>
      <c r="D153" s="178">
        <v>4</v>
      </c>
      <c r="E153" s="181">
        <f>+'Estudio de Mercadeo'!J152</f>
        <v>328608.81795</v>
      </c>
      <c r="F153" s="182">
        <f t="shared" si="3"/>
        <v>1314435.2718</v>
      </c>
    </row>
    <row r="154" spans="1:6" x14ac:dyDescent="0.3">
      <c r="A154" s="175">
        <v>18.149999999999999</v>
      </c>
      <c r="B154" s="192" t="s">
        <v>251</v>
      </c>
      <c r="C154" s="193" t="s">
        <v>96</v>
      </c>
      <c r="D154" s="178">
        <v>18</v>
      </c>
      <c r="E154" s="181">
        <f>+'Estudio de Mercadeo'!J153</f>
        <v>33699.400847700002</v>
      </c>
      <c r="F154" s="182">
        <f t="shared" si="3"/>
        <v>606589.21525860007</v>
      </c>
    </row>
    <row r="155" spans="1:6" x14ac:dyDescent="0.3">
      <c r="A155" s="175">
        <v>18.16</v>
      </c>
      <c r="B155" s="303" t="s">
        <v>253</v>
      </c>
      <c r="C155" s="302" t="s">
        <v>100</v>
      </c>
      <c r="D155" s="178">
        <v>45</v>
      </c>
      <c r="E155" s="181">
        <f>+'Estudio de Mercadeo'!J154</f>
        <v>8940.4261159499983</v>
      </c>
      <c r="F155" s="182">
        <f t="shared" si="3"/>
        <v>402319.1752177499</v>
      </c>
    </row>
    <row r="156" spans="1:6" x14ac:dyDescent="0.3">
      <c r="A156" s="175">
        <v>18.170000000000002</v>
      </c>
      <c r="B156" s="192" t="s">
        <v>276</v>
      </c>
      <c r="C156" s="193" t="s">
        <v>100</v>
      </c>
      <c r="D156" s="178">
        <v>5</v>
      </c>
      <c r="E156" s="181">
        <f>+'Estudio de Mercadeo'!J155</f>
        <v>4203.9266020499999</v>
      </c>
      <c r="F156" s="182">
        <f t="shared" si="3"/>
        <v>21019.63301025</v>
      </c>
    </row>
    <row r="157" spans="1:6" x14ac:dyDescent="0.3">
      <c r="A157" s="175">
        <v>18.18</v>
      </c>
      <c r="B157" s="186" t="s">
        <v>259</v>
      </c>
      <c r="C157" s="231" t="s">
        <v>100</v>
      </c>
      <c r="D157" s="178">
        <v>5</v>
      </c>
      <c r="E157" s="181">
        <f>+'Estudio de Mercadeo'!J156</f>
        <v>38265.930283349997</v>
      </c>
      <c r="F157" s="182">
        <f t="shared" si="3"/>
        <v>191329.65141674998</v>
      </c>
    </row>
    <row r="158" spans="1:6" x14ac:dyDescent="0.3">
      <c r="A158" s="175">
        <v>18.190000000000001</v>
      </c>
      <c r="B158" s="186" t="s">
        <v>249</v>
      </c>
      <c r="C158" s="231" t="s">
        <v>100</v>
      </c>
      <c r="D158" s="178">
        <v>4</v>
      </c>
      <c r="E158" s="181">
        <f>+'Estudio de Mercadeo'!J157</f>
        <v>8600.4859594499994</v>
      </c>
      <c r="F158" s="182">
        <f t="shared" si="3"/>
        <v>34401.943837799998</v>
      </c>
    </row>
    <row r="159" spans="1:6" x14ac:dyDescent="0.3">
      <c r="A159" s="222">
        <v>18.2</v>
      </c>
      <c r="B159" s="192" t="s">
        <v>244</v>
      </c>
      <c r="C159" s="193" t="s">
        <v>4</v>
      </c>
      <c r="D159" s="178">
        <v>2</v>
      </c>
      <c r="E159" s="181">
        <f>+'Estudio de Mercadeo'!J158</f>
        <v>18198.129711299996</v>
      </c>
      <c r="F159" s="182">
        <f t="shared" si="3"/>
        <v>36396.259422599993</v>
      </c>
    </row>
    <row r="160" spans="1:6" x14ac:dyDescent="0.3">
      <c r="A160" s="175">
        <v>18.21</v>
      </c>
      <c r="B160" s="192" t="s">
        <v>245</v>
      </c>
      <c r="C160" s="193" t="s">
        <v>4</v>
      </c>
      <c r="D160" s="178">
        <v>2</v>
      </c>
      <c r="E160" s="181">
        <f>+'Estudio de Mercadeo'!J159</f>
        <v>37710.694694400001</v>
      </c>
      <c r="F160" s="182">
        <f t="shared" si="3"/>
        <v>75421.389388800002</v>
      </c>
    </row>
    <row r="161" spans="1:6" x14ac:dyDescent="0.3">
      <c r="A161" s="175">
        <v>18.22</v>
      </c>
      <c r="B161" s="192" t="s">
        <v>254</v>
      </c>
      <c r="C161" s="193" t="s">
        <v>4</v>
      </c>
      <c r="D161" s="178">
        <v>2</v>
      </c>
      <c r="E161" s="181">
        <f>+'Estudio de Mercadeo'!J160</f>
        <v>28724.943224250001</v>
      </c>
      <c r="F161" s="182">
        <f t="shared" si="3"/>
        <v>57449.886448500001</v>
      </c>
    </row>
    <row r="162" spans="1:6" x14ac:dyDescent="0.3">
      <c r="A162" s="175">
        <v>18.23</v>
      </c>
      <c r="B162" s="192" t="s">
        <v>229</v>
      </c>
      <c r="C162" s="193" t="s">
        <v>4</v>
      </c>
      <c r="D162" s="178">
        <v>6</v>
      </c>
      <c r="E162" s="181">
        <f>+'Estudio de Mercadeo'!J161</f>
        <v>28271.689682249998</v>
      </c>
      <c r="F162" s="182">
        <f t="shared" si="3"/>
        <v>169630.13809349999</v>
      </c>
    </row>
    <row r="163" spans="1:6" x14ac:dyDescent="0.3">
      <c r="A163" s="175">
        <v>18.239999999999998</v>
      </c>
      <c r="B163" s="192" t="s">
        <v>230</v>
      </c>
      <c r="C163" s="193" t="s">
        <v>4</v>
      </c>
      <c r="D163" s="178">
        <v>6</v>
      </c>
      <c r="E163" s="181">
        <f>+'Estudio de Mercadeo'!J162</f>
        <v>73551.718528049983</v>
      </c>
      <c r="F163" s="182">
        <f t="shared" si="3"/>
        <v>441310.31116829987</v>
      </c>
    </row>
    <row r="164" spans="1:6" x14ac:dyDescent="0.3">
      <c r="A164" s="175">
        <v>18.25</v>
      </c>
      <c r="B164" s="213" t="s">
        <v>158</v>
      </c>
      <c r="C164" s="191" t="s">
        <v>4</v>
      </c>
      <c r="D164" s="178">
        <v>6</v>
      </c>
      <c r="E164" s="181">
        <f>+'Estudio de Mercadeo'!J163</f>
        <v>27875.092832999999</v>
      </c>
      <c r="F164" s="182">
        <f t="shared" si="3"/>
        <v>167250.55699799999</v>
      </c>
    </row>
    <row r="165" spans="1:6" ht="27.6" x14ac:dyDescent="0.3">
      <c r="A165" s="175">
        <v>18.260000000000002</v>
      </c>
      <c r="B165" s="192" t="s">
        <v>231</v>
      </c>
      <c r="C165" s="193" t="s">
        <v>100</v>
      </c>
      <c r="D165" s="178">
        <v>241.57491225121751</v>
      </c>
      <c r="E165" s="181">
        <f>+'Estudio de Mercadeo'!J164</f>
        <v>37840.313649446689</v>
      </c>
      <c r="F165" s="182">
        <f t="shared" si="3"/>
        <v>9141270.4494236317</v>
      </c>
    </row>
    <row r="166" spans="1:6" x14ac:dyDescent="0.3">
      <c r="A166" s="175">
        <v>18.27</v>
      </c>
      <c r="B166" s="192" t="s">
        <v>257</v>
      </c>
      <c r="C166" s="193" t="s">
        <v>100</v>
      </c>
      <c r="D166" s="178">
        <v>925</v>
      </c>
      <c r="E166" s="181">
        <f>+'Estudio de Mercadeo'!J165</f>
        <v>1620.3814126499999</v>
      </c>
      <c r="F166" s="182">
        <f t="shared" si="3"/>
        <v>1498852.8067012499</v>
      </c>
    </row>
    <row r="167" spans="1:6" x14ac:dyDescent="0.3">
      <c r="A167" s="175">
        <v>18.28</v>
      </c>
      <c r="B167" s="192" t="s">
        <v>242</v>
      </c>
      <c r="C167" s="193" t="s">
        <v>100</v>
      </c>
      <c r="D167" s="178">
        <v>250</v>
      </c>
      <c r="E167" s="181">
        <f>+'Estudio de Mercadeo'!J166</f>
        <v>8419.1845426500004</v>
      </c>
      <c r="F167" s="182">
        <f t="shared" si="3"/>
        <v>2104796.1356625003</v>
      </c>
    </row>
    <row r="168" spans="1:6" x14ac:dyDescent="0.3">
      <c r="A168" s="175">
        <v>18.29</v>
      </c>
      <c r="B168" s="192" t="s">
        <v>243</v>
      </c>
      <c r="C168" s="193" t="s">
        <v>100</v>
      </c>
      <c r="D168" s="178">
        <v>675</v>
      </c>
      <c r="E168" s="181">
        <f>+'Estudio de Mercadeo'!J167</f>
        <v>7659.984859799999</v>
      </c>
      <c r="F168" s="182">
        <f t="shared" si="3"/>
        <v>5170489.7803649995</v>
      </c>
    </row>
    <row r="169" spans="1:6" x14ac:dyDescent="0.3">
      <c r="A169" s="222">
        <v>18.3</v>
      </c>
      <c r="B169" s="197" t="s">
        <v>278</v>
      </c>
      <c r="C169" s="176" t="s">
        <v>100</v>
      </c>
      <c r="D169" s="178">
        <v>30</v>
      </c>
      <c r="E169" s="181">
        <f>+'Estudio de Mercadeo'!J168</f>
        <v>5928.7985933781993</v>
      </c>
      <c r="F169" s="182">
        <f t="shared" si="3"/>
        <v>177863.95780134597</v>
      </c>
    </row>
    <row r="170" spans="1:6" ht="27.6" x14ac:dyDescent="0.3">
      <c r="A170" s="175">
        <v>18.309999999999999</v>
      </c>
      <c r="B170" s="177" t="s">
        <v>281</v>
      </c>
      <c r="C170" s="176" t="s">
        <v>96</v>
      </c>
      <c r="D170" s="178">
        <v>80</v>
      </c>
      <c r="E170" s="181">
        <f>+'Estudio de Mercadeo'!J169</f>
        <v>9416.3423350499997</v>
      </c>
      <c r="F170" s="182">
        <f t="shared" si="3"/>
        <v>753307.38680400001</v>
      </c>
    </row>
    <row r="171" spans="1:6" x14ac:dyDescent="0.3">
      <c r="A171" s="175">
        <v>18.32</v>
      </c>
      <c r="B171" s="197" t="s">
        <v>258</v>
      </c>
      <c r="C171" s="176" t="s">
        <v>100</v>
      </c>
      <c r="D171" s="178">
        <v>297</v>
      </c>
      <c r="E171" s="181">
        <f>+'Estudio de Mercadeo'!J170</f>
        <v>1620.3814126499999</v>
      </c>
      <c r="F171" s="182">
        <f t="shared" si="3"/>
        <v>481253.27955704997</v>
      </c>
    </row>
    <row r="172" spans="1:6" x14ac:dyDescent="0.3">
      <c r="A172" s="175">
        <v>18.329999999999998</v>
      </c>
      <c r="B172" s="197" t="s">
        <v>261</v>
      </c>
      <c r="C172" s="176" t="s">
        <v>100</v>
      </c>
      <c r="D172" s="178">
        <v>297</v>
      </c>
      <c r="E172" s="181">
        <f>+'Estudio de Mercadeo'!J171</f>
        <v>9428.8068074549992</v>
      </c>
      <c r="F172" s="182">
        <f t="shared" si="3"/>
        <v>2800355.621814135</v>
      </c>
    </row>
    <row r="173" spans="1:6" x14ac:dyDescent="0.3">
      <c r="A173" s="175">
        <v>18.34</v>
      </c>
      <c r="B173" s="304" t="s">
        <v>108</v>
      </c>
      <c r="C173" s="176" t="s">
        <v>100</v>
      </c>
      <c r="D173" s="262">
        <v>250</v>
      </c>
      <c r="E173" s="181">
        <f>+'Estudio de Mercadeo'!J172</f>
        <v>1982.9842462499998</v>
      </c>
      <c r="F173" s="182">
        <f t="shared" si="3"/>
        <v>495746.06156249996</v>
      </c>
    </row>
    <row r="174" spans="1:6" x14ac:dyDescent="0.3">
      <c r="A174" s="175">
        <v>18.350000000000001</v>
      </c>
      <c r="B174" s="177" t="s">
        <v>233</v>
      </c>
      <c r="C174" s="176" t="s">
        <v>105</v>
      </c>
      <c r="D174" s="262">
        <v>32</v>
      </c>
      <c r="E174" s="181">
        <f>+'Estudio de Mercadeo'!J173</f>
        <v>18164.135695650002</v>
      </c>
      <c r="F174" s="182">
        <f t="shared" si="3"/>
        <v>581252.34226080007</v>
      </c>
    </row>
    <row r="175" spans="1:6" x14ac:dyDescent="0.3">
      <c r="A175" s="175">
        <v>18.36</v>
      </c>
      <c r="B175" s="261" t="s">
        <v>234</v>
      </c>
      <c r="C175" s="231" t="s">
        <v>14</v>
      </c>
      <c r="D175" s="178">
        <v>1</v>
      </c>
      <c r="E175" s="181">
        <f>+'Estudio de Mercadeo'!J174</f>
        <v>1416417.3187500001</v>
      </c>
      <c r="F175" s="182">
        <f t="shared" si="3"/>
        <v>1416417.3187500001</v>
      </c>
    </row>
    <row r="176" spans="1:6" ht="14.4" thickBot="1" x14ac:dyDescent="0.35">
      <c r="A176" s="265"/>
      <c r="B176" s="297"/>
      <c r="C176" s="296"/>
      <c r="D176" s="298"/>
      <c r="E176" s="299"/>
      <c r="F176" s="300"/>
    </row>
    <row r="177" spans="1:6" ht="14.4" thickBot="1" x14ac:dyDescent="0.35">
      <c r="A177" s="271"/>
      <c r="B177" s="273" t="s">
        <v>104</v>
      </c>
      <c r="C177" s="274"/>
      <c r="D177" s="275"/>
      <c r="E177" s="277"/>
      <c r="F177" s="278">
        <f>SUM(F10:F176)</f>
        <v>258044930</v>
      </c>
    </row>
    <row r="178" spans="1:6" x14ac:dyDescent="0.3">
      <c r="A178" s="279"/>
      <c r="B178" s="281" t="s">
        <v>15</v>
      </c>
      <c r="C178" s="282">
        <v>0.21</v>
      </c>
      <c r="D178" s="283"/>
      <c r="E178" s="285"/>
      <c r="F178" s="286">
        <v>54189435</v>
      </c>
    </row>
    <row r="179" spans="1:6" x14ac:dyDescent="0.3">
      <c r="A179" s="250"/>
      <c r="B179" s="252" t="s">
        <v>16</v>
      </c>
      <c r="C179" s="253">
        <v>0.06</v>
      </c>
      <c r="D179" s="254"/>
      <c r="E179" s="256"/>
      <c r="F179" s="257">
        <v>15482696</v>
      </c>
    </row>
    <row r="180" spans="1:6" x14ac:dyDescent="0.3">
      <c r="A180" s="250"/>
      <c r="B180" s="252" t="s">
        <v>17</v>
      </c>
      <c r="C180" s="253">
        <v>0.04</v>
      </c>
      <c r="D180" s="254"/>
      <c r="E180" s="256"/>
      <c r="F180" s="257">
        <v>10321797</v>
      </c>
    </row>
    <row r="181" spans="1:6" ht="14.4" thickBot="1" x14ac:dyDescent="0.35">
      <c r="A181" s="287"/>
      <c r="B181" s="289" t="s">
        <v>103</v>
      </c>
      <c r="C181" s="290">
        <v>0.19</v>
      </c>
      <c r="D181" s="291"/>
      <c r="E181" s="293"/>
      <c r="F181" s="294">
        <v>1961142</v>
      </c>
    </row>
    <row r="182" spans="1:6" ht="14.4" thickBot="1" x14ac:dyDescent="0.35">
      <c r="A182" s="271"/>
      <c r="B182" s="273" t="s">
        <v>102</v>
      </c>
      <c r="C182" s="274"/>
      <c r="D182" s="275"/>
      <c r="E182" s="277"/>
      <c r="F182" s="278">
        <v>339999999.76800001</v>
      </c>
    </row>
  </sheetData>
  <mergeCells count="5">
    <mergeCell ref="A1:B2"/>
    <mergeCell ref="C1:F1"/>
    <mergeCell ref="C2:F3"/>
    <mergeCell ref="A3:B3"/>
    <mergeCell ref="A4:F4"/>
  </mergeCells>
  <pageMargins left="0.70866141732283472" right="0.70866141732283472" top="0.74803149606299213" bottom="0.74803149606299213" header="0.31496062992125984" footer="0.31496062992125984"/>
  <pageSetup paperSize="188" scale="80" fitToHeight="0" orientation="portrait" r:id="rId1"/>
  <headerFooter>
    <oddFooter>&amp;C&amp;Pde&amp;N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877"/>
  <sheetViews>
    <sheetView showGridLines="0" topLeftCell="C10" zoomScale="85" zoomScaleNormal="85" workbookViewId="0">
      <selection activeCell="S23" sqref="S23"/>
    </sheetView>
  </sheetViews>
  <sheetFormatPr baseColWidth="10" defaultColWidth="11.44140625" defaultRowHeight="14.4" x14ac:dyDescent="0.3"/>
  <cols>
    <col min="1" max="2" width="0" hidden="1" customWidth="1"/>
    <col min="3" max="3" width="41.5546875" customWidth="1"/>
    <col min="4" max="4" width="11" customWidth="1"/>
    <col min="5" max="5" width="7" customWidth="1"/>
    <col min="6" max="6" width="10.44140625" customWidth="1"/>
    <col min="7" max="7" width="12.88671875" customWidth="1"/>
    <col min="8" max="8" width="19.109375" customWidth="1"/>
    <col min="9" max="18" width="0" hidden="1" customWidth="1"/>
    <col min="19" max="19" width="18.5546875" customWidth="1"/>
    <col min="20" max="20" width="14.88671875" customWidth="1"/>
    <col min="21" max="21" width="16.88671875" customWidth="1"/>
    <col min="85" max="87" width="0" hidden="1" customWidth="1"/>
  </cols>
  <sheetData>
    <row r="1" spans="1:87" ht="12" hidden="1" customHeight="1" x14ac:dyDescent="0.3">
      <c r="A1" s="4"/>
      <c r="B1" s="5"/>
      <c r="C1" s="371"/>
      <c r="D1" s="371" t="s">
        <v>23</v>
      </c>
      <c r="E1" s="372"/>
      <c r="F1" s="374" t="s">
        <v>24</v>
      </c>
      <c r="G1" s="376" t="s">
        <v>25</v>
      </c>
      <c r="H1" s="369">
        <v>279593811</v>
      </c>
      <c r="I1" s="6"/>
      <c r="J1" s="7"/>
      <c r="K1" s="8"/>
      <c r="L1" s="8"/>
      <c r="M1" s="8"/>
      <c r="N1" s="8"/>
      <c r="O1" s="9"/>
      <c r="P1" s="8"/>
      <c r="Q1" s="8" t="s">
        <v>26</v>
      </c>
      <c r="R1" s="8"/>
      <c r="S1" s="10">
        <v>0</v>
      </c>
      <c r="T1" s="347" t="s">
        <v>27</v>
      </c>
      <c r="U1" s="348"/>
      <c r="Z1" s="11">
        <v>159</v>
      </c>
      <c r="CG1" t="s">
        <v>28</v>
      </c>
      <c r="CH1" s="12" t="s">
        <v>29</v>
      </c>
      <c r="CI1" t="s">
        <v>28</v>
      </c>
    </row>
    <row r="2" spans="1:87" ht="12" hidden="1" customHeight="1" thickBot="1" x14ac:dyDescent="0.35">
      <c r="A2" s="13" t="s">
        <v>0</v>
      </c>
      <c r="B2" s="4"/>
      <c r="C2" s="371"/>
      <c r="D2" s="373"/>
      <c r="E2" s="373"/>
      <c r="F2" s="375"/>
      <c r="G2" s="377"/>
      <c r="H2" s="370"/>
      <c r="I2" s="14">
        <v>1</v>
      </c>
      <c r="J2" s="15"/>
      <c r="K2" s="16"/>
      <c r="L2" s="17"/>
      <c r="M2" s="17"/>
      <c r="N2" s="17"/>
      <c r="O2" s="18"/>
      <c r="P2" s="19"/>
      <c r="Q2" s="20" t="s">
        <v>26</v>
      </c>
      <c r="R2" s="21">
        <v>0.1</v>
      </c>
      <c r="S2" s="22">
        <v>0</v>
      </c>
      <c r="T2" s="23"/>
      <c r="U2" s="23"/>
    </row>
    <row r="3" spans="1:87" ht="22.5" hidden="1" customHeight="1" x14ac:dyDescent="0.3">
      <c r="A3" s="13">
        <v>1</v>
      </c>
      <c r="B3" s="4"/>
      <c r="C3" s="24"/>
      <c r="D3" s="25" t="s">
        <v>0</v>
      </c>
      <c r="E3" s="26">
        <v>0.27999999999999997</v>
      </c>
      <c r="F3" s="27">
        <v>0.19</v>
      </c>
      <c r="G3" s="28">
        <v>0.05</v>
      </c>
      <c r="H3" s="28">
        <v>0.04</v>
      </c>
      <c r="I3" s="29">
        <v>0.19</v>
      </c>
      <c r="J3" s="30" t="s">
        <v>30</v>
      </c>
      <c r="K3" s="31"/>
      <c r="L3" s="32">
        <v>3</v>
      </c>
      <c r="M3" s="33">
        <v>8</v>
      </c>
      <c r="N3" s="34" t="s">
        <v>2</v>
      </c>
      <c r="O3" s="35" t="s">
        <v>31</v>
      </c>
      <c r="P3" s="33">
        <v>0</v>
      </c>
      <c r="Q3" s="33">
        <v>0</v>
      </c>
      <c r="R3" s="36"/>
      <c r="S3" s="38"/>
    </row>
    <row r="4" spans="1:87" ht="18" customHeight="1" thickTop="1" x14ac:dyDescent="0.3">
      <c r="A4" s="39"/>
      <c r="B4" s="39"/>
      <c r="C4" s="349"/>
      <c r="D4" s="350"/>
      <c r="E4" s="351"/>
      <c r="F4" s="355" t="s">
        <v>99</v>
      </c>
      <c r="G4" s="356"/>
      <c r="H4" s="357"/>
      <c r="I4" s="40"/>
      <c r="J4" s="41"/>
      <c r="K4" s="40"/>
      <c r="L4" s="42">
        <v>4</v>
      </c>
      <c r="M4" s="42"/>
      <c r="N4" s="42" t="s">
        <v>32</v>
      </c>
      <c r="O4" s="43" t="s">
        <v>33</v>
      </c>
      <c r="P4" s="42" t="s">
        <v>34</v>
      </c>
      <c r="Q4" s="42"/>
      <c r="R4" s="37"/>
      <c r="S4" s="3"/>
    </row>
    <row r="5" spans="1:87" ht="21" customHeight="1" x14ac:dyDescent="0.3">
      <c r="A5" s="44"/>
      <c r="B5" s="45"/>
      <c r="C5" s="352"/>
      <c r="D5" s="353"/>
      <c r="E5" s="354"/>
      <c r="F5" s="358"/>
      <c r="G5" s="359"/>
      <c r="H5" s="360"/>
      <c r="I5" s="40"/>
      <c r="J5" s="41"/>
      <c r="K5" s="40"/>
      <c r="L5" s="37"/>
      <c r="M5" s="37"/>
      <c r="N5" s="37"/>
      <c r="O5" s="40"/>
      <c r="P5" s="37"/>
      <c r="Q5" s="37"/>
      <c r="R5" s="37"/>
      <c r="S5" s="46"/>
    </row>
    <row r="6" spans="1:87" s="2" customFormat="1" ht="15" customHeight="1" x14ac:dyDescent="0.3">
      <c r="A6" s="44"/>
      <c r="B6" s="47"/>
      <c r="C6" s="361" t="s">
        <v>321</v>
      </c>
      <c r="D6" s="362"/>
      <c r="E6" s="362"/>
      <c r="F6" s="363"/>
      <c r="G6" s="48" t="s">
        <v>1</v>
      </c>
      <c r="H6" s="49">
        <v>43594</v>
      </c>
      <c r="I6" s="50"/>
      <c r="J6" s="51"/>
      <c r="K6" s="50"/>
      <c r="L6" s="37"/>
      <c r="M6" s="37"/>
      <c r="N6" s="37"/>
      <c r="O6" s="50"/>
      <c r="P6" s="37"/>
      <c r="Q6" s="37"/>
      <c r="R6" s="37"/>
      <c r="S6" s="3"/>
    </row>
    <row r="7" spans="1:87" s="2" customFormat="1" ht="15" thickBot="1" x14ac:dyDescent="0.35">
      <c r="A7" s="44"/>
      <c r="B7" s="47"/>
      <c r="C7" s="364"/>
      <c r="D7" s="365"/>
      <c r="E7" s="365"/>
      <c r="F7" s="366"/>
      <c r="G7" s="367"/>
      <c r="H7" s="368"/>
      <c r="I7" s="52"/>
      <c r="J7" s="53"/>
      <c r="K7" s="52"/>
      <c r="L7" s="54" t="s">
        <v>35</v>
      </c>
      <c r="M7" s="54" t="s">
        <v>36</v>
      </c>
      <c r="N7" s="55" t="s">
        <v>37</v>
      </c>
      <c r="O7" s="56" t="s">
        <v>38</v>
      </c>
      <c r="P7" s="37" t="s">
        <v>39</v>
      </c>
      <c r="Q7" s="54" t="s">
        <v>40</v>
      </c>
      <c r="R7" s="37"/>
      <c r="S7" s="3"/>
    </row>
    <row r="8" spans="1:87" s="2" customFormat="1" ht="15" thickTop="1" x14ac:dyDescent="0.3">
      <c r="A8"/>
      <c r="B8"/>
      <c r="C8" s="1"/>
      <c r="D8" s="57"/>
      <c r="E8" s="1"/>
      <c r="F8" s="1"/>
      <c r="G8" s="1"/>
      <c r="H8" s="1"/>
      <c r="I8" s="58"/>
      <c r="J8" s="59"/>
      <c r="K8" s="58"/>
      <c r="L8" s="37"/>
      <c r="M8" s="60"/>
      <c r="N8" s="37"/>
      <c r="O8" s="58"/>
      <c r="P8" s="37"/>
      <c r="Q8" s="37"/>
      <c r="R8" s="37"/>
      <c r="S8" s="3"/>
    </row>
    <row r="9" spans="1:87" s="2" customFormat="1" ht="15" thickBot="1" x14ac:dyDescent="0.35">
      <c r="A9"/>
      <c r="B9"/>
      <c r="C9" s="1"/>
      <c r="D9" s="57"/>
      <c r="E9" s="1"/>
      <c r="F9" s="1"/>
      <c r="G9" s="1"/>
      <c r="H9" s="1"/>
      <c r="I9" s="58"/>
      <c r="J9" s="59"/>
      <c r="K9" s="58"/>
      <c r="L9" s="37"/>
      <c r="M9" s="60"/>
      <c r="N9" s="37"/>
      <c r="O9" s="58"/>
      <c r="P9" s="37"/>
      <c r="Q9" s="37"/>
      <c r="R9" s="37"/>
    </row>
    <row r="10" spans="1:87" s="2" customFormat="1" ht="15" thickTop="1" x14ac:dyDescent="0.3">
      <c r="A10"/>
      <c r="B10"/>
      <c r="C10" s="343" t="s">
        <v>170</v>
      </c>
      <c r="D10" s="344"/>
      <c r="E10" s="344"/>
      <c r="F10" s="344"/>
      <c r="G10" s="101"/>
      <c r="H10" s="63" t="s">
        <v>70</v>
      </c>
      <c r="I10" s="58"/>
      <c r="J10" s="59"/>
      <c r="K10" s="58"/>
      <c r="L10" s="37"/>
      <c r="M10" s="60"/>
      <c r="N10" s="37"/>
      <c r="O10" s="58"/>
      <c r="P10" s="37"/>
      <c r="Q10" s="37"/>
      <c r="R10" s="37"/>
    </row>
    <row r="11" spans="1:87" s="2" customFormat="1" x14ac:dyDescent="0.3">
      <c r="A11"/>
      <c r="B11"/>
      <c r="C11" s="345"/>
      <c r="D11" s="346"/>
      <c r="E11" s="346"/>
      <c r="F11" s="346"/>
      <c r="G11" s="106"/>
      <c r="H11" s="66" t="s">
        <v>207</v>
      </c>
      <c r="I11" s="58"/>
      <c r="J11" s="59"/>
      <c r="K11" s="58"/>
      <c r="L11" s="37"/>
      <c r="M11" s="60"/>
      <c r="N11" s="37"/>
      <c r="O11" s="58"/>
      <c r="P11" s="37"/>
      <c r="Q11" s="37"/>
      <c r="R11" s="37"/>
    </row>
    <row r="12" spans="1:87" s="2" customFormat="1" x14ac:dyDescent="0.3">
      <c r="A12"/>
      <c r="B12"/>
      <c r="C12" s="70" t="s">
        <v>3</v>
      </c>
      <c r="D12" s="71" t="s">
        <v>4</v>
      </c>
      <c r="E12" s="72" t="s">
        <v>5</v>
      </c>
      <c r="F12" s="90" t="s">
        <v>43</v>
      </c>
      <c r="G12" s="73" t="s">
        <v>44</v>
      </c>
      <c r="H12" s="74" t="s">
        <v>45</v>
      </c>
      <c r="I12" s="58"/>
      <c r="J12" s="59"/>
      <c r="K12" s="58"/>
      <c r="L12" s="37"/>
      <c r="M12" s="60"/>
      <c r="N12" s="37"/>
      <c r="O12" s="58"/>
      <c r="P12" s="37"/>
      <c r="Q12" s="37"/>
      <c r="R12" s="37"/>
    </row>
    <row r="13" spans="1:87" s="2" customFormat="1" x14ac:dyDescent="0.3">
      <c r="A13"/>
      <c r="B13"/>
      <c r="C13" s="77"/>
      <c r="D13" s="78"/>
      <c r="E13" s="79"/>
      <c r="F13" s="107"/>
      <c r="G13" s="80"/>
      <c r="H13" s="81"/>
      <c r="I13" s="58"/>
      <c r="J13" s="59"/>
      <c r="K13" s="58"/>
      <c r="L13" s="37"/>
      <c r="M13" s="60"/>
      <c r="N13" s="37"/>
      <c r="O13" s="58"/>
      <c r="P13" s="37"/>
      <c r="Q13" s="37"/>
      <c r="R13" s="37"/>
    </row>
    <row r="14" spans="1:87" s="2" customFormat="1" x14ac:dyDescent="0.3">
      <c r="A14"/>
      <c r="B14"/>
      <c r="C14" s="84" t="s">
        <v>54</v>
      </c>
      <c r="D14" s="78"/>
      <c r="E14" s="79"/>
      <c r="F14" s="107"/>
      <c r="G14" s="80"/>
      <c r="H14" s="81"/>
      <c r="I14" s="58"/>
      <c r="J14" s="59"/>
      <c r="K14" s="58"/>
      <c r="L14" s="37"/>
      <c r="M14" s="60"/>
      <c r="N14" s="37"/>
      <c r="O14" s="58"/>
      <c r="P14" s="37"/>
      <c r="Q14" s="37"/>
      <c r="R14" s="37"/>
    </row>
    <row r="15" spans="1:87" s="2" customFormat="1" x14ac:dyDescent="0.3">
      <c r="A15"/>
      <c r="B15"/>
      <c r="C15" s="70" t="s">
        <v>83</v>
      </c>
      <c r="D15" s="71" t="s">
        <v>55</v>
      </c>
      <c r="E15" s="90">
        <v>0.52680000000000005</v>
      </c>
      <c r="F15" s="90">
        <v>0</v>
      </c>
      <c r="G15" s="73">
        <v>21786</v>
      </c>
      <c r="H15" s="74">
        <f>E15*G15</f>
        <v>11476.864800000001</v>
      </c>
      <c r="I15" s="58"/>
      <c r="J15" s="59"/>
      <c r="K15" s="58"/>
      <c r="L15" s="37"/>
      <c r="M15" s="60"/>
      <c r="N15" s="37"/>
      <c r="O15" s="58"/>
      <c r="P15" s="37"/>
      <c r="Q15" s="37"/>
      <c r="R15" s="37"/>
    </row>
    <row r="16" spans="1:87" s="2" customFormat="1" x14ac:dyDescent="0.3">
      <c r="A16"/>
      <c r="B16"/>
      <c r="C16" s="77"/>
      <c r="D16" s="78"/>
      <c r="E16" s="79"/>
      <c r="F16" s="107"/>
      <c r="G16" s="80" t="s">
        <v>57</v>
      </c>
      <c r="H16" s="86">
        <f>SUM(H15)</f>
        <v>11476.864800000001</v>
      </c>
      <c r="I16" s="58"/>
      <c r="J16" s="59"/>
      <c r="K16" s="58"/>
      <c r="L16" s="37"/>
      <c r="M16" s="60"/>
      <c r="N16" s="37"/>
      <c r="O16" s="58"/>
      <c r="P16" s="37"/>
      <c r="Q16" s="37"/>
      <c r="R16" s="37"/>
    </row>
    <row r="17" spans="1:18" s="2" customFormat="1" x14ac:dyDescent="0.3">
      <c r="A17"/>
      <c r="B17"/>
      <c r="C17" s="88" t="s">
        <v>59</v>
      </c>
      <c r="D17" s="78"/>
      <c r="E17" s="79"/>
      <c r="F17" s="107"/>
      <c r="G17" s="80"/>
      <c r="H17" s="81"/>
      <c r="I17" s="58"/>
      <c r="J17" s="59"/>
      <c r="K17" s="58"/>
      <c r="L17" s="37"/>
      <c r="M17" s="60"/>
      <c r="N17" s="37"/>
      <c r="O17" s="58"/>
      <c r="P17" s="37"/>
      <c r="Q17" s="37"/>
      <c r="R17" s="37"/>
    </row>
    <row r="18" spans="1:18" s="2" customFormat="1" x14ac:dyDescent="0.3">
      <c r="A18"/>
      <c r="B18"/>
      <c r="C18" s="135" t="s">
        <v>60</v>
      </c>
      <c r="D18" s="136" t="s">
        <v>14</v>
      </c>
      <c r="E18" s="137">
        <v>0.16700000000000001</v>
      </c>
      <c r="F18" s="137"/>
      <c r="G18" s="138">
        <v>1600</v>
      </c>
      <c r="H18" s="139">
        <f>E18*G18</f>
        <v>267.2</v>
      </c>
      <c r="I18" s="58"/>
      <c r="J18" s="59"/>
      <c r="K18" s="58"/>
      <c r="L18" s="37"/>
      <c r="M18" s="60"/>
      <c r="N18" s="37"/>
      <c r="O18" s="58"/>
      <c r="P18" s="37"/>
      <c r="Q18" s="37"/>
      <c r="R18" s="37"/>
    </row>
    <row r="19" spans="1:18" s="2" customFormat="1" x14ac:dyDescent="0.3">
      <c r="A19"/>
      <c r="B19"/>
      <c r="C19" s="77"/>
      <c r="D19" s="78"/>
      <c r="E19" s="79"/>
      <c r="F19" s="107"/>
      <c r="G19" s="80" t="s">
        <v>62</v>
      </c>
      <c r="H19" s="86">
        <f>SUM(H18)</f>
        <v>267.2</v>
      </c>
      <c r="I19" s="58"/>
      <c r="J19" s="59"/>
      <c r="K19" s="58"/>
      <c r="L19" s="37"/>
      <c r="M19" s="60"/>
      <c r="N19" s="37"/>
      <c r="O19" s="58"/>
      <c r="P19" s="37"/>
      <c r="Q19" s="37"/>
      <c r="R19" s="37"/>
    </row>
    <row r="20" spans="1:18" s="2" customFormat="1" x14ac:dyDescent="0.3">
      <c r="A20"/>
      <c r="B20"/>
      <c r="C20" s="84" t="s">
        <v>64</v>
      </c>
      <c r="D20" s="78"/>
      <c r="E20" s="79"/>
      <c r="F20" s="79"/>
      <c r="G20" s="80"/>
      <c r="H20" s="81"/>
      <c r="I20" s="58"/>
      <c r="J20" s="59"/>
      <c r="K20" s="58"/>
      <c r="L20" s="37"/>
      <c r="M20" s="60"/>
      <c r="N20" s="37"/>
      <c r="O20" s="58"/>
      <c r="P20" s="37"/>
      <c r="Q20" s="37"/>
      <c r="R20" s="37"/>
    </row>
    <row r="21" spans="1:18" s="2" customFormat="1" x14ac:dyDescent="0.3">
      <c r="A21"/>
      <c r="B21"/>
      <c r="C21" s="70"/>
      <c r="D21" s="71"/>
      <c r="E21" s="72"/>
      <c r="F21" s="90"/>
      <c r="G21" s="73"/>
      <c r="H21" s="74"/>
      <c r="I21" s="58"/>
      <c r="J21" s="59"/>
      <c r="K21" s="58"/>
      <c r="L21" s="37"/>
      <c r="M21" s="60"/>
      <c r="N21" s="37"/>
      <c r="O21" s="58"/>
      <c r="P21" s="37"/>
      <c r="Q21" s="37"/>
      <c r="R21" s="37"/>
    </row>
    <row r="22" spans="1:18" s="2" customFormat="1" x14ac:dyDescent="0.3">
      <c r="A22"/>
      <c r="B22"/>
      <c r="C22" s="77"/>
      <c r="D22" s="78"/>
      <c r="E22" s="79"/>
      <c r="F22" s="79"/>
      <c r="G22" s="80" t="s">
        <v>66</v>
      </c>
      <c r="H22" s="74">
        <v>0</v>
      </c>
      <c r="I22" s="58"/>
      <c r="J22" s="59"/>
      <c r="K22" s="58"/>
      <c r="L22" s="37"/>
      <c r="M22" s="60"/>
      <c r="N22" s="37"/>
      <c r="O22" s="58"/>
      <c r="P22" s="37"/>
      <c r="Q22" s="37"/>
      <c r="R22" s="37"/>
    </row>
    <row r="23" spans="1:18" s="2" customFormat="1" x14ac:dyDescent="0.3">
      <c r="A23"/>
      <c r="B23"/>
      <c r="C23" s="77"/>
      <c r="D23" s="78"/>
      <c r="E23" s="79"/>
      <c r="F23" s="107"/>
      <c r="G23" s="80"/>
      <c r="H23" s="81"/>
      <c r="I23" s="58"/>
      <c r="J23" s="59"/>
      <c r="K23" s="58"/>
      <c r="L23" s="37"/>
      <c r="M23" s="60"/>
      <c r="N23" s="37"/>
      <c r="O23" s="58"/>
      <c r="P23" s="37"/>
      <c r="Q23" s="37"/>
      <c r="R23" s="37"/>
    </row>
    <row r="24" spans="1:18" s="2" customFormat="1" ht="15" thickBot="1" x14ac:dyDescent="0.35">
      <c r="A24"/>
      <c r="B24"/>
      <c r="C24" s="93"/>
      <c r="D24" s="94"/>
      <c r="E24" s="95"/>
      <c r="F24" s="110" t="s">
        <v>67</v>
      </c>
      <c r="G24" s="96">
        <f>SUM(H16+H19)</f>
        <v>11744.064800000002</v>
      </c>
      <c r="H24" s="97">
        <v>11744</v>
      </c>
      <c r="I24" s="58"/>
      <c r="J24" s="59"/>
      <c r="K24" s="58"/>
      <c r="L24" s="37"/>
      <c r="M24" s="60"/>
      <c r="N24" s="37"/>
      <c r="O24" s="58"/>
      <c r="P24" s="37"/>
      <c r="Q24" s="37"/>
      <c r="R24" s="37"/>
    </row>
    <row r="25" spans="1:18" s="2" customFormat="1" ht="15" thickTop="1" x14ac:dyDescent="0.3">
      <c r="A25"/>
      <c r="B25"/>
      <c r="C25" s="1"/>
      <c r="D25" s="57"/>
      <c r="E25" s="1"/>
      <c r="F25" s="1"/>
      <c r="G25" s="1"/>
      <c r="H25" s="1"/>
      <c r="I25" s="58"/>
      <c r="J25" s="59"/>
      <c r="K25" s="58"/>
      <c r="L25" s="37"/>
      <c r="M25" s="60"/>
      <c r="N25" s="37"/>
      <c r="O25" s="58"/>
      <c r="P25" s="37"/>
      <c r="Q25" s="37"/>
      <c r="R25" s="37"/>
    </row>
    <row r="26" spans="1:18" s="2" customFormat="1" ht="15" thickBot="1" x14ac:dyDescent="0.35">
      <c r="A26"/>
      <c r="B26"/>
      <c r="C26" s="1"/>
      <c r="D26" s="57"/>
      <c r="E26" s="1"/>
      <c r="F26" s="1"/>
      <c r="G26" s="1"/>
      <c r="H26" s="1"/>
      <c r="I26" s="58"/>
      <c r="J26" s="59"/>
      <c r="K26" s="58"/>
      <c r="L26" s="37"/>
      <c r="M26" s="60"/>
      <c r="N26" s="37"/>
      <c r="O26" s="58"/>
      <c r="P26" s="37"/>
      <c r="Q26" s="37"/>
      <c r="R26" s="37"/>
    </row>
    <row r="27" spans="1:18" s="2" customFormat="1" ht="15" thickTop="1" x14ac:dyDescent="0.3">
      <c r="A27"/>
      <c r="B27"/>
      <c r="C27" s="343" t="s">
        <v>220</v>
      </c>
      <c r="D27" s="344"/>
      <c r="E27" s="344"/>
      <c r="F27" s="344"/>
      <c r="G27" s="101"/>
      <c r="H27" s="63" t="s">
        <v>80</v>
      </c>
      <c r="I27" s="58"/>
      <c r="J27" s="59"/>
      <c r="K27" s="58"/>
      <c r="L27" s="37"/>
      <c r="M27" s="60"/>
      <c r="N27" s="37"/>
      <c r="O27" s="58"/>
      <c r="P27" s="37"/>
      <c r="Q27" s="37"/>
      <c r="R27" s="37"/>
    </row>
    <row r="28" spans="1:18" s="2" customFormat="1" x14ac:dyDescent="0.3">
      <c r="A28"/>
      <c r="B28"/>
      <c r="C28" s="345"/>
      <c r="D28" s="346"/>
      <c r="E28" s="346"/>
      <c r="F28" s="346"/>
      <c r="G28" s="106"/>
      <c r="H28" s="66" t="s">
        <v>221</v>
      </c>
      <c r="I28" s="58"/>
      <c r="J28" s="59"/>
      <c r="K28" s="58"/>
      <c r="L28" s="37"/>
      <c r="M28" s="60"/>
      <c r="N28" s="37"/>
      <c r="O28" s="58"/>
      <c r="P28" s="37"/>
      <c r="Q28" s="37"/>
      <c r="R28" s="37"/>
    </row>
    <row r="29" spans="1:18" s="2" customFormat="1" x14ac:dyDescent="0.3">
      <c r="A29"/>
      <c r="B29"/>
      <c r="C29" s="70" t="s">
        <v>3</v>
      </c>
      <c r="D29" s="71" t="s">
        <v>4</v>
      </c>
      <c r="E29" s="72" t="s">
        <v>5</v>
      </c>
      <c r="F29" s="90" t="s">
        <v>43</v>
      </c>
      <c r="G29" s="73" t="s">
        <v>44</v>
      </c>
      <c r="H29" s="74" t="s">
        <v>45</v>
      </c>
      <c r="I29" s="58"/>
      <c r="J29" s="59"/>
      <c r="K29" s="58"/>
      <c r="L29" s="37"/>
      <c r="M29" s="60"/>
      <c r="N29" s="37"/>
      <c r="O29" s="58"/>
      <c r="P29" s="37"/>
      <c r="Q29" s="37"/>
      <c r="R29" s="37"/>
    </row>
    <row r="30" spans="1:18" s="2" customFormat="1" x14ac:dyDescent="0.3">
      <c r="A30"/>
      <c r="B30"/>
      <c r="C30" s="77"/>
      <c r="D30" s="78"/>
      <c r="E30" s="79"/>
      <c r="F30" s="107"/>
      <c r="G30" s="80"/>
      <c r="H30" s="81"/>
      <c r="I30" s="58"/>
      <c r="J30" s="59"/>
      <c r="K30" s="58"/>
      <c r="L30" s="37"/>
      <c r="M30" s="60"/>
      <c r="N30" s="37"/>
      <c r="O30" s="58"/>
      <c r="P30" s="37"/>
      <c r="Q30" s="37"/>
      <c r="R30" s="37"/>
    </row>
    <row r="31" spans="1:18" s="2" customFormat="1" x14ac:dyDescent="0.3">
      <c r="A31"/>
      <c r="B31"/>
      <c r="C31" s="84" t="s">
        <v>54</v>
      </c>
      <c r="D31" s="78"/>
      <c r="E31" s="79"/>
      <c r="F31" s="107"/>
      <c r="G31" s="80"/>
      <c r="H31" s="81"/>
      <c r="I31" s="58"/>
      <c r="J31" s="59"/>
      <c r="K31" s="58"/>
      <c r="L31" s="37"/>
      <c r="M31" s="60"/>
      <c r="N31" s="37"/>
      <c r="O31" s="58"/>
      <c r="P31" s="37"/>
      <c r="Q31" s="37"/>
      <c r="R31" s="37"/>
    </row>
    <row r="32" spans="1:18" s="2" customFormat="1" x14ac:dyDescent="0.3">
      <c r="A32"/>
      <c r="B32"/>
      <c r="C32" s="70" t="s">
        <v>222</v>
      </c>
      <c r="D32" s="71" t="s">
        <v>55</v>
      </c>
      <c r="E32" s="90">
        <v>0.1</v>
      </c>
      <c r="F32" s="90">
        <v>0</v>
      </c>
      <c r="G32" s="73">
        <v>20500</v>
      </c>
      <c r="H32" s="74">
        <f>E32*G32</f>
        <v>2050</v>
      </c>
      <c r="I32" s="58"/>
      <c r="J32" s="59"/>
      <c r="K32" s="58"/>
      <c r="L32" s="37"/>
      <c r="M32" s="60"/>
      <c r="N32" s="37"/>
      <c r="O32" s="58"/>
      <c r="P32" s="37"/>
      <c r="Q32" s="37"/>
      <c r="R32" s="37"/>
    </row>
    <row r="33" spans="1:18" s="2" customFormat="1" x14ac:dyDescent="0.3">
      <c r="A33"/>
      <c r="B33"/>
      <c r="C33" s="70" t="s">
        <v>223</v>
      </c>
      <c r="D33" s="71" t="s">
        <v>55</v>
      </c>
      <c r="E33" s="90">
        <v>0.3</v>
      </c>
      <c r="F33" s="90">
        <v>0</v>
      </c>
      <c r="G33" s="73">
        <v>20500</v>
      </c>
      <c r="H33" s="74">
        <f t="shared" ref="H33:H35" si="0">E33*G33</f>
        <v>6150</v>
      </c>
      <c r="I33" s="58"/>
      <c r="J33" s="59"/>
      <c r="K33" s="58"/>
      <c r="L33" s="37"/>
      <c r="M33" s="60"/>
      <c r="N33" s="37"/>
      <c r="O33" s="58"/>
      <c r="P33" s="37"/>
      <c r="Q33" s="37"/>
      <c r="R33" s="37"/>
    </row>
    <row r="34" spans="1:18" s="2" customFormat="1" x14ac:dyDescent="0.3">
      <c r="A34"/>
      <c r="B34"/>
      <c r="C34" s="70" t="s">
        <v>224</v>
      </c>
      <c r="D34" s="71" t="s">
        <v>55</v>
      </c>
      <c r="E34" s="90">
        <v>0.08</v>
      </c>
      <c r="F34" s="90">
        <v>0</v>
      </c>
      <c r="G34" s="73">
        <v>20500</v>
      </c>
      <c r="H34" s="74">
        <f t="shared" si="0"/>
        <v>1640</v>
      </c>
      <c r="I34" s="58"/>
      <c r="J34" s="59"/>
      <c r="K34" s="58"/>
      <c r="L34" s="37"/>
      <c r="M34" s="60"/>
      <c r="N34" s="37"/>
      <c r="O34" s="58"/>
      <c r="P34" s="37"/>
      <c r="Q34" s="37"/>
      <c r="R34" s="37"/>
    </row>
    <row r="35" spans="1:18" s="2" customFormat="1" x14ac:dyDescent="0.3">
      <c r="A35"/>
      <c r="B35"/>
      <c r="C35" s="70" t="s">
        <v>225</v>
      </c>
      <c r="D35" s="71" t="s">
        <v>55</v>
      </c>
      <c r="E35" s="90">
        <v>0.89149999999999996</v>
      </c>
      <c r="F35" s="90">
        <v>0</v>
      </c>
      <c r="G35" s="73">
        <v>22526</v>
      </c>
      <c r="H35" s="74">
        <f t="shared" si="0"/>
        <v>20081.929</v>
      </c>
      <c r="I35" s="58"/>
      <c r="J35" s="59"/>
      <c r="K35" s="58"/>
      <c r="L35" s="37"/>
      <c r="M35" s="60"/>
      <c r="N35" s="37"/>
      <c r="O35" s="58"/>
      <c r="P35" s="37"/>
      <c r="Q35" s="37"/>
      <c r="R35" s="37"/>
    </row>
    <row r="36" spans="1:18" s="2" customFormat="1" x14ac:dyDescent="0.3">
      <c r="A36"/>
      <c r="B36"/>
      <c r="C36" s="77"/>
      <c r="D36" s="78"/>
      <c r="E36" s="79"/>
      <c r="F36" s="107"/>
      <c r="G36" s="80" t="s">
        <v>57</v>
      </c>
      <c r="H36" s="86">
        <f>SUM(H32:H35)</f>
        <v>29921.929</v>
      </c>
      <c r="I36" s="58"/>
      <c r="J36" s="59"/>
      <c r="K36" s="58"/>
      <c r="L36" s="37"/>
      <c r="M36" s="60"/>
      <c r="N36" s="37"/>
      <c r="O36" s="58"/>
      <c r="P36" s="37"/>
      <c r="Q36" s="37"/>
      <c r="R36" s="37"/>
    </row>
    <row r="37" spans="1:18" s="2" customFormat="1" x14ac:dyDescent="0.3">
      <c r="A37"/>
      <c r="B37"/>
      <c r="C37" s="70"/>
      <c r="D37" s="71"/>
      <c r="E37" s="72"/>
      <c r="F37" s="90"/>
      <c r="G37" s="73"/>
      <c r="H37" s="74"/>
      <c r="I37" s="58"/>
      <c r="J37" s="59"/>
      <c r="K37" s="58"/>
      <c r="L37" s="37"/>
      <c r="M37" s="60"/>
      <c r="N37" s="37"/>
      <c r="O37" s="58"/>
      <c r="P37" s="37"/>
      <c r="Q37" s="37"/>
      <c r="R37" s="37"/>
    </row>
    <row r="38" spans="1:18" s="2" customFormat="1" x14ac:dyDescent="0.3">
      <c r="A38"/>
      <c r="B38"/>
      <c r="C38" s="77"/>
      <c r="D38" s="78"/>
      <c r="E38" s="79"/>
      <c r="F38" s="79"/>
      <c r="G38" s="80" t="s">
        <v>66</v>
      </c>
      <c r="H38" s="74">
        <v>0</v>
      </c>
      <c r="I38" s="58"/>
      <c r="J38" s="59"/>
      <c r="K38" s="58"/>
      <c r="L38" s="37"/>
      <c r="M38" s="60"/>
      <c r="N38" s="37"/>
      <c r="O38" s="58"/>
      <c r="P38" s="37"/>
      <c r="Q38" s="37"/>
      <c r="R38" s="37"/>
    </row>
    <row r="39" spans="1:18" s="2" customFormat="1" x14ac:dyDescent="0.3">
      <c r="A39"/>
      <c r="B39"/>
      <c r="C39" s="77"/>
      <c r="D39" s="78"/>
      <c r="E39" s="79"/>
      <c r="F39" s="107"/>
      <c r="G39" s="80"/>
      <c r="H39" s="81"/>
      <c r="I39" s="58"/>
      <c r="J39" s="59"/>
      <c r="K39" s="58"/>
      <c r="L39" s="37"/>
      <c r="M39" s="60"/>
      <c r="N39" s="37"/>
      <c r="O39" s="58"/>
      <c r="P39" s="37"/>
      <c r="Q39" s="37"/>
      <c r="R39" s="37"/>
    </row>
    <row r="40" spans="1:18" s="2" customFormat="1" ht="15" thickBot="1" x14ac:dyDescent="0.35">
      <c r="A40"/>
      <c r="B40"/>
      <c r="C40" s="93"/>
      <c r="D40" s="94"/>
      <c r="E40" s="95"/>
      <c r="F40" s="110" t="s">
        <v>67</v>
      </c>
      <c r="G40" s="96">
        <f>SUM(H36)</f>
        <v>29921.929</v>
      </c>
      <c r="H40" s="97">
        <v>29922</v>
      </c>
      <c r="I40" s="58"/>
      <c r="J40" s="59"/>
      <c r="K40" s="58"/>
      <c r="L40" s="37"/>
      <c r="M40" s="60"/>
      <c r="N40" s="37"/>
      <c r="O40" s="58"/>
      <c r="P40" s="37"/>
      <c r="Q40" s="37"/>
      <c r="R40" s="37"/>
    </row>
    <row r="41" spans="1:18" s="2" customFormat="1" ht="15" thickTop="1" x14ac:dyDescent="0.3">
      <c r="A41"/>
      <c r="B41"/>
      <c r="C41" s="1"/>
      <c r="D41" s="57"/>
      <c r="E41" s="1"/>
      <c r="F41" s="1"/>
      <c r="G41" s="1"/>
      <c r="H41" s="1"/>
      <c r="I41" s="58"/>
      <c r="J41" s="59"/>
      <c r="K41" s="58"/>
      <c r="L41" s="37"/>
      <c r="M41" s="60"/>
      <c r="N41" s="37"/>
      <c r="O41" s="58"/>
      <c r="P41" s="37"/>
      <c r="Q41" s="37"/>
      <c r="R41" s="37"/>
    </row>
    <row r="42" spans="1:18" s="2" customFormat="1" ht="15" thickBot="1" x14ac:dyDescent="0.35">
      <c r="A42"/>
      <c r="B42"/>
      <c r="C42" s="1"/>
      <c r="D42" s="57"/>
      <c r="E42" s="1"/>
      <c r="F42" s="1"/>
      <c r="G42" s="1"/>
      <c r="H42" s="1"/>
      <c r="I42" s="58"/>
      <c r="J42" s="59"/>
      <c r="K42" s="58"/>
      <c r="L42" s="37"/>
      <c r="M42" s="60"/>
      <c r="N42" s="37"/>
      <c r="O42" s="58"/>
      <c r="P42" s="37"/>
      <c r="Q42" s="37"/>
      <c r="R42" s="37"/>
    </row>
    <row r="43" spans="1:18" s="2" customFormat="1" ht="15" customHeight="1" thickTop="1" x14ac:dyDescent="0.3">
      <c r="A43" s="61" t="s">
        <v>69</v>
      </c>
      <c r="B43" s="62"/>
      <c r="C43" s="343" t="s">
        <v>129</v>
      </c>
      <c r="D43" s="344"/>
      <c r="E43" s="344"/>
      <c r="F43" s="344"/>
      <c r="G43" s="101"/>
      <c r="H43" s="63" t="s">
        <v>70</v>
      </c>
      <c r="I43" s="64" t="s">
        <v>41</v>
      </c>
      <c r="J43" s="65" t="s">
        <v>7</v>
      </c>
      <c r="K43" s="58"/>
      <c r="L43" s="102">
        <v>87</v>
      </c>
      <c r="M43" s="103">
        <v>12</v>
      </c>
      <c r="N43" s="104" t="s">
        <v>9</v>
      </c>
      <c r="O43" s="105" t="s">
        <v>71</v>
      </c>
      <c r="P43" s="103" t="s">
        <v>8</v>
      </c>
      <c r="Q43" s="103">
        <v>10</v>
      </c>
      <c r="R43" s="37"/>
    </row>
    <row r="44" spans="1:18" s="2" customFormat="1" ht="15" customHeight="1" x14ac:dyDescent="0.3">
      <c r="A44" s="61"/>
      <c r="B44" s="62"/>
      <c r="C44" s="345"/>
      <c r="D44" s="346"/>
      <c r="E44" s="346"/>
      <c r="F44" s="346"/>
      <c r="G44" s="106"/>
      <c r="H44" s="66" t="s">
        <v>188</v>
      </c>
      <c r="I44" s="67">
        <v>189</v>
      </c>
      <c r="J44" s="68"/>
      <c r="K44" s="58"/>
      <c r="L44" s="102">
        <v>88</v>
      </c>
      <c r="M44" s="103">
        <v>12</v>
      </c>
      <c r="N44" s="104" t="s">
        <v>9</v>
      </c>
      <c r="O44" s="105" t="s">
        <v>71</v>
      </c>
      <c r="P44" s="103" t="s">
        <v>8</v>
      </c>
      <c r="Q44" s="103">
        <v>10</v>
      </c>
      <c r="R44" s="37"/>
    </row>
    <row r="45" spans="1:18" s="2" customFormat="1" x14ac:dyDescent="0.3">
      <c r="A45" s="69" t="s">
        <v>42</v>
      </c>
      <c r="B45" s="62"/>
      <c r="C45" s="70" t="s">
        <v>3</v>
      </c>
      <c r="D45" s="71" t="s">
        <v>4</v>
      </c>
      <c r="E45" s="72" t="s">
        <v>5</v>
      </c>
      <c r="F45" s="90" t="s">
        <v>43</v>
      </c>
      <c r="G45" s="73" t="s">
        <v>44</v>
      </c>
      <c r="H45" s="74" t="s">
        <v>45</v>
      </c>
      <c r="I45" s="91"/>
      <c r="J45" s="76" t="s">
        <v>45</v>
      </c>
      <c r="K45" s="58"/>
      <c r="L45" s="102">
        <v>89</v>
      </c>
      <c r="M45" s="103">
        <v>12</v>
      </c>
      <c r="N45" s="104" t="s">
        <v>9</v>
      </c>
      <c r="O45" s="105" t="s">
        <v>71</v>
      </c>
      <c r="P45" s="103" t="s">
        <v>8</v>
      </c>
      <c r="Q45" s="103">
        <v>10</v>
      </c>
      <c r="R45" s="37"/>
    </row>
    <row r="46" spans="1:18" s="2" customFormat="1" x14ac:dyDescent="0.3">
      <c r="A46" s="69"/>
      <c r="B46" s="62"/>
      <c r="C46" s="77"/>
      <c r="D46" s="78"/>
      <c r="E46" s="79"/>
      <c r="F46" s="107"/>
      <c r="G46" s="80"/>
      <c r="H46" s="81"/>
      <c r="I46" s="108"/>
      <c r="J46" s="83"/>
      <c r="K46" s="58"/>
      <c r="L46" s="102">
        <v>90</v>
      </c>
      <c r="M46" s="103">
        <v>12</v>
      </c>
      <c r="N46" s="104" t="s">
        <v>9</v>
      </c>
      <c r="O46" s="105" t="s">
        <v>71</v>
      </c>
      <c r="P46" s="103" t="s">
        <v>8</v>
      </c>
      <c r="Q46" s="103">
        <v>10</v>
      </c>
      <c r="R46" s="37"/>
    </row>
    <row r="47" spans="1:18" s="2" customFormat="1" x14ac:dyDescent="0.3">
      <c r="A47" s="69" t="s">
        <v>46</v>
      </c>
      <c r="B47" s="62"/>
      <c r="C47" s="84" t="s">
        <v>47</v>
      </c>
      <c r="D47" s="78"/>
      <c r="E47" s="79"/>
      <c r="F47" s="107"/>
      <c r="G47" s="80"/>
      <c r="H47" s="81"/>
      <c r="I47" s="108"/>
      <c r="J47" s="83"/>
      <c r="K47" s="58"/>
      <c r="L47" s="102">
        <v>91</v>
      </c>
      <c r="M47" s="103">
        <v>12</v>
      </c>
      <c r="N47" s="104" t="s">
        <v>9</v>
      </c>
      <c r="O47" s="105" t="s">
        <v>71</v>
      </c>
      <c r="P47" s="103" t="s">
        <v>8</v>
      </c>
      <c r="Q47" s="103">
        <v>10</v>
      </c>
      <c r="R47" s="37"/>
    </row>
    <row r="48" spans="1:18" s="2" customFormat="1" x14ac:dyDescent="0.3">
      <c r="A48" s="69">
        <v>103093</v>
      </c>
      <c r="B48" s="62" t="s">
        <v>72</v>
      </c>
      <c r="C48" s="70" t="s">
        <v>98</v>
      </c>
      <c r="D48" s="71" t="s">
        <v>94</v>
      </c>
      <c r="E48" s="72">
        <v>0.1</v>
      </c>
      <c r="F48" s="90">
        <v>0</v>
      </c>
      <c r="G48" s="73">
        <v>2400</v>
      </c>
      <c r="H48" s="74">
        <f>E48*G48</f>
        <v>240</v>
      </c>
      <c r="I48" s="91">
        <v>1.8900000000000001</v>
      </c>
      <c r="J48" s="76">
        <v>160650</v>
      </c>
      <c r="K48" s="58"/>
      <c r="L48" s="102">
        <v>93</v>
      </c>
      <c r="M48" s="103">
        <v>12</v>
      </c>
      <c r="N48" s="104" t="s">
        <v>9</v>
      </c>
      <c r="O48" s="105" t="s">
        <v>71</v>
      </c>
      <c r="P48" s="103" t="s">
        <v>8</v>
      </c>
      <c r="Q48" s="103">
        <v>10</v>
      </c>
      <c r="R48" s="37"/>
    </row>
    <row r="49" spans="1:18" s="2" customFormat="1" x14ac:dyDescent="0.3">
      <c r="A49" s="69"/>
      <c r="B49" s="62"/>
      <c r="C49" s="70" t="s">
        <v>189</v>
      </c>
      <c r="D49" s="71" t="s">
        <v>4</v>
      </c>
      <c r="E49" s="72">
        <v>0.55000000000000004</v>
      </c>
      <c r="F49" s="90">
        <v>0</v>
      </c>
      <c r="G49" s="73">
        <v>1066</v>
      </c>
      <c r="H49" s="74">
        <f t="shared" ref="H49:H51" si="1">E49*G49</f>
        <v>586.30000000000007</v>
      </c>
      <c r="I49" s="108"/>
      <c r="J49" s="142"/>
      <c r="K49" s="58"/>
      <c r="L49" s="102"/>
      <c r="M49" s="103"/>
      <c r="N49" s="104"/>
      <c r="O49" s="105"/>
      <c r="P49" s="103"/>
      <c r="Q49" s="103"/>
      <c r="R49" s="37"/>
    </row>
    <row r="50" spans="1:18" s="2" customFormat="1" x14ac:dyDescent="0.3">
      <c r="A50" s="69"/>
      <c r="B50" s="62"/>
      <c r="C50" s="70" t="s">
        <v>190</v>
      </c>
      <c r="D50" s="71" t="s">
        <v>4</v>
      </c>
      <c r="E50" s="72">
        <v>0.26700000000000002</v>
      </c>
      <c r="F50" s="90">
        <v>0</v>
      </c>
      <c r="G50" s="73">
        <v>3200</v>
      </c>
      <c r="H50" s="74">
        <f t="shared" si="1"/>
        <v>854.40000000000009</v>
      </c>
      <c r="I50" s="108"/>
      <c r="J50" s="142"/>
      <c r="K50" s="58"/>
      <c r="L50" s="102"/>
      <c r="M50" s="103"/>
      <c r="N50" s="104"/>
      <c r="O50" s="105"/>
      <c r="P50" s="103"/>
      <c r="Q50" s="103"/>
      <c r="R50" s="37"/>
    </row>
    <row r="51" spans="1:18" s="2" customFormat="1" x14ac:dyDescent="0.3">
      <c r="A51" s="69"/>
      <c r="B51" s="62"/>
      <c r="C51" s="70" t="s">
        <v>191</v>
      </c>
      <c r="D51" s="71" t="s">
        <v>105</v>
      </c>
      <c r="E51" s="72">
        <v>0.105</v>
      </c>
      <c r="F51" s="90">
        <v>0</v>
      </c>
      <c r="G51" s="73">
        <v>242245</v>
      </c>
      <c r="H51" s="74">
        <f t="shared" si="1"/>
        <v>25435.724999999999</v>
      </c>
      <c r="I51" s="108"/>
      <c r="J51" s="142"/>
      <c r="K51" s="58"/>
      <c r="L51" s="102"/>
      <c r="M51" s="103"/>
      <c r="N51" s="104"/>
      <c r="O51" s="105"/>
      <c r="P51" s="103"/>
      <c r="Q51" s="103"/>
      <c r="R51" s="37"/>
    </row>
    <row r="52" spans="1:18" s="2" customFormat="1" x14ac:dyDescent="0.3">
      <c r="A52" s="100" t="s">
        <v>51</v>
      </c>
      <c r="B52" s="62"/>
      <c r="C52" s="77"/>
      <c r="D52" s="78"/>
      <c r="E52" s="79"/>
      <c r="F52" s="107"/>
      <c r="G52" s="80" t="s">
        <v>52</v>
      </c>
      <c r="H52" s="86">
        <f>SUM(H48:H51)</f>
        <v>27116.424999999999</v>
      </c>
      <c r="I52" s="108"/>
      <c r="J52" s="87">
        <v>193725</v>
      </c>
      <c r="K52" s="58"/>
      <c r="L52" s="102">
        <v>94</v>
      </c>
      <c r="M52" s="103">
        <v>12</v>
      </c>
      <c r="N52" s="104" t="s">
        <v>9</v>
      </c>
      <c r="O52" s="105" t="s">
        <v>71</v>
      </c>
      <c r="P52" s="103" t="s">
        <v>8</v>
      </c>
      <c r="Q52" s="103">
        <v>10</v>
      </c>
      <c r="R52" s="37"/>
    </row>
    <row r="53" spans="1:18" s="2" customFormat="1" x14ac:dyDescent="0.3">
      <c r="A53" s="69" t="s">
        <v>53</v>
      </c>
      <c r="B53" s="62"/>
      <c r="C53" s="84" t="s">
        <v>54</v>
      </c>
      <c r="D53" s="78"/>
      <c r="E53" s="79"/>
      <c r="F53" s="107"/>
      <c r="G53" s="80"/>
      <c r="H53" s="81"/>
      <c r="I53" s="108"/>
      <c r="J53" s="83"/>
      <c r="K53" s="58"/>
      <c r="L53" s="102">
        <v>95</v>
      </c>
      <c r="M53" s="103">
        <v>12</v>
      </c>
      <c r="N53" s="104" t="s">
        <v>9</v>
      </c>
      <c r="O53" s="105" t="s">
        <v>71</v>
      </c>
      <c r="P53" s="103" t="s">
        <v>8</v>
      </c>
      <c r="Q53" s="103">
        <v>10</v>
      </c>
      <c r="R53" s="37"/>
    </row>
    <row r="54" spans="1:18" s="2" customFormat="1" x14ac:dyDescent="0.3">
      <c r="A54" s="69">
        <v>200028</v>
      </c>
      <c r="B54" s="62" t="s">
        <v>54</v>
      </c>
      <c r="C54" s="70" t="s">
        <v>82</v>
      </c>
      <c r="D54" s="71" t="s">
        <v>55</v>
      </c>
      <c r="E54" s="90">
        <v>2.8879000000000001</v>
      </c>
      <c r="F54" s="90">
        <v>0</v>
      </c>
      <c r="G54" s="73">
        <v>7262</v>
      </c>
      <c r="H54" s="74">
        <f>E54*G54</f>
        <v>20971.929800000002</v>
      </c>
      <c r="I54" s="91">
        <v>3.7800000000000002</v>
      </c>
      <c r="J54" s="76">
        <v>247624.02000000002</v>
      </c>
      <c r="K54" s="58"/>
      <c r="L54" s="102">
        <v>96</v>
      </c>
      <c r="M54" s="103">
        <v>12</v>
      </c>
      <c r="N54" s="104" t="s">
        <v>9</v>
      </c>
      <c r="O54" s="105" t="s">
        <v>71</v>
      </c>
      <c r="P54" s="103" t="s">
        <v>8</v>
      </c>
      <c r="Q54" s="103">
        <v>10</v>
      </c>
      <c r="R54" s="37"/>
    </row>
    <row r="55" spans="1:18" s="2" customFormat="1" x14ac:dyDescent="0.3">
      <c r="A55" s="100" t="s">
        <v>56</v>
      </c>
      <c r="B55" s="62"/>
      <c r="C55" s="77"/>
      <c r="D55" s="78"/>
      <c r="E55" s="79"/>
      <c r="F55" s="107"/>
      <c r="G55" s="80" t="s">
        <v>57</v>
      </c>
      <c r="H55" s="86">
        <f>SUM(H54)</f>
        <v>20971.929800000002</v>
      </c>
      <c r="I55" s="109"/>
      <c r="J55" s="87">
        <v>247624.02000000002</v>
      </c>
      <c r="K55" s="58"/>
      <c r="L55" s="102">
        <v>97</v>
      </c>
      <c r="M55" s="103">
        <v>12</v>
      </c>
      <c r="N55" s="104" t="s">
        <v>9</v>
      </c>
      <c r="O55" s="105" t="s">
        <v>71</v>
      </c>
      <c r="P55" s="103" t="s">
        <v>8</v>
      </c>
      <c r="Q55" s="103">
        <v>10</v>
      </c>
      <c r="R55" s="37"/>
    </row>
    <row r="56" spans="1:18" s="2" customFormat="1" x14ac:dyDescent="0.3">
      <c r="A56" s="69" t="s">
        <v>58</v>
      </c>
      <c r="B56" s="62"/>
      <c r="C56" s="88" t="s">
        <v>59</v>
      </c>
      <c r="D56" s="78"/>
      <c r="E56" s="79"/>
      <c r="F56" s="107"/>
      <c r="G56" s="80"/>
      <c r="H56" s="81"/>
      <c r="I56" s="108"/>
      <c r="J56" s="83"/>
      <c r="K56" s="58"/>
      <c r="L56" s="102">
        <v>98</v>
      </c>
      <c r="M56" s="103">
        <v>12</v>
      </c>
      <c r="N56" s="104" t="s">
        <v>9</v>
      </c>
      <c r="O56" s="105" t="s">
        <v>71</v>
      </c>
      <c r="P56" s="103" t="s">
        <v>8</v>
      </c>
      <c r="Q56" s="103">
        <v>10</v>
      </c>
      <c r="R56" s="37"/>
    </row>
    <row r="57" spans="1:18" s="2" customFormat="1" x14ac:dyDescent="0.3">
      <c r="A57" s="69">
        <v>300026</v>
      </c>
      <c r="B57" s="62" t="s">
        <v>59</v>
      </c>
      <c r="C57" s="70" t="s">
        <v>192</v>
      </c>
      <c r="D57" s="71" t="s">
        <v>68</v>
      </c>
      <c r="E57" s="72">
        <v>5.0000000000000001E-3</v>
      </c>
      <c r="F57" s="90">
        <v>0</v>
      </c>
      <c r="G57" s="73">
        <v>34800</v>
      </c>
      <c r="H57" s="74">
        <f>E57*G57</f>
        <v>174</v>
      </c>
      <c r="I57" s="91">
        <v>3.4019999999999997</v>
      </c>
      <c r="J57" s="76">
        <v>5443.2</v>
      </c>
      <c r="K57" s="58"/>
      <c r="L57" s="102">
        <v>100</v>
      </c>
      <c r="M57" s="103">
        <v>12</v>
      </c>
      <c r="N57" s="104" t="s">
        <v>9</v>
      </c>
      <c r="O57" s="105" t="s">
        <v>71</v>
      </c>
      <c r="P57" s="103" t="s">
        <v>8</v>
      </c>
      <c r="Q57" s="103">
        <v>10</v>
      </c>
      <c r="R57" s="37"/>
    </row>
    <row r="58" spans="1:18" s="2" customFormat="1" x14ac:dyDescent="0.3">
      <c r="A58" s="100" t="s">
        <v>61</v>
      </c>
      <c r="B58" s="62"/>
      <c r="C58" s="77"/>
      <c r="D58" s="78"/>
      <c r="E58" s="79"/>
      <c r="F58" s="107"/>
      <c r="G58" s="80" t="s">
        <v>62</v>
      </c>
      <c r="H58" s="86">
        <f>SUM(H57)</f>
        <v>174</v>
      </c>
      <c r="I58" s="108"/>
      <c r="J58" s="87">
        <v>39841.199999999997</v>
      </c>
      <c r="K58" s="58"/>
      <c r="L58" s="102">
        <v>101</v>
      </c>
      <c r="M58" s="103">
        <v>12</v>
      </c>
      <c r="N58" s="104" t="s">
        <v>9</v>
      </c>
      <c r="O58" s="105" t="s">
        <v>71</v>
      </c>
      <c r="P58" s="103" t="s">
        <v>8</v>
      </c>
      <c r="Q58" s="103">
        <v>10</v>
      </c>
      <c r="R58" s="37"/>
    </row>
    <row r="59" spans="1:18" s="2" customFormat="1" hidden="1" x14ac:dyDescent="0.3">
      <c r="A59" s="89" t="s">
        <v>63</v>
      </c>
      <c r="B59" s="1"/>
      <c r="C59" s="84" t="s">
        <v>64</v>
      </c>
      <c r="D59" s="78"/>
      <c r="E59" s="79"/>
      <c r="F59" s="79"/>
      <c r="G59" s="80"/>
      <c r="H59" s="81"/>
      <c r="I59" s="82"/>
      <c r="J59" s="83"/>
      <c r="K59" s="58"/>
      <c r="L59" s="102">
        <v>102</v>
      </c>
      <c r="M59" s="103">
        <v>12</v>
      </c>
      <c r="N59" s="104" t="s">
        <v>9</v>
      </c>
      <c r="O59" s="105" t="s">
        <v>71</v>
      </c>
      <c r="P59" s="103" t="s">
        <v>8</v>
      </c>
      <c r="Q59" s="103">
        <v>10</v>
      </c>
      <c r="R59" s="37"/>
    </row>
    <row r="60" spans="1:18" s="2" customFormat="1" hidden="1" x14ac:dyDescent="0.3">
      <c r="A60" s="69"/>
      <c r="B60" s="62"/>
      <c r="C60" s="70"/>
      <c r="D60" s="71"/>
      <c r="E60" s="72"/>
      <c r="F60" s="90"/>
      <c r="G60" s="73"/>
      <c r="H60" s="74"/>
      <c r="I60" s="91"/>
      <c r="J60" s="76"/>
      <c r="K60" s="58"/>
      <c r="L60" s="102">
        <v>103</v>
      </c>
      <c r="M60" s="103">
        <v>12</v>
      </c>
      <c r="N60" s="104" t="s">
        <v>9</v>
      </c>
      <c r="O60" s="105" t="s">
        <v>71</v>
      </c>
      <c r="P60" s="103" t="s">
        <v>8</v>
      </c>
      <c r="Q60" s="103">
        <v>10</v>
      </c>
      <c r="R60" s="37"/>
    </row>
    <row r="61" spans="1:18" s="2" customFormat="1" hidden="1" x14ac:dyDescent="0.3">
      <c r="A61" s="85" t="s">
        <v>65</v>
      </c>
      <c r="B61" s="1"/>
      <c r="C61" s="77"/>
      <c r="D61" s="78"/>
      <c r="E61" s="79"/>
      <c r="F61" s="79"/>
      <c r="G61" s="80" t="s">
        <v>66</v>
      </c>
      <c r="H61" s="74">
        <v>0</v>
      </c>
      <c r="I61" s="82"/>
      <c r="J61" s="76">
        <v>0</v>
      </c>
      <c r="K61" s="58"/>
      <c r="L61" s="102">
        <v>104</v>
      </c>
      <c r="M61" s="103">
        <v>12</v>
      </c>
      <c r="N61" s="104" t="s">
        <v>9</v>
      </c>
      <c r="O61" s="105" t="s">
        <v>71</v>
      </c>
      <c r="P61" s="103" t="s">
        <v>8</v>
      </c>
      <c r="Q61" s="103">
        <v>10</v>
      </c>
      <c r="R61" s="37"/>
    </row>
    <row r="62" spans="1:18" s="2" customFormat="1" x14ac:dyDescent="0.3">
      <c r="A62" s="100"/>
      <c r="B62" s="92"/>
      <c r="C62" s="77"/>
      <c r="D62" s="78"/>
      <c r="E62" s="79"/>
      <c r="F62" s="107"/>
      <c r="G62" s="80"/>
      <c r="H62" s="81"/>
      <c r="I62" s="108"/>
      <c r="J62" s="83"/>
      <c r="K62" s="58"/>
      <c r="L62" s="102">
        <v>105</v>
      </c>
      <c r="M62" s="103">
        <v>12</v>
      </c>
      <c r="N62" s="104" t="s">
        <v>9</v>
      </c>
      <c r="O62" s="105" t="s">
        <v>71</v>
      </c>
      <c r="P62" s="103" t="s">
        <v>8</v>
      </c>
      <c r="Q62" s="103">
        <v>10</v>
      </c>
      <c r="R62" s="37"/>
    </row>
    <row r="63" spans="1:18" s="2" customFormat="1" ht="15" thickBot="1" x14ac:dyDescent="0.35">
      <c r="A63" s="100" t="s">
        <v>6</v>
      </c>
      <c r="B63" s="92"/>
      <c r="C63" s="93"/>
      <c r="D63" s="94"/>
      <c r="E63" s="95"/>
      <c r="F63" s="110" t="s">
        <v>67</v>
      </c>
      <c r="G63" s="96">
        <f>SUM(H52+H55+H58)</f>
        <v>48262.354800000001</v>
      </c>
      <c r="H63" s="97">
        <v>48262</v>
      </c>
      <c r="I63" s="98">
        <v>481190.22</v>
      </c>
      <c r="J63" s="99">
        <v>481190</v>
      </c>
      <c r="K63" s="58"/>
      <c r="L63" s="102">
        <v>106</v>
      </c>
      <c r="M63" s="103">
        <v>12</v>
      </c>
      <c r="N63" s="104" t="s">
        <v>9</v>
      </c>
      <c r="O63" s="105" t="s">
        <v>71</v>
      </c>
      <c r="P63" s="103" t="s">
        <v>8</v>
      </c>
      <c r="Q63" s="103">
        <v>10</v>
      </c>
      <c r="R63" s="37"/>
    </row>
    <row r="64" spans="1:18" s="2" customFormat="1" ht="15" hidden="1" thickTop="1" x14ac:dyDescent="0.3">
      <c r="A64" s="100" t="s">
        <v>73</v>
      </c>
      <c r="B64" s="92"/>
      <c r="C64" s="111" t="s">
        <v>19</v>
      </c>
      <c r="D64" s="112"/>
      <c r="E64" s="113"/>
      <c r="F64" s="114"/>
      <c r="G64" s="115"/>
      <c r="H64" s="116"/>
      <c r="I64" s="108"/>
      <c r="J64" s="117"/>
      <c r="K64" s="58"/>
      <c r="L64" s="37"/>
      <c r="M64" s="37"/>
      <c r="N64" s="37"/>
      <c r="O64" s="58"/>
      <c r="P64" s="37"/>
      <c r="Q64" s="37"/>
      <c r="R64" s="37"/>
    </row>
    <row r="65" spans="1:18" s="2" customFormat="1" ht="15" hidden="1" thickTop="1" x14ac:dyDescent="0.3">
      <c r="A65" s="69" t="s">
        <v>20</v>
      </c>
      <c r="B65" s="92"/>
      <c r="C65" s="118" t="s">
        <v>15</v>
      </c>
      <c r="D65" s="119"/>
      <c r="E65" s="120"/>
      <c r="F65" s="121">
        <v>0.19</v>
      </c>
      <c r="G65" s="122"/>
      <c r="H65" s="123">
        <v>483.74</v>
      </c>
      <c r="I65" s="108"/>
      <c r="J65" s="76">
        <v>91426.1</v>
      </c>
      <c r="K65" s="58"/>
      <c r="L65" s="37"/>
      <c r="M65" s="37"/>
      <c r="N65" s="37"/>
      <c r="O65" s="58"/>
      <c r="P65" s="37"/>
      <c r="Q65" s="37"/>
      <c r="R65" s="37"/>
    </row>
    <row r="66" spans="1:18" s="2" customFormat="1" ht="15" hidden="1" thickTop="1" x14ac:dyDescent="0.3">
      <c r="A66" s="69" t="s">
        <v>74</v>
      </c>
      <c r="B66" s="92"/>
      <c r="C66" s="118" t="s">
        <v>16</v>
      </c>
      <c r="D66" s="119"/>
      <c r="E66" s="120"/>
      <c r="F66" s="121">
        <v>0.05</v>
      </c>
      <c r="G66" s="122"/>
      <c r="H66" s="123">
        <v>127.3</v>
      </c>
      <c r="I66" s="108"/>
      <c r="J66" s="76">
        <v>24059.5</v>
      </c>
      <c r="K66" s="58"/>
      <c r="L66" s="37"/>
      <c r="M66" s="37"/>
      <c r="N66" s="37"/>
      <c r="O66" s="58"/>
      <c r="P66" s="37"/>
      <c r="Q66" s="37"/>
      <c r="R66" s="37"/>
    </row>
    <row r="67" spans="1:18" s="2" customFormat="1" ht="15" hidden="1" thickTop="1" x14ac:dyDescent="0.3">
      <c r="A67" s="69" t="s">
        <v>21</v>
      </c>
      <c r="B67" s="92"/>
      <c r="C67" s="118" t="s">
        <v>17</v>
      </c>
      <c r="D67" s="119"/>
      <c r="E67" s="120"/>
      <c r="F67" s="121">
        <v>0.04</v>
      </c>
      <c r="G67" s="122"/>
      <c r="H67" s="123">
        <v>101.84</v>
      </c>
      <c r="I67" s="108"/>
      <c r="J67" s="76">
        <v>19247.599999999999</v>
      </c>
      <c r="K67" s="58"/>
      <c r="L67" s="37"/>
      <c r="M67" s="37"/>
      <c r="N67" s="37"/>
      <c r="O67" s="58"/>
      <c r="P67" s="37"/>
      <c r="Q67" s="37"/>
      <c r="R67" s="37"/>
    </row>
    <row r="68" spans="1:18" s="2" customFormat="1" ht="15" hidden="1" thickTop="1" x14ac:dyDescent="0.3">
      <c r="A68" s="69" t="s">
        <v>22</v>
      </c>
      <c r="B68" s="92"/>
      <c r="C68" s="118" t="s">
        <v>18</v>
      </c>
      <c r="D68" s="119"/>
      <c r="E68" s="120"/>
      <c r="F68" s="121">
        <v>0.19</v>
      </c>
      <c r="G68" s="122"/>
      <c r="H68" s="123">
        <v>19.350000000000001</v>
      </c>
      <c r="I68" s="108"/>
      <c r="J68" s="76">
        <v>3657.04</v>
      </c>
      <c r="K68" s="58"/>
      <c r="L68" s="37"/>
      <c r="M68" s="37"/>
      <c r="N68" s="37"/>
      <c r="O68" s="58"/>
      <c r="P68" s="37"/>
      <c r="Q68" s="37"/>
      <c r="R68" s="37"/>
    </row>
    <row r="69" spans="1:18" s="2" customFormat="1" ht="15" hidden="1" thickTop="1" x14ac:dyDescent="0.3">
      <c r="A69" s="100" t="s">
        <v>75</v>
      </c>
      <c r="B69" s="92"/>
      <c r="C69" s="84" t="s">
        <v>76</v>
      </c>
      <c r="D69" s="78"/>
      <c r="E69" s="79"/>
      <c r="F69" s="107"/>
      <c r="G69" s="124"/>
      <c r="H69" s="125">
        <v>732.23</v>
      </c>
      <c r="I69" s="109"/>
      <c r="J69" s="126">
        <v>138390.24000000002</v>
      </c>
      <c r="K69" s="58"/>
      <c r="L69" s="37"/>
      <c r="M69" s="37"/>
      <c r="N69" s="37"/>
      <c r="O69" s="58"/>
      <c r="P69" s="37"/>
      <c r="Q69" s="37"/>
      <c r="R69" s="37"/>
    </row>
    <row r="70" spans="1:18" s="2" customFormat="1" ht="15.6" hidden="1" thickTop="1" thickBot="1" x14ac:dyDescent="0.35">
      <c r="A70" s="100" t="s">
        <v>77</v>
      </c>
      <c r="B70" s="92"/>
      <c r="C70" s="127"/>
      <c r="D70" s="128"/>
      <c r="E70" s="129"/>
      <c r="F70" s="110" t="s">
        <v>78</v>
      </c>
      <c r="G70" s="130">
        <v>3278.23</v>
      </c>
      <c r="H70" s="97">
        <v>3278</v>
      </c>
      <c r="I70" s="98"/>
      <c r="J70" s="99">
        <v>619580</v>
      </c>
      <c r="K70" s="58"/>
      <c r="L70" s="37"/>
      <c r="M70" s="37"/>
      <c r="N70" s="37"/>
      <c r="O70" s="58"/>
      <c r="P70" s="37"/>
      <c r="Q70" s="37"/>
      <c r="R70" s="37"/>
    </row>
    <row r="71" spans="1:18" s="2" customFormat="1" ht="15" thickTop="1" x14ac:dyDescent="0.3">
      <c r="A71"/>
      <c r="B71"/>
      <c r="C71" s="1"/>
      <c r="D71" s="57"/>
      <c r="E71" s="1"/>
      <c r="F71" s="1"/>
      <c r="G71" s="1"/>
      <c r="H71" s="1"/>
      <c r="I71" s="58"/>
      <c r="J71" s="59"/>
      <c r="K71" s="58"/>
      <c r="L71" s="37"/>
      <c r="M71" s="37"/>
      <c r="N71" s="37"/>
      <c r="O71" s="58"/>
      <c r="P71" s="37"/>
      <c r="Q71" s="37"/>
      <c r="R71" s="37"/>
    </row>
    <row r="72" spans="1:18" s="2" customFormat="1" ht="15" thickBot="1" x14ac:dyDescent="0.35">
      <c r="A72"/>
      <c r="B72"/>
      <c r="C72" s="1"/>
      <c r="D72" s="57"/>
      <c r="E72" s="1"/>
      <c r="F72" s="1"/>
      <c r="G72" s="1"/>
      <c r="H72" s="1"/>
      <c r="I72" s="58"/>
      <c r="J72" s="59"/>
      <c r="K72" s="58"/>
      <c r="L72" s="37"/>
      <c r="M72" s="37"/>
      <c r="N72" s="37"/>
      <c r="O72" s="58"/>
      <c r="P72" s="37"/>
      <c r="Q72" s="37"/>
      <c r="R72" s="37"/>
    </row>
    <row r="73" spans="1:18" s="2" customFormat="1" ht="15" thickTop="1" x14ac:dyDescent="0.3">
      <c r="A73"/>
      <c r="B73"/>
      <c r="C73" s="343" t="s">
        <v>265</v>
      </c>
      <c r="D73" s="344"/>
      <c r="E73" s="344"/>
      <c r="F73" s="344"/>
      <c r="G73" s="101"/>
      <c r="H73" s="63" t="s">
        <v>70</v>
      </c>
      <c r="I73" s="58"/>
      <c r="J73" s="59"/>
      <c r="K73" s="58"/>
      <c r="L73" s="37"/>
      <c r="M73" s="37"/>
      <c r="N73" s="37"/>
      <c r="O73" s="58"/>
      <c r="P73" s="37"/>
      <c r="Q73" s="37"/>
      <c r="R73" s="37"/>
    </row>
    <row r="74" spans="1:18" s="2" customFormat="1" x14ac:dyDescent="0.3">
      <c r="A74"/>
      <c r="B74"/>
      <c r="C74" s="345"/>
      <c r="D74" s="346"/>
      <c r="E74" s="346"/>
      <c r="F74" s="346"/>
      <c r="G74" s="106"/>
      <c r="H74" s="66" t="s">
        <v>283</v>
      </c>
      <c r="I74" s="58"/>
      <c r="J74" s="59"/>
      <c r="K74" s="58"/>
      <c r="L74" s="37"/>
      <c r="M74" s="37"/>
      <c r="N74" s="37"/>
      <c r="O74" s="58"/>
      <c r="P74" s="37"/>
      <c r="Q74" s="37"/>
      <c r="R74" s="37"/>
    </row>
    <row r="75" spans="1:18" s="2" customFormat="1" x14ac:dyDescent="0.3">
      <c r="A75"/>
      <c r="B75"/>
      <c r="C75" s="70" t="s">
        <v>3</v>
      </c>
      <c r="D75" s="71" t="s">
        <v>4</v>
      </c>
      <c r="E75" s="72" t="s">
        <v>5</v>
      </c>
      <c r="F75" s="90" t="s">
        <v>43</v>
      </c>
      <c r="G75" s="73" t="s">
        <v>44</v>
      </c>
      <c r="H75" s="74" t="s">
        <v>45</v>
      </c>
      <c r="I75" s="58"/>
      <c r="J75" s="59"/>
      <c r="K75" s="58"/>
      <c r="L75" s="37"/>
      <c r="M75" s="37"/>
      <c r="N75" s="37"/>
      <c r="O75" s="58"/>
      <c r="P75" s="37"/>
      <c r="Q75" s="37"/>
      <c r="R75" s="37"/>
    </row>
    <row r="76" spans="1:18" s="2" customFormat="1" x14ac:dyDescent="0.3">
      <c r="A76"/>
      <c r="B76"/>
      <c r="C76" s="77"/>
      <c r="D76" s="78"/>
      <c r="E76" s="79"/>
      <c r="F76" s="107"/>
      <c r="G76" s="80"/>
      <c r="H76" s="81"/>
      <c r="I76" s="58"/>
      <c r="J76" s="59"/>
      <c r="K76" s="58"/>
      <c r="L76" s="37"/>
      <c r="M76" s="37"/>
      <c r="N76" s="37"/>
      <c r="O76" s="58"/>
      <c r="P76" s="37"/>
      <c r="Q76" s="37"/>
      <c r="R76" s="37"/>
    </row>
    <row r="77" spans="1:18" s="2" customFormat="1" x14ac:dyDescent="0.3">
      <c r="A77"/>
      <c r="B77"/>
      <c r="C77" s="84" t="s">
        <v>47</v>
      </c>
      <c r="D77" s="78"/>
      <c r="E77" s="79"/>
      <c r="F77" s="107"/>
      <c r="G77" s="80"/>
      <c r="H77" s="81"/>
      <c r="I77" s="58"/>
      <c r="J77" s="59"/>
      <c r="K77" s="58"/>
      <c r="L77" s="37"/>
      <c r="M77" s="37"/>
      <c r="N77" s="37"/>
      <c r="O77" s="58"/>
      <c r="P77" s="37"/>
      <c r="Q77" s="37"/>
      <c r="R77" s="37"/>
    </row>
    <row r="78" spans="1:18" s="2" customFormat="1" x14ac:dyDescent="0.3">
      <c r="A78"/>
      <c r="B78"/>
      <c r="C78" s="70" t="s">
        <v>284</v>
      </c>
      <c r="D78" s="71" t="s">
        <v>4</v>
      </c>
      <c r="E78" s="72">
        <v>0.4</v>
      </c>
      <c r="F78" s="90"/>
      <c r="G78" s="73">
        <v>9500</v>
      </c>
      <c r="H78" s="74">
        <f t="shared" ref="H78" si="2">E78*G78</f>
        <v>3800</v>
      </c>
      <c r="I78" s="58"/>
      <c r="J78" s="59"/>
      <c r="K78" s="58"/>
      <c r="L78" s="37"/>
      <c r="M78" s="37"/>
      <c r="N78" s="37"/>
      <c r="O78" s="58"/>
      <c r="P78" s="37"/>
      <c r="Q78" s="37"/>
      <c r="R78" s="37"/>
    </row>
    <row r="79" spans="1:18" s="2" customFormat="1" x14ac:dyDescent="0.3">
      <c r="A79"/>
      <c r="B79"/>
      <c r="C79" s="77"/>
      <c r="D79" s="78"/>
      <c r="E79" s="79"/>
      <c r="F79" s="107"/>
      <c r="G79" s="80" t="s">
        <v>52</v>
      </c>
      <c r="H79" s="86">
        <f>SUM(H78:H78)</f>
        <v>3800</v>
      </c>
      <c r="I79" s="58"/>
      <c r="J79" s="59"/>
      <c r="K79" s="58"/>
      <c r="L79" s="37"/>
      <c r="M79" s="37"/>
      <c r="N79" s="37"/>
      <c r="O79" s="58"/>
      <c r="P79" s="37"/>
      <c r="Q79" s="37"/>
      <c r="R79" s="37"/>
    </row>
    <row r="80" spans="1:18" s="2" customFormat="1" x14ac:dyDescent="0.3">
      <c r="A80"/>
      <c r="B80"/>
      <c r="C80" s="84" t="s">
        <v>54</v>
      </c>
      <c r="D80" s="78"/>
      <c r="E80" s="79"/>
      <c r="F80" s="107"/>
      <c r="G80" s="80"/>
      <c r="H80" s="81"/>
      <c r="I80" s="58"/>
      <c r="J80" s="59"/>
      <c r="K80" s="58"/>
      <c r="L80" s="37"/>
      <c r="M80" s="37"/>
      <c r="N80" s="37"/>
      <c r="O80" s="58"/>
      <c r="P80" s="37"/>
      <c r="Q80" s="37"/>
      <c r="R80" s="37"/>
    </row>
    <row r="81" spans="1:18" s="2" customFormat="1" x14ac:dyDescent="0.3">
      <c r="A81"/>
      <c r="B81"/>
      <c r="C81" s="70" t="s">
        <v>82</v>
      </c>
      <c r="D81" s="71" t="s">
        <v>55</v>
      </c>
      <c r="E81" s="90">
        <v>0.37030000000000002</v>
      </c>
      <c r="F81" s="90">
        <v>0</v>
      </c>
      <c r="G81" s="73">
        <v>7262</v>
      </c>
      <c r="H81" s="74">
        <f>E81*G81</f>
        <v>2689.1186000000002</v>
      </c>
      <c r="I81" s="58"/>
      <c r="J81" s="59"/>
      <c r="K81" s="58"/>
      <c r="L81" s="37"/>
      <c r="M81" s="37"/>
      <c r="N81" s="37"/>
      <c r="O81" s="58"/>
      <c r="P81" s="37"/>
      <c r="Q81" s="37"/>
      <c r="R81" s="37"/>
    </row>
    <row r="82" spans="1:18" s="2" customFormat="1" x14ac:dyDescent="0.3">
      <c r="A82"/>
      <c r="B82"/>
      <c r="C82" s="77"/>
      <c r="D82" s="78"/>
      <c r="E82" s="79"/>
      <c r="F82" s="107"/>
      <c r="G82" s="80" t="s">
        <v>57</v>
      </c>
      <c r="H82" s="86">
        <f>SUM(H81)</f>
        <v>2689.1186000000002</v>
      </c>
      <c r="I82" s="58"/>
      <c r="J82" s="59"/>
      <c r="K82" s="58"/>
      <c r="L82" s="37"/>
      <c r="M82" s="37"/>
      <c r="N82" s="37"/>
      <c r="O82" s="58"/>
      <c r="P82" s="37"/>
      <c r="Q82" s="37"/>
      <c r="R82" s="37"/>
    </row>
    <row r="83" spans="1:18" s="2" customFormat="1" x14ac:dyDescent="0.3">
      <c r="A83"/>
      <c r="B83"/>
      <c r="C83" s="131" t="s">
        <v>59</v>
      </c>
      <c r="D83" s="44"/>
      <c r="E83" s="132"/>
      <c r="F83" s="132"/>
      <c r="G83" s="133"/>
      <c r="H83" s="134"/>
      <c r="I83" s="58"/>
      <c r="J83" s="59"/>
      <c r="K83" s="58"/>
      <c r="L83" s="37"/>
      <c r="M83" s="37"/>
      <c r="N83" s="37"/>
      <c r="O83" s="58"/>
      <c r="P83" s="37"/>
      <c r="Q83" s="37"/>
      <c r="R83" s="37"/>
    </row>
    <row r="84" spans="1:18" s="2" customFormat="1" x14ac:dyDescent="0.3">
      <c r="A84"/>
      <c r="B84"/>
      <c r="C84" s="135" t="s">
        <v>60</v>
      </c>
      <c r="D84" s="136" t="s">
        <v>14</v>
      </c>
      <c r="E84" s="137">
        <v>3.27E-2</v>
      </c>
      <c r="F84" s="137"/>
      <c r="G84" s="138">
        <v>1600</v>
      </c>
      <c r="H84" s="139">
        <f t="shared" ref="H84" si="3">E84*G84</f>
        <v>52.32</v>
      </c>
      <c r="I84" s="58"/>
      <c r="J84" s="59"/>
      <c r="K84" s="58"/>
      <c r="L84" s="37"/>
      <c r="M84" s="37"/>
      <c r="N84" s="37"/>
      <c r="O84" s="58"/>
      <c r="P84" s="37"/>
      <c r="Q84" s="37"/>
      <c r="R84" s="37"/>
    </row>
    <row r="85" spans="1:18" s="2" customFormat="1" x14ac:dyDescent="0.3">
      <c r="A85"/>
      <c r="B85"/>
      <c r="C85" s="140"/>
      <c r="D85" s="44"/>
      <c r="E85" s="132"/>
      <c r="F85" s="132"/>
      <c r="G85" s="133" t="s">
        <v>62</v>
      </c>
      <c r="H85" s="141">
        <f>SUM(H84:H84)</f>
        <v>52.32</v>
      </c>
      <c r="I85" s="58"/>
      <c r="J85" s="59"/>
      <c r="K85" s="58"/>
      <c r="L85" s="37"/>
      <c r="M85" s="37"/>
      <c r="N85" s="37"/>
      <c r="O85" s="58"/>
      <c r="P85" s="37"/>
      <c r="Q85" s="37"/>
      <c r="R85" s="37"/>
    </row>
    <row r="86" spans="1:18" s="2" customFormat="1" x14ac:dyDescent="0.3">
      <c r="A86"/>
      <c r="B86"/>
      <c r="C86" s="84" t="s">
        <v>64</v>
      </c>
      <c r="D86" s="78"/>
      <c r="E86" s="79"/>
      <c r="F86" s="79"/>
      <c r="G86" s="80"/>
      <c r="H86" s="81"/>
      <c r="I86" s="58"/>
      <c r="J86" s="59"/>
      <c r="K86" s="58"/>
      <c r="L86" s="37"/>
      <c r="M86" s="37"/>
      <c r="N86" s="37"/>
      <c r="O86" s="58"/>
      <c r="P86" s="37"/>
      <c r="Q86" s="37"/>
      <c r="R86" s="37"/>
    </row>
    <row r="87" spans="1:18" s="2" customFormat="1" x14ac:dyDescent="0.3">
      <c r="A87"/>
      <c r="B87"/>
      <c r="C87" s="70"/>
      <c r="D87" s="71"/>
      <c r="E87" s="72"/>
      <c r="F87" s="90"/>
      <c r="G87" s="73"/>
      <c r="H87" s="74"/>
      <c r="I87" s="58"/>
      <c r="J87" s="59"/>
      <c r="K87" s="58"/>
      <c r="L87" s="37"/>
      <c r="M87" s="37"/>
      <c r="N87" s="37"/>
      <c r="O87" s="58"/>
      <c r="P87" s="37"/>
      <c r="Q87" s="37"/>
      <c r="R87" s="37"/>
    </row>
    <row r="88" spans="1:18" s="2" customFormat="1" x14ac:dyDescent="0.3">
      <c r="A88"/>
      <c r="B88"/>
      <c r="C88" s="77"/>
      <c r="D88" s="78"/>
      <c r="E88" s="79"/>
      <c r="F88" s="79"/>
      <c r="G88" s="80" t="s">
        <v>66</v>
      </c>
      <c r="H88" s="74">
        <v>0</v>
      </c>
      <c r="I88" s="58"/>
      <c r="J88" s="59"/>
      <c r="K88" s="58"/>
      <c r="L88" s="37"/>
      <c r="M88" s="37"/>
      <c r="N88" s="37"/>
      <c r="O88" s="58"/>
      <c r="P88" s="37"/>
      <c r="Q88" s="37"/>
      <c r="R88" s="37"/>
    </row>
    <row r="89" spans="1:18" s="2" customFormat="1" x14ac:dyDescent="0.3">
      <c r="A89"/>
      <c r="B89"/>
      <c r="C89" s="77"/>
      <c r="D89" s="78"/>
      <c r="E89" s="79"/>
      <c r="F89" s="107"/>
      <c r="G89" s="80"/>
      <c r="H89" s="81"/>
      <c r="I89" s="58"/>
      <c r="J89" s="59"/>
      <c r="K89" s="58"/>
      <c r="L89" s="37"/>
      <c r="M89" s="37"/>
      <c r="N89" s="37"/>
      <c r="O89" s="58"/>
      <c r="P89" s="37"/>
      <c r="Q89" s="37"/>
      <c r="R89" s="37"/>
    </row>
    <row r="90" spans="1:18" s="2" customFormat="1" ht="15" thickBot="1" x14ac:dyDescent="0.35">
      <c r="A90"/>
      <c r="B90"/>
      <c r="C90" s="93"/>
      <c r="D90" s="94"/>
      <c r="E90" s="95"/>
      <c r="F90" s="110" t="s">
        <v>67</v>
      </c>
      <c r="G90" s="96">
        <f>SUM(H79+H82+H85)</f>
        <v>6541.4385999999995</v>
      </c>
      <c r="H90" s="97">
        <v>6541</v>
      </c>
      <c r="I90" s="58"/>
      <c r="J90" s="59"/>
      <c r="K90" s="58"/>
      <c r="L90" s="37"/>
      <c r="M90" s="37"/>
      <c r="N90" s="37"/>
      <c r="O90" s="58"/>
      <c r="P90" s="37"/>
      <c r="Q90" s="37"/>
      <c r="R90" s="37"/>
    </row>
    <row r="91" spans="1:18" s="2" customFormat="1" ht="15" thickTop="1" x14ac:dyDescent="0.3">
      <c r="A91"/>
      <c r="B91"/>
      <c r="C91" s="1"/>
      <c r="D91" s="57"/>
      <c r="E91" s="1"/>
      <c r="F91" s="1"/>
      <c r="G91" s="1"/>
      <c r="H91" s="1"/>
      <c r="I91" s="58"/>
      <c r="J91" s="59"/>
      <c r="K91" s="58"/>
      <c r="L91" s="37"/>
      <c r="M91" s="37"/>
      <c r="N91" s="37"/>
      <c r="O91" s="58"/>
      <c r="P91" s="37"/>
      <c r="Q91" s="37"/>
      <c r="R91" s="37"/>
    </row>
    <row r="92" spans="1:18" s="2" customFormat="1" ht="15" thickBot="1" x14ac:dyDescent="0.35">
      <c r="A92"/>
      <c r="B92"/>
      <c r="C92" s="1"/>
      <c r="D92" s="57"/>
      <c r="E92" s="1"/>
      <c r="F92" s="1"/>
      <c r="G92" s="1"/>
      <c r="H92" s="1"/>
      <c r="I92" s="58"/>
      <c r="J92" s="59"/>
      <c r="K92" s="58"/>
      <c r="L92" s="37"/>
      <c r="M92" s="37"/>
      <c r="N92" s="37"/>
      <c r="O92" s="58"/>
      <c r="P92" s="37"/>
      <c r="Q92" s="37"/>
      <c r="R92" s="37"/>
    </row>
    <row r="93" spans="1:18" s="2" customFormat="1" ht="15" thickTop="1" x14ac:dyDescent="0.3">
      <c r="A93"/>
      <c r="B93"/>
      <c r="C93" s="343" t="s">
        <v>266</v>
      </c>
      <c r="D93" s="344"/>
      <c r="E93" s="344"/>
      <c r="F93" s="344"/>
      <c r="G93" s="101"/>
      <c r="H93" s="63" t="s">
        <v>70</v>
      </c>
      <c r="I93" s="58"/>
      <c r="J93" s="59"/>
      <c r="K93" s="58"/>
      <c r="L93" s="37"/>
      <c r="M93" s="37"/>
      <c r="N93" s="37"/>
      <c r="O93" s="58"/>
      <c r="P93" s="37"/>
      <c r="Q93" s="37"/>
      <c r="R93" s="37"/>
    </row>
    <row r="94" spans="1:18" s="2" customFormat="1" x14ac:dyDescent="0.3">
      <c r="A94"/>
      <c r="B94"/>
      <c r="C94" s="345"/>
      <c r="D94" s="346"/>
      <c r="E94" s="346"/>
      <c r="F94" s="346"/>
      <c r="G94" s="106"/>
      <c r="H94" s="66" t="s">
        <v>285</v>
      </c>
      <c r="I94" s="58"/>
      <c r="J94" s="59"/>
      <c r="K94" s="58"/>
      <c r="L94" s="37"/>
      <c r="M94" s="37"/>
      <c r="N94" s="37"/>
      <c r="O94" s="58"/>
      <c r="P94" s="37"/>
      <c r="Q94" s="37"/>
      <c r="R94" s="37"/>
    </row>
    <row r="95" spans="1:18" s="2" customFormat="1" x14ac:dyDescent="0.3">
      <c r="A95"/>
      <c r="B95"/>
      <c r="C95" s="70" t="s">
        <v>3</v>
      </c>
      <c r="D95" s="71" t="s">
        <v>4</v>
      </c>
      <c r="E95" s="72" t="s">
        <v>5</v>
      </c>
      <c r="F95" s="90" t="s">
        <v>43</v>
      </c>
      <c r="G95" s="73" t="s">
        <v>44</v>
      </c>
      <c r="H95" s="74" t="s">
        <v>45</v>
      </c>
      <c r="I95" s="58"/>
      <c r="J95" s="59"/>
      <c r="K95" s="58"/>
      <c r="L95" s="37"/>
      <c r="M95" s="37"/>
      <c r="N95" s="37"/>
      <c r="O95" s="58"/>
      <c r="P95" s="37"/>
      <c r="Q95" s="37"/>
      <c r="R95" s="37"/>
    </row>
    <row r="96" spans="1:18" s="2" customFormat="1" x14ac:dyDescent="0.3">
      <c r="A96"/>
      <c r="B96"/>
      <c r="C96" s="77"/>
      <c r="D96" s="78"/>
      <c r="E96" s="79"/>
      <c r="F96" s="107"/>
      <c r="G96" s="80"/>
      <c r="H96" s="81"/>
      <c r="I96" s="58"/>
      <c r="J96" s="59"/>
      <c r="K96" s="58"/>
      <c r="L96" s="37"/>
      <c r="M96" s="37"/>
      <c r="N96" s="37"/>
      <c r="O96" s="58"/>
      <c r="P96" s="37"/>
      <c r="Q96" s="37"/>
      <c r="R96" s="37"/>
    </row>
    <row r="97" spans="1:18" s="2" customFormat="1" x14ac:dyDescent="0.3">
      <c r="A97"/>
      <c r="B97"/>
      <c r="C97" s="84" t="s">
        <v>47</v>
      </c>
      <c r="D97" s="78"/>
      <c r="E97" s="79"/>
      <c r="F97" s="107"/>
      <c r="G97" s="80"/>
      <c r="H97" s="81"/>
      <c r="I97" s="58"/>
      <c r="J97" s="59"/>
      <c r="K97" s="58"/>
      <c r="L97" s="37"/>
      <c r="M97" s="37"/>
      <c r="N97" s="37"/>
      <c r="O97" s="58"/>
      <c r="P97" s="37"/>
      <c r="Q97" s="37"/>
      <c r="R97" s="37"/>
    </row>
    <row r="98" spans="1:18" s="2" customFormat="1" x14ac:dyDescent="0.3">
      <c r="A98"/>
      <c r="B98"/>
      <c r="C98" s="70" t="s">
        <v>206</v>
      </c>
      <c r="D98" s="71" t="s">
        <v>105</v>
      </c>
      <c r="E98" s="72">
        <v>4.4999999999999998E-2</v>
      </c>
      <c r="F98" s="90">
        <v>0</v>
      </c>
      <c r="G98" s="73">
        <v>30500</v>
      </c>
      <c r="H98" s="74">
        <f t="shared" ref="H98" si="4">E98*G98</f>
        <v>1372.5</v>
      </c>
      <c r="I98" s="58"/>
      <c r="J98" s="59"/>
      <c r="K98" s="58"/>
      <c r="L98" s="37"/>
      <c r="M98" s="37"/>
      <c r="N98" s="37"/>
      <c r="O98" s="58"/>
      <c r="P98" s="37"/>
      <c r="Q98" s="37"/>
      <c r="R98" s="37"/>
    </row>
    <row r="99" spans="1:18" s="2" customFormat="1" x14ac:dyDescent="0.3">
      <c r="A99"/>
      <c r="B99"/>
      <c r="C99" s="77"/>
      <c r="D99" s="78"/>
      <c r="E99" s="79"/>
      <c r="F99" s="107"/>
      <c r="G99" s="80" t="s">
        <v>52</v>
      </c>
      <c r="H99" s="86">
        <f>SUM(H98:H98)</f>
        <v>1372.5</v>
      </c>
      <c r="I99" s="58"/>
      <c r="J99" s="59"/>
      <c r="K99" s="58"/>
      <c r="L99" s="37"/>
      <c r="M99" s="37"/>
      <c r="N99" s="37"/>
      <c r="O99" s="58"/>
      <c r="P99" s="37"/>
      <c r="Q99" s="37"/>
      <c r="R99" s="37"/>
    </row>
    <row r="100" spans="1:18" s="2" customFormat="1" x14ac:dyDescent="0.3">
      <c r="A100"/>
      <c r="B100"/>
      <c r="C100" s="84" t="s">
        <v>54</v>
      </c>
      <c r="D100" s="78"/>
      <c r="E100" s="79"/>
      <c r="F100" s="107"/>
      <c r="G100" s="80"/>
      <c r="H100" s="81"/>
      <c r="I100" s="58"/>
      <c r="J100" s="59"/>
      <c r="K100" s="58"/>
      <c r="L100" s="37"/>
      <c r="M100" s="37"/>
      <c r="N100" s="37"/>
      <c r="O100" s="58"/>
      <c r="P100" s="37"/>
      <c r="Q100" s="37"/>
      <c r="R100" s="37"/>
    </row>
    <row r="101" spans="1:18" s="2" customFormat="1" x14ac:dyDescent="0.3">
      <c r="A101"/>
      <c r="B101"/>
      <c r="C101" s="70" t="s">
        <v>82</v>
      </c>
      <c r="D101" s="71" t="s">
        <v>55</v>
      </c>
      <c r="E101" s="90">
        <v>1.421</v>
      </c>
      <c r="F101" s="90">
        <v>0</v>
      </c>
      <c r="G101" s="73">
        <v>7262</v>
      </c>
      <c r="H101" s="74">
        <f>E101*G101</f>
        <v>10319.302</v>
      </c>
      <c r="I101" s="58"/>
      <c r="J101" s="59"/>
      <c r="K101" s="58"/>
      <c r="L101" s="37"/>
      <c r="M101" s="37"/>
      <c r="N101" s="37"/>
      <c r="O101" s="58"/>
      <c r="P101" s="37"/>
      <c r="Q101" s="37"/>
      <c r="R101" s="37"/>
    </row>
    <row r="102" spans="1:18" s="2" customFormat="1" x14ac:dyDescent="0.3">
      <c r="A102"/>
      <c r="B102"/>
      <c r="C102" s="77"/>
      <c r="D102" s="78"/>
      <c r="E102" s="79"/>
      <c r="F102" s="107"/>
      <c r="G102" s="80" t="s">
        <v>57</v>
      </c>
      <c r="H102" s="86">
        <f>SUM(H101)</f>
        <v>10319.302</v>
      </c>
      <c r="I102" s="58"/>
      <c r="J102" s="59"/>
      <c r="K102" s="58"/>
      <c r="L102" s="37"/>
      <c r="M102" s="37"/>
      <c r="N102" s="37"/>
      <c r="O102" s="58"/>
      <c r="P102" s="37"/>
      <c r="Q102" s="37"/>
      <c r="R102" s="37"/>
    </row>
    <row r="103" spans="1:18" s="2" customFormat="1" x14ac:dyDescent="0.3">
      <c r="A103"/>
      <c r="B103"/>
      <c r="C103" s="131" t="s">
        <v>59</v>
      </c>
      <c r="D103" s="44"/>
      <c r="E103" s="132"/>
      <c r="F103" s="132"/>
      <c r="G103" s="133"/>
      <c r="H103" s="134"/>
      <c r="I103" s="58"/>
      <c r="J103" s="59"/>
      <c r="K103" s="58"/>
      <c r="L103" s="37"/>
      <c r="M103" s="37"/>
      <c r="N103" s="37"/>
      <c r="O103" s="58"/>
      <c r="P103" s="37"/>
      <c r="Q103" s="37"/>
      <c r="R103" s="37"/>
    </row>
    <row r="104" spans="1:18" s="2" customFormat="1" x14ac:dyDescent="0.3">
      <c r="A104"/>
      <c r="B104"/>
      <c r="C104" s="135" t="s">
        <v>60</v>
      </c>
      <c r="D104" s="136" t="s">
        <v>14</v>
      </c>
      <c r="E104" s="137">
        <v>3.27E-2</v>
      </c>
      <c r="F104" s="137"/>
      <c r="G104" s="138">
        <v>1600</v>
      </c>
      <c r="H104" s="139">
        <f t="shared" ref="H104" si="5">E104*G104</f>
        <v>52.32</v>
      </c>
      <c r="I104" s="58"/>
      <c r="J104" s="59"/>
      <c r="K104" s="58"/>
      <c r="L104" s="37"/>
      <c r="M104" s="37"/>
      <c r="N104" s="37"/>
      <c r="O104" s="58"/>
      <c r="P104" s="37"/>
      <c r="Q104" s="37"/>
      <c r="R104" s="37"/>
    </row>
    <row r="105" spans="1:18" s="2" customFormat="1" x14ac:dyDescent="0.3">
      <c r="A105"/>
      <c r="B105"/>
      <c r="C105" s="140"/>
      <c r="D105" s="44"/>
      <c r="E105" s="132"/>
      <c r="F105" s="132"/>
      <c r="G105" s="133" t="s">
        <v>62</v>
      </c>
      <c r="H105" s="141">
        <f>SUM(H104:H104)</f>
        <v>52.32</v>
      </c>
      <c r="I105" s="58"/>
      <c r="J105" s="59"/>
      <c r="K105" s="58"/>
      <c r="L105" s="37"/>
      <c r="M105" s="37"/>
      <c r="N105" s="37"/>
      <c r="O105" s="58"/>
      <c r="P105" s="37"/>
      <c r="Q105" s="37"/>
      <c r="R105" s="37"/>
    </row>
    <row r="106" spans="1:18" s="2" customFormat="1" x14ac:dyDescent="0.3">
      <c r="A106"/>
      <c r="B106"/>
      <c r="C106" s="84" t="s">
        <v>64</v>
      </c>
      <c r="D106" s="78"/>
      <c r="E106" s="79"/>
      <c r="F106" s="79"/>
      <c r="G106" s="80"/>
      <c r="H106" s="81"/>
      <c r="I106" s="58"/>
      <c r="J106" s="59"/>
      <c r="K106" s="58"/>
      <c r="L106" s="37"/>
      <c r="M106" s="37"/>
      <c r="N106" s="37"/>
      <c r="O106" s="58"/>
      <c r="P106" s="37"/>
      <c r="Q106" s="37"/>
      <c r="R106" s="37"/>
    </row>
    <row r="107" spans="1:18" s="2" customFormat="1" x14ac:dyDescent="0.3">
      <c r="A107"/>
      <c r="B107"/>
      <c r="C107" s="70"/>
      <c r="D107" s="71"/>
      <c r="E107" s="72"/>
      <c r="F107" s="90"/>
      <c r="G107" s="73"/>
      <c r="H107" s="74"/>
      <c r="I107" s="58"/>
      <c r="J107" s="59"/>
      <c r="K107" s="58"/>
      <c r="L107" s="37"/>
      <c r="M107" s="37"/>
      <c r="N107" s="37"/>
      <c r="O107" s="58"/>
      <c r="P107" s="37"/>
      <c r="Q107" s="37"/>
      <c r="R107" s="37"/>
    </row>
    <row r="108" spans="1:18" s="2" customFormat="1" x14ac:dyDescent="0.3">
      <c r="A108"/>
      <c r="B108"/>
      <c r="C108" s="77"/>
      <c r="D108" s="78"/>
      <c r="E108" s="79"/>
      <c r="F108" s="79"/>
      <c r="G108" s="80" t="s">
        <v>66</v>
      </c>
      <c r="H108" s="74">
        <v>0</v>
      </c>
      <c r="I108" s="58"/>
      <c r="J108" s="59"/>
      <c r="K108" s="58"/>
      <c r="L108" s="37"/>
      <c r="M108" s="37"/>
      <c r="N108" s="37"/>
      <c r="O108" s="58"/>
      <c r="P108" s="37"/>
      <c r="Q108" s="37"/>
      <c r="R108" s="37"/>
    </row>
    <row r="109" spans="1:18" s="2" customFormat="1" x14ac:dyDescent="0.3">
      <c r="A109"/>
      <c r="B109"/>
      <c r="C109" s="77"/>
      <c r="D109" s="78"/>
      <c r="E109" s="79"/>
      <c r="F109" s="107"/>
      <c r="G109" s="80"/>
      <c r="H109" s="81"/>
      <c r="I109" s="58"/>
      <c r="J109" s="59"/>
      <c r="K109" s="58"/>
      <c r="L109" s="37"/>
      <c r="M109" s="37"/>
      <c r="N109" s="37"/>
      <c r="O109" s="58"/>
      <c r="P109" s="37"/>
      <c r="Q109" s="37"/>
      <c r="R109" s="37"/>
    </row>
    <row r="110" spans="1:18" s="2" customFormat="1" ht="15" thickBot="1" x14ac:dyDescent="0.35">
      <c r="A110"/>
      <c r="B110"/>
      <c r="C110" s="93"/>
      <c r="D110" s="94"/>
      <c r="E110" s="95"/>
      <c r="F110" s="110" t="s">
        <v>67</v>
      </c>
      <c r="G110" s="96">
        <f>SUM(H99+H102+H105)</f>
        <v>11744.121999999999</v>
      </c>
      <c r="H110" s="97">
        <v>11744</v>
      </c>
      <c r="I110" s="58"/>
      <c r="J110" s="59"/>
      <c r="K110" s="58"/>
      <c r="L110" s="37"/>
      <c r="M110" s="37"/>
      <c r="N110" s="37"/>
      <c r="O110" s="58"/>
      <c r="P110" s="37"/>
      <c r="Q110" s="37"/>
      <c r="R110" s="37"/>
    </row>
    <row r="111" spans="1:18" s="2" customFormat="1" ht="15" thickTop="1" x14ac:dyDescent="0.3">
      <c r="A111"/>
      <c r="B111"/>
      <c r="C111" s="1"/>
      <c r="D111" s="57"/>
      <c r="E111" s="1"/>
      <c r="F111" s="1"/>
      <c r="G111" s="1"/>
      <c r="H111" s="1"/>
      <c r="I111" s="58"/>
      <c r="J111" s="59"/>
      <c r="K111" s="58"/>
      <c r="L111" s="37"/>
      <c r="M111" s="37"/>
      <c r="N111" s="37"/>
      <c r="O111" s="58"/>
      <c r="P111" s="37"/>
      <c r="Q111" s="37"/>
      <c r="R111" s="37"/>
    </row>
    <row r="112" spans="1:18" s="2" customFormat="1" ht="15" thickBot="1" x14ac:dyDescent="0.35">
      <c r="A112"/>
      <c r="B112"/>
      <c r="C112" s="1"/>
      <c r="D112" s="57"/>
      <c r="E112" s="1"/>
      <c r="F112" s="1"/>
      <c r="G112" s="1"/>
      <c r="H112" s="1"/>
      <c r="I112" s="58"/>
      <c r="J112" s="59"/>
      <c r="K112" s="58"/>
      <c r="L112" s="37"/>
      <c r="M112" s="37"/>
      <c r="N112" s="37"/>
      <c r="O112" s="58"/>
      <c r="P112" s="37"/>
      <c r="Q112" s="37"/>
      <c r="R112" s="37"/>
    </row>
    <row r="113" spans="1:18" s="2" customFormat="1" ht="15" thickTop="1" x14ac:dyDescent="0.3">
      <c r="A113"/>
      <c r="B113"/>
      <c r="C113" s="343" t="s">
        <v>268</v>
      </c>
      <c r="D113" s="344"/>
      <c r="E113" s="344"/>
      <c r="F113" s="344"/>
      <c r="G113" s="101"/>
      <c r="H113" s="63" t="s">
        <v>247</v>
      </c>
      <c r="I113" s="58"/>
      <c r="J113" s="59"/>
      <c r="K113" s="58"/>
      <c r="L113" s="37"/>
      <c r="M113" s="37"/>
      <c r="N113" s="37"/>
      <c r="O113" s="58"/>
      <c r="P113" s="37"/>
      <c r="Q113" s="37"/>
      <c r="R113" s="37"/>
    </row>
    <row r="114" spans="1:18" s="2" customFormat="1" x14ac:dyDescent="0.3">
      <c r="A114"/>
      <c r="B114"/>
      <c r="C114" s="345"/>
      <c r="D114" s="346"/>
      <c r="E114" s="346"/>
      <c r="F114" s="346"/>
      <c r="G114" s="106"/>
      <c r="H114" s="66" t="s">
        <v>286</v>
      </c>
      <c r="I114" s="58"/>
      <c r="J114" s="59"/>
      <c r="K114" s="58"/>
      <c r="L114" s="37"/>
      <c r="M114" s="37"/>
      <c r="N114" s="37"/>
      <c r="O114" s="58"/>
      <c r="P114" s="37"/>
      <c r="Q114" s="37"/>
      <c r="R114" s="37"/>
    </row>
    <row r="115" spans="1:18" s="2" customFormat="1" x14ac:dyDescent="0.3">
      <c r="A115"/>
      <c r="B115"/>
      <c r="C115" s="70" t="s">
        <v>3</v>
      </c>
      <c r="D115" s="71" t="s">
        <v>4</v>
      </c>
      <c r="E115" s="72" t="s">
        <v>5</v>
      </c>
      <c r="F115" s="90" t="s">
        <v>43</v>
      </c>
      <c r="G115" s="73" t="s">
        <v>44</v>
      </c>
      <c r="H115" s="74" t="s">
        <v>45</v>
      </c>
      <c r="I115" s="58"/>
      <c r="J115" s="59"/>
      <c r="K115" s="58"/>
      <c r="L115" s="37"/>
      <c r="M115" s="37"/>
      <c r="N115" s="37"/>
      <c r="O115" s="58"/>
      <c r="P115" s="37"/>
      <c r="Q115" s="37"/>
      <c r="R115" s="37"/>
    </row>
    <row r="116" spans="1:18" s="2" customFormat="1" x14ac:dyDescent="0.3">
      <c r="A116"/>
      <c r="B116"/>
      <c r="C116" s="77"/>
      <c r="D116" s="78"/>
      <c r="E116" s="79"/>
      <c r="F116" s="107"/>
      <c r="G116" s="80"/>
      <c r="H116" s="81"/>
      <c r="I116" s="58"/>
      <c r="J116" s="59"/>
      <c r="K116" s="58"/>
      <c r="L116" s="37"/>
      <c r="M116" s="37"/>
      <c r="N116" s="37"/>
      <c r="O116" s="58"/>
      <c r="P116" s="37"/>
      <c r="Q116" s="37"/>
      <c r="R116" s="37"/>
    </row>
    <row r="117" spans="1:18" s="2" customFormat="1" x14ac:dyDescent="0.3">
      <c r="A117"/>
      <c r="B117"/>
      <c r="C117" s="84" t="s">
        <v>47</v>
      </c>
      <c r="D117" s="78"/>
      <c r="E117" s="79"/>
      <c r="F117" s="107"/>
      <c r="G117" s="80"/>
      <c r="H117" s="81"/>
      <c r="I117" s="58"/>
      <c r="J117" s="59"/>
      <c r="K117" s="58"/>
      <c r="L117" s="37"/>
      <c r="M117" s="37"/>
      <c r="N117" s="37"/>
      <c r="O117" s="58"/>
      <c r="P117" s="37"/>
      <c r="Q117" s="37"/>
      <c r="R117" s="37"/>
    </row>
    <row r="118" spans="1:18" s="2" customFormat="1" x14ac:dyDescent="0.3">
      <c r="A118"/>
      <c r="B118"/>
      <c r="C118" s="70" t="s">
        <v>287</v>
      </c>
      <c r="D118" s="71" t="s">
        <v>4</v>
      </c>
      <c r="E118" s="72">
        <v>1</v>
      </c>
      <c r="F118" s="90">
        <v>0</v>
      </c>
      <c r="G118" s="73">
        <v>46800</v>
      </c>
      <c r="H118" s="74">
        <f>E118*G118</f>
        <v>46800</v>
      </c>
      <c r="I118" s="58"/>
      <c r="J118" s="59"/>
      <c r="K118" s="58"/>
      <c r="L118" s="37"/>
      <c r="M118" s="37"/>
      <c r="N118" s="37"/>
      <c r="O118" s="58"/>
      <c r="P118" s="37"/>
      <c r="Q118" s="37"/>
      <c r="R118" s="37"/>
    </row>
    <row r="119" spans="1:18" s="2" customFormat="1" x14ac:dyDescent="0.3">
      <c r="A119"/>
      <c r="B119"/>
      <c r="C119" s="77"/>
      <c r="D119" s="78"/>
      <c r="E119" s="79"/>
      <c r="F119" s="107"/>
      <c r="G119" s="80" t="s">
        <v>52</v>
      </c>
      <c r="H119" s="86">
        <f>SUM(H118:H118)</f>
        <v>46800</v>
      </c>
      <c r="I119" s="58"/>
      <c r="J119" s="59"/>
      <c r="K119" s="58"/>
      <c r="L119" s="37"/>
      <c r="M119" s="37"/>
      <c r="N119" s="37"/>
      <c r="O119" s="58"/>
      <c r="P119" s="37"/>
      <c r="Q119" s="37"/>
      <c r="R119" s="37"/>
    </row>
    <row r="120" spans="1:18" s="2" customFormat="1" x14ac:dyDescent="0.3">
      <c r="A120"/>
      <c r="B120"/>
      <c r="C120" s="84" t="s">
        <v>54</v>
      </c>
      <c r="D120" s="78"/>
      <c r="E120" s="79"/>
      <c r="F120" s="107"/>
      <c r="G120" s="80"/>
      <c r="H120" s="81"/>
      <c r="I120" s="58"/>
      <c r="J120" s="59"/>
      <c r="K120" s="58"/>
      <c r="L120" s="37"/>
      <c r="M120" s="37"/>
      <c r="N120" s="37"/>
      <c r="O120" s="58"/>
      <c r="P120" s="37"/>
      <c r="Q120" s="37"/>
      <c r="R120" s="37"/>
    </row>
    <row r="121" spans="1:18" s="2" customFormat="1" x14ac:dyDescent="0.3">
      <c r="A121"/>
      <c r="B121"/>
      <c r="C121" s="70" t="s">
        <v>82</v>
      </c>
      <c r="D121" s="71" t="s">
        <v>55</v>
      </c>
      <c r="E121" s="90">
        <v>3.8759999999999999</v>
      </c>
      <c r="F121" s="90">
        <v>0</v>
      </c>
      <c r="G121" s="73">
        <v>7262</v>
      </c>
      <c r="H121" s="74">
        <f>E121*G121</f>
        <v>28147.511999999999</v>
      </c>
      <c r="I121" s="58"/>
      <c r="J121" s="59"/>
      <c r="K121" s="58"/>
      <c r="L121" s="37"/>
      <c r="M121" s="37"/>
      <c r="N121" s="37"/>
      <c r="O121" s="58"/>
      <c r="P121" s="37"/>
      <c r="Q121" s="37"/>
      <c r="R121" s="37"/>
    </row>
    <row r="122" spans="1:18" s="2" customFormat="1" x14ac:dyDescent="0.3">
      <c r="A122"/>
      <c r="B122"/>
      <c r="C122" s="77"/>
      <c r="D122" s="78"/>
      <c r="E122" s="79"/>
      <c r="F122" s="107"/>
      <c r="G122" s="80" t="s">
        <v>57</v>
      </c>
      <c r="H122" s="86">
        <f>SUM(H121)</f>
        <v>28147.511999999999</v>
      </c>
      <c r="I122" s="58"/>
      <c r="J122" s="59"/>
      <c r="K122" s="58"/>
      <c r="L122" s="37"/>
      <c r="M122" s="37"/>
      <c r="N122" s="37"/>
      <c r="O122" s="58"/>
      <c r="P122" s="37"/>
      <c r="Q122" s="37"/>
      <c r="R122" s="37"/>
    </row>
    <row r="123" spans="1:18" s="2" customFormat="1" x14ac:dyDescent="0.3">
      <c r="A123"/>
      <c r="B123"/>
      <c r="C123" s="131" t="s">
        <v>59</v>
      </c>
      <c r="D123" s="44"/>
      <c r="E123" s="132"/>
      <c r="F123" s="132"/>
      <c r="G123" s="133"/>
      <c r="H123" s="134"/>
      <c r="I123" s="58"/>
      <c r="J123" s="59"/>
      <c r="K123" s="58"/>
      <c r="L123" s="37"/>
      <c r="M123" s="37"/>
      <c r="N123" s="37"/>
      <c r="O123" s="58"/>
      <c r="P123" s="37"/>
      <c r="Q123" s="37"/>
      <c r="R123" s="37"/>
    </row>
    <row r="124" spans="1:18" s="2" customFormat="1" x14ac:dyDescent="0.3">
      <c r="A124"/>
      <c r="B124"/>
      <c r="C124" s="135" t="s">
        <v>60</v>
      </c>
      <c r="D124" s="136" t="s">
        <v>14</v>
      </c>
      <c r="E124" s="137">
        <v>3.27E-2</v>
      </c>
      <c r="F124" s="137"/>
      <c r="G124" s="138">
        <v>1600</v>
      </c>
      <c r="H124" s="139">
        <f t="shared" ref="H124" si="6">E124*G124</f>
        <v>52.32</v>
      </c>
      <c r="I124" s="58"/>
      <c r="J124" s="59"/>
      <c r="K124" s="58"/>
      <c r="L124" s="37"/>
      <c r="M124" s="37"/>
      <c r="N124" s="37"/>
      <c r="O124" s="58"/>
      <c r="P124" s="37"/>
      <c r="Q124" s="37"/>
      <c r="R124" s="37"/>
    </row>
    <row r="125" spans="1:18" s="2" customFormat="1" x14ac:dyDescent="0.3">
      <c r="A125"/>
      <c r="B125"/>
      <c r="C125" s="140"/>
      <c r="D125" s="44"/>
      <c r="E125" s="132"/>
      <c r="F125" s="132"/>
      <c r="G125" s="133" t="s">
        <v>62</v>
      </c>
      <c r="H125" s="141">
        <f>SUM(H124:H124)</f>
        <v>52.32</v>
      </c>
      <c r="I125" s="58"/>
      <c r="J125" s="59"/>
      <c r="K125" s="58"/>
      <c r="L125" s="37"/>
      <c r="M125" s="37"/>
      <c r="N125" s="37"/>
      <c r="O125" s="58"/>
      <c r="P125" s="37"/>
      <c r="Q125" s="37"/>
      <c r="R125" s="37"/>
    </row>
    <row r="126" spans="1:18" s="2" customFormat="1" x14ac:dyDescent="0.3">
      <c r="A126"/>
      <c r="B126"/>
      <c r="C126" s="84" t="s">
        <v>64</v>
      </c>
      <c r="D126" s="78"/>
      <c r="E126" s="79"/>
      <c r="F126" s="79"/>
      <c r="G126" s="80"/>
      <c r="H126" s="81"/>
      <c r="I126" s="58"/>
      <c r="J126" s="59"/>
      <c r="K126" s="58"/>
      <c r="L126" s="37"/>
      <c r="M126" s="37"/>
      <c r="N126" s="37"/>
      <c r="O126" s="58"/>
      <c r="P126" s="37"/>
      <c r="Q126" s="37"/>
      <c r="R126" s="37"/>
    </row>
    <row r="127" spans="1:18" s="2" customFormat="1" x14ac:dyDescent="0.3">
      <c r="A127"/>
      <c r="B127"/>
      <c r="C127" s="70"/>
      <c r="D127" s="71"/>
      <c r="E127" s="72"/>
      <c r="F127" s="90"/>
      <c r="G127" s="73"/>
      <c r="H127" s="74"/>
      <c r="I127" s="58"/>
      <c r="J127" s="59"/>
      <c r="K127" s="58"/>
      <c r="L127" s="37"/>
      <c r="M127" s="37"/>
      <c r="N127" s="37"/>
      <c r="O127" s="58"/>
      <c r="P127" s="37"/>
      <c r="Q127" s="37"/>
      <c r="R127" s="37"/>
    </row>
    <row r="128" spans="1:18" s="2" customFormat="1" x14ac:dyDescent="0.3">
      <c r="A128"/>
      <c r="B128"/>
      <c r="C128" s="77"/>
      <c r="D128" s="78"/>
      <c r="E128" s="79"/>
      <c r="F128" s="79"/>
      <c r="G128" s="80" t="s">
        <v>66</v>
      </c>
      <c r="H128" s="74">
        <v>0</v>
      </c>
      <c r="I128" s="58"/>
      <c r="J128" s="59"/>
      <c r="K128" s="58"/>
      <c r="L128" s="37"/>
      <c r="M128" s="37"/>
      <c r="N128" s="37"/>
      <c r="O128" s="58"/>
      <c r="P128" s="37"/>
      <c r="Q128" s="37"/>
      <c r="R128" s="37"/>
    </row>
    <row r="129" spans="1:18" s="2" customFormat="1" x14ac:dyDescent="0.3">
      <c r="A129"/>
      <c r="B129"/>
      <c r="C129" s="77"/>
      <c r="D129" s="78"/>
      <c r="E129" s="79"/>
      <c r="F129" s="107"/>
      <c r="G129" s="80"/>
      <c r="H129" s="81"/>
      <c r="I129" s="58"/>
      <c r="J129" s="59"/>
      <c r="K129" s="58"/>
      <c r="L129" s="37"/>
      <c r="M129" s="37"/>
      <c r="N129" s="37"/>
      <c r="O129" s="58"/>
      <c r="P129" s="37"/>
      <c r="Q129" s="37"/>
      <c r="R129" s="37"/>
    </row>
    <row r="130" spans="1:18" s="2" customFormat="1" ht="15" thickBot="1" x14ac:dyDescent="0.35">
      <c r="A130"/>
      <c r="B130"/>
      <c r="C130" s="93"/>
      <c r="D130" s="94"/>
      <c r="E130" s="95"/>
      <c r="F130" s="110" t="s">
        <v>67</v>
      </c>
      <c r="G130" s="96">
        <f>SUM(H119+H122+H125)</f>
        <v>74999.832000000009</v>
      </c>
      <c r="H130" s="97">
        <v>75000</v>
      </c>
      <c r="I130" s="58"/>
      <c r="J130" s="59"/>
      <c r="K130" s="58"/>
      <c r="L130" s="37"/>
      <c r="M130" s="37"/>
      <c r="N130" s="37"/>
      <c r="O130" s="58"/>
      <c r="P130" s="37"/>
      <c r="Q130" s="37"/>
      <c r="R130" s="37"/>
    </row>
    <row r="131" spans="1:18" s="2" customFormat="1" ht="15" thickTop="1" x14ac:dyDescent="0.3">
      <c r="A131"/>
      <c r="B131"/>
      <c r="C131" s="1"/>
      <c r="D131" s="57"/>
      <c r="E131" s="1"/>
      <c r="F131" s="1"/>
      <c r="G131" s="1"/>
      <c r="H131" s="1"/>
      <c r="I131" s="58"/>
      <c r="J131" s="59"/>
      <c r="K131" s="58"/>
      <c r="L131" s="37"/>
      <c r="M131" s="37"/>
      <c r="N131" s="37"/>
      <c r="O131" s="58"/>
      <c r="P131" s="37"/>
      <c r="Q131" s="37"/>
      <c r="R131" s="37"/>
    </row>
    <row r="132" spans="1:18" s="2" customFormat="1" ht="15" thickBot="1" x14ac:dyDescent="0.35">
      <c r="A132"/>
      <c r="B132"/>
      <c r="C132" s="1"/>
      <c r="D132" s="57"/>
      <c r="E132" s="1"/>
      <c r="F132" s="1"/>
      <c r="G132" s="1"/>
      <c r="H132" s="1"/>
      <c r="I132" s="58"/>
      <c r="J132" s="59"/>
      <c r="K132" s="58"/>
      <c r="L132" s="37"/>
      <c r="M132" s="37"/>
      <c r="N132" s="37"/>
      <c r="O132" s="58"/>
      <c r="P132" s="37"/>
      <c r="Q132" s="37"/>
      <c r="R132" s="37"/>
    </row>
    <row r="133" spans="1:18" s="2" customFormat="1" ht="15" thickTop="1" x14ac:dyDescent="0.3">
      <c r="A133"/>
      <c r="B133"/>
      <c r="C133" s="343" t="s">
        <v>267</v>
      </c>
      <c r="D133" s="344"/>
      <c r="E133" s="344"/>
      <c r="F133" s="344"/>
      <c r="G133" s="101"/>
      <c r="H133" s="63" t="s">
        <v>70</v>
      </c>
      <c r="I133" s="58"/>
      <c r="J133" s="59"/>
      <c r="K133" s="58"/>
      <c r="L133" s="37"/>
      <c r="M133" s="37"/>
      <c r="N133" s="37"/>
      <c r="O133" s="58"/>
      <c r="P133" s="37"/>
      <c r="Q133" s="37"/>
      <c r="R133" s="37"/>
    </row>
    <row r="134" spans="1:18" s="2" customFormat="1" x14ac:dyDescent="0.3">
      <c r="A134"/>
      <c r="B134"/>
      <c r="C134" s="345"/>
      <c r="D134" s="346"/>
      <c r="E134" s="346"/>
      <c r="F134" s="346"/>
      <c r="G134" s="106"/>
      <c r="H134" s="66" t="s">
        <v>288</v>
      </c>
      <c r="I134" s="58"/>
      <c r="J134" s="59"/>
      <c r="K134" s="58"/>
      <c r="L134" s="37"/>
      <c r="M134" s="37"/>
      <c r="N134" s="37"/>
      <c r="O134" s="58"/>
      <c r="P134" s="37"/>
      <c r="Q134" s="37"/>
      <c r="R134" s="37"/>
    </row>
    <row r="135" spans="1:18" s="2" customFormat="1" x14ac:dyDescent="0.3">
      <c r="A135"/>
      <c r="B135"/>
      <c r="C135" s="70" t="s">
        <v>3</v>
      </c>
      <c r="D135" s="71" t="s">
        <v>4</v>
      </c>
      <c r="E135" s="72" t="s">
        <v>5</v>
      </c>
      <c r="F135" s="90" t="s">
        <v>43</v>
      </c>
      <c r="G135" s="73" t="s">
        <v>44</v>
      </c>
      <c r="H135" s="74" t="s">
        <v>45</v>
      </c>
      <c r="I135" s="58"/>
      <c r="J135" s="59"/>
      <c r="K135" s="58"/>
      <c r="L135" s="37"/>
      <c r="M135" s="37"/>
      <c r="N135" s="37"/>
      <c r="O135" s="58"/>
      <c r="P135" s="37"/>
      <c r="Q135" s="37"/>
      <c r="R135" s="37"/>
    </row>
    <row r="136" spans="1:18" s="2" customFormat="1" x14ac:dyDescent="0.3">
      <c r="A136"/>
      <c r="B136"/>
      <c r="C136" s="77"/>
      <c r="D136" s="78"/>
      <c r="E136" s="79"/>
      <c r="F136" s="107"/>
      <c r="G136" s="80"/>
      <c r="H136" s="81"/>
      <c r="I136" s="58"/>
      <c r="J136" s="59"/>
      <c r="K136" s="58"/>
      <c r="L136" s="37"/>
      <c r="M136" s="37"/>
      <c r="N136" s="37"/>
      <c r="O136" s="58"/>
      <c r="P136" s="37"/>
      <c r="Q136" s="37"/>
      <c r="R136" s="37"/>
    </row>
    <row r="137" spans="1:18" s="2" customFormat="1" x14ac:dyDescent="0.3">
      <c r="A137"/>
      <c r="B137"/>
      <c r="C137" s="84" t="s">
        <v>47</v>
      </c>
      <c r="D137" s="78"/>
      <c r="E137" s="79"/>
      <c r="F137" s="107"/>
      <c r="G137" s="80"/>
      <c r="H137" s="81"/>
      <c r="I137" s="58"/>
      <c r="J137" s="59"/>
      <c r="K137" s="58"/>
      <c r="L137" s="37"/>
      <c r="M137" s="37"/>
      <c r="N137" s="37"/>
      <c r="O137" s="58"/>
      <c r="P137" s="37"/>
      <c r="Q137" s="37"/>
      <c r="R137" s="37"/>
    </row>
    <row r="138" spans="1:18" s="2" customFormat="1" x14ac:dyDescent="0.3">
      <c r="A138"/>
      <c r="B138"/>
      <c r="C138" s="70" t="s">
        <v>289</v>
      </c>
      <c r="D138" s="71" t="s">
        <v>4</v>
      </c>
      <c r="E138" s="72">
        <v>0.9</v>
      </c>
      <c r="F138" s="90">
        <v>0</v>
      </c>
      <c r="G138" s="73">
        <v>11700</v>
      </c>
      <c r="H138" s="74">
        <f>E138*G138</f>
        <v>10530</v>
      </c>
      <c r="I138" s="58"/>
      <c r="J138" s="59"/>
      <c r="K138" s="58"/>
      <c r="L138" s="37"/>
      <c r="M138" s="37"/>
      <c r="N138" s="37"/>
      <c r="O138" s="58"/>
      <c r="P138" s="37"/>
      <c r="Q138" s="37"/>
      <c r="R138" s="37"/>
    </row>
    <row r="139" spans="1:18" s="2" customFormat="1" x14ac:dyDescent="0.3">
      <c r="A139"/>
      <c r="B139"/>
      <c r="C139" s="77"/>
      <c r="D139" s="78"/>
      <c r="E139" s="79"/>
      <c r="F139" s="107"/>
      <c r="G139" s="80" t="s">
        <v>52</v>
      </c>
      <c r="H139" s="86">
        <f>SUM(H138:H138)</f>
        <v>10530</v>
      </c>
      <c r="I139" s="58"/>
      <c r="J139" s="59"/>
      <c r="K139" s="58"/>
      <c r="L139" s="37"/>
      <c r="M139" s="37"/>
      <c r="N139" s="37"/>
      <c r="O139" s="58"/>
      <c r="P139" s="37"/>
      <c r="Q139" s="37"/>
      <c r="R139" s="37"/>
    </row>
    <row r="140" spans="1:18" s="2" customFormat="1" x14ac:dyDescent="0.3">
      <c r="A140"/>
      <c r="B140"/>
      <c r="C140" s="84" t="s">
        <v>54</v>
      </c>
      <c r="D140" s="78"/>
      <c r="E140" s="79"/>
      <c r="F140" s="107"/>
      <c r="G140" s="80"/>
      <c r="H140" s="81"/>
      <c r="I140" s="58"/>
      <c r="J140" s="59"/>
      <c r="K140" s="58"/>
      <c r="L140" s="37"/>
      <c r="M140" s="37"/>
      <c r="N140" s="37"/>
      <c r="O140" s="58"/>
      <c r="P140" s="37"/>
      <c r="Q140" s="37"/>
      <c r="R140" s="37"/>
    </row>
    <row r="141" spans="1:18" s="2" customFormat="1" x14ac:dyDescent="0.3">
      <c r="A141"/>
      <c r="B141"/>
      <c r="C141" s="70" t="s">
        <v>82</v>
      </c>
      <c r="D141" s="71" t="s">
        <v>55</v>
      </c>
      <c r="E141" s="90">
        <v>1.0708</v>
      </c>
      <c r="F141" s="90">
        <v>0</v>
      </c>
      <c r="G141" s="73">
        <v>7262</v>
      </c>
      <c r="H141" s="74">
        <f>E141*G141</f>
        <v>7776.1495999999997</v>
      </c>
      <c r="I141" s="58"/>
      <c r="J141" s="59"/>
      <c r="K141" s="58"/>
      <c r="L141" s="37"/>
      <c r="M141" s="37"/>
      <c r="N141" s="37"/>
      <c r="O141" s="58"/>
      <c r="P141" s="37"/>
      <c r="Q141" s="37"/>
      <c r="R141" s="37"/>
    </row>
    <row r="142" spans="1:18" s="2" customFormat="1" x14ac:dyDescent="0.3">
      <c r="A142"/>
      <c r="B142"/>
      <c r="C142" s="77"/>
      <c r="D142" s="78"/>
      <c r="E142" s="79"/>
      <c r="F142" s="107"/>
      <c r="G142" s="80" t="s">
        <v>57</v>
      </c>
      <c r="H142" s="86">
        <f>SUM(H141)</f>
        <v>7776.1495999999997</v>
      </c>
      <c r="I142" s="58"/>
      <c r="J142" s="59"/>
      <c r="K142" s="58"/>
      <c r="L142" s="37"/>
      <c r="M142" s="37"/>
      <c r="N142" s="37"/>
      <c r="O142" s="58"/>
      <c r="P142" s="37"/>
      <c r="Q142" s="37"/>
      <c r="R142" s="37"/>
    </row>
    <row r="143" spans="1:18" s="2" customFormat="1" x14ac:dyDescent="0.3">
      <c r="A143"/>
      <c r="B143"/>
      <c r="C143" s="131" t="s">
        <v>59</v>
      </c>
      <c r="D143" s="44"/>
      <c r="E143" s="132"/>
      <c r="F143" s="132"/>
      <c r="G143" s="133"/>
      <c r="H143" s="134"/>
      <c r="I143" s="58"/>
      <c r="J143" s="59"/>
      <c r="K143" s="58"/>
      <c r="L143" s="37"/>
      <c r="M143" s="37"/>
      <c r="N143" s="37"/>
      <c r="O143" s="58"/>
      <c r="P143" s="37"/>
      <c r="Q143" s="37"/>
      <c r="R143" s="37"/>
    </row>
    <row r="144" spans="1:18" s="2" customFormat="1" x14ac:dyDescent="0.3">
      <c r="A144"/>
      <c r="B144"/>
      <c r="C144" s="135" t="s">
        <v>60</v>
      </c>
      <c r="D144" s="136" t="s">
        <v>14</v>
      </c>
      <c r="E144" s="137">
        <v>3.27E-2</v>
      </c>
      <c r="F144" s="137"/>
      <c r="G144" s="138">
        <v>1600</v>
      </c>
      <c r="H144" s="139">
        <f t="shared" ref="H144" si="7">E144*G144</f>
        <v>52.32</v>
      </c>
      <c r="I144" s="58"/>
      <c r="J144" s="59"/>
      <c r="K144" s="58"/>
      <c r="L144" s="37"/>
      <c r="M144" s="37"/>
      <c r="N144" s="37"/>
      <c r="O144" s="58"/>
      <c r="P144" s="37"/>
      <c r="Q144" s="37"/>
      <c r="R144" s="37"/>
    </row>
    <row r="145" spans="1:18" s="2" customFormat="1" x14ac:dyDescent="0.3">
      <c r="A145"/>
      <c r="B145"/>
      <c r="C145" s="140"/>
      <c r="D145" s="44"/>
      <c r="E145" s="132"/>
      <c r="F145" s="132"/>
      <c r="G145" s="133" t="s">
        <v>62</v>
      </c>
      <c r="H145" s="141">
        <f>SUM(H144:H144)</f>
        <v>52.32</v>
      </c>
      <c r="I145" s="58"/>
      <c r="J145" s="59"/>
      <c r="K145" s="58"/>
      <c r="L145" s="37"/>
      <c r="M145" s="37"/>
      <c r="N145" s="37"/>
      <c r="O145" s="58"/>
      <c r="P145" s="37"/>
      <c r="Q145" s="37"/>
      <c r="R145" s="37"/>
    </row>
    <row r="146" spans="1:18" s="2" customFormat="1" x14ac:dyDescent="0.3">
      <c r="A146"/>
      <c r="B146"/>
      <c r="C146" s="84" t="s">
        <v>64</v>
      </c>
      <c r="D146" s="78"/>
      <c r="E146" s="79"/>
      <c r="F146" s="79"/>
      <c r="G146" s="80"/>
      <c r="H146" s="81"/>
      <c r="I146" s="58"/>
      <c r="J146" s="59"/>
      <c r="K146" s="58"/>
      <c r="L146" s="37"/>
      <c r="M146" s="37"/>
      <c r="N146" s="37"/>
      <c r="O146" s="58"/>
      <c r="P146" s="37"/>
      <c r="Q146" s="37"/>
      <c r="R146" s="37"/>
    </row>
    <row r="147" spans="1:18" s="2" customFormat="1" x14ac:dyDescent="0.3">
      <c r="A147"/>
      <c r="B147"/>
      <c r="C147" s="70"/>
      <c r="D147" s="71"/>
      <c r="E147" s="72"/>
      <c r="F147" s="90"/>
      <c r="G147" s="73"/>
      <c r="H147" s="74"/>
      <c r="I147" s="58"/>
      <c r="J147" s="59"/>
      <c r="K147" s="58"/>
      <c r="L147" s="37"/>
      <c r="M147" s="37"/>
      <c r="N147" s="37"/>
      <c r="O147" s="58"/>
      <c r="P147" s="37"/>
      <c r="Q147" s="37"/>
      <c r="R147" s="37"/>
    </row>
    <row r="148" spans="1:18" s="2" customFormat="1" x14ac:dyDescent="0.3">
      <c r="A148"/>
      <c r="B148"/>
      <c r="C148" s="77"/>
      <c r="D148" s="78"/>
      <c r="E148" s="79"/>
      <c r="F148" s="79"/>
      <c r="G148" s="80" t="s">
        <v>66</v>
      </c>
      <c r="H148" s="74">
        <v>0</v>
      </c>
      <c r="I148" s="58"/>
      <c r="J148" s="59"/>
      <c r="K148" s="58"/>
      <c r="L148" s="37"/>
      <c r="M148" s="37"/>
      <c r="N148" s="37"/>
      <c r="O148" s="58"/>
      <c r="P148" s="37"/>
      <c r="Q148" s="37"/>
      <c r="R148" s="37"/>
    </row>
    <row r="149" spans="1:18" s="2" customFormat="1" x14ac:dyDescent="0.3">
      <c r="A149"/>
      <c r="B149"/>
      <c r="C149" s="77"/>
      <c r="D149" s="78"/>
      <c r="E149" s="79"/>
      <c r="F149" s="107"/>
      <c r="G149" s="80"/>
      <c r="H149" s="81"/>
      <c r="I149" s="58"/>
      <c r="J149" s="59"/>
      <c r="K149" s="58"/>
      <c r="L149" s="37"/>
      <c r="M149" s="37"/>
      <c r="N149" s="37"/>
      <c r="O149" s="58"/>
      <c r="P149" s="37"/>
      <c r="Q149" s="37"/>
      <c r="R149" s="37"/>
    </row>
    <row r="150" spans="1:18" s="2" customFormat="1" ht="15" thickBot="1" x14ac:dyDescent="0.35">
      <c r="A150"/>
      <c r="B150"/>
      <c r="C150" s="93"/>
      <c r="D150" s="94"/>
      <c r="E150" s="95"/>
      <c r="F150" s="110" t="s">
        <v>67</v>
      </c>
      <c r="G150" s="96">
        <f>SUM(H139+H142+H145)</f>
        <v>18358.4696</v>
      </c>
      <c r="H150" s="97">
        <v>18358</v>
      </c>
      <c r="I150" s="58"/>
      <c r="J150" s="59"/>
      <c r="K150" s="58"/>
      <c r="L150" s="37"/>
      <c r="M150" s="37"/>
      <c r="N150" s="37"/>
      <c r="O150" s="58"/>
      <c r="P150" s="37"/>
      <c r="Q150" s="37"/>
      <c r="R150" s="37"/>
    </row>
    <row r="151" spans="1:18" s="2" customFormat="1" ht="15" thickTop="1" x14ac:dyDescent="0.3">
      <c r="A151"/>
      <c r="B151"/>
      <c r="C151" s="1"/>
      <c r="D151" s="57"/>
      <c r="E151" s="1"/>
      <c r="F151" s="1"/>
      <c r="G151" s="1"/>
      <c r="H151" s="1"/>
      <c r="I151" s="58"/>
      <c r="J151" s="59"/>
      <c r="K151" s="58"/>
      <c r="L151" s="37"/>
      <c r="M151" s="37"/>
      <c r="N151" s="37"/>
      <c r="O151" s="58"/>
      <c r="P151" s="37"/>
      <c r="Q151" s="37"/>
      <c r="R151" s="37"/>
    </row>
    <row r="152" spans="1:18" s="2" customFormat="1" ht="15" thickBot="1" x14ac:dyDescent="0.35">
      <c r="A152"/>
      <c r="B152"/>
      <c r="C152" s="1"/>
      <c r="D152" s="57"/>
      <c r="E152" s="1"/>
      <c r="F152" s="1"/>
      <c r="G152" s="1"/>
      <c r="H152" s="1"/>
      <c r="I152" s="58"/>
      <c r="J152" s="59"/>
      <c r="K152" s="58"/>
      <c r="L152" s="37"/>
      <c r="M152" s="37"/>
      <c r="N152" s="37"/>
      <c r="O152" s="58"/>
      <c r="P152" s="37"/>
      <c r="Q152" s="37"/>
      <c r="R152" s="37"/>
    </row>
    <row r="153" spans="1:18" s="2" customFormat="1" ht="15" thickTop="1" x14ac:dyDescent="0.3">
      <c r="A153"/>
      <c r="B153"/>
      <c r="C153" s="343" t="s">
        <v>256</v>
      </c>
      <c r="D153" s="344"/>
      <c r="E153" s="344"/>
      <c r="F153" s="344"/>
      <c r="G153" s="101"/>
      <c r="H153" s="63" t="s">
        <v>247</v>
      </c>
      <c r="I153" s="58"/>
      <c r="J153" s="59"/>
      <c r="K153" s="58"/>
      <c r="L153" s="37"/>
      <c r="M153" s="37"/>
      <c r="N153" s="37"/>
      <c r="O153" s="58"/>
      <c r="P153" s="37"/>
      <c r="Q153" s="37"/>
      <c r="R153" s="37"/>
    </row>
    <row r="154" spans="1:18" s="2" customFormat="1" x14ac:dyDescent="0.3">
      <c r="A154"/>
      <c r="B154"/>
      <c r="C154" s="345"/>
      <c r="D154" s="346"/>
      <c r="E154" s="346"/>
      <c r="F154" s="346"/>
      <c r="G154" s="106"/>
      <c r="H154" s="66" t="s">
        <v>290</v>
      </c>
      <c r="I154" s="58"/>
      <c r="J154" s="59"/>
      <c r="K154" s="58"/>
      <c r="L154" s="37"/>
      <c r="M154" s="37"/>
      <c r="N154" s="37"/>
      <c r="O154" s="58"/>
      <c r="P154" s="37"/>
      <c r="Q154" s="37"/>
      <c r="R154" s="37"/>
    </row>
    <row r="155" spans="1:18" s="2" customFormat="1" x14ac:dyDescent="0.3">
      <c r="A155"/>
      <c r="B155"/>
      <c r="C155" s="70" t="s">
        <v>3</v>
      </c>
      <c r="D155" s="71" t="s">
        <v>4</v>
      </c>
      <c r="E155" s="72" t="s">
        <v>5</v>
      </c>
      <c r="F155" s="90" t="s">
        <v>43</v>
      </c>
      <c r="G155" s="73" t="s">
        <v>44</v>
      </c>
      <c r="H155" s="74" t="s">
        <v>45</v>
      </c>
      <c r="I155" s="58"/>
      <c r="J155" s="59"/>
      <c r="K155" s="58"/>
      <c r="L155" s="37"/>
      <c r="M155" s="37"/>
      <c r="N155" s="37"/>
      <c r="O155" s="58"/>
      <c r="P155" s="37"/>
      <c r="Q155" s="37"/>
      <c r="R155" s="37"/>
    </row>
    <row r="156" spans="1:18" s="2" customFormat="1" x14ac:dyDescent="0.3">
      <c r="A156"/>
      <c r="B156"/>
      <c r="C156" s="77"/>
      <c r="D156" s="78"/>
      <c r="E156" s="79"/>
      <c r="F156" s="107"/>
      <c r="G156" s="80"/>
      <c r="H156" s="81"/>
      <c r="I156" s="58"/>
      <c r="J156" s="59"/>
      <c r="K156" s="58"/>
      <c r="L156" s="37"/>
      <c r="M156" s="37"/>
      <c r="N156" s="37"/>
      <c r="O156" s="58"/>
      <c r="P156" s="37"/>
      <c r="Q156" s="37"/>
      <c r="R156" s="37"/>
    </row>
    <row r="157" spans="1:18" s="2" customFormat="1" x14ac:dyDescent="0.3">
      <c r="A157"/>
      <c r="B157"/>
      <c r="C157" s="84" t="s">
        <v>47</v>
      </c>
      <c r="D157" s="78"/>
      <c r="E157" s="79"/>
      <c r="F157" s="107"/>
      <c r="G157" s="80"/>
      <c r="H157" s="81"/>
      <c r="I157" s="58"/>
      <c r="J157" s="59"/>
      <c r="K157" s="58"/>
      <c r="L157" s="37"/>
      <c r="M157" s="37"/>
      <c r="N157" s="37"/>
      <c r="O157" s="58"/>
      <c r="P157" s="37"/>
      <c r="Q157" s="37"/>
      <c r="R157" s="37"/>
    </row>
    <row r="158" spans="1:18" s="2" customFormat="1" x14ac:dyDescent="0.3">
      <c r="A158"/>
      <c r="B158"/>
      <c r="C158" s="70" t="s">
        <v>291</v>
      </c>
      <c r="D158" s="71" t="s">
        <v>4</v>
      </c>
      <c r="E158" s="72">
        <v>1</v>
      </c>
      <c r="F158" s="90">
        <v>0</v>
      </c>
      <c r="G158" s="73">
        <v>11700</v>
      </c>
      <c r="H158" s="74">
        <f>E158*G158</f>
        <v>11700</v>
      </c>
      <c r="I158" s="58"/>
      <c r="J158" s="59"/>
      <c r="K158" s="58"/>
      <c r="L158" s="37"/>
      <c r="M158" s="37"/>
      <c r="N158" s="37"/>
      <c r="O158" s="58"/>
      <c r="P158" s="37"/>
      <c r="Q158" s="37"/>
      <c r="R158" s="37"/>
    </row>
    <row r="159" spans="1:18" s="2" customFormat="1" x14ac:dyDescent="0.3">
      <c r="A159"/>
      <c r="B159"/>
      <c r="C159" s="77"/>
      <c r="D159" s="78"/>
      <c r="E159" s="79"/>
      <c r="F159" s="107"/>
      <c r="G159" s="80" t="s">
        <v>52</v>
      </c>
      <c r="H159" s="86">
        <f>SUM(H158:H158)</f>
        <v>11700</v>
      </c>
      <c r="I159" s="58"/>
      <c r="J159" s="59"/>
      <c r="K159" s="58"/>
      <c r="L159" s="37"/>
      <c r="M159" s="37"/>
      <c r="N159" s="37"/>
      <c r="O159" s="58"/>
      <c r="P159" s="37"/>
      <c r="Q159" s="37"/>
      <c r="R159" s="37"/>
    </row>
    <row r="160" spans="1:18" s="2" customFormat="1" x14ac:dyDescent="0.3">
      <c r="A160"/>
      <c r="B160"/>
      <c r="C160" s="84" t="s">
        <v>54</v>
      </c>
      <c r="D160" s="78"/>
      <c r="E160" s="79"/>
      <c r="F160" s="107"/>
      <c r="G160" s="80"/>
      <c r="H160" s="81"/>
      <c r="I160" s="58"/>
      <c r="J160" s="59"/>
      <c r="K160" s="58"/>
      <c r="L160" s="37"/>
      <c r="M160" s="37"/>
      <c r="N160" s="37"/>
      <c r="O160" s="58"/>
      <c r="P160" s="37"/>
      <c r="Q160" s="37"/>
      <c r="R160" s="37"/>
    </row>
    <row r="161" spans="1:18" s="2" customFormat="1" x14ac:dyDescent="0.3">
      <c r="A161"/>
      <c r="B161"/>
      <c r="C161" s="70" t="s">
        <v>82</v>
      </c>
      <c r="D161" s="71" t="s">
        <v>55</v>
      </c>
      <c r="E161" s="90">
        <v>0.86040000000000005</v>
      </c>
      <c r="F161" s="90">
        <v>0</v>
      </c>
      <c r="G161" s="73">
        <v>7262</v>
      </c>
      <c r="H161" s="74">
        <f>E161*G161</f>
        <v>6248.2248</v>
      </c>
      <c r="I161" s="58"/>
      <c r="J161" s="59"/>
      <c r="K161" s="58"/>
      <c r="L161" s="37"/>
      <c r="M161" s="37"/>
      <c r="N161" s="37"/>
      <c r="O161" s="58"/>
      <c r="P161" s="37"/>
      <c r="Q161" s="37"/>
      <c r="R161" s="37"/>
    </row>
    <row r="162" spans="1:18" s="2" customFormat="1" x14ac:dyDescent="0.3">
      <c r="A162"/>
      <c r="B162"/>
      <c r="C162" s="77"/>
      <c r="D162" s="78"/>
      <c r="E162" s="79"/>
      <c r="F162" s="107"/>
      <c r="G162" s="80" t="s">
        <v>57</v>
      </c>
      <c r="H162" s="86">
        <f>SUM(H161)</f>
        <v>6248.2248</v>
      </c>
      <c r="I162" s="58"/>
      <c r="J162" s="59"/>
      <c r="K162" s="58"/>
      <c r="L162" s="37"/>
      <c r="M162" s="37"/>
      <c r="N162" s="37"/>
      <c r="O162" s="58"/>
      <c r="P162" s="37"/>
      <c r="Q162" s="37"/>
      <c r="R162" s="37"/>
    </row>
    <row r="163" spans="1:18" s="2" customFormat="1" x14ac:dyDescent="0.3">
      <c r="A163"/>
      <c r="B163"/>
      <c r="C163" s="131" t="s">
        <v>59</v>
      </c>
      <c r="D163" s="44"/>
      <c r="E163" s="132"/>
      <c r="F163" s="132"/>
      <c r="G163" s="133"/>
      <c r="H163" s="134"/>
      <c r="I163" s="58"/>
      <c r="J163" s="59"/>
      <c r="K163" s="58"/>
      <c r="L163" s="37"/>
      <c r="M163" s="37"/>
      <c r="N163" s="37"/>
      <c r="O163" s="58"/>
      <c r="P163" s="37"/>
      <c r="Q163" s="37"/>
      <c r="R163" s="37"/>
    </row>
    <row r="164" spans="1:18" s="2" customFormat="1" x14ac:dyDescent="0.3">
      <c r="A164"/>
      <c r="B164"/>
      <c r="C164" s="135" t="s">
        <v>60</v>
      </c>
      <c r="D164" s="136" t="s">
        <v>14</v>
      </c>
      <c r="E164" s="137">
        <v>3.27E-2</v>
      </c>
      <c r="F164" s="137"/>
      <c r="G164" s="138">
        <v>1600</v>
      </c>
      <c r="H164" s="139">
        <f t="shared" ref="H164" si="8">E164*G164</f>
        <v>52.32</v>
      </c>
      <c r="I164" s="58"/>
      <c r="J164" s="59"/>
      <c r="K164" s="58"/>
      <c r="L164" s="37"/>
      <c r="M164" s="37"/>
      <c r="N164" s="37"/>
      <c r="O164" s="58"/>
      <c r="P164" s="37"/>
      <c r="Q164" s="37"/>
      <c r="R164" s="37"/>
    </row>
    <row r="165" spans="1:18" s="2" customFormat="1" x14ac:dyDescent="0.3">
      <c r="A165"/>
      <c r="B165"/>
      <c r="C165" s="140"/>
      <c r="D165" s="44"/>
      <c r="E165" s="132"/>
      <c r="F165" s="132"/>
      <c r="G165" s="133" t="s">
        <v>62</v>
      </c>
      <c r="H165" s="141">
        <f>SUM(H164:H164)</f>
        <v>52.32</v>
      </c>
      <c r="I165" s="58"/>
      <c r="J165" s="59"/>
      <c r="K165" s="58"/>
      <c r="L165" s="37"/>
      <c r="M165" s="37"/>
      <c r="N165" s="37"/>
      <c r="O165" s="58"/>
      <c r="P165" s="37"/>
      <c r="Q165" s="37"/>
      <c r="R165" s="37"/>
    </row>
    <row r="166" spans="1:18" s="2" customFormat="1" x14ac:dyDescent="0.3">
      <c r="A166"/>
      <c r="B166"/>
      <c r="C166" s="84" t="s">
        <v>64</v>
      </c>
      <c r="D166" s="78"/>
      <c r="E166" s="79"/>
      <c r="F166" s="79"/>
      <c r="G166" s="80"/>
      <c r="H166" s="81"/>
      <c r="I166" s="58"/>
      <c r="J166" s="59"/>
      <c r="K166" s="58"/>
      <c r="L166" s="37"/>
      <c r="M166" s="37"/>
      <c r="N166" s="37"/>
      <c r="O166" s="58"/>
      <c r="P166" s="37"/>
      <c r="Q166" s="37"/>
      <c r="R166" s="37"/>
    </row>
    <row r="167" spans="1:18" s="2" customFormat="1" x14ac:dyDescent="0.3">
      <c r="A167"/>
      <c r="B167"/>
      <c r="C167" s="70"/>
      <c r="D167" s="71"/>
      <c r="E167" s="72"/>
      <c r="F167" s="90"/>
      <c r="G167" s="73"/>
      <c r="H167" s="74"/>
      <c r="I167" s="58"/>
      <c r="J167" s="59"/>
      <c r="K167" s="58"/>
      <c r="L167" s="37"/>
      <c r="M167" s="37"/>
      <c r="N167" s="37"/>
      <c r="O167" s="58"/>
      <c r="P167" s="37"/>
      <c r="Q167" s="37"/>
      <c r="R167" s="37"/>
    </row>
    <row r="168" spans="1:18" s="2" customFormat="1" x14ac:dyDescent="0.3">
      <c r="A168"/>
      <c r="B168"/>
      <c r="C168" s="77"/>
      <c r="D168" s="78"/>
      <c r="E168" s="79"/>
      <c r="F168" s="79"/>
      <c r="G168" s="80" t="s">
        <v>66</v>
      </c>
      <c r="H168" s="74">
        <v>0</v>
      </c>
      <c r="I168" s="58"/>
      <c r="J168" s="59"/>
      <c r="K168" s="58"/>
      <c r="L168" s="37"/>
      <c r="M168" s="37"/>
      <c r="N168" s="37"/>
      <c r="O168" s="58"/>
      <c r="P168" s="37"/>
      <c r="Q168" s="37"/>
      <c r="R168" s="37"/>
    </row>
    <row r="169" spans="1:18" s="2" customFormat="1" x14ac:dyDescent="0.3">
      <c r="A169"/>
      <c r="B169"/>
      <c r="C169" s="77"/>
      <c r="D169" s="78"/>
      <c r="E169" s="79"/>
      <c r="F169" s="107"/>
      <c r="G169" s="80"/>
      <c r="H169" s="81"/>
      <c r="I169" s="58"/>
      <c r="J169" s="59"/>
      <c r="K169" s="58"/>
      <c r="L169" s="37"/>
      <c r="M169" s="37"/>
      <c r="N169" s="37"/>
      <c r="O169" s="58"/>
      <c r="P169" s="37"/>
      <c r="Q169" s="37"/>
      <c r="R169" s="37"/>
    </row>
    <row r="170" spans="1:18" s="2" customFormat="1" ht="15" thickBot="1" x14ac:dyDescent="0.35">
      <c r="A170"/>
      <c r="B170"/>
      <c r="C170" s="93"/>
      <c r="D170" s="94"/>
      <c r="E170" s="95"/>
      <c r="F170" s="110" t="s">
        <v>67</v>
      </c>
      <c r="G170" s="96">
        <f>SUM(H159+H162+H165)</f>
        <v>18000.5448</v>
      </c>
      <c r="H170" s="97">
        <v>18000</v>
      </c>
      <c r="I170" s="58"/>
      <c r="J170" s="59"/>
      <c r="K170" s="58"/>
      <c r="L170" s="37"/>
      <c r="M170" s="37"/>
      <c r="N170" s="37"/>
      <c r="O170" s="58"/>
      <c r="P170" s="37"/>
      <c r="Q170" s="37"/>
      <c r="R170" s="37"/>
    </row>
    <row r="171" spans="1:18" s="2" customFormat="1" ht="15" thickTop="1" x14ac:dyDescent="0.3">
      <c r="A171"/>
      <c r="B171"/>
      <c r="C171" s="1"/>
      <c r="D171" s="57"/>
      <c r="E171" s="1"/>
      <c r="F171" s="1"/>
      <c r="G171" s="1"/>
      <c r="H171" s="1"/>
      <c r="I171" s="58"/>
      <c r="J171" s="59"/>
      <c r="K171" s="58"/>
      <c r="L171" s="37"/>
      <c r="M171" s="37"/>
      <c r="N171" s="37"/>
      <c r="O171" s="58"/>
      <c r="P171" s="37"/>
      <c r="Q171" s="37"/>
      <c r="R171" s="37"/>
    </row>
    <row r="172" spans="1:18" s="2" customFormat="1" ht="15" thickBot="1" x14ac:dyDescent="0.35">
      <c r="A172"/>
      <c r="B172"/>
      <c r="C172" s="1"/>
      <c r="D172" s="57"/>
      <c r="E172" s="1"/>
      <c r="F172" s="1"/>
      <c r="G172" s="1"/>
      <c r="H172" s="1"/>
      <c r="I172" s="58"/>
      <c r="J172" s="59"/>
      <c r="K172" s="58"/>
      <c r="L172" s="37"/>
      <c r="M172" s="37"/>
      <c r="N172" s="37"/>
      <c r="O172" s="58"/>
      <c r="P172" s="37"/>
      <c r="Q172" s="37"/>
      <c r="R172" s="37"/>
    </row>
    <row r="173" spans="1:18" s="2" customFormat="1" ht="15" thickTop="1" x14ac:dyDescent="0.3">
      <c r="A173"/>
      <c r="B173"/>
      <c r="C173" s="343" t="s">
        <v>269</v>
      </c>
      <c r="D173" s="344"/>
      <c r="E173" s="344"/>
      <c r="F173" s="344"/>
      <c r="G173" s="101"/>
      <c r="H173" s="63" t="s">
        <v>70</v>
      </c>
      <c r="I173" s="58"/>
      <c r="J173" s="59"/>
      <c r="K173" s="58"/>
      <c r="L173" s="37"/>
      <c r="M173" s="37"/>
      <c r="N173" s="37"/>
      <c r="O173" s="58"/>
      <c r="P173" s="37"/>
      <c r="Q173" s="37"/>
      <c r="R173" s="37"/>
    </row>
    <row r="174" spans="1:18" s="2" customFormat="1" x14ac:dyDescent="0.3">
      <c r="A174"/>
      <c r="B174"/>
      <c r="C174" s="345"/>
      <c r="D174" s="346"/>
      <c r="E174" s="346"/>
      <c r="F174" s="346"/>
      <c r="G174" s="106"/>
      <c r="H174" s="66" t="s">
        <v>292</v>
      </c>
      <c r="I174" s="58"/>
      <c r="J174" s="59"/>
      <c r="K174" s="58"/>
      <c r="L174" s="37"/>
      <c r="M174" s="37"/>
      <c r="N174" s="37"/>
      <c r="O174" s="58"/>
      <c r="P174" s="37"/>
      <c r="Q174" s="37"/>
      <c r="R174" s="37"/>
    </row>
    <row r="175" spans="1:18" s="2" customFormat="1" x14ac:dyDescent="0.3">
      <c r="A175"/>
      <c r="B175"/>
      <c r="C175" s="70" t="s">
        <v>3</v>
      </c>
      <c r="D175" s="71" t="s">
        <v>4</v>
      </c>
      <c r="E175" s="72" t="s">
        <v>5</v>
      </c>
      <c r="F175" s="90" t="s">
        <v>43</v>
      </c>
      <c r="G175" s="73" t="s">
        <v>44</v>
      </c>
      <c r="H175" s="74" t="s">
        <v>45</v>
      </c>
      <c r="I175" s="58"/>
      <c r="J175" s="59"/>
      <c r="K175" s="58"/>
      <c r="L175" s="37"/>
      <c r="M175" s="37"/>
      <c r="N175" s="37"/>
      <c r="O175" s="58"/>
      <c r="P175" s="37"/>
      <c r="Q175" s="37"/>
      <c r="R175" s="37"/>
    </row>
    <row r="176" spans="1:18" s="2" customFormat="1" x14ac:dyDescent="0.3">
      <c r="A176"/>
      <c r="B176"/>
      <c r="C176" s="77"/>
      <c r="D176" s="78"/>
      <c r="E176" s="79"/>
      <c r="F176" s="107"/>
      <c r="G176" s="80"/>
      <c r="H176" s="81"/>
      <c r="I176" s="58"/>
      <c r="J176" s="59"/>
      <c r="K176" s="58"/>
      <c r="L176" s="37"/>
      <c r="M176" s="37"/>
      <c r="N176" s="37"/>
      <c r="O176" s="58"/>
      <c r="P176" s="37"/>
      <c r="Q176" s="37"/>
      <c r="R176" s="37"/>
    </row>
    <row r="177" spans="1:18" s="2" customFormat="1" x14ac:dyDescent="0.3">
      <c r="A177"/>
      <c r="B177"/>
      <c r="C177" s="84" t="s">
        <v>47</v>
      </c>
      <c r="D177" s="78"/>
      <c r="E177" s="79"/>
      <c r="F177" s="107"/>
      <c r="G177" s="80"/>
      <c r="H177" s="81"/>
      <c r="I177" s="58"/>
      <c r="J177" s="59"/>
      <c r="K177" s="58"/>
      <c r="L177" s="37"/>
      <c r="M177" s="37"/>
      <c r="N177" s="37"/>
      <c r="O177" s="58"/>
      <c r="P177" s="37"/>
      <c r="Q177" s="37"/>
      <c r="R177" s="37"/>
    </row>
    <row r="178" spans="1:18" s="2" customFormat="1" x14ac:dyDescent="0.3">
      <c r="A178"/>
      <c r="B178"/>
      <c r="C178" s="70" t="s">
        <v>269</v>
      </c>
      <c r="D178" s="71" t="s">
        <v>4</v>
      </c>
      <c r="E178" s="72">
        <v>0.6</v>
      </c>
      <c r="F178" s="90">
        <v>0</v>
      </c>
      <c r="G178" s="73">
        <v>23400</v>
      </c>
      <c r="H178" s="74">
        <f>E178*G178</f>
        <v>14040</v>
      </c>
      <c r="I178" s="58"/>
      <c r="J178" s="59"/>
      <c r="K178" s="58"/>
      <c r="L178" s="37"/>
      <c r="M178" s="37"/>
      <c r="N178" s="37"/>
      <c r="O178" s="58"/>
      <c r="P178" s="37"/>
      <c r="Q178" s="37"/>
      <c r="R178" s="37"/>
    </row>
    <row r="179" spans="1:18" s="2" customFormat="1" x14ac:dyDescent="0.3">
      <c r="A179"/>
      <c r="B179"/>
      <c r="C179" s="77"/>
      <c r="D179" s="78"/>
      <c r="E179" s="79"/>
      <c r="F179" s="107"/>
      <c r="G179" s="80" t="s">
        <v>52</v>
      </c>
      <c r="H179" s="86">
        <f>SUM(H178:H178)</f>
        <v>14040</v>
      </c>
      <c r="I179" s="58"/>
      <c r="J179" s="59"/>
      <c r="K179" s="58"/>
      <c r="L179" s="37"/>
      <c r="M179" s="37"/>
      <c r="N179" s="37"/>
      <c r="O179" s="58"/>
      <c r="P179" s="37"/>
      <c r="Q179" s="37"/>
      <c r="R179" s="37"/>
    </row>
    <row r="180" spans="1:18" s="2" customFormat="1" x14ac:dyDescent="0.3">
      <c r="A180"/>
      <c r="B180"/>
      <c r="C180" s="84" t="s">
        <v>54</v>
      </c>
      <c r="D180" s="78"/>
      <c r="E180" s="79"/>
      <c r="F180" s="107"/>
      <c r="G180" s="80"/>
      <c r="H180" s="81"/>
      <c r="I180" s="58"/>
      <c r="J180" s="59"/>
      <c r="K180" s="58"/>
      <c r="L180" s="37"/>
      <c r="M180" s="37"/>
      <c r="N180" s="37"/>
      <c r="O180" s="58"/>
      <c r="P180" s="37"/>
      <c r="Q180" s="37"/>
      <c r="R180" s="37"/>
    </row>
    <row r="181" spans="1:18" s="2" customFormat="1" x14ac:dyDescent="0.3">
      <c r="A181"/>
      <c r="B181"/>
      <c r="C181" s="70" t="s">
        <v>82</v>
      </c>
      <c r="D181" s="71" t="s">
        <v>55</v>
      </c>
      <c r="E181" s="90">
        <v>1.502</v>
      </c>
      <c r="F181" s="90">
        <v>0</v>
      </c>
      <c r="G181" s="73">
        <v>7262</v>
      </c>
      <c r="H181" s="74">
        <f>E181*G181</f>
        <v>10907.523999999999</v>
      </c>
      <c r="I181" s="58"/>
      <c r="J181" s="59"/>
      <c r="K181" s="58"/>
      <c r="L181" s="37"/>
      <c r="M181" s="37"/>
      <c r="N181" s="37"/>
      <c r="O181" s="58"/>
      <c r="P181" s="37"/>
      <c r="Q181" s="37"/>
      <c r="R181" s="37"/>
    </row>
    <row r="182" spans="1:18" s="2" customFormat="1" x14ac:dyDescent="0.3">
      <c r="A182"/>
      <c r="B182"/>
      <c r="C182" s="77"/>
      <c r="D182" s="78"/>
      <c r="E182" s="79"/>
      <c r="F182" s="107"/>
      <c r="G182" s="80" t="s">
        <v>57</v>
      </c>
      <c r="H182" s="86">
        <f>SUM(H181)</f>
        <v>10907.523999999999</v>
      </c>
      <c r="I182" s="58"/>
      <c r="J182" s="59"/>
      <c r="K182" s="58"/>
      <c r="L182" s="37"/>
      <c r="M182" s="37"/>
      <c r="N182" s="37"/>
      <c r="O182" s="58"/>
      <c r="P182" s="37"/>
      <c r="Q182" s="37"/>
      <c r="R182" s="37"/>
    </row>
    <row r="183" spans="1:18" s="2" customFormat="1" x14ac:dyDescent="0.3">
      <c r="A183"/>
      <c r="B183"/>
      <c r="C183" s="131" t="s">
        <v>59</v>
      </c>
      <c r="D183" s="44"/>
      <c r="E183" s="132"/>
      <c r="F183" s="132"/>
      <c r="G183" s="133"/>
      <c r="H183" s="134"/>
      <c r="I183" s="58"/>
      <c r="J183" s="59"/>
      <c r="K183" s="58"/>
      <c r="L183" s="37"/>
      <c r="M183" s="37"/>
      <c r="N183" s="37"/>
      <c r="O183" s="58"/>
      <c r="P183" s="37"/>
      <c r="Q183" s="37"/>
      <c r="R183" s="37"/>
    </row>
    <row r="184" spans="1:18" s="2" customFormat="1" x14ac:dyDescent="0.3">
      <c r="A184"/>
      <c r="B184"/>
      <c r="C184" s="135" t="s">
        <v>60</v>
      </c>
      <c r="D184" s="136" t="s">
        <v>14</v>
      </c>
      <c r="E184" s="137">
        <v>3.27E-2</v>
      </c>
      <c r="F184" s="137"/>
      <c r="G184" s="138">
        <v>1600</v>
      </c>
      <c r="H184" s="139">
        <f t="shared" ref="H184" si="9">E184*G184</f>
        <v>52.32</v>
      </c>
      <c r="I184" s="58"/>
      <c r="J184" s="59"/>
      <c r="K184" s="58"/>
      <c r="L184" s="37"/>
      <c r="M184" s="37"/>
      <c r="N184" s="37"/>
      <c r="O184" s="58"/>
      <c r="P184" s="37"/>
      <c r="Q184" s="37"/>
      <c r="R184" s="37"/>
    </row>
    <row r="185" spans="1:18" s="2" customFormat="1" x14ac:dyDescent="0.3">
      <c r="A185"/>
      <c r="B185"/>
      <c r="C185" s="140"/>
      <c r="D185" s="44"/>
      <c r="E185" s="132"/>
      <c r="F185" s="132"/>
      <c r="G185" s="133" t="s">
        <v>62</v>
      </c>
      <c r="H185" s="141">
        <f>SUM(H184:H184)</f>
        <v>52.32</v>
      </c>
      <c r="I185" s="58"/>
      <c r="J185" s="59"/>
      <c r="K185" s="58"/>
      <c r="L185" s="37"/>
      <c r="M185" s="37"/>
      <c r="N185" s="37"/>
      <c r="O185" s="58"/>
      <c r="P185" s="37"/>
      <c r="Q185" s="37"/>
      <c r="R185" s="37"/>
    </row>
    <row r="186" spans="1:18" s="2" customFormat="1" x14ac:dyDescent="0.3">
      <c r="A186"/>
      <c r="B186"/>
      <c r="C186" s="84" t="s">
        <v>64</v>
      </c>
      <c r="D186" s="78"/>
      <c r="E186" s="79"/>
      <c r="F186" s="79"/>
      <c r="G186" s="80"/>
      <c r="H186" s="81"/>
      <c r="I186" s="58"/>
      <c r="J186" s="59"/>
      <c r="K186" s="58"/>
      <c r="L186" s="37"/>
      <c r="M186" s="37"/>
      <c r="N186" s="37"/>
      <c r="O186" s="58"/>
      <c r="P186" s="37"/>
      <c r="Q186" s="37"/>
      <c r="R186" s="37"/>
    </row>
    <row r="187" spans="1:18" s="2" customFormat="1" x14ac:dyDescent="0.3">
      <c r="A187"/>
      <c r="B187"/>
      <c r="C187" s="70"/>
      <c r="D187" s="71"/>
      <c r="E187" s="72"/>
      <c r="F187" s="90"/>
      <c r="G187" s="73"/>
      <c r="H187" s="74"/>
      <c r="I187" s="58"/>
      <c r="J187" s="59"/>
      <c r="K187" s="58"/>
      <c r="L187" s="37"/>
      <c r="M187" s="37"/>
      <c r="N187" s="37"/>
      <c r="O187" s="58"/>
      <c r="P187" s="37"/>
      <c r="Q187" s="37"/>
      <c r="R187" s="37"/>
    </row>
    <row r="188" spans="1:18" s="2" customFormat="1" x14ac:dyDescent="0.3">
      <c r="A188"/>
      <c r="B188"/>
      <c r="C188" s="77"/>
      <c r="D188" s="78"/>
      <c r="E188" s="79"/>
      <c r="F188" s="79"/>
      <c r="G188" s="80" t="s">
        <v>66</v>
      </c>
      <c r="H188" s="74">
        <v>0</v>
      </c>
      <c r="I188" s="58"/>
      <c r="J188" s="59"/>
      <c r="K188" s="58"/>
      <c r="L188" s="37"/>
      <c r="M188" s="37"/>
      <c r="N188" s="37"/>
      <c r="O188" s="58"/>
      <c r="P188" s="37"/>
      <c r="Q188" s="37"/>
      <c r="R188" s="37"/>
    </row>
    <row r="189" spans="1:18" s="2" customFormat="1" x14ac:dyDescent="0.3">
      <c r="A189"/>
      <c r="B189"/>
      <c r="C189" s="77"/>
      <c r="D189" s="78"/>
      <c r="E189" s="79"/>
      <c r="F189" s="107"/>
      <c r="G189" s="80"/>
      <c r="H189" s="81"/>
      <c r="I189" s="58"/>
      <c r="J189" s="59"/>
      <c r="K189" s="58"/>
      <c r="L189" s="37"/>
      <c r="M189" s="37"/>
      <c r="N189" s="37"/>
      <c r="O189" s="58"/>
      <c r="P189" s="37"/>
      <c r="Q189" s="37"/>
      <c r="R189" s="37"/>
    </row>
    <row r="190" spans="1:18" s="2" customFormat="1" ht="15" thickBot="1" x14ac:dyDescent="0.35">
      <c r="A190"/>
      <c r="B190"/>
      <c r="C190" s="93"/>
      <c r="D190" s="94"/>
      <c r="E190" s="95"/>
      <c r="F190" s="110" t="s">
        <v>67</v>
      </c>
      <c r="G190" s="96">
        <f>SUM(H179+H182+H185)</f>
        <v>24999.843999999997</v>
      </c>
      <c r="H190" s="97">
        <v>25000</v>
      </c>
      <c r="I190" s="58"/>
      <c r="J190" s="59"/>
      <c r="K190" s="58"/>
      <c r="L190" s="37"/>
      <c r="M190" s="37"/>
      <c r="N190" s="37"/>
      <c r="O190" s="58"/>
      <c r="P190" s="37"/>
      <c r="Q190" s="37"/>
      <c r="R190" s="37"/>
    </row>
    <row r="191" spans="1:18" s="2" customFormat="1" ht="15" thickTop="1" x14ac:dyDescent="0.3">
      <c r="A191"/>
      <c r="B191"/>
      <c r="C191" s="1"/>
      <c r="D191" s="57"/>
      <c r="E191" s="1"/>
      <c r="F191" s="1"/>
      <c r="G191" s="1"/>
      <c r="H191" s="1"/>
      <c r="I191" s="58"/>
      <c r="J191" s="59"/>
      <c r="K191" s="58"/>
      <c r="L191" s="37"/>
      <c r="M191" s="37"/>
      <c r="N191" s="37"/>
      <c r="O191" s="58"/>
      <c r="P191" s="37"/>
      <c r="Q191" s="37"/>
      <c r="R191" s="37"/>
    </row>
    <row r="192" spans="1:18" s="2" customFormat="1" ht="15" thickBot="1" x14ac:dyDescent="0.35">
      <c r="A192"/>
      <c r="B192"/>
      <c r="C192" s="1"/>
      <c r="D192" s="57"/>
      <c r="E192" s="1"/>
      <c r="F192" s="1"/>
      <c r="G192" s="1"/>
      <c r="H192" s="1"/>
      <c r="I192" s="58"/>
      <c r="J192" s="59"/>
      <c r="K192" s="58"/>
      <c r="L192" s="37"/>
      <c r="M192" s="37"/>
      <c r="N192" s="37"/>
      <c r="O192" s="58"/>
      <c r="P192" s="37"/>
      <c r="Q192" s="37"/>
      <c r="R192" s="37"/>
    </row>
    <row r="193" spans="1:18" s="2" customFormat="1" ht="15" customHeight="1" thickTop="1" x14ac:dyDescent="0.3">
      <c r="A193" s="61" t="s">
        <v>79</v>
      </c>
      <c r="B193" s="62"/>
      <c r="C193" s="343" t="s">
        <v>138</v>
      </c>
      <c r="D193" s="344"/>
      <c r="E193" s="344"/>
      <c r="F193" s="344"/>
      <c r="G193" s="101"/>
      <c r="H193" s="63" t="s">
        <v>70</v>
      </c>
      <c r="I193" s="64" t="s">
        <v>41</v>
      </c>
      <c r="J193" s="65" t="s">
        <v>7</v>
      </c>
      <c r="K193" s="58"/>
      <c r="L193" s="102">
        <v>116</v>
      </c>
      <c r="M193" s="103">
        <v>13</v>
      </c>
      <c r="N193" s="104" t="s">
        <v>10</v>
      </c>
      <c r="O193" s="105" t="s">
        <v>81</v>
      </c>
      <c r="P193" s="103" t="s">
        <v>8</v>
      </c>
      <c r="Q193" s="103">
        <v>10</v>
      </c>
      <c r="R193" s="37"/>
    </row>
    <row r="194" spans="1:18" s="2" customFormat="1" ht="15" customHeight="1" x14ac:dyDescent="0.3">
      <c r="A194" s="61"/>
      <c r="B194" s="62"/>
      <c r="C194" s="345"/>
      <c r="D194" s="346"/>
      <c r="E194" s="346"/>
      <c r="F194" s="346"/>
      <c r="G194" s="106"/>
      <c r="H194" s="66" t="s">
        <v>194</v>
      </c>
      <c r="I194" s="67">
        <v>851</v>
      </c>
      <c r="J194" s="68"/>
      <c r="K194" s="58"/>
      <c r="L194" s="102">
        <v>117</v>
      </c>
      <c r="M194" s="103">
        <v>13</v>
      </c>
      <c r="N194" s="104" t="s">
        <v>10</v>
      </c>
      <c r="O194" s="105" t="s">
        <v>81</v>
      </c>
      <c r="P194" s="103" t="s">
        <v>8</v>
      </c>
      <c r="Q194" s="103">
        <v>10</v>
      </c>
      <c r="R194" s="37"/>
    </row>
    <row r="195" spans="1:18" s="2" customFormat="1" x14ac:dyDescent="0.3">
      <c r="A195" s="69" t="s">
        <v>42</v>
      </c>
      <c r="B195" s="62"/>
      <c r="C195" s="70" t="s">
        <v>3</v>
      </c>
      <c r="D195" s="71" t="s">
        <v>4</v>
      </c>
      <c r="E195" s="72" t="s">
        <v>5</v>
      </c>
      <c r="F195" s="90" t="s">
        <v>43</v>
      </c>
      <c r="G195" s="73" t="s">
        <v>44</v>
      </c>
      <c r="H195" s="74" t="s">
        <v>45</v>
      </c>
      <c r="I195" s="91"/>
      <c r="J195" s="76" t="s">
        <v>45</v>
      </c>
      <c r="K195" s="58"/>
      <c r="L195" s="102">
        <v>118</v>
      </c>
      <c r="M195" s="103">
        <v>13</v>
      </c>
      <c r="N195" s="104" t="s">
        <v>10</v>
      </c>
      <c r="O195" s="105" t="s">
        <v>81</v>
      </c>
      <c r="P195" s="103" t="s">
        <v>8</v>
      </c>
      <c r="Q195" s="103">
        <v>10</v>
      </c>
      <c r="R195" s="37"/>
    </row>
    <row r="196" spans="1:18" s="2" customFormat="1" x14ac:dyDescent="0.3">
      <c r="A196" s="69"/>
      <c r="B196" s="62"/>
      <c r="C196" s="77"/>
      <c r="D196" s="78"/>
      <c r="E196" s="79"/>
      <c r="F196" s="107"/>
      <c r="G196" s="80"/>
      <c r="H196" s="81"/>
      <c r="I196" s="108"/>
      <c r="J196" s="83"/>
      <c r="K196" s="58"/>
      <c r="L196" s="102"/>
      <c r="M196" s="103"/>
      <c r="N196" s="104"/>
      <c r="O196" s="105"/>
      <c r="P196" s="103"/>
      <c r="Q196" s="103"/>
      <c r="R196" s="37"/>
    </row>
    <row r="197" spans="1:18" s="2" customFormat="1" x14ac:dyDescent="0.3">
      <c r="A197" s="69"/>
      <c r="B197" s="62"/>
      <c r="C197" s="84" t="s">
        <v>47</v>
      </c>
      <c r="D197" s="78"/>
      <c r="E197" s="79"/>
      <c r="F197" s="107"/>
      <c r="G197" s="80"/>
      <c r="H197" s="81"/>
      <c r="I197" s="108"/>
      <c r="J197" s="83"/>
      <c r="K197" s="58"/>
      <c r="L197" s="102"/>
      <c r="M197" s="103"/>
      <c r="N197" s="104"/>
      <c r="O197" s="105"/>
      <c r="P197" s="103"/>
      <c r="Q197" s="103"/>
      <c r="R197" s="37"/>
    </row>
    <row r="198" spans="1:18" s="2" customFormat="1" x14ac:dyDescent="0.3">
      <c r="A198" s="69"/>
      <c r="B198" s="62"/>
      <c r="C198" s="70" t="s">
        <v>195</v>
      </c>
      <c r="D198" s="71" t="s">
        <v>4</v>
      </c>
      <c r="E198" s="72">
        <v>0.15</v>
      </c>
      <c r="F198" s="90">
        <v>0</v>
      </c>
      <c r="G198" s="73">
        <v>11700</v>
      </c>
      <c r="H198" s="74">
        <f>E198*G198</f>
        <v>1755</v>
      </c>
      <c r="I198" s="108"/>
      <c r="J198" s="83"/>
      <c r="K198" s="58"/>
      <c r="L198" s="102"/>
      <c r="M198" s="103"/>
      <c r="N198" s="104"/>
      <c r="O198" s="105"/>
      <c r="P198" s="103"/>
      <c r="Q198" s="103"/>
      <c r="R198" s="37"/>
    </row>
    <row r="199" spans="1:18" s="2" customFormat="1" x14ac:dyDescent="0.3">
      <c r="A199" s="69"/>
      <c r="B199" s="62"/>
      <c r="C199" s="70" t="s">
        <v>196</v>
      </c>
      <c r="D199" s="71" t="s">
        <v>4</v>
      </c>
      <c r="E199" s="72">
        <v>0.6</v>
      </c>
      <c r="F199" s="90">
        <v>0</v>
      </c>
      <c r="G199" s="73">
        <v>7500</v>
      </c>
      <c r="H199" s="74">
        <f t="shared" ref="H199:H202" si="10">E199*G199</f>
        <v>4500</v>
      </c>
      <c r="I199" s="108"/>
      <c r="J199" s="83"/>
      <c r="K199" s="58"/>
      <c r="L199" s="102"/>
      <c r="M199" s="103"/>
      <c r="N199" s="104"/>
      <c r="O199" s="105"/>
      <c r="P199" s="103"/>
      <c r="Q199" s="103"/>
      <c r="R199" s="37"/>
    </row>
    <row r="200" spans="1:18" s="2" customFormat="1" x14ac:dyDescent="0.3">
      <c r="A200" s="69"/>
      <c r="B200" s="62"/>
      <c r="C200" s="70" t="s">
        <v>98</v>
      </c>
      <c r="D200" s="71" t="s">
        <v>94</v>
      </c>
      <c r="E200" s="72">
        <v>0.45</v>
      </c>
      <c r="F200" s="90"/>
      <c r="G200" s="73">
        <v>2400</v>
      </c>
      <c r="H200" s="74">
        <f t="shared" si="10"/>
        <v>1080</v>
      </c>
      <c r="I200" s="108"/>
      <c r="J200" s="83"/>
      <c r="K200" s="58"/>
      <c r="L200" s="102"/>
      <c r="M200" s="103"/>
      <c r="N200" s="104"/>
      <c r="O200" s="105"/>
      <c r="P200" s="103"/>
      <c r="Q200" s="103"/>
      <c r="R200" s="37"/>
    </row>
    <row r="201" spans="1:18" s="2" customFormat="1" x14ac:dyDescent="0.3">
      <c r="A201" s="69"/>
      <c r="B201" s="62"/>
      <c r="C201" s="70" t="s">
        <v>189</v>
      </c>
      <c r="D201" s="71" t="s">
        <v>4</v>
      </c>
      <c r="E201" s="72">
        <v>0.4</v>
      </c>
      <c r="F201" s="90"/>
      <c r="G201" s="73">
        <v>9500</v>
      </c>
      <c r="H201" s="74">
        <f t="shared" si="10"/>
        <v>3800</v>
      </c>
      <c r="I201" s="108"/>
      <c r="J201" s="83"/>
      <c r="K201" s="58"/>
      <c r="L201" s="102"/>
      <c r="M201" s="103"/>
      <c r="N201" s="104"/>
      <c r="O201" s="105"/>
      <c r="P201" s="103"/>
      <c r="Q201" s="103"/>
      <c r="R201" s="37"/>
    </row>
    <row r="202" spans="1:18" s="2" customFormat="1" x14ac:dyDescent="0.3">
      <c r="A202" s="69"/>
      <c r="B202" s="62"/>
      <c r="C202" s="70" t="s">
        <v>191</v>
      </c>
      <c r="D202" s="71" t="s">
        <v>105</v>
      </c>
      <c r="E202" s="72">
        <v>0.10299999999999999</v>
      </c>
      <c r="F202" s="90"/>
      <c r="G202" s="73">
        <v>242245</v>
      </c>
      <c r="H202" s="74">
        <f t="shared" si="10"/>
        <v>24951.234999999997</v>
      </c>
      <c r="I202" s="108"/>
      <c r="J202" s="83"/>
      <c r="K202" s="58"/>
      <c r="L202" s="102"/>
      <c r="M202" s="103"/>
      <c r="N202" s="104"/>
      <c r="O202" s="105"/>
      <c r="P202" s="103"/>
      <c r="Q202" s="103"/>
      <c r="R202" s="37"/>
    </row>
    <row r="203" spans="1:18" s="2" customFormat="1" x14ac:dyDescent="0.3">
      <c r="A203" s="69"/>
      <c r="B203" s="62"/>
      <c r="C203" s="77"/>
      <c r="D203" s="78"/>
      <c r="E203" s="79"/>
      <c r="F203" s="107"/>
      <c r="G203" s="80" t="s">
        <v>52</v>
      </c>
      <c r="H203" s="86">
        <f>SUM(H198:H202)</f>
        <v>36086.235000000001</v>
      </c>
      <c r="I203" s="108"/>
      <c r="J203" s="83"/>
      <c r="K203" s="58"/>
      <c r="L203" s="102">
        <v>119</v>
      </c>
      <c r="M203" s="103">
        <v>13</v>
      </c>
      <c r="N203" s="104" t="s">
        <v>10</v>
      </c>
      <c r="O203" s="105" t="s">
        <v>81</v>
      </c>
      <c r="P203" s="103" t="s">
        <v>8</v>
      </c>
      <c r="Q203" s="103">
        <v>10</v>
      </c>
      <c r="R203" s="37"/>
    </row>
    <row r="204" spans="1:18" s="2" customFormat="1" x14ac:dyDescent="0.3">
      <c r="A204" s="69" t="s">
        <v>53</v>
      </c>
      <c r="B204" s="62"/>
      <c r="C204" s="84" t="s">
        <v>54</v>
      </c>
      <c r="D204" s="78"/>
      <c r="E204" s="79"/>
      <c r="F204" s="107"/>
      <c r="G204" s="80"/>
      <c r="H204" s="81"/>
      <c r="I204" s="109"/>
      <c r="J204" s="83"/>
      <c r="K204" s="58"/>
      <c r="L204" s="102">
        <v>120</v>
      </c>
      <c r="M204" s="103">
        <v>13</v>
      </c>
      <c r="N204" s="104" t="s">
        <v>10</v>
      </c>
      <c r="O204" s="105" t="s">
        <v>81</v>
      </c>
      <c r="P204" s="103" t="s">
        <v>8</v>
      </c>
      <c r="Q204" s="103">
        <v>10</v>
      </c>
      <c r="R204" s="37"/>
    </row>
    <row r="205" spans="1:18" s="2" customFormat="1" x14ac:dyDescent="0.3">
      <c r="A205" s="69">
        <v>200006</v>
      </c>
      <c r="B205" s="62" t="s">
        <v>54</v>
      </c>
      <c r="C205" s="70" t="s">
        <v>82</v>
      </c>
      <c r="D205" s="71" t="s">
        <v>55</v>
      </c>
      <c r="E205" s="90">
        <v>4.4048999999999996</v>
      </c>
      <c r="F205" s="90">
        <v>0</v>
      </c>
      <c r="G205" s="73">
        <v>7262</v>
      </c>
      <c r="H205" s="74">
        <f>E205*G205</f>
        <v>31988.383799999996</v>
      </c>
      <c r="I205" s="91">
        <v>85.100000000000009</v>
      </c>
      <c r="J205" s="76">
        <v>617996.20000000007</v>
      </c>
      <c r="K205" s="58"/>
      <c r="L205" s="102">
        <v>121</v>
      </c>
      <c r="M205" s="103">
        <v>13</v>
      </c>
      <c r="N205" s="104" t="s">
        <v>10</v>
      </c>
      <c r="O205" s="105" t="s">
        <v>81</v>
      </c>
      <c r="P205" s="103" t="s">
        <v>8</v>
      </c>
      <c r="Q205" s="103">
        <v>10</v>
      </c>
      <c r="R205" s="37"/>
    </row>
    <row r="206" spans="1:18" s="2" customFormat="1" x14ac:dyDescent="0.3">
      <c r="A206" s="100" t="s">
        <v>56</v>
      </c>
      <c r="B206" s="62"/>
      <c r="C206" s="77"/>
      <c r="D206" s="78"/>
      <c r="E206" s="79"/>
      <c r="F206" s="107"/>
      <c r="G206" s="80" t="s">
        <v>57</v>
      </c>
      <c r="H206" s="86">
        <f>SUM(H205)</f>
        <v>31988.383799999996</v>
      </c>
      <c r="I206" s="108"/>
      <c r="J206" s="87">
        <v>617996.20000000007</v>
      </c>
      <c r="K206" s="58"/>
      <c r="L206" s="102">
        <v>122</v>
      </c>
      <c r="M206" s="103">
        <v>13</v>
      </c>
      <c r="N206" s="104" t="s">
        <v>10</v>
      </c>
      <c r="O206" s="105" t="s">
        <v>81</v>
      </c>
      <c r="P206" s="103" t="s">
        <v>8</v>
      </c>
      <c r="Q206" s="103">
        <v>10</v>
      </c>
      <c r="R206" s="37"/>
    </row>
    <row r="207" spans="1:18" s="2" customFormat="1" x14ac:dyDescent="0.3">
      <c r="A207" s="89" t="s">
        <v>58</v>
      </c>
      <c r="B207"/>
      <c r="C207" s="131" t="s">
        <v>59</v>
      </c>
      <c r="D207" s="44"/>
      <c r="E207" s="132"/>
      <c r="F207" s="132"/>
      <c r="G207" s="133"/>
      <c r="H207" s="134"/>
      <c r="I207" s="82"/>
      <c r="J207" s="83"/>
      <c r="K207" s="58"/>
      <c r="L207" s="102"/>
      <c r="M207" s="103"/>
      <c r="N207" s="104"/>
      <c r="O207" s="105"/>
      <c r="P207" s="103"/>
      <c r="Q207" s="103"/>
      <c r="R207" s="37"/>
    </row>
    <row r="208" spans="1:18" s="2" customFormat="1" x14ac:dyDescent="0.3">
      <c r="A208" s="89">
        <v>300026</v>
      </c>
      <c r="B208" t="s">
        <v>59</v>
      </c>
      <c r="C208" s="135" t="s">
        <v>192</v>
      </c>
      <c r="D208" s="136" t="s">
        <v>68</v>
      </c>
      <c r="E208" s="137">
        <v>0.03</v>
      </c>
      <c r="F208" s="137"/>
      <c r="G208" s="138">
        <v>34800</v>
      </c>
      <c r="H208" s="139">
        <f>E208*G208</f>
        <v>1044</v>
      </c>
      <c r="I208" s="75">
        <v>3.2338</v>
      </c>
      <c r="J208" s="83">
        <v>5174.08</v>
      </c>
      <c r="K208" s="58"/>
      <c r="L208" s="102"/>
      <c r="M208" s="103"/>
      <c r="N208" s="104"/>
      <c r="O208" s="105"/>
      <c r="P208" s="103"/>
      <c r="Q208" s="103"/>
      <c r="R208" s="37"/>
    </row>
    <row r="209" spans="1:18" s="2" customFormat="1" x14ac:dyDescent="0.3">
      <c r="A209" s="89"/>
      <c r="B209"/>
      <c r="C209" s="135" t="s">
        <v>60</v>
      </c>
      <c r="D209" s="136" t="s">
        <v>14</v>
      </c>
      <c r="E209" s="137">
        <v>3.27E-2</v>
      </c>
      <c r="F209" s="137"/>
      <c r="G209" s="138">
        <v>1600</v>
      </c>
      <c r="H209" s="139">
        <f t="shared" ref="H209:H210" si="11">E209*G209</f>
        <v>52.32</v>
      </c>
      <c r="I209" s="82"/>
      <c r="J209" s="81"/>
      <c r="K209" s="58"/>
      <c r="L209" s="102"/>
      <c r="M209" s="103"/>
      <c r="N209" s="104"/>
      <c r="O209" s="105"/>
      <c r="P209" s="103"/>
      <c r="Q209" s="103"/>
      <c r="R209" s="37"/>
    </row>
    <row r="210" spans="1:18" s="2" customFormat="1" x14ac:dyDescent="0.3">
      <c r="A210" s="89"/>
      <c r="B210"/>
      <c r="C210" s="135" t="s">
        <v>97</v>
      </c>
      <c r="D210" s="136" t="s">
        <v>68</v>
      </c>
      <c r="E210" s="137">
        <v>0.4</v>
      </c>
      <c r="F210" s="137"/>
      <c r="G210" s="138">
        <v>1100</v>
      </c>
      <c r="H210" s="139">
        <f t="shared" si="11"/>
        <v>440</v>
      </c>
      <c r="I210" s="82"/>
      <c r="J210" s="81"/>
      <c r="K210" s="58"/>
      <c r="L210" s="102"/>
      <c r="M210" s="103"/>
      <c r="N210" s="104"/>
      <c r="O210" s="105"/>
      <c r="P210" s="103"/>
      <c r="Q210" s="103"/>
      <c r="R210" s="37"/>
    </row>
    <row r="211" spans="1:18" s="2" customFormat="1" x14ac:dyDescent="0.3">
      <c r="A211" s="85" t="s">
        <v>61</v>
      </c>
      <c r="B211"/>
      <c r="C211" s="140"/>
      <c r="D211" s="44"/>
      <c r="E211" s="132"/>
      <c r="F211" s="132"/>
      <c r="G211" s="133" t="s">
        <v>62</v>
      </c>
      <c r="H211" s="141">
        <f>SUM(H208:H210)</f>
        <v>1536.32</v>
      </c>
      <c r="I211" s="82"/>
      <c r="J211" s="139">
        <v>5174.08</v>
      </c>
      <c r="K211" s="58"/>
      <c r="L211" s="102"/>
      <c r="M211" s="103"/>
      <c r="N211" s="104"/>
      <c r="O211" s="105"/>
      <c r="P211" s="103"/>
      <c r="Q211" s="103"/>
      <c r="R211" s="37"/>
    </row>
    <row r="212" spans="1:18" s="2" customFormat="1" hidden="1" x14ac:dyDescent="0.3">
      <c r="A212" s="89" t="s">
        <v>63</v>
      </c>
      <c r="B212" s="1"/>
      <c r="C212" s="84" t="s">
        <v>64</v>
      </c>
      <c r="D212" s="78"/>
      <c r="E212" s="79"/>
      <c r="F212" s="79"/>
      <c r="G212" s="80"/>
      <c r="H212" s="81"/>
      <c r="I212" s="82"/>
      <c r="J212" s="83"/>
      <c r="K212" s="58"/>
      <c r="L212" s="102">
        <v>126</v>
      </c>
      <c r="M212" s="103">
        <v>13</v>
      </c>
      <c r="N212" s="104" t="s">
        <v>10</v>
      </c>
      <c r="O212" s="105" t="s">
        <v>81</v>
      </c>
      <c r="P212" s="103" t="s">
        <v>8</v>
      </c>
      <c r="Q212" s="103">
        <v>10</v>
      </c>
      <c r="R212" s="37"/>
    </row>
    <row r="213" spans="1:18" s="2" customFormat="1" hidden="1" x14ac:dyDescent="0.3">
      <c r="A213" s="69"/>
      <c r="B213" s="62"/>
      <c r="C213" s="70"/>
      <c r="D213" s="71"/>
      <c r="E213" s="72"/>
      <c r="F213" s="90"/>
      <c r="G213" s="73"/>
      <c r="H213" s="74"/>
      <c r="I213" s="91"/>
      <c r="J213" s="76"/>
      <c r="K213" s="58"/>
      <c r="L213" s="102">
        <v>127</v>
      </c>
      <c r="M213" s="103">
        <v>13</v>
      </c>
      <c r="N213" s="104" t="s">
        <v>10</v>
      </c>
      <c r="O213" s="105" t="s">
        <v>81</v>
      </c>
      <c r="P213" s="103" t="s">
        <v>8</v>
      </c>
      <c r="Q213" s="103">
        <v>10</v>
      </c>
      <c r="R213" s="37"/>
    </row>
    <row r="214" spans="1:18" s="2" customFormat="1" hidden="1" x14ac:dyDescent="0.3">
      <c r="A214" s="85" t="s">
        <v>65</v>
      </c>
      <c r="B214" s="1"/>
      <c r="C214" s="77"/>
      <c r="D214" s="78"/>
      <c r="E214" s="79"/>
      <c r="F214" s="79"/>
      <c r="G214" s="80" t="s">
        <v>66</v>
      </c>
      <c r="H214" s="74">
        <v>0</v>
      </c>
      <c r="I214" s="82"/>
      <c r="J214" s="76">
        <v>0</v>
      </c>
      <c r="K214" s="58"/>
      <c r="L214" s="102">
        <v>128</v>
      </c>
      <c r="M214" s="103">
        <v>13</v>
      </c>
      <c r="N214" s="104" t="s">
        <v>10</v>
      </c>
      <c r="O214" s="105" t="s">
        <v>81</v>
      </c>
      <c r="P214" s="103" t="s">
        <v>8</v>
      </c>
      <c r="Q214" s="103">
        <v>10</v>
      </c>
      <c r="R214" s="37"/>
    </row>
    <row r="215" spans="1:18" s="2" customFormat="1" x14ac:dyDescent="0.3">
      <c r="A215" s="100"/>
      <c r="B215" s="92"/>
      <c r="C215" s="77"/>
      <c r="D215" s="78"/>
      <c r="E215" s="79"/>
      <c r="F215" s="107"/>
      <c r="G215" s="80"/>
      <c r="H215" s="81"/>
      <c r="I215" s="108"/>
      <c r="J215" s="83"/>
      <c r="K215" s="58"/>
      <c r="L215" s="102">
        <v>129</v>
      </c>
      <c r="M215" s="103">
        <v>13</v>
      </c>
      <c r="N215" s="104" t="s">
        <v>10</v>
      </c>
      <c r="O215" s="105" t="s">
        <v>81</v>
      </c>
      <c r="P215" s="103" t="s">
        <v>8</v>
      </c>
      <c r="Q215" s="103">
        <v>10</v>
      </c>
      <c r="R215" s="37"/>
    </row>
    <row r="216" spans="1:18" s="2" customFormat="1" ht="15" thickBot="1" x14ac:dyDescent="0.35">
      <c r="A216" s="100" t="s">
        <v>6</v>
      </c>
      <c r="B216" s="92"/>
      <c r="C216" s="93"/>
      <c r="D216" s="94"/>
      <c r="E216" s="95"/>
      <c r="F216" s="110" t="s">
        <v>67</v>
      </c>
      <c r="G216" s="96">
        <f>SUM(H203+H206+H211)</f>
        <v>69610.938800000004</v>
      </c>
      <c r="H216" s="97">
        <v>69611</v>
      </c>
      <c r="I216" s="98">
        <v>623170.28000000014</v>
      </c>
      <c r="J216" s="99">
        <v>623170</v>
      </c>
      <c r="K216" s="58"/>
      <c r="L216" s="102">
        <v>130</v>
      </c>
      <c r="M216" s="103">
        <v>13</v>
      </c>
      <c r="N216" s="104" t="s">
        <v>10</v>
      </c>
      <c r="O216" s="105" t="s">
        <v>81</v>
      </c>
      <c r="P216" s="103" t="s">
        <v>8</v>
      </c>
      <c r="Q216" s="103">
        <v>10</v>
      </c>
      <c r="R216" s="37"/>
    </row>
    <row r="217" spans="1:18" s="2" customFormat="1" ht="15" hidden="1" thickTop="1" x14ac:dyDescent="0.3">
      <c r="A217" s="100" t="s">
        <v>73</v>
      </c>
      <c r="B217" s="92"/>
      <c r="C217" s="111" t="s">
        <v>19</v>
      </c>
      <c r="D217" s="112"/>
      <c r="E217" s="113"/>
      <c r="F217" s="114"/>
      <c r="G217" s="115"/>
      <c r="H217" s="116"/>
      <c r="I217" s="108"/>
      <c r="J217" s="117"/>
      <c r="K217" s="58"/>
      <c r="L217" s="37"/>
      <c r="M217" s="37"/>
      <c r="N217" s="37"/>
      <c r="O217" s="58"/>
      <c r="P217" s="37"/>
      <c r="Q217" s="37"/>
      <c r="R217" s="37"/>
    </row>
    <row r="218" spans="1:18" s="2" customFormat="1" ht="15" hidden="1" thickTop="1" x14ac:dyDescent="0.3">
      <c r="A218" s="69" t="s">
        <v>20</v>
      </c>
      <c r="B218" s="92"/>
      <c r="C218" s="118" t="s">
        <v>15</v>
      </c>
      <c r="D218" s="119"/>
      <c r="E218" s="120"/>
      <c r="F218" s="121">
        <v>0.19</v>
      </c>
      <c r="G218" s="122"/>
      <c r="H218" s="123">
        <v>139.08000000000001</v>
      </c>
      <c r="I218" s="108"/>
      <c r="J218" s="76">
        <v>118402.3</v>
      </c>
      <c r="K218" s="58"/>
      <c r="L218" s="37"/>
      <c r="M218" s="37"/>
      <c r="N218" s="37"/>
      <c r="O218" s="58"/>
      <c r="P218" s="37"/>
      <c r="Q218" s="37"/>
      <c r="R218" s="37"/>
    </row>
    <row r="219" spans="1:18" s="2" customFormat="1" ht="15" hidden="1" thickTop="1" x14ac:dyDescent="0.3">
      <c r="A219" s="69" t="s">
        <v>74</v>
      </c>
      <c r="B219" s="92"/>
      <c r="C219" s="118" t="s">
        <v>16</v>
      </c>
      <c r="D219" s="119"/>
      <c r="E219" s="120"/>
      <c r="F219" s="121">
        <v>0.05</v>
      </c>
      <c r="G219" s="122"/>
      <c r="H219" s="123">
        <v>36.6</v>
      </c>
      <c r="I219" s="108"/>
      <c r="J219" s="76">
        <v>31158.5</v>
      </c>
      <c r="K219" s="58"/>
      <c r="L219" s="37"/>
      <c r="M219" s="37"/>
      <c r="N219" s="37"/>
      <c r="O219" s="58"/>
      <c r="P219" s="37"/>
      <c r="Q219" s="37"/>
      <c r="R219" s="37"/>
    </row>
    <row r="220" spans="1:18" s="2" customFormat="1" ht="15" hidden="1" thickTop="1" x14ac:dyDescent="0.3">
      <c r="A220" s="69" t="s">
        <v>21</v>
      </c>
      <c r="B220" s="92"/>
      <c r="C220" s="118" t="s">
        <v>17</v>
      </c>
      <c r="D220" s="119"/>
      <c r="E220" s="120"/>
      <c r="F220" s="121">
        <v>0.04</v>
      </c>
      <c r="G220" s="122"/>
      <c r="H220" s="123">
        <v>29.28</v>
      </c>
      <c r="I220" s="108"/>
      <c r="J220" s="76">
        <v>24926.799999999999</v>
      </c>
      <c r="K220" s="58"/>
      <c r="L220" s="37"/>
      <c r="M220" s="37"/>
      <c r="N220" s="37"/>
      <c r="O220" s="58"/>
      <c r="P220" s="37"/>
      <c r="Q220" s="37"/>
      <c r="R220" s="37"/>
    </row>
    <row r="221" spans="1:18" s="2" customFormat="1" ht="15" hidden="1" thickTop="1" x14ac:dyDescent="0.3">
      <c r="A221" s="69" t="s">
        <v>22</v>
      </c>
      <c r="B221" s="92"/>
      <c r="C221" s="118" t="s">
        <v>18</v>
      </c>
      <c r="D221" s="119"/>
      <c r="E221" s="120"/>
      <c r="F221" s="121">
        <v>0.19</v>
      </c>
      <c r="G221" s="122"/>
      <c r="H221" s="123">
        <v>5.56</v>
      </c>
      <c r="I221" s="108"/>
      <c r="J221" s="76">
        <v>4736.09</v>
      </c>
      <c r="K221" s="58"/>
      <c r="L221" s="37"/>
      <c r="M221" s="37"/>
      <c r="N221" s="37"/>
      <c r="O221" s="58"/>
      <c r="P221" s="37"/>
      <c r="Q221" s="37"/>
      <c r="R221" s="37"/>
    </row>
    <row r="222" spans="1:18" s="2" customFormat="1" ht="15" hidden="1" thickTop="1" x14ac:dyDescent="0.3">
      <c r="A222" s="100" t="s">
        <v>75</v>
      </c>
      <c r="B222" s="92"/>
      <c r="C222" s="84" t="s">
        <v>76</v>
      </c>
      <c r="D222" s="78"/>
      <c r="E222" s="79"/>
      <c r="F222" s="107"/>
      <c r="G222" s="124"/>
      <c r="H222" s="125">
        <v>210.52</v>
      </c>
      <c r="I222" s="109"/>
      <c r="J222" s="126">
        <v>179223.68999999997</v>
      </c>
      <c r="K222" s="58"/>
      <c r="L222" s="37"/>
      <c r="M222" s="37"/>
      <c r="N222" s="37"/>
      <c r="O222" s="58"/>
      <c r="P222" s="37"/>
      <c r="Q222" s="37"/>
      <c r="R222" s="37"/>
    </row>
    <row r="223" spans="1:18" s="2" customFormat="1" ht="15.6" hidden="1" thickTop="1" thickBot="1" x14ac:dyDescent="0.35">
      <c r="A223" s="100" t="s">
        <v>77</v>
      </c>
      <c r="B223" s="92"/>
      <c r="C223" s="127"/>
      <c r="D223" s="128"/>
      <c r="E223" s="129"/>
      <c r="F223" s="110" t="s">
        <v>78</v>
      </c>
      <c r="G223" s="130">
        <v>942.52</v>
      </c>
      <c r="H223" s="97">
        <v>943</v>
      </c>
      <c r="I223" s="98"/>
      <c r="J223" s="99">
        <v>802394</v>
      </c>
      <c r="K223" s="58"/>
      <c r="L223" s="37"/>
      <c r="M223" s="37"/>
      <c r="N223" s="37"/>
      <c r="O223" s="58"/>
      <c r="P223" s="37"/>
      <c r="Q223" s="37"/>
      <c r="R223" s="37"/>
    </row>
    <row r="224" spans="1:18" s="2" customFormat="1" ht="15" thickTop="1" x14ac:dyDescent="0.3">
      <c r="A224"/>
      <c r="B224"/>
      <c r="C224" s="1"/>
      <c r="D224" s="57"/>
      <c r="E224" s="1"/>
      <c r="F224" s="1"/>
      <c r="G224" s="1"/>
      <c r="H224" s="1"/>
      <c r="I224" s="58"/>
      <c r="J224" s="59"/>
      <c r="K224" s="58"/>
      <c r="L224" s="37"/>
      <c r="M224" s="37"/>
      <c r="N224" s="37"/>
      <c r="O224" s="58"/>
      <c r="P224" s="37"/>
      <c r="Q224" s="37"/>
      <c r="R224" s="37"/>
    </row>
    <row r="225" spans="1:18" s="2" customFormat="1" ht="15" thickBot="1" x14ac:dyDescent="0.35">
      <c r="A225"/>
      <c r="B225"/>
      <c r="C225" s="1"/>
      <c r="D225" s="57"/>
      <c r="E225" s="1"/>
      <c r="F225" s="1"/>
      <c r="G225" s="1"/>
      <c r="H225" s="1"/>
      <c r="I225" s="58"/>
      <c r="J225" s="59"/>
      <c r="K225" s="58"/>
      <c r="L225" s="37"/>
      <c r="M225" s="37"/>
      <c r="N225" s="37"/>
      <c r="O225" s="58"/>
      <c r="P225" s="37"/>
      <c r="Q225" s="37"/>
      <c r="R225" s="37"/>
    </row>
    <row r="226" spans="1:18" s="2" customFormat="1" ht="15" thickTop="1" x14ac:dyDescent="0.3">
      <c r="A226"/>
      <c r="B226"/>
      <c r="C226" s="343" t="s">
        <v>178</v>
      </c>
      <c r="D226" s="344"/>
      <c r="E226" s="344"/>
      <c r="F226" s="344"/>
      <c r="G226" s="101"/>
      <c r="H226" s="63" t="s">
        <v>70</v>
      </c>
      <c r="I226" s="58"/>
      <c r="J226" s="59"/>
      <c r="K226" s="58"/>
      <c r="L226" s="37"/>
      <c r="M226" s="37"/>
      <c r="N226" s="37"/>
      <c r="O226" s="58"/>
      <c r="P226" s="37"/>
      <c r="Q226" s="37"/>
      <c r="R226" s="37"/>
    </row>
    <row r="227" spans="1:18" s="2" customFormat="1" x14ac:dyDescent="0.3">
      <c r="A227"/>
      <c r="B227"/>
      <c r="C227" s="345"/>
      <c r="D227" s="346"/>
      <c r="E227" s="346"/>
      <c r="F227" s="346"/>
      <c r="G227" s="106"/>
      <c r="H227" s="66" t="s">
        <v>209</v>
      </c>
      <c r="I227" s="58"/>
      <c r="J227" s="59"/>
      <c r="K227" s="58"/>
      <c r="L227" s="37"/>
      <c r="M227" s="37"/>
      <c r="N227" s="37"/>
      <c r="O227" s="58"/>
      <c r="P227" s="37"/>
      <c r="Q227" s="37"/>
      <c r="R227" s="37"/>
    </row>
    <row r="228" spans="1:18" s="2" customFormat="1" x14ac:dyDescent="0.3">
      <c r="A228"/>
      <c r="B228"/>
      <c r="C228" s="70" t="s">
        <v>3</v>
      </c>
      <c r="D228" s="71" t="s">
        <v>4</v>
      </c>
      <c r="E228" s="72" t="s">
        <v>5</v>
      </c>
      <c r="F228" s="90" t="s">
        <v>43</v>
      </c>
      <c r="G228" s="73" t="s">
        <v>44</v>
      </c>
      <c r="H228" s="74" t="s">
        <v>45</v>
      </c>
      <c r="I228" s="58"/>
      <c r="J228" s="59"/>
      <c r="K228" s="58"/>
      <c r="L228" s="37"/>
      <c r="M228" s="37"/>
      <c r="N228" s="37"/>
      <c r="O228" s="58"/>
      <c r="P228" s="37"/>
      <c r="Q228" s="37"/>
      <c r="R228" s="37"/>
    </row>
    <row r="229" spans="1:18" s="2" customFormat="1" x14ac:dyDescent="0.3">
      <c r="A229"/>
      <c r="B229"/>
      <c r="C229" s="77"/>
      <c r="D229" s="78"/>
      <c r="E229" s="79"/>
      <c r="F229" s="107"/>
      <c r="G229" s="80"/>
      <c r="H229" s="81"/>
      <c r="I229" s="58"/>
      <c r="J229" s="59"/>
      <c r="K229" s="58"/>
      <c r="L229" s="37"/>
      <c r="M229" s="37"/>
      <c r="N229" s="37"/>
      <c r="O229" s="58"/>
      <c r="P229" s="37"/>
      <c r="Q229" s="37"/>
      <c r="R229" s="37"/>
    </row>
    <row r="230" spans="1:18" s="2" customFormat="1" x14ac:dyDescent="0.3">
      <c r="A230"/>
      <c r="B230"/>
      <c r="C230" s="84" t="s">
        <v>47</v>
      </c>
      <c r="D230" s="78"/>
      <c r="E230" s="79"/>
      <c r="F230" s="107"/>
      <c r="G230" s="80"/>
      <c r="H230" s="81"/>
      <c r="I230" s="58"/>
      <c r="J230" s="59"/>
      <c r="K230" s="58"/>
      <c r="L230" s="37"/>
      <c r="M230" s="37"/>
      <c r="N230" s="37"/>
      <c r="O230" s="58"/>
      <c r="P230" s="37"/>
      <c r="Q230" s="37"/>
      <c r="R230" s="37"/>
    </row>
    <row r="231" spans="1:18" s="2" customFormat="1" x14ac:dyDescent="0.3">
      <c r="A231"/>
      <c r="B231"/>
      <c r="C231" s="70" t="s">
        <v>202</v>
      </c>
      <c r="D231" s="71" t="s">
        <v>50</v>
      </c>
      <c r="E231" s="72">
        <v>0.2</v>
      </c>
      <c r="F231" s="90">
        <v>0</v>
      </c>
      <c r="G231" s="73">
        <v>4800</v>
      </c>
      <c r="H231" s="74">
        <f t="shared" ref="H231:H238" si="12">E231*G231</f>
        <v>960</v>
      </c>
      <c r="I231" s="58"/>
      <c r="J231" s="59"/>
      <c r="K231" s="58"/>
      <c r="L231" s="37"/>
      <c r="M231" s="37"/>
      <c r="N231" s="37"/>
      <c r="O231" s="58"/>
      <c r="P231" s="37"/>
      <c r="Q231" s="37"/>
      <c r="R231" s="37"/>
    </row>
    <row r="232" spans="1:18" s="2" customFormat="1" x14ac:dyDescent="0.3">
      <c r="A232"/>
      <c r="B232"/>
      <c r="C232" s="70" t="s">
        <v>203</v>
      </c>
      <c r="D232" s="71" t="s">
        <v>50</v>
      </c>
      <c r="E232" s="72">
        <v>0.2</v>
      </c>
      <c r="F232" s="90">
        <v>0</v>
      </c>
      <c r="G232" s="73">
        <v>14800</v>
      </c>
      <c r="H232" s="74">
        <f t="shared" si="12"/>
        <v>2960</v>
      </c>
      <c r="I232" s="58"/>
      <c r="J232" s="59"/>
      <c r="K232" s="58"/>
      <c r="L232" s="37"/>
      <c r="M232" s="37"/>
      <c r="N232" s="37"/>
      <c r="O232" s="58"/>
      <c r="P232" s="37"/>
      <c r="Q232" s="37"/>
      <c r="R232" s="37"/>
    </row>
    <row r="233" spans="1:18" s="2" customFormat="1" x14ac:dyDescent="0.3">
      <c r="A233"/>
      <c r="B233"/>
      <c r="C233" s="70" t="s">
        <v>204</v>
      </c>
      <c r="D233" s="71" t="s">
        <v>50</v>
      </c>
      <c r="E233" s="72">
        <v>0.02</v>
      </c>
      <c r="F233" s="90">
        <v>0</v>
      </c>
      <c r="G233" s="73">
        <v>6500</v>
      </c>
      <c r="H233" s="74">
        <f t="shared" si="12"/>
        <v>130</v>
      </c>
      <c r="I233" s="58"/>
      <c r="J233" s="59"/>
      <c r="K233" s="58"/>
      <c r="L233" s="37"/>
      <c r="M233" s="37"/>
      <c r="N233" s="37"/>
      <c r="O233" s="58"/>
      <c r="P233" s="37"/>
      <c r="Q233" s="37"/>
      <c r="R233" s="37"/>
    </row>
    <row r="234" spans="1:18" s="2" customFormat="1" x14ac:dyDescent="0.3">
      <c r="A234"/>
      <c r="B234"/>
      <c r="C234" s="70" t="s">
        <v>195</v>
      </c>
      <c r="D234" s="71" t="s">
        <v>4</v>
      </c>
      <c r="E234" s="72">
        <v>0.56699999999999995</v>
      </c>
      <c r="F234" s="90">
        <v>0</v>
      </c>
      <c r="G234" s="73">
        <v>11700</v>
      </c>
      <c r="H234" s="74">
        <f t="shared" si="12"/>
        <v>6633.9</v>
      </c>
      <c r="I234" s="58"/>
      <c r="J234" s="59"/>
      <c r="K234" s="58"/>
      <c r="L234" s="37"/>
      <c r="M234" s="37"/>
      <c r="N234" s="37"/>
      <c r="O234" s="58"/>
      <c r="P234" s="37"/>
      <c r="Q234" s="37"/>
      <c r="R234" s="37"/>
    </row>
    <row r="235" spans="1:18" s="2" customFormat="1" x14ac:dyDescent="0.3">
      <c r="A235"/>
      <c r="B235"/>
      <c r="C235" s="70" t="s">
        <v>98</v>
      </c>
      <c r="D235" s="71" t="s">
        <v>94</v>
      </c>
      <c r="E235" s="72">
        <v>0.8</v>
      </c>
      <c r="F235" s="90">
        <v>0</v>
      </c>
      <c r="G235" s="73">
        <v>2400</v>
      </c>
      <c r="H235" s="74">
        <f t="shared" si="12"/>
        <v>1920</v>
      </c>
      <c r="I235" s="58"/>
      <c r="J235" s="59"/>
      <c r="K235" s="58"/>
      <c r="L235" s="37"/>
      <c r="M235" s="37"/>
      <c r="N235" s="37"/>
      <c r="O235" s="58"/>
      <c r="P235" s="37"/>
      <c r="Q235" s="37"/>
      <c r="R235" s="37"/>
    </row>
    <row r="236" spans="1:18" s="2" customFormat="1" x14ac:dyDescent="0.3">
      <c r="A236"/>
      <c r="B236"/>
      <c r="C236" s="70" t="s">
        <v>189</v>
      </c>
      <c r="D236" s="71" t="s">
        <v>4</v>
      </c>
      <c r="E236" s="72">
        <v>0.5</v>
      </c>
      <c r="F236" s="90">
        <v>0</v>
      </c>
      <c r="G236" s="73">
        <v>9500</v>
      </c>
      <c r="H236" s="74">
        <f t="shared" si="12"/>
        <v>4750</v>
      </c>
      <c r="I236" s="58"/>
      <c r="J236" s="59"/>
      <c r="K236" s="58"/>
      <c r="L236" s="37"/>
      <c r="M236" s="37"/>
      <c r="N236" s="37"/>
      <c r="O236" s="58"/>
      <c r="P236" s="37"/>
      <c r="Q236" s="37"/>
      <c r="R236" s="37"/>
    </row>
    <row r="237" spans="1:18" s="2" customFormat="1" x14ac:dyDescent="0.3">
      <c r="A237"/>
      <c r="B237"/>
      <c r="C237" s="70" t="s">
        <v>190</v>
      </c>
      <c r="D237" s="71" t="s">
        <v>4</v>
      </c>
      <c r="E237" s="72">
        <v>0.433</v>
      </c>
      <c r="F237" s="90">
        <v>0</v>
      </c>
      <c r="G237" s="73">
        <v>3200</v>
      </c>
      <c r="H237" s="74">
        <f t="shared" si="12"/>
        <v>1385.6</v>
      </c>
      <c r="I237" s="58"/>
      <c r="J237" s="59"/>
      <c r="K237" s="58"/>
      <c r="L237" s="37"/>
      <c r="M237" s="37"/>
      <c r="N237" s="37"/>
      <c r="O237" s="58"/>
      <c r="P237" s="37"/>
      <c r="Q237" s="37"/>
      <c r="R237" s="37"/>
    </row>
    <row r="238" spans="1:18" s="2" customFormat="1" x14ac:dyDescent="0.3">
      <c r="A238"/>
      <c r="B238"/>
      <c r="C238" s="70" t="s">
        <v>191</v>
      </c>
      <c r="D238" s="71" t="s">
        <v>105</v>
      </c>
      <c r="E238" s="72">
        <v>0.105</v>
      </c>
      <c r="F238" s="90">
        <v>0</v>
      </c>
      <c r="G238" s="73">
        <v>242245</v>
      </c>
      <c r="H238" s="74">
        <f t="shared" si="12"/>
        <v>25435.724999999999</v>
      </c>
      <c r="I238" s="58"/>
      <c r="J238" s="59"/>
      <c r="K238" s="58"/>
      <c r="L238" s="37"/>
      <c r="M238" s="37"/>
      <c r="N238" s="37"/>
      <c r="O238" s="58"/>
      <c r="P238" s="37"/>
      <c r="Q238" s="37"/>
      <c r="R238" s="37"/>
    </row>
    <row r="239" spans="1:18" s="2" customFormat="1" x14ac:dyDescent="0.3">
      <c r="A239"/>
      <c r="B239"/>
      <c r="C239" s="77"/>
      <c r="D239" s="78"/>
      <c r="E239" s="79"/>
      <c r="F239" s="107"/>
      <c r="G239" s="80" t="s">
        <v>52</v>
      </c>
      <c r="H239" s="86">
        <f>SUM(H231:H238)</f>
        <v>44175.224999999999</v>
      </c>
      <c r="I239" s="58"/>
      <c r="J239" s="59"/>
      <c r="K239" s="58"/>
      <c r="L239" s="37"/>
      <c r="M239" s="37"/>
      <c r="N239" s="37"/>
      <c r="O239" s="58"/>
      <c r="P239" s="37"/>
      <c r="Q239" s="37"/>
      <c r="R239" s="37"/>
    </row>
    <row r="240" spans="1:18" s="2" customFormat="1" x14ac:dyDescent="0.3">
      <c r="A240"/>
      <c r="B240"/>
      <c r="C240" s="84" t="s">
        <v>54</v>
      </c>
      <c r="D240" s="78"/>
      <c r="E240" s="79"/>
      <c r="F240" s="107"/>
      <c r="G240" s="80"/>
      <c r="H240" s="81"/>
      <c r="I240" s="58"/>
      <c r="J240" s="59"/>
      <c r="K240" s="58"/>
      <c r="L240" s="37"/>
      <c r="M240" s="37"/>
      <c r="N240" s="37"/>
      <c r="O240" s="58"/>
      <c r="P240" s="37"/>
      <c r="Q240" s="37"/>
      <c r="R240" s="37"/>
    </row>
    <row r="241" spans="1:18" s="2" customFormat="1" x14ac:dyDescent="0.3">
      <c r="A241"/>
      <c r="B241"/>
      <c r="C241" s="70" t="s">
        <v>82</v>
      </c>
      <c r="D241" s="71" t="s">
        <v>55</v>
      </c>
      <c r="E241" s="90">
        <v>3.6110000000000002</v>
      </c>
      <c r="F241" s="90">
        <v>0</v>
      </c>
      <c r="G241" s="73">
        <v>7262</v>
      </c>
      <c r="H241" s="74">
        <f>E241*G241</f>
        <v>26223.082000000002</v>
      </c>
      <c r="I241" s="58"/>
      <c r="J241" s="59"/>
      <c r="K241" s="58"/>
      <c r="L241" s="37"/>
      <c r="M241" s="37"/>
      <c r="N241" s="37"/>
      <c r="O241" s="58"/>
      <c r="P241" s="37"/>
      <c r="Q241" s="37"/>
      <c r="R241" s="37"/>
    </row>
    <row r="242" spans="1:18" s="2" customFormat="1" x14ac:dyDescent="0.3">
      <c r="A242"/>
      <c r="B242"/>
      <c r="C242" s="77"/>
      <c r="D242" s="78"/>
      <c r="E242" s="79"/>
      <c r="F242" s="107"/>
      <c r="G242" s="80" t="s">
        <v>57</v>
      </c>
      <c r="H242" s="86">
        <f>SUM(H241)</f>
        <v>26223.082000000002</v>
      </c>
      <c r="I242" s="58"/>
      <c r="J242" s="59"/>
      <c r="K242" s="58"/>
      <c r="L242" s="37"/>
      <c r="M242" s="37"/>
      <c r="N242" s="37"/>
      <c r="O242" s="58"/>
      <c r="P242" s="37"/>
      <c r="Q242" s="37"/>
      <c r="R242" s="37"/>
    </row>
    <row r="243" spans="1:18" s="2" customFormat="1" x14ac:dyDescent="0.3">
      <c r="A243"/>
      <c r="B243"/>
      <c r="C243" s="131" t="s">
        <v>59</v>
      </c>
      <c r="D243" s="44"/>
      <c r="E243" s="132"/>
      <c r="F243" s="132"/>
      <c r="G243" s="133"/>
      <c r="H243" s="134"/>
      <c r="I243" s="58"/>
      <c r="J243" s="59"/>
      <c r="K243" s="58"/>
      <c r="L243" s="37"/>
      <c r="M243" s="37"/>
      <c r="N243" s="37"/>
      <c r="O243" s="58"/>
      <c r="P243" s="37"/>
      <c r="Q243" s="37"/>
      <c r="R243" s="37"/>
    </row>
    <row r="244" spans="1:18" s="2" customFormat="1" x14ac:dyDescent="0.3">
      <c r="A244"/>
      <c r="B244"/>
      <c r="C244" s="135" t="s">
        <v>192</v>
      </c>
      <c r="D244" s="136" t="s">
        <v>68</v>
      </c>
      <c r="E244" s="137">
        <v>0.01</v>
      </c>
      <c r="F244" s="137"/>
      <c r="G244" s="138">
        <v>34800</v>
      </c>
      <c r="H244" s="139">
        <f>E244*G244</f>
        <v>348</v>
      </c>
      <c r="I244" s="58"/>
      <c r="J244" s="59"/>
      <c r="K244" s="58"/>
      <c r="L244" s="37"/>
      <c r="M244" s="37"/>
      <c r="N244" s="37"/>
      <c r="O244" s="58"/>
      <c r="P244" s="37"/>
      <c r="Q244" s="37"/>
      <c r="R244" s="37"/>
    </row>
    <row r="245" spans="1:18" s="2" customFormat="1" x14ac:dyDescent="0.3">
      <c r="A245"/>
      <c r="B245"/>
      <c r="C245" s="135" t="s">
        <v>60</v>
      </c>
      <c r="D245" s="136" t="s">
        <v>14</v>
      </c>
      <c r="E245" s="137">
        <v>3.2399999999999998E-2</v>
      </c>
      <c r="F245" s="137"/>
      <c r="G245" s="138">
        <v>1600</v>
      </c>
      <c r="H245" s="139">
        <f>E245*G245</f>
        <v>51.839999999999996</v>
      </c>
      <c r="I245" s="58"/>
      <c r="J245" s="59"/>
      <c r="K245" s="58"/>
      <c r="L245" s="37"/>
      <c r="M245" s="37"/>
      <c r="N245" s="37"/>
      <c r="O245" s="58"/>
      <c r="P245" s="37"/>
      <c r="Q245" s="37"/>
      <c r="R245" s="37"/>
    </row>
    <row r="246" spans="1:18" s="2" customFormat="1" x14ac:dyDescent="0.3">
      <c r="A246"/>
      <c r="B246"/>
      <c r="C246" s="135" t="s">
        <v>205</v>
      </c>
      <c r="D246" s="136" t="s">
        <v>68</v>
      </c>
      <c r="E246" s="137">
        <v>0.24</v>
      </c>
      <c r="F246" s="137"/>
      <c r="G246" s="138">
        <v>206</v>
      </c>
      <c r="H246" s="139">
        <f>E246*G246</f>
        <v>49.44</v>
      </c>
      <c r="I246" s="58"/>
      <c r="J246" s="59"/>
      <c r="K246" s="58"/>
      <c r="L246" s="37"/>
      <c r="M246" s="37"/>
      <c r="N246" s="37"/>
      <c r="O246" s="58"/>
      <c r="P246" s="37"/>
      <c r="Q246" s="37"/>
      <c r="R246" s="37"/>
    </row>
    <row r="247" spans="1:18" s="2" customFormat="1" x14ac:dyDescent="0.3">
      <c r="A247"/>
      <c r="B247"/>
      <c r="C247" s="135" t="s">
        <v>97</v>
      </c>
      <c r="D247" s="136" t="s">
        <v>68</v>
      </c>
      <c r="E247" s="137">
        <v>0.4</v>
      </c>
      <c r="F247" s="137"/>
      <c r="G247" s="138">
        <v>1100</v>
      </c>
      <c r="H247" s="139">
        <f>E247*G247</f>
        <v>440</v>
      </c>
      <c r="I247" s="58"/>
      <c r="J247" s="59"/>
      <c r="K247" s="58"/>
      <c r="L247" s="37"/>
      <c r="M247" s="37"/>
      <c r="N247" s="37"/>
      <c r="O247" s="58"/>
      <c r="P247" s="37"/>
      <c r="Q247" s="37"/>
      <c r="R247" s="37"/>
    </row>
    <row r="248" spans="1:18" s="2" customFormat="1" x14ac:dyDescent="0.3">
      <c r="A248"/>
      <c r="B248"/>
      <c r="C248" s="140"/>
      <c r="D248" s="44"/>
      <c r="E248" s="132"/>
      <c r="F248" s="132"/>
      <c r="G248" s="133" t="s">
        <v>62</v>
      </c>
      <c r="H248" s="141">
        <f>SUM(H244:H247)</f>
        <v>889.28</v>
      </c>
      <c r="I248" s="58"/>
      <c r="J248" s="59"/>
      <c r="K248" s="58"/>
      <c r="L248" s="37"/>
      <c r="M248" s="37"/>
      <c r="N248" s="37"/>
      <c r="O248" s="58"/>
      <c r="P248" s="37"/>
      <c r="Q248" s="37"/>
      <c r="R248" s="37"/>
    </row>
    <row r="249" spans="1:18" s="2" customFormat="1" x14ac:dyDescent="0.3">
      <c r="A249"/>
      <c r="B249"/>
      <c r="C249" s="77"/>
      <c r="D249" s="78"/>
      <c r="E249" s="79"/>
      <c r="F249" s="107"/>
      <c r="G249" s="80"/>
      <c r="H249" s="81"/>
      <c r="I249" s="58"/>
      <c r="J249" s="59"/>
      <c r="K249" s="58"/>
      <c r="L249" s="37"/>
      <c r="M249" s="37"/>
      <c r="N249" s="37"/>
      <c r="O249" s="58"/>
      <c r="P249" s="37"/>
      <c r="Q249" s="37"/>
      <c r="R249" s="37"/>
    </row>
    <row r="250" spans="1:18" s="2" customFormat="1" ht="15" thickBot="1" x14ac:dyDescent="0.35">
      <c r="A250"/>
      <c r="B250"/>
      <c r="C250" s="93"/>
      <c r="D250" s="94"/>
      <c r="E250" s="95"/>
      <c r="F250" s="110" t="s">
        <v>67</v>
      </c>
      <c r="G250" s="96">
        <f>SUM(H239+H242+H248)</f>
        <v>71287.587</v>
      </c>
      <c r="H250" s="97">
        <v>71288</v>
      </c>
      <c r="I250" s="58"/>
      <c r="J250" s="59"/>
      <c r="K250" s="58"/>
      <c r="L250" s="37"/>
      <c r="M250" s="37"/>
      <c r="N250" s="37"/>
      <c r="O250" s="58"/>
      <c r="P250" s="37"/>
      <c r="Q250" s="37"/>
      <c r="R250" s="37"/>
    </row>
    <row r="251" spans="1:18" s="2" customFormat="1" ht="15" thickTop="1" x14ac:dyDescent="0.3">
      <c r="A251"/>
      <c r="B251"/>
      <c r="C251" s="1"/>
      <c r="D251" s="57"/>
      <c r="E251" s="1"/>
      <c r="F251" s="1"/>
      <c r="G251" s="1"/>
      <c r="H251" s="1"/>
      <c r="I251" s="58"/>
      <c r="J251" s="59"/>
      <c r="K251" s="58"/>
      <c r="L251" s="37"/>
      <c r="M251" s="37"/>
      <c r="N251" s="37"/>
      <c r="O251" s="58"/>
      <c r="P251" s="37"/>
      <c r="Q251" s="37"/>
      <c r="R251" s="37"/>
    </row>
    <row r="252" spans="1:18" s="2" customFormat="1" ht="15" thickBot="1" x14ac:dyDescent="0.35">
      <c r="A252"/>
      <c r="B252"/>
      <c r="C252" s="1"/>
      <c r="D252" s="57"/>
      <c r="E252" s="1"/>
      <c r="F252" s="1"/>
      <c r="G252" s="1"/>
      <c r="H252" s="1"/>
      <c r="I252" s="58"/>
      <c r="J252" s="59"/>
      <c r="K252" s="58"/>
      <c r="L252" s="37"/>
      <c r="M252" s="37"/>
      <c r="N252" s="37"/>
      <c r="O252" s="58"/>
      <c r="P252" s="37"/>
      <c r="Q252" s="37"/>
      <c r="R252" s="37"/>
    </row>
    <row r="253" spans="1:18" s="2" customFormat="1" ht="15" thickTop="1" x14ac:dyDescent="0.3">
      <c r="A253"/>
      <c r="B253"/>
      <c r="C253" s="343" t="s">
        <v>210</v>
      </c>
      <c r="D253" s="344"/>
      <c r="E253" s="344"/>
      <c r="F253" s="344"/>
      <c r="G253" s="101"/>
      <c r="H253" s="63" t="s">
        <v>80</v>
      </c>
      <c r="I253" s="58"/>
      <c r="J253" s="59"/>
      <c r="K253" s="58"/>
      <c r="L253" s="37"/>
      <c r="M253" s="37"/>
      <c r="N253" s="37"/>
      <c r="O253" s="58"/>
      <c r="P253" s="37"/>
      <c r="Q253" s="37"/>
      <c r="R253" s="37"/>
    </row>
    <row r="254" spans="1:18" s="2" customFormat="1" x14ac:dyDescent="0.3">
      <c r="A254"/>
      <c r="B254"/>
      <c r="C254" s="345"/>
      <c r="D254" s="346"/>
      <c r="E254" s="346"/>
      <c r="F254" s="346"/>
      <c r="G254" s="106"/>
      <c r="H254" s="66" t="s">
        <v>211</v>
      </c>
      <c r="I254" s="58"/>
      <c r="J254" s="59"/>
      <c r="K254" s="58"/>
      <c r="L254" s="37"/>
      <c r="M254" s="37"/>
      <c r="N254" s="37"/>
      <c r="O254" s="58"/>
      <c r="P254" s="37"/>
      <c r="Q254" s="37"/>
      <c r="R254" s="37"/>
    </row>
    <row r="255" spans="1:18" s="2" customFormat="1" x14ac:dyDescent="0.3">
      <c r="A255"/>
      <c r="B255"/>
      <c r="C255" s="70" t="s">
        <v>3</v>
      </c>
      <c r="D255" s="71" t="s">
        <v>4</v>
      </c>
      <c r="E255" s="72" t="s">
        <v>5</v>
      </c>
      <c r="F255" s="90" t="s">
        <v>43</v>
      </c>
      <c r="G255" s="73" t="s">
        <v>44</v>
      </c>
      <c r="H255" s="74" t="s">
        <v>45</v>
      </c>
      <c r="I255" s="58"/>
      <c r="J255" s="59"/>
      <c r="K255" s="58"/>
      <c r="L255" s="37"/>
      <c r="M255" s="37"/>
      <c r="N255" s="37"/>
      <c r="O255" s="58"/>
      <c r="P255" s="37"/>
      <c r="Q255" s="37"/>
      <c r="R255" s="37"/>
    </row>
    <row r="256" spans="1:18" s="2" customFormat="1" x14ac:dyDescent="0.3">
      <c r="A256"/>
      <c r="B256"/>
      <c r="C256" s="77"/>
      <c r="D256" s="78"/>
      <c r="E256" s="79"/>
      <c r="F256" s="107"/>
      <c r="G256" s="80"/>
      <c r="H256" s="81"/>
      <c r="I256" s="58"/>
      <c r="J256" s="59"/>
      <c r="K256" s="58"/>
      <c r="L256" s="37"/>
      <c r="M256" s="37"/>
      <c r="N256" s="37"/>
      <c r="O256" s="58"/>
      <c r="P256" s="37"/>
      <c r="Q256" s="37"/>
      <c r="R256" s="37"/>
    </row>
    <row r="257" spans="1:18" s="2" customFormat="1" x14ac:dyDescent="0.3">
      <c r="A257"/>
      <c r="B257"/>
      <c r="C257" s="84" t="s">
        <v>47</v>
      </c>
      <c r="D257" s="78"/>
      <c r="E257" s="79"/>
      <c r="F257" s="107"/>
      <c r="G257" s="80"/>
      <c r="H257" s="81"/>
      <c r="I257" s="58"/>
      <c r="J257" s="59"/>
      <c r="K257" s="58"/>
      <c r="L257" s="37"/>
      <c r="M257" s="37"/>
      <c r="N257" s="37"/>
      <c r="O257" s="58"/>
      <c r="P257" s="37"/>
      <c r="Q257" s="37"/>
      <c r="R257" s="37"/>
    </row>
    <row r="258" spans="1:18" s="2" customFormat="1" x14ac:dyDescent="0.3">
      <c r="A258"/>
      <c r="B258"/>
      <c r="C258" s="70" t="s">
        <v>212</v>
      </c>
      <c r="D258" s="71" t="s">
        <v>4</v>
      </c>
      <c r="E258" s="72">
        <v>0.33500000000000002</v>
      </c>
      <c r="F258" s="90">
        <v>0</v>
      </c>
      <c r="G258" s="73">
        <v>2500</v>
      </c>
      <c r="H258" s="74">
        <f>E258*G258</f>
        <v>837.5</v>
      </c>
      <c r="I258" s="58"/>
      <c r="J258" s="59"/>
      <c r="K258" s="58"/>
      <c r="L258" s="37"/>
      <c r="M258" s="37"/>
      <c r="N258" s="37"/>
      <c r="O258" s="58"/>
      <c r="P258" s="37"/>
      <c r="Q258" s="37"/>
      <c r="R258" s="37"/>
    </row>
    <row r="259" spans="1:18" s="2" customFormat="1" x14ac:dyDescent="0.3">
      <c r="A259"/>
      <c r="B259"/>
      <c r="C259" s="70" t="s">
        <v>98</v>
      </c>
      <c r="D259" s="71" t="s">
        <v>94</v>
      </c>
      <c r="E259" s="72">
        <v>0.05</v>
      </c>
      <c r="F259" s="90">
        <v>0</v>
      </c>
      <c r="G259" s="73">
        <v>2400</v>
      </c>
      <c r="H259" s="74">
        <f t="shared" ref="H259:H260" si="13">E259*G259</f>
        <v>120</v>
      </c>
      <c r="I259" s="58"/>
      <c r="J259" s="59"/>
      <c r="K259" s="58"/>
      <c r="L259" s="37"/>
      <c r="M259" s="37"/>
      <c r="N259" s="37"/>
      <c r="O259" s="58"/>
      <c r="P259" s="37"/>
      <c r="Q259" s="37"/>
      <c r="R259" s="37"/>
    </row>
    <row r="260" spans="1:18" s="2" customFormat="1" x14ac:dyDescent="0.3">
      <c r="A260"/>
      <c r="B260"/>
      <c r="C260" s="70" t="s">
        <v>213</v>
      </c>
      <c r="D260" s="71" t="s">
        <v>105</v>
      </c>
      <c r="E260" s="72">
        <v>0.06</v>
      </c>
      <c r="F260" s="90">
        <v>0</v>
      </c>
      <c r="G260" s="73">
        <v>207421</v>
      </c>
      <c r="H260" s="74">
        <f t="shared" si="13"/>
        <v>12445.26</v>
      </c>
      <c r="I260" s="58"/>
      <c r="J260" s="59"/>
      <c r="K260" s="58"/>
      <c r="L260" s="37"/>
      <c r="M260" s="37"/>
      <c r="N260" s="37"/>
      <c r="O260" s="58"/>
      <c r="P260" s="37"/>
      <c r="Q260" s="37"/>
      <c r="R260" s="37"/>
    </row>
    <row r="261" spans="1:18" s="2" customFormat="1" x14ac:dyDescent="0.3">
      <c r="A261"/>
      <c r="B261"/>
      <c r="C261" s="77"/>
      <c r="D261" s="78"/>
      <c r="E261" s="79"/>
      <c r="F261" s="107"/>
      <c r="G261" s="80" t="s">
        <v>52</v>
      </c>
      <c r="H261" s="86">
        <f>SUM(H258:H260)</f>
        <v>13402.76</v>
      </c>
      <c r="I261" s="58"/>
      <c r="J261" s="59"/>
      <c r="K261" s="58"/>
      <c r="L261" s="37"/>
      <c r="M261" s="37"/>
      <c r="N261" s="37"/>
      <c r="O261" s="58"/>
      <c r="P261" s="37"/>
      <c r="Q261" s="37"/>
      <c r="R261" s="37"/>
    </row>
    <row r="262" spans="1:18" s="2" customFormat="1" x14ac:dyDescent="0.3">
      <c r="A262"/>
      <c r="B262"/>
      <c r="C262" s="84" t="s">
        <v>54</v>
      </c>
      <c r="D262" s="78"/>
      <c r="E262" s="79"/>
      <c r="F262" s="107"/>
      <c r="G262" s="80"/>
      <c r="H262" s="81"/>
      <c r="I262" s="58"/>
      <c r="J262" s="59"/>
      <c r="K262" s="58"/>
      <c r="L262" s="37"/>
      <c r="M262" s="37"/>
      <c r="N262" s="37"/>
      <c r="O262" s="58"/>
      <c r="P262" s="37"/>
      <c r="Q262" s="37"/>
      <c r="R262" s="37"/>
    </row>
    <row r="263" spans="1:18" s="2" customFormat="1" x14ac:dyDescent="0.3">
      <c r="A263"/>
      <c r="B263"/>
      <c r="C263" s="70" t="s">
        <v>82</v>
      </c>
      <c r="D263" s="71" t="s">
        <v>55</v>
      </c>
      <c r="E263" s="90">
        <v>1.4396</v>
      </c>
      <c r="F263" s="90">
        <v>0</v>
      </c>
      <c r="G263" s="73">
        <v>7262</v>
      </c>
      <c r="H263" s="74">
        <f>E263*G263</f>
        <v>10454.3752</v>
      </c>
      <c r="I263" s="58"/>
      <c r="J263" s="59"/>
      <c r="K263" s="58"/>
      <c r="L263" s="37"/>
      <c r="M263" s="37"/>
      <c r="N263" s="37"/>
      <c r="O263" s="58"/>
      <c r="P263" s="37"/>
      <c r="Q263" s="37"/>
      <c r="R263" s="37"/>
    </row>
    <row r="264" spans="1:18" s="2" customFormat="1" x14ac:dyDescent="0.3">
      <c r="A264"/>
      <c r="B264"/>
      <c r="C264" s="77"/>
      <c r="D264" s="78"/>
      <c r="E264" s="79"/>
      <c r="F264" s="107"/>
      <c r="G264" s="80" t="s">
        <v>57</v>
      </c>
      <c r="H264" s="86">
        <f>SUM(H263)</f>
        <v>10454.3752</v>
      </c>
      <c r="I264" s="58"/>
      <c r="J264" s="59"/>
      <c r="K264" s="58"/>
      <c r="L264" s="37"/>
      <c r="M264" s="37"/>
      <c r="N264" s="37"/>
      <c r="O264" s="58"/>
      <c r="P264" s="37"/>
      <c r="Q264" s="37"/>
      <c r="R264" s="37"/>
    </row>
    <row r="265" spans="1:18" s="2" customFormat="1" x14ac:dyDescent="0.3">
      <c r="A265"/>
      <c r="B265"/>
      <c r="C265" s="131" t="s">
        <v>59</v>
      </c>
      <c r="D265" s="44"/>
      <c r="E265" s="132"/>
      <c r="F265" s="132"/>
      <c r="G265" s="133"/>
      <c r="H265" s="134"/>
      <c r="I265" s="58"/>
      <c r="J265" s="59"/>
      <c r="K265" s="58"/>
      <c r="L265" s="37"/>
      <c r="M265" s="37"/>
      <c r="N265" s="37"/>
      <c r="O265" s="58"/>
      <c r="P265" s="37"/>
      <c r="Q265" s="37"/>
      <c r="R265" s="37"/>
    </row>
    <row r="266" spans="1:18" s="2" customFormat="1" x14ac:dyDescent="0.3">
      <c r="A266"/>
      <c r="B266"/>
      <c r="C266" s="135" t="s">
        <v>60</v>
      </c>
      <c r="D266" s="136" t="s">
        <v>14</v>
      </c>
      <c r="E266" s="137">
        <v>0.40200000000000002</v>
      </c>
      <c r="F266" s="137"/>
      <c r="G266" s="138">
        <v>1600</v>
      </c>
      <c r="H266" s="139">
        <f>E266*G266</f>
        <v>643.20000000000005</v>
      </c>
      <c r="I266" s="58"/>
      <c r="J266" s="59"/>
      <c r="K266" s="58"/>
      <c r="L266" s="37"/>
      <c r="M266" s="37"/>
      <c r="N266" s="37"/>
      <c r="O266" s="58"/>
      <c r="P266" s="37"/>
      <c r="Q266" s="37"/>
      <c r="R266" s="37"/>
    </row>
    <row r="267" spans="1:18" s="2" customFormat="1" x14ac:dyDescent="0.3">
      <c r="A267"/>
      <c r="B267"/>
      <c r="C267" s="140"/>
      <c r="D267" s="44"/>
      <c r="E267" s="132"/>
      <c r="F267" s="132"/>
      <c r="G267" s="133" t="s">
        <v>62</v>
      </c>
      <c r="H267" s="141">
        <f>SUM(H266)</f>
        <v>643.20000000000005</v>
      </c>
      <c r="I267" s="58"/>
      <c r="J267" s="59"/>
      <c r="K267" s="58"/>
      <c r="L267" s="37"/>
      <c r="M267" s="37"/>
      <c r="N267" s="37"/>
      <c r="O267" s="58"/>
      <c r="P267" s="37"/>
      <c r="Q267" s="37"/>
      <c r="R267" s="37"/>
    </row>
    <row r="268" spans="1:18" s="2" customFormat="1" x14ac:dyDescent="0.3">
      <c r="A268"/>
      <c r="B268"/>
      <c r="C268" s="84" t="s">
        <v>64</v>
      </c>
      <c r="D268" s="78"/>
      <c r="E268" s="79"/>
      <c r="F268" s="79"/>
      <c r="G268" s="80"/>
      <c r="H268" s="81"/>
      <c r="I268" s="58"/>
      <c r="J268" s="59"/>
      <c r="K268" s="58"/>
      <c r="L268" s="37"/>
      <c r="M268" s="37"/>
      <c r="N268" s="37"/>
      <c r="O268" s="58"/>
      <c r="P268" s="37"/>
      <c r="Q268" s="37"/>
      <c r="R268" s="37"/>
    </row>
    <row r="269" spans="1:18" s="2" customFormat="1" x14ac:dyDescent="0.3">
      <c r="A269"/>
      <c r="B269"/>
      <c r="C269" s="70"/>
      <c r="D269" s="71"/>
      <c r="E269" s="72"/>
      <c r="F269" s="90"/>
      <c r="G269" s="73"/>
      <c r="H269" s="74"/>
      <c r="I269" s="58"/>
      <c r="J269" s="59"/>
      <c r="K269" s="58"/>
      <c r="L269" s="37"/>
      <c r="M269" s="37"/>
      <c r="N269" s="37"/>
      <c r="O269" s="58"/>
      <c r="P269" s="37"/>
      <c r="Q269" s="37"/>
      <c r="R269" s="37"/>
    </row>
    <row r="270" spans="1:18" s="2" customFormat="1" x14ac:dyDescent="0.3">
      <c r="A270"/>
      <c r="B270"/>
      <c r="C270" s="77"/>
      <c r="D270" s="78"/>
      <c r="E270" s="79"/>
      <c r="F270" s="79"/>
      <c r="G270" s="80" t="s">
        <v>66</v>
      </c>
      <c r="H270" s="74">
        <v>0</v>
      </c>
      <c r="I270" s="58"/>
      <c r="J270" s="59"/>
      <c r="K270" s="58"/>
      <c r="L270" s="37"/>
      <c r="M270" s="37"/>
      <c r="N270" s="37"/>
      <c r="O270" s="58"/>
      <c r="P270" s="37"/>
      <c r="Q270" s="37"/>
      <c r="R270" s="37"/>
    </row>
    <row r="271" spans="1:18" s="2" customFormat="1" x14ac:dyDescent="0.3">
      <c r="A271"/>
      <c r="B271"/>
      <c r="C271" s="77"/>
      <c r="D271" s="78"/>
      <c r="E271" s="79"/>
      <c r="F271" s="107"/>
      <c r="G271" s="80"/>
      <c r="H271" s="81"/>
      <c r="I271" s="58"/>
      <c r="J271" s="59"/>
      <c r="K271" s="58"/>
      <c r="L271" s="37"/>
      <c r="M271" s="37"/>
      <c r="N271" s="37"/>
      <c r="O271" s="58"/>
      <c r="P271" s="37"/>
      <c r="Q271" s="37"/>
      <c r="R271" s="37"/>
    </row>
    <row r="272" spans="1:18" s="2" customFormat="1" ht="15" thickBot="1" x14ac:dyDescent="0.35">
      <c r="A272"/>
      <c r="B272"/>
      <c r="C272" s="93"/>
      <c r="D272" s="94"/>
      <c r="E272" s="95"/>
      <c r="F272" s="110" t="s">
        <v>67</v>
      </c>
      <c r="G272" s="96">
        <f>SUM(H261+H264+H267)</f>
        <v>24500.335200000001</v>
      </c>
      <c r="H272" s="97">
        <v>24500</v>
      </c>
      <c r="I272" s="58"/>
      <c r="J272" s="59"/>
      <c r="K272" s="58"/>
      <c r="L272" s="37"/>
      <c r="M272" s="37"/>
      <c r="N272" s="37"/>
      <c r="O272" s="58"/>
      <c r="P272" s="37"/>
      <c r="Q272" s="37"/>
      <c r="R272" s="37"/>
    </row>
    <row r="273" spans="1:18" s="2" customFormat="1" ht="15" thickTop="1" x14ac:dyDescent="0.3">
      <c r="A273"/>
      <c r="B273"/>
      <c r="C273" s="1"/>
      <c r="D273" s="57"/>
      <c r="E273" s="1"/>
      <c r="F273" s="1"/>
      <c r="G273" s="1"/>
      <c r="H273" s="1"/>
      <c r="I273" s="58"/>
      <c r="J273" s="59"/>
      <c r="K273" s="58"/>
      <c r="L273" s="37"/>
      <c r="M273" s="37"/>
      <c r="N273" s="37"/>
      <c r="O273" s="58"/>
      <c r="P273" s="37"/>
      <c r="Q273" s="37"/>
      <c r="R273" s="37"/>
    </row>
    <row r="274" spans="1:18" s="2" customFormat="1" ht="15" thickBot="1" x14ac:dyDescent="0.35">
      <c r="A274"/>
      <c r="B274"/>
      <c r="C274" s="1"/>
      <c r="D274" s="57"/>
      <c r="E274" s="1"/>
      <c r="F274" s="1"/>
      <c r="G274" s="1"/>
      <c r="H274" s="1"/>
      <c r="I274" s="58"/>
      <c r="J274" s="59"/>
      <c r="K274" s="58"/>
      <c r="L274" s="37"/>
      <c r="M274" s="37"/>
      <c r="N274" s="37"/>
      <c r="O274" s="58"/>
      <c r="P274" s="37"/>
      <c r="Q274" s="37"/>
      <c r="R274" s="37"/>
    </row>
    <row r="275" spans="1:18" s="2" customFormat="1" ht="15" thickTop="1" x14ac:dyDescent="0.3">
      <c r="A275"/>
      <c r="B275"/>
      <c r="C275" s="343" t="s">
        <v>153</v>
      </c>
      <c r="D275" s="344"/>
      <c r="E275" s="344"/>
      <c r="F275" s="344"/>
      <c r="G275" s="101"/>
      <c r="H275" s="63" t="s">
        <v>80</v>
      </c>
      <c r="I275" s="58"/>
      <c r="J275" s="59"/>
      <c r="K275" s="58"/>
      <c r="L275" s="37"/>
      <c r="M275" s="37"/>
      <c r="N275" s="37"/>
      <c r="O275" s="58"/>
      <c r="P275" s="37"/>
      <c r="Q275" s="37"/>
      <c r="R275" s="37"/>
    </row>
    <row r="276" spans="1:18" s="2" customFormat="1" x14ac:dyDescent="0.3">
      <c r="A276"/>
      <c r="B276"/>
      <c r="C276" s="345"/>
      <c r="D276" s="346"/>
      <c r="E276" s="346"/>
      <c r="F276" s="346"/>
      <c r="G276" s="106"/>
      <c r="H276" s="66" t="s">
        <v>293</v>
      </c>
      <c r="I276" s="58"/>
      <c r="J276" s="59"/>
      <c r="K276" s="58"/>
      <c r="L276" s="37"/>
      <c r="M276" s="37"/>
      <c r="N276" s="37"/>
      <c r="O276" s="58"/>
      <c r="P276" s="37"/>
      <c r="Q276" s="37"/>
      <c r="R276" s="37"/>
    </row>
    <row r="277" spans="1:18" s="2" customFormat="1" x14ac:dyDescent="0.3">
      <c r="A277"/>
      <c r="B277"/>
      <c r="C277" s="70" t="s">
        <v>3</v>
      </c>
      <c r="D277" s="71" t="s">
        <v>4</v>
      </c>
      <c r="E277" s="72" t="s">
        <v>5</v>
      </c>
      <c r="F277" s="90" t="s">
        <v>43</v>
      </c>
      <c r="G277" s="73" t="s">
        <v>44</v>
      </c>
      <c r="H277" s="74" t="s">
        <v>45</v>
      </c>
      <c r="I277" s="58"/>
      <c r="J277" s="59"/>
      <c r="K277" s="58"/>
      <c r="L277" s="37"/>
      <c r="M277" s="37"/>
      <c r="N277" s="37"/>
      <c r="O277" s="58"/>
      <c r="P277" s="37"/>
      <c r="Q277" s="37"/>
      <c r="R277" s="37"/>
    </row>
    <row r="278" spans="1:18" s="2" customFormat="1" x14ac:dyDescent="0.3">
      <c r="A278"/>
      <c r="B278"/>
      <c r="C278" s="77"/>
      <c r="D278" s="78"/>
      <c r="E278" s="79"/>
      <c r="F278" s="107"/>
      <c r="G278" s="80"/>
      <c r="H278" s="81"/>
      <c r="I278" s="58"/>
      <c r="J278" s="59"/>
      <c r="K278" s="58"/>
      <c r="L278" s="37"/>
      <c r="M278" s="37"/>
      <c r="N278" s="37"/>
      <c r="O278" s="58"/>
      <c r="P278" s="37"/>
      <c r="Q278" s="37"/>
      <c r="R278" s="37"/>
    </row>
    <row r="279" spans="1:18" s="2" customFormat="1" x14ac:dyDescent="0.3">
      <c r="A279"/>
      <c r="B279"/>
      <c r="C279" s="84" t="s">
        <v>47</v>
      </c>
      <c r="D279" s="78"/>
      <c r="E279" s="79"/>
      <c r="F279" s="107"/>
      <c r="G279" s="80"/>
      <c r="H279" s="81"/>
      <c r="I279" s="58"/>
      <c r="J279" s="59"/>
      <c r="K279" s="58"/>
      <c r="L279" s="37"/>
      <c r="M279" s="37"/>
      <c r="N279" s="37"/>
      <c r="O279" s="58"/>
      <c r="P279" s="37"/>
      <c r="Q279" s="37"/>
      <c r="R279" s="37"/>
    </row>
    <row r="280" spans="1:18" s="2" customFormat="1" x14ac:dyDescent="0.3">
      <c r="A280"/>
      <c r="B280"/>
      <c r="C280" s="70" t="s">
        <v>294</v>
      </c>
      <c r="D280" s="71" t="s">
        <v>100</v>
      </c>
      <c r="E280" s="72">
        <v>1</v>
      </c>
      <c r="F280" s="90">
        <v>0</v>
      </c>
      <c r="G280" s="73">
        <v>40150</v>
      </c>
      <c r="H280" s="74">
        <f>E280*G280</f>
        <v>40150</v>
      </c>
      <c r="I280" s="58"/>
      <c r="J280" s="59"/>
      <c r="K280" s="58"/>
      <c r="L280" s="37"/>
      <c r="M280" s="37"/>
      <c r="N280" s="37"/>
      <c r="O280" s="58"/>
      <c r="P280" s="37"/>
      <c r="Q280" s="37"/>
      <c r="R280" s="37"/>
    </row>
    <row r="281" spans="1:18" s="2" customFormat="1" x14ac:dyDescent="0.3">
      <c r="A281"/>
      <c r="B281"/>
      <c r="C281" s="77"/>
      <c r="D281" s="78"/>
      <c r="E281" s="79"/>
      <c r="F281" s="107"/>
      <c r="G281" s="80" t="s">
        <v>52</v>
      </c>
      <c r="H281" s="86">
        <f>SUM(H280:H280)</f>
        <v>40150</v>
      </c>
      <c r="I281" s="58"/>
      <c r="J281" s="59"/>
      <c r="K281" s="58"/>
      <c r="L281" s="37"/>
      <c r="M281" s="37"/>
      <c r="N281" s="37"/>
      <c r="O281" s="58"/>
      <c r="P281" s="37"/>
      <c r="Q281" s="37"/>
      <c r="R281" s="37"/>
    </row>
    <row r="282" spans="1:18" s="2" customFormat="1" x14ac:dyDescent="0.3">
      <c r="A282"/>
      <c r="B282"/>
      <c r="C282" s="84" t="s">
        <v>54</v>
      </c>
      <c r="D282" s="78"/>
      <c r="E282" s="79"/>
      <c r="F282" s="107"/>
      <c r="G282" s="80"/>
      <c r="H282" s="81"/>
      <c r="I282" s="58"/>
      <c r="J282" s="59"/>
      <c r="K282" s="58"/>
      <c r="L282" s="37"/>
      <c r="M282" s="37"/>
      <c r="N282" s="37"/>
      <c r="O282" s="58"/>
      <c r="P282" s="37"/>
      <c r="Q282" s="37"/>
      <c r="R282" s="37"/>
    </row>
    <row r="283" spans="1:18" s="2" customFormat="1" x14ac:dyDescent="0.3">
      <c r="A283"/>
      <c r="B283"/>
      <c r="C283" s="70" t="s">
        <v>82</v>
      </c>
      <c r="D283" s="71" t="s">
        <v>55</v>
      </c>
      <c r="E283" s="90">
        <v>1.2869999999999999</v>
      </c>
      <c r="F283" s="90">
        <v>0</v>
      </c>
      <c r="G283" s="73">
        <v>7262</v>
      </c>
      <c r="H283" s="74">
        <f>E283*G283</f>
        <v>9346.1939999999995</v>
      </c>
      <c r="I283" s="58"/>
      <c r="J283" s="59"/>
      <c r="K283" s="58"/>
      <c r="L283" s="37"/>
      <c r="M283" s="37"/>
      <c r="N283" s="37"/>
      <c r="O283" s="58"/>
      <c r="P283" s="37"/>
      <c r="Q283" s="37"/>
      <c r="R283" s="37"/>
    </row>
    <row r="284" spans="1:18" s="2" customFormat="1" x14ac:dyDescent="0.3">
      <c r="A284"/>
      <c r="B284"/>
      <c r="C284" s="77"/>
      <c r="D284" s="78"/>
      <c r="E284" s="79"/>
      <c r="F284" s="107"/>
      <c r="G284" s="80" t="s">
        <v>57</v>
      </c>
      <c r="H284" s="86">
        <f>SUM(H283)</f>
        <v>9346.1939999999995</v>
      </c>
      <c r="I284" s="58"/>
      <c r="J284" s="59"/>
      <c r="K284" s="58"/>
      <c r="L284" s="37"/>
      <c r="M284" s="37"/>
      <c r="N284" s="37"/>
      <c r="O284" s="58"/>
      <c r="P284" s="37"/>
      <c r="Q284" s="37"/>
      <c r="R284" s="37"/>
    </row>
    <row r="285" spans="1:18" s="2" customFormat="1" x14ac:dyDescent="0.3">
      <c r="A285"/>
      <c r="B285"/>
      <c r="C285" s="131" t="s">
        <v>59</v>
      </c>
      <c r="D285" s="44"/>
      <c r="E285" s="132"/>
      <c r="F285" s="132"/>
      <c r="G285" s="133"/>
      <c r="H285" s="134"/>
      <c r="I285" s="58"/>
      <c r="J285" s="59"/>
      <c r="K285" s="58"/>
      <c r="L285" s="37"/>
      <c r="M285" s="37"/>
      <c r="N285" s="37"/>
      <c r="O285" s="58"/>
      <c r="P285" s="37"/>
      <c r="Q285" s="37"/>
      <c r="R285" s="37"/>
    </row>
    <row r="286" spans="1:18" s="2" customFormat="1" x14ac:dyDescent="0.3">
      <c r="A286"/>
      <c r="B286"/>
      <c r="C286" s="135" t="s">
        <v>60</v>
      </c>
      <c r="D286" s="136" t="s">
        <v>14</v>
      </c>
      <c r="E286" s="137">
        <v>7.0000000000000007E-2</v>
      </c>
      <c r="F286" s="137"/>
      <c r="G286" s="138">
        <v>1600</v>
      </c>
      <c r="H286" s="139">
        <f>E286*G286</f>
        <v>112.00000000000001</v>
      </c>
      <c r="I286" s="58"/>
      <c r="J286" s="59"/>
      <c r="K286" s="58"/>
      <c r="L286" s="37"/>
      <c r="M286" s="37"/>
      <c r="N286" s="37"/>
      <c r="O286" s="58"/>
      <c r="P286" s="37"/>
      <c r="Q286" s="37"/>
      <c r="R286" s="37"/>
    </row>
    <row r="287" spans="1:18" s="2" customFormat="1" x14ac:dyDescent="0.3">
      <c r="A287"/>
      <c r="B287"/>
      <c r="C287" s="140"/>
      <c r="D287" s="44"/>
      <c r="E287" s="132"/>
      <c r="F287" s="132"/>
      <c r="G287" s="133" t="s">
        <v>62</v>
      </c>
      <c r="H287" s="141">
        <f>SUM(H286)</f>
        <v>112.00000000000001</v>
      </c>
      <c r="I287" s="58"/>
      <c r="J287" s="59"/>
      <c r="K287" s="58"/>
      <c r="L287" s="37"/>
      <c r="M287" s="37"/>
      <c r="N287" s="37"/>
      <c r="O287" s="58"/>
      <c r="P287" s="37"/>
      <c r="Q287" s="37"/>
      <c r="R287" s="37"/>
    </row>
    <row r="288" spans="1:18" s="2" customFormat="1" x14ac:dyDescent="0.3">
      <c r="A288"/>
      <c r="B288"/>
      <c r="C288" s="84" t="s">
        <v>64</v>
      </c>
      <c r="D288" s="78"/>
      <c r="E288" s="79"/>
      <c r="F288" s="79"/>
      <c r="G288" s="80"/>
      <c r="H288" s="81"/>
      <c r="I288" s="58"/>
      <c r="J288" s="59"/>
      <c r="K288" s="58"/>
      <c r="L288" s="37"/>
      <c r="M288" s="37"/>
      <c r="N288" s="37"/>
      <c r="O288" s="58"/>
      <c r="P288" s="37"/>
      <c r="Q288" s="37"/>
      <c r="R288" s="37"/>
    </row>
    <row r="289" spans="1:18" s="2" customFormat="1" x14ac:dyDescent="0.3">
      <c r="A289"/>
      <c r="B289"/>
      <c r="C289" s="70"/>
      <c r="D289" s="71"/>
      <c r="E289" s="72"/>
      <c r="F289" s="90"/>
      <c r="G289" s="73"/>
      <c r="H289" s="74"/>
      <c r="I289" s="58"/>
      <c r="J289" s="59"/>
      <c r="K289" s="58"/>
      <c r="L289" s="37"/>
      <c r="M289" s="37"/>
      <c r="N289" s="37"/>
      <c r="O289" s="58"/>
      <c r="P289" s="37"/>
      <c r="Q289" s="37"/>
      <c r="R289" s="37"/>
    </row>
    <row r="290" spans="1:18" s="2" customFormat="1" x14ac:dyDescent="0.3">
      <c r="A290"/>
      <c r="B290"/>
      <c r="C290" s="77"/>
      <c r="D290" s="78"/>
      <c r="E290" s="79"/>
      <c r="F290" s="79"/>
      <c r="G290" s="80" t="s">
        <v>66</v>
      </c>
      <c r="H290" s="74">
        <v>0</v>
      </c>
      <c r="I290" s="58"/>
      <c r="J290" s="59"/>
      <c r="K290" s="58"/>
      <c r="L290" s="37"/>
      <c r="M290" s="37"/>
      <c r="N290" s="37"/>
      <c r="O290" s="58"/>
      <c r="P290" s="37"/>
      <c r="Q290" s="37"/>
      <c r="R290" s="37"/>
    </row>
    <row r="291" spans="1:18" s="2" customFormat="1" x14ac:dyDescent="0.3">
      <c r="A291"/>
      <c r="B291"/>
      <c r="C291" s="77"/>
      <c r="D291" s="78"/>
      <c r="E291" s="79"/>
      <c r="F291" s="107"/>
      <c r="G291" s="80"/>
      <c r="H291" s="81"/>
      <c r="I291" s="58"/>
      <c r="J291" s="59"/>
      <c r="K291" s="58"/>
      <c r="L291" s="37"/>
      <c r="M291" s="37"/>
      <c r="N291" s="37"/>
      <c r="O291" s="58"/>
      <c r="P291" s="37"/>
      <c r="Q291" s="37"/>
      <c r="R291" s="37"/>
    </row>
    <row r="292" spans="1:18" s="2" customFormat="1" ht="15" thickBot="1" x14ac:dyDescent="0.35">
      <c r="A292"/>
      <c r="B292"/>
      <c r="C292" s="93"/>
      <c r="D292" s="94"/>
      <c r="E292" s="95"/>
      <c r="F292" s="110" t="s">
        <v>67</v>
      </c>
      <c r="G292" s="96">
        <f>SUM(H281+H284+H287)</f>
        <v>49608.194000000003</v>
      </c>
      <c r="H292" s="97">
        <v>49608</v>
      </c>
      <c r="I292" s="58"/>
      <c r="J292" s="59"/>
      <c r="K292" s="58"/>
      <c r="L292" s="37"/>
      <c r="M292" s="37"/>
      <c r="N292" s="37"/>
      <c r="O292" s="58"/>
      <c r="P292" s="37"/>
      <c r="Q292" s="37"/>
      <c r="R292" s="37"/>
    </row>
    <row r="293" spans="1:18" s="2" customFormat="1" ht="15" thickTop="1" x14ac:dyDescent="0.3">
      <c r="A293"/>
      <c r="B293"/>
      <c r="C293" s="1"/>
      <c r="D293" s="57"/>
      <c r="E293" s="1"/>
      <c r="F293" s="1"/>
      <c r="G293" s="1"/>
      <c r="H293" s="1"/>
      <c r="I293" s="58"/>
      <c r="J293" s="59"/>
      <c r="K293" s="58"/>
      <c r="L293" s="37"/>
      <c r="M293" s="37"/>
      <c r="N293" s="37"/>
      <c r="O293" s="58"/>
      <c r="P293" s="37"/>
      <c r="Q293" s="37"/>
      <c r="R293" s="37"/>
    </row>
    <row r="294" spans="1:18" s="2" customFormat="1" ht="15" thickBot="1" x14ac:dyDescent="0.35">
      <c r="A294"/>
      <c r="B294"/>
      <c r="C294" s="1"/>
      <c r="D294" s="57"/>
      <c r="E294" s="1"/>
      <c r="F294" s="1"/>
      <c r="G294" s="1"/>
      <c r="H294" s="1"/>
      <c r="I294" s="58"/>
      <c r="J294" s="59"/>
      <c r="K294" s="58"/>
      <c r="L294" s="37"/>
      <c r="M294" s="37"/>
      <c r="N294" s="37"/>
      <c r="O294" s="58"/>
      <c r="P294" s="37"/>
      <c r="Q294" s="37"/>
      <c r="R294" s="37"/>
    </row>
    <row r="295" spans="1:18" s="2" customFormat="1" ht="15" thickTop="1" x14ac:dyDescent="0.3">
      <c r="A295"/>
      <c r="B295"/>
      <c r="C295" s="343" t="s">
        <v>155</v>
      </c>
      <c r="D295" s="344"/>
      <c r="E295" s="344"/>
      <c r="F295" s="344"/>
      <c r="G295" s="101"/>
      <c r="H295" s="63" t="s">
        <v>80</v>
      </c>
      <c r="I295" s="58"/>
      <c r="J295" s="59"/>
      <c r="K295" s="58"/>
      <c r="L295" s="37"/>
      <c r="M295" s="37"/>
      <c r="N295" s="37"/>
      <c r="O295" s="58"/>
      <c r="P295" s="37"/>
      <c r="Q295" s="37"/>
      <c r="R295" s="37"/>
    </row>
    <row r="296" spans="1:18" s="2" customFormat="1" x14ac:dyDescent="0.3">
      <c r="A296"/>
      <c r="B296"/>
      <c r="C296" s="345"/>
      <c r="D296" s="346"/>
      <c r="E296" s="346"/>
      <c r="F296" s="346"/>
      <c r="G296" s="106"/>
      <c r="H296" s="66" t="s">
        <v>295</v>
      </c>
      <c r="I296" s="58"/>
      <c r="J296" s="59"/>
      <c r="K296" s="58"/>
      <c r="L296" s="37"/>
      <c r="M296" s="37"/>
      <c r="N296" s="37"/>
      <c r="O296" s="58"/>
      <c r="P296" s="37"/>
      <c r="Q296" s="37"/>
      <c r="R296" s="37"/>
    </row>
    <row r="297" spans="1:18" s="2" customFormat="1" x14ac:dyDescent="0.3">
      <c r="A297"/>
      <c r="B297"/>
      <c r="C297" s="70" t="s">
        <v>3</v>
      </c>
      <c r="D297" s="71" t="s">
        <v>4</v>
      </c>
      <c r="E297" s="72" t="s">
        <v>5</v>
      </c>
      <c r="F297" s="90" t="s">
        <v>43</v>
      </c>
      <c r="G297" s="73" t="s">
        <v>44</v>
      </c>
      <c r="H297" s="74" t="s">
        <v>45</v>
      </c>
      <c r="I297" s="58"/>
      <c r="J297" s="59"/>
      <c r="K297" s="58"/>
      <c r="L297" s="37"/>
      <c r="M297" s="37"/>
      <c r="N297" s="37"/>
      <c r="O297" s="58"/>
      <c r="P297" s="37"/>
      <c r="Q297" s="37"/>
      <c r="R297" s="37"/>
    </row>
    <row r="298" spans="1:18" s="2" customFormat="1" x14ac:dyDescent="0.3">
      <c r="A298"/>
      <c r="B298"/>
      <c r="C298" s="77"/>
      <c r="D298" s="78"/>
      <c r="E298" s="79"/>
      <c r="F298" s="107"/>
      <c r="G298" s="80"/>
      <c r="H298" s="81"/>
      <c r="I298" s="58"/>
      <c r="J298" s="59"/>
      <c r="K298" s="58"/>
      <c r="L298" s="37"/>
      <c r="M298" s="37"/>
      <c r="N298" s="37"/>
      <c r="O298" s="58"/>
      <c r="P298" s="37"/>
      <c r="Q298" s="37"/>
      <c r="R298" s="37"/>
    </row>
    <row r="299" spans="1:18" s="2" customFormat="1" x14ac:dyDescent="0.3">
      <c r="A299"/>
      <c r="B299"/>
      <c r="C299" s="84" t="s">
        <v>47</v>
      </c>
      <c r="D299" s="78"/>
      <c r="E299" s="79"/>
      <c r="F299" s="107"/>
      <c r="G299" s="80"/>
      <c r="H299" s="81"/>
      <c r="I299" s="58"/>
      <c r="J299" s="59"/>
      <c r="K299" s="58"/>
      <c r="L299" s="37"/>
      <c r="M299" s="37"/>
      <c r="N299" s="37"/>
      <c r="O299" s="58"/>
      <c r="P299" s="37"/>
      <c r="Q299" s="37"/>
      <c r="R299" s="37"/>
    </row>
    <row r="300" spans="1:18" s="2" customFormat="1" x14ac:dyDescent="0.3">
      <c r="A300"/>
      <c r="B300"/>
      <c r="C300" s="70" t="s">
        <v>213</v>
      </c>
      <c r="D300" s="71" t="s">
        <v>105</v>
      </c>
      <c r="E300" s="72">
        <v>0.05</v>
      </c>
      <c r="F300" s="90">
        <v>0</v>
      </c>
      <c r="G300" s="73">
        <v>207421</v>
      </c>
      <c r="H300" s="74">
        <f>E300*G300</f>
        <v>10371.050000000001</v>
      </c>
      <c r="I300" s="58"/>
      <c r="J300" s="59"/>
      <c r="K300" s="58"/>
      <c r="L300" s="37"/>
      <c r="M300" s="37"/>
      <c r="N300" s="37"/>
      <c r="O300" s="58"/>
      <c r="P300" s="37"/>
      <c r="Q300" s="37"/>
      <c r="R300" s="37"/>
    </row>
    <row r="301" spans="1:18" s="2" customFormat="1" x14ac:dyDescent="0.3">
      <c r="A301"/>
      <c r="B301"/>
      <c r="C301" s="77"/>
      <c r="D301" s="78"/>
      <c r="E301" s="79"/>
      <c r="F301" s="107"/>
      <c r="G301" s="80" t="s">
        <v>52</v>
      </c>
      <c r="H301" s="86">
        <f>SUM(H300:H300)</f>
        <v>10371.050000000001</v>
      </c>
      <c r="I301" s="58"/>
      <c r="J301" s="59"/>
      <c r="K301" s="58"/>
      <c r="L301" s="37"/>
      <c r="M301" s="37"/>
      <c r="N301" s="37"/>
      <c r="O301" s="58"/>
      <c r="P301" s="37"/>
      <c r="Q301" s="37"/>
      <c r="R301" s="37"/>
    </row>
    <row r="302" spans="1:18" s="2" customFormat="1" x14ac:dyDescent="0.3">
      <c r="A302"/>
      <c r="B302"/>
      <c r="C302" s="84" t="s">
        <v>54</v>
      </c>
      <c r="D302" s="78"/>
      <c r="E302" s="79"/>
      <c r="F302" s="107"/>
      <c r="G302" s="80"/>
      <c r="H302" s="81"/>
      <c r="I302" s="58"/>
      <c r="J302" s="59"/>
      <c r="K302" s="58"/>
      <c r="L302" s="37"/>
      <c r="M302" s="37"/>
      <c r="N302" s="37"/>
      <c r="O302" s="58"/>
      <c r="P302" s="37"/>
      <c r="Q302" s="37"/>
      <c r="R302" s="37"/>
    </row>
    <row r="303" spans="1:18" s="2" customFormat="1" x14ac:dyDescent="0.3">
      <c r="A303"/>
      <c r="B303"/>
      <c r="C303" s="70" t="s">
        <v>82</v>
      </c>
      <c r="D303" s="71" t="s">
        <v>55</v>
      </c>
      <c r="E303" s="90">
        <v>0.1883</v>
      </c>
      <c r="F303" s="90">
        <v>0</v>
      </c>
      <c r="G303" s="73">
        <v>7262</v>
      </c>
      <c r="H303" s="74">
        <f>E303*G303</f>
        <v>1367.4346</v>
      </c>
      <c r="I303" s="58"/>
      <c r="J303" s="59"/>
      <c r="K303" s="58"/>
      <c r="L303" s="37"/>
      <c r="M303" s="37"/>
      <c r="N303" s="37"/>
      <c r="O303" s="58"/>
      <c r="P303" s="37"/>
      <c r="Q303" s="37"/>
      <c r="R303" s="37"/>
    </row>
    <row r="304" spans="1:18" s="2" customFormat="1" x14ac:dyDescent="0.3">
      <c r="A304"/>
      <c r="B304"/>
      <c r="C304" s="77"/>
      <c r="D304" s="78"/>
      <c r="E304" s="79"/>
      <c r="F304" s="107"/>
      <c r="G304" s="80" t="s">
        <v>57</v>
      </c>
      <c r="H304" s="86">
        <f>SUM(H303)</f>
        <v>1367.4346</v>
      </c>
      <c r="I304" s="58"/>
      <c r="J304" s="59"/>
      <c r="K304" s="58"/>
      <c r="L304" s="37"/>
      <c r="M304" s="37"/>
      <c r="N304" s="37"/>
      <c r="O304" s="58"/>
      <c r="P304" s="37"/>
      <c r="Q304" s="37"/>
      <c r="R304" s="37"/>
    </row>
    <row r="305" spans="1:18" s="2" customFormat="1" x14ac:dyDescent="0.3">
      <c r="A305"/>
      <c r="B305"/>
      <c r="C305" s="131" t="s">
        <v>59</v>
      </c>
      <c r="D305" s="44"/>
      <c r="E305" s="132"/>
      <c r="F305" s="132"/>
      <c r="G305" s="133"/>
      <c r="H305" s="134"/>
      <c r="I305" s="58"/>
      <c r="J305" s="59"/>
      <c r="K305" s="58"/>
      <c r="L305" s="37"/>
      <c r="M305" s="37"/>
      <c r="N305" s="37"/>
      <c r="O305" s="58"/>
      <c r="P305" s="37"/>
      <c r="Q305" s="37"/>
      <c r="R305" s="37"/>
    </row>
    <row r="306" spans="1:18" s="2" customFormat="1" x14ac:dyDescent="0.3">
      <c r="A306"/>
      <c r="B306"/>
      <c r="C306" s="135" t="s">
        <v>60</v>
      </c>
      <c r="D306" s="136" t="s">
        <v>14</v>
      </c>
      <c r="E306" s="137">
        <v>7.0000000000000007E-2</v>
      </c>
      <c r="F306" s="137"/>
      <c r="G306" s="138">
        <v>1600</v>
      </c>
      <c r="H306" s="139">
        <f>E306*G306</f>
        <v>112.00000000000001</v>
      </c>
      <c r="I306" s="58"/>
      <c r="J306" s="59"/>
      <c r="K306" s="58"/>
      <c r="L306" s="37"/>
      <c r="M306" s="37"/>
      <c r="N306" s="37"/>
      <c r="O306" s="58"/>
      <c r="P306" s="37"/>
      <c r="Q306" s="37"/>
      <c r="R306" s="37"/>
    </row>
    <row r="307" spans="1:18" s="2" customFormat="1" x14ac:dyDescent="0.3">
      <c r="A307"/>
      <c r="B307"/>
      <c r="C307" s="140"/>
      <c r="D307" s="44"/>
      <c r="E307" s="132"/>
      <c r="F307" s="132"/>
      <c r="G307" s="133" t="s">
        <v>62</v>
      </c>
      <c r="H307" s="141">
        <f>SUM(H306)</f>
        <v>112.00000000000001</v>
      </c>
      <c r="I307" s="58"/>
      <c r="J307" s="59"/>
      <c r="K307" s="58"/>
      <c r="L307" s="37"/>
      <c r="M307" s="37"/>
      <c r="N307" s="37"/>
      <c r="O307" s="58"/>
      <c r="P307" s="37"/>
      <c r="Q307" s="37"/>
      <c r="R307" s="37"/>
    </row>
    <row r="308" spans="1:18" s="2" customFormat="1" x14ac:dyDescent="0.3">
      <c r="A308"/>
      <c r="B308"/>
      <c r="C308" s="84" t="s">
        <v>64</v>
      </c>
      <c r="D308" s="78"/>
      <c r="E308" s="79"/>
      <c r="F308" s="79"/>
      <c r="G308" s="80"/>
      <c r="H308" s="81"/>
      <c r="I308" s="58"/>
      <c r="J308" s="59"/>
      <c r="K308" s="58"/>
      <c r="L308" s="37"/>
      <c r="M308" s="37"/>
      <c r="N308" s="37"/>
      <c r="O308" s="58"/>
      <c r="P308" s="37"/>
      <c r="Q308" s="37"/>
      <c r="R308" s="37"/>
    </row>
    <row r="309" spans="1:18" s="2" customFormat="1" x14ac:dyDescent="0.3">
      <c r="A309"/>
      <c r="B309"/>
      <c r="C309" s="70"/>
      <c r="D309" s="71"/>
      <c r="E309" s="72"/>
      <c r="F309" s="90"/>
      <c r="G309" s="73"/>
      <c r="H309" s="74"/>
      <c r="I309" s="58"/>
      <c r="J309" s="59"/>
      <c r="K309" s="58"/>
      <c r="L309" s="37"/>
      <c r="M309" s="37"/>
      <c r="N309" s="37"/>
      <c r="O309" s="58"/>
      <c r="P309" s="37"/>
      <c r="Q309" s="37"/>
      <c r="R309" s="37"/>
    </row>
    <row r="310" spans="1:18" s="2" customFormat="1" x14ac:dyDescent="0.3">
      <c r="A310"/>
      <c r="B310"/>
      <c r="C310" s="77"/>
      <c r="D310" s="78"/>
      <c r="E310" s="79"/>
      <c r="F310" s="79"/>
      <c r="G310" s="80" t="s">
        <v>66</v>
      </c>
      <c r="H310" s="74">
        <v>0</v>
      </c>
      <c r="I310" s="58"/>
      <c r="J310" s="59"/>
      <c r="K310" s="58"/>
      <c r="L310" s="37"/>
      <c r="M310" s="37"/>
      <c r="N310" s="37"/>
      <c r="O310" s="58"/>
      <c r="P310" s="37"/>
      <c r="Q310" s="37"/>
      <c r="R310" s="37"/>
    </row>
    <row r="311" spans="1:18" s="2" customFormat="1" x14ac:dyDescent="0.3">
      <c r="A311"/>
      <c r="B311"/>
      <c r="C311" s="77"/>
      <c r="D311" s="78"/>
      <c r="E311" s="79"/>
      <c r="F311" s="107"/>
      <c r="G311" s="80"/>
      <c r="H311" s="81"/>
      <c r="I311" s="58"/>
      <c r="J311" s="59"/>
      <c r="K311" s="58"/>
      <c r="L311" s="37"/>
      <c r="M311" s="37"/>
      <c r="N311" s="37"/>
      <c r="O311" s="58"/>
      <c r="P311" s="37"/>
      <c r="Q311" s="37"/>
      <c r="R311" s="37"/>
    </row>
    <row r="312" spans="1:18" s="2" customFormat="1" ht="15" thickBot="1" x14ac:dyDescent="0.35">
      <c r="A312"/>
      <c r="B312"/>
      <c r="C312" s="93"/>
      <c r="D312" s="94"/>
      <c r="E312" s="95"/>
      <c r="F312" s="110" t="s">
        <v>67</v>
      </c>
      <c r="G312" s="96">
        <f>SUM(H301+H304+H307)</f>
        <v>11850.484600000002</v>
      </c>
      <c r="H312" s="97">
        <v>11850</v>
      </c>
      <c r="I312" s="58"/>
      <c r="J312" s="59"/>
      <c r="K312" s="58"/>
      <c r="L312" s="37"/>
      <c r="M312" s="37"/>
      <c r="N312" s="37"/>
      <c r="O312" s="58"/>
      <c r="P312" s="37"/>
      <c r="Q312" s="37"/>
      <c r="R312" s="37"/>
    </row>
    <row r="313" spans="1:18" s="2" customFormat="1" ht="15" thickTop="1" x14ac:dyDescent="0.3">
      <c r="A313"/>
      <c r="B313"/>
      <c r="C313" s="1"/>
      <c r="D313" s="57"/>
      <c r="E313" s="1"/>
      <c r="F313" s="1"/>
      <c r="G313" s="1"/>
      <c r="H313" s="1"/>
      <c r="I313" s="58"/>
      <c r="J313" s="59"/>
      <c r="K313" s="58"/>
      <c r="L313" s="37"/>
      <c r="M313" s="37"/>
      <c r="N313" s="37"/>
      <c r="O313" s="58"/>
      <c r="P313" s="37"/>
      <c r="Q313" s="37"/>
      <c r="R313" s="37"/>
    </row>
    <row r="314" spans="1:18" s="2" customFormat="1" ht="15" thickBot="1" x14ac:dyDescent="0.35">
      <c r="A314"/>
      <c r="B314"/>
      <c r="C314" s="1"/>
      <c r="D314" s="57"/>
      <c r="E314" s="1"/>
      <c r="F314" s="1"/>
      <c r="G314" s="1"/>
      <c r="H314" s="1"/>
      <c r="I314" s="58"/>
      <c r="J314" s="59"/>
      <c r="K314" s="58"/>
      <c r="L314" s="37"/>
      <c r="M314" s="37"/>
      <c r="N314" s="37"/>
      <c r="O314" s="58"/>
      <c r="P314" s="37"/>
      <c r="Q314" s="37"/>
      <c r="R314" s="37"/>
    </row>
    <row r="315" spans="1:18" s="2" customFormat="1" ht="15" thickTop="1" x14ac:dyDescent="0.3">
      <c r="A315"/>
      <c r="B315"/>
      <c r="C315" s="343" t="s">
        <v>156</v>
      </c>
      <c r="D315" s="344"/>
      <c r="E315" s="344"/>
      <c r="F315" s="344"/>
      <c r="G315" s="101"/>
      <c r="H315" s="63" t="s">
        <v>70</v>
      </c>
      <c r="I315" s="58"/>
      <c r="J315" s="59"/>
      <c r="K315" s="58"/>
      <c r="L315" s="37"/>
      <c r="M315" s="37"/>
      <c r="N315" s="37"/>
      <c r="O315" s="58"/>
      <c r="P315" s="37"/>
      <c r="Q315" s="37"/>
      <c r="R315" s="37"/>
    </row>
    <row r="316" spans="1:18" s="2" customFormat="1" x14ac:dyDescent="0.3">
      <c r="A316"/>
      <c r="B316"/>
      <c r="C316" s="345"/>
      <c r="D316" s="346"/>
      <c r="E316" s="346"/>
      <c r="F316" s="346"/>
      <c r="G316" s="106"/>
      <c r="H316" s="66" t="s">
        <v>296</v>
      </c>
      <c r="I316" s="58"/>
      <c r="J316" s="59"/>
      <c r="K316" s="58"/>
      <c r="L316" s="37"/>
      <c r="M316" s="37"/>
      <c r="N316" s="37"/>
      <c r="O316" s="58"/>
      <c r="P316" s="37"/>
      <c r="Q316" s="37"/>
      <c r="R316" s="37"/>
    </row>
    <row r="317" spans="1:18" s="2" customFormat="1" x14ac:dyDescent="0.3">
      <c r="A317"/>
      <c r="B317"/>
      <c r="C317" s="70" t="s">
        <v>3</v>
      </c>
      <c r="D317" s="71" t="s">
        <v>4</v>
      </c>
      <c r="E317" s="72" t="s">
        <v>5</v>
      </c>
      <c r="F317" s="90" t="s">
        <v>43</v>
      </c>
      <c r="G317" s="73" t="s">
        <v>44</v>
      </c>
      <c r="H317" s="74" t="s">
        <v>45</v>
      </c>
      <c r="I317" s="58"/>
      <c r="J317" s="59"/>
      <c r="K317" s="58"/>
      <c r="L317" s="37"/>
      <c r="M317" s="37"/>
      <c r="N317" s="37"/>
      <c r="O317" s="58"/>
      <c r="P317" s="37"/>
      <c r="Q317" s="37"/>
      <c r="R317" s="37"/>
    </row>
    <row r="318" spans="1:18" s="2" customFormat="1" x14ac:dyDescent="0.3">
      <c r="A318"/>
      <c r="B318"/>
      <c r="C318" s="77"/>
      <c r="D318" s="78"/>
      <c r="E318" s="79"/>
      <c r="F318" s="107"/>
      <c r="G318" s="80"/>
      <c r="H318" s="81"/>
      <c r="I318" s="58"/>
      <c r="J318" s="59"/>
      <c r="K318" s="58"/>
      <c r="L318" s="37"/>
      <c r="M318" s="37"/>
      <c r="N318" s="37"/>
      <c r="O318" s="58"/>
      <c r="P318" s="37"/>
      <c r="Q318" s="37"/>
      <c r="R318" s="37"/>
    </row>
    <row r="319" spans="1:18" s="2" customFormat="1" x14ac:dyDescent="0.3">
      <c r="A319"/>
      <c r="B319"/>
      <c r="C319" s="84" t="s">
        <v>47</v>
      </c>
      <c r="D319" s="78"/>
      <c r="E319" s="79"/>
      <c r="F319" s="107"/>
      <c r="G319" s="80"/>
      <c r="H319" s="81"/>
      <c r="I319" s="58"/>
      <c r="J319" s="59"/>
      <c r="K319" s="58"/>
      <c r="L319" s="37"/>
      <c r="M319" s="37"/>
      <c r="N319" s="37"/>
      <c r="O319" s="58"/>
      <c r="P319" s="37"/>
      <c r="Q319" s="37"/>
      <c r="R319" s="37"/>
    </row>
    <row r="320" spans="1:18" s="2" customFormat="1" x14ac:dyDescent="0.3">
      <c r="A320"/>
      <c r="B320"/>
      <c r="C320" s="70" t="s">
        <v>297</v>
      </c>
      <c r="D320" s="71" t="s">
        <v>298</v>
      </c>
      <c r="E320" s="72">
        <v>0.05</v>
      </c>
      <c r="F320" s="90">
        <v>0</v>
      </c>
      <c r="G320" s="73">
        <v>97421</v>
      </c>
      <c r="H320" s="74">
        <f>E320*G320</f>
        <v>4871.05</v>
      </c>
      <c r="I320" s="58"/>
      <c r="J320" s="59"/>
      <c r="K320" s="58"/>
      <c r="L320" s="37"/>
      <c r="M320" s="37"/>
      <c r="N320" s="37"/>
      <c r="O320" s="58"/>
      <c r="P320" s="37"/>
      <c r="Q320" s="37"/>
      <c r="R320" s="37"/>
    </row>
    <row r="321" spans="1:18" s="2" customFormat="1" x14ac:dyDescent="0.3">
      <c r="A321"/>
      <c r="B321"/>
      <c r="C321" s="77"/>
      <c r="D321" s="78"/>
      <c r="E321" s="79"/>
      <c r="F321" s="107"/>
      <c r="G321" s="80" t="s">
        <v>52</v>
      </c>
      <c r="H321" s="86">
        <f>SUM(H320:H320)</f>
        <v>4871.05</v>
      </c>
      <c r="I321" s="58"/>
      <c r="J321" s="59"/>
      <c r="K321" s="58"/>
      <c r="L321" s="37"/>
      <c r="M321" s="37"/>
      <c r="N321" s="37"/>
      <c r="O321" s="58"/>
      <c r="P321" s="37"/>
      <c r="Q321" s="37"/>
      <c r="R321" s="37"/>
    </row>
    <row r="322" spans="1:18" s="2" customFormat="1" x14ac:dyDescent="0.3">
      <c r="A322"/>
      <c r="B322"/>
      <c r="C322" s="84" t="s">
        <v>54</v>
      </c>
      <c r="D322" s="78"/>
      <c r="E322" s="79"/>
      <c r="F322" s="107"/>
      <c r="G322" s="80"/>
      <c r="H322" s="81"/>
      <c r="I322" s="58"/>
      <c r="J322" s="59"/>
      <c r="K322" s="58"/>
      <c r="L322" s="37"/>
      <c r="M322" s="37"/>
      <c r="N322" s="37"/>
      <c r="O322" s="58"/>
      <c r="P322" s="37"/>
      <c r="Q322" s="37"/>
      <c r="R322" s="37"/>
    </row>
    <row r="323" spans="1:18" s="2" customFormat="1" x14ac:dyDescent="0.3">
      <c r="A323"/>
      <c r="B323"/>
      <c r="C323" s="70" t="s">
        <v>82</v>
      </c>
      <c r="D323" s="71" t="s">
        <v>55</v>
      </c>
      <c r="E323" s="90">
        <v>0.20380000000000001</v>
      </c>
      <c r="F323" s="90">
        <v>0</v>
      </c>
      <c r="G323" s="73">
        <v>7262</v>
      </c>
      <c r="H323" s="74">
        <f>E323*G323</f>
        <v>1479.9956</v>
      </c>
      <c r="I323" s="58"/>
      <c r="J323" s="59"/>
      <c r="K323" s="58"/>
      <c r="L323" s="37"/>
      <c r="M323" s="37"/>
      <c r="N323" s="37"/>
      <c r="O323" s="58"/>
      <c r="P323" s="37"/>
      <c r="Q323" s="37"/>
      <c r="R323" s="37"/>
    </row>
    <row r="324" spans="1:18" s="2" customFormat="1" x14ac:dyDescent="0.3">
      <c r="A324"/>
      <c r="B324"/>
      <c r="C324" s="77"/>
      <c r="D324" s="78"/>
      <c r="E324" s="79"/>
      <c r="F324" s="107"/>
      <c r="G324" s="80" t="s">
        <v>57</v>
      </c>
      <c r="H324" s="86">
        <f>SUM(H323)</f>
        <v>1479.9956</v>
      </c>
      <c r="I324" s="58"/>
      <c r="J324" s="59"/>
      <c r="K324" s="58"/>
      <c r="L324" s="37"/>
      <c r="M324" s="37"/>
      <c r="N324" s="37"/>
      <c r="O324" s="58"/>
      <c r="P324" s="37"/>
      <c r="Q324" s="37"/>
      <c r="R324" s="37"/>
    </row>
    <row r="325" spans="1:18" s="2" customFormat="1" x14ac:dyDescent="0.3">
      <c r="A325"/>
      <c r="B325"/>
      <c r="C325" s="131" t="s">
        <v>59</v>
      </c>
      <c r="D325" s="44"/>
      <c r="E325" s="132"/>
      <c r="F325" s="132"/>
      <c r="G325" s="133"/>
      <c r="H325" s="134"/>
      <c r="I325" s="58"/>
      <c r="J325" s="59"/>
      <c r="K325" s="58"/>
      <c r="L325" s="37"/>
      <c r="M325" s="37"/>
      <c r="N325" s="37"/>
      <c r="O325" s="58"/>
      <c r="P325" s="37"/>
      <c r="Q325" s="37"/>
      <c r="R325" s="37"/>
    </row>
    <row r="326" spans="1:18" s="2" customFormat="1" x14ac:dyDescent="0.3">
      <c r="A326"/>
      <c r="B326"/>
      <c r="C326" s="135" t="s">
        <v>60</v>
      </c>
      <c r="D326" s="136" t="s">
        <v>14</v>
      </c>
      <c r="E326" s="137">
        <v>7.0000000000000007E-2</v>
      </c>
      <c r="F326" s="137"/>
      <c r="G326" s="138">
        <v>1600</v>
      </c>
      <c r="H326" s="139">
        <f>E326*G326</f>
        <v>112.00000000000001</v>
      </c>
      <c r="I326" s="58"/>
      <c r="J326" s="59"/>
      <c r="K326" s="58"/>
      <c r="L326" s="37"/>
      <c r="M326" s="37"/>
      <c r="N326" s="37"/>
      <c r="O326" s="58"/>
      <c r="P326" s="37"/>
      <c r="Q326" s="37"/>
      <c r="R326" s="37"/>
    </row>
    <row r="327" spans="1:18" s="2" customFormat="1" x14ac:dyDescent="0.3">
      <c r="A327"/>
      <c r="B327"/>
      <c r="C327" s="140"/>
      <c r="D327" s="44"/>
      <c r="E327" s="132"/>
      <c r="F327" s="132"/>
      <c r="G327" s="133" t="s">
        <v>62</v>
      </c>
      <c r="H327" s="141">
        <f>SUM(H326)</f>
        <v>112.00000000000001</v>
      </c>
      <c r="I327" s="58"/>
      <c r="J327" s="59"/>
      <c r="K327" s="58"/>
      <c r="L327" s="37"/>
      <c r="M327" s="37"/>
      <c r="N327" s="37"/>
      <c r="O327" s="58"/>
      <c r="P327" s="37"/>
      <c r="Q327" s="37"/>
      <c r="R327" s="37"/>
    </row>
    <row r="328" spans="1:18" s="2" customFormat="1" x14ac:dyDescent="0.3">
      <c r="A328"/>
      <c r="B328"/>
      <c r="C328" s="84" t="s">
        <v>64</v>
      </c>
      <c r="D328" s="78"/>
      <c r="E328" s="79"/>
      <c r="F328" s="79"/>
      <c r="G328" s="80"/>
      <c r="H328" s="81"/>
      <c r="I328" s="58"/>
      <c r="J328" s="59"/>
      <c r="K328" s="58"/>
      <c r="L328" s="37"/>
      <c r="M328" s="37"/>
      <c r="N328" s="37"/>
      <c r="O328" s="58"/>
      <c r="P328" s="37"/>
      <c r="Q328" s="37"/>
      <c r="R328" s="37"/>
    </row>
    <row r="329" spans="1:18" s="2" customFormat="1" x14ac:dyDescent="0.3">
      <c r="A329"/>
      <c r="B329"/>
      <c r="C329" s="70"/>
      <c r="D329" s="71"/>
      <c r="E329" s="72"/>
      <c r="F329" s="90"/>
      <c r="G329" s="73"/>
      <c r="H329" s="74"/>
      <c r="I329" s="58"/>
      <c r="J329" s="59"/>
      <c r="K329" s="58"/>
      <c r="L329" s="37"/>
      <c r="M329" s="37"/>
      <c r="N329" s="37"/>
      <c r="O329" s="58"/>
      <c r="P329" s="37"/>
      <c r="Q329" s="37"/>
      <c r="R329" s="37"/>
    </row>
    <row r="330" spans="1:18" s="2" customFormat="1" x14ac:dyDescent="0.3">
      <c r="A330"/>
      <c r="B330"/>
      <c r="C330" s="77"/>
      <c r="D330" s="78"/>
      <c r="E330" s="79"/>
      <c r="F330" s="79"/>
      <c r="G330" s="80" t="s">
        <v>66</v>
      </c>
      <c r="H330" s="74">
        <v>0</v>
      </c>
      <c r="I330" s="58"/>
      <c r="J330" s="59"/>
      <c r="K330" s="58"/>
      <c r="L330" s="37"/>
      <c r="M330" s="37"/>
      <c r="N330" s="37"/>
      <c r="O330" s="58"/>
      <c r="P330" s="37"/>
      <c r="Q330" s="37"/>
      <c r="R330" s="37"/>
    </row>
    <row r="331" spans="1:18" s="2" customFormat="1" x14ac:dyDescent="0.3">
      <c r="A331"/>
      <c r="B331"/>
      <c r="C331" s="77"/>
      <c r="D331" s="78"/>
      <c r="E331" s="79"/>
      <c r="F331" s="107"/>
      <c r="G331" s="80"/>
      <c r="H331" s="81"/>
      <c r="I331" s="58"/>
      <c r="J331" s="59"/>
      <c r="K331" s="58"/>
      <c r="L331" s="37"/>
      <c r="M331" s="37"/>
      <c r="N331" s="37"/>
      <c r="O331" s="58"/>
      <c r="P331" s="37"/>
      <c r="Q331" s="37"/>
      <c r="R331" s="37"/>
    </row>
    <row r="332" spans="1:18" s="2" customFormat="1" ht="15" thickBot="1" x14ac:dyDescent="0.35">
      <c r="A332"/>
      <c r="B332"/>
      <c r="C332" s="93"/>
      <c r="D332" s="94"/>
      <c r="E332" s="95"/>
      <c r="F332" s="110" t="s">
        <v>67</v>
      </c>
      <c r="G332" s="96">
        <f>SUM(H321+H324+H327)</f>
        <v>6463.0456000000004</v>
      </c>
      <c r="H332" s="97">
        <v>6463</v>
      </c>
      <c r="I332" s="58"/>
      <c r="J332" s="59"/>
      <c r="K332" s="58"/>
      <c r="L332" s="37"/>
      <c r="M332" s="37"/>
      <c r="N332" s="37"/>
      <c r="O332" s="58"/>
      <c r="P332" s="37"/>
      <c r="Q332" s="37"/>
      <c r="R332" s="37"/>
    </row>
    <row r="333" spans="1:18" s="2" customFormat="1" ht="15" thickTop="1" x14ac:dyDescent="0.3">
      <c r="A333"/>
      <c r="B333"/>
      <c r="C333" s="1"/>
      <c r="D333" s="57"/>
      <c r="E333" s="1"/>
      <c r="F333" s="1"/>
      <c r="G333" s="1"/>
      <c r="H333" s="1"/>
      <c r="I333" s="58"/>
      <c r="J333" s="59"/>
      <c r="K333" s="58"/>
      <c r="L333" s="37"/>
      <c r="M333" s="37"/>
      <c r="N333" s="37"/>
      <c r="O333" s="58"/>
      <c r="P333" s="37"/>
      <c r="Q333" s="37"/>
      <c r="R333" s="37"/>
    </row>
    <row r="334" spans="1:18" s="2" customFormat="1" ht="15" thickBot="1" x14ac:dyDescent="0.35">
      <c r="A334"/>
      <c r="B334"/>
      <c r="C334" s="1"/>
      <c r="D334" s="57"/>
      <c r="E334" s="1"/>
      <c r="F334" s="1"/>
      <c r="G334" s="1"/>
      <c r="H334" s="1"/>
      <c r="I334" s="58"/>
      <c r="J334" s="59"/>
      <c r="K334" s="58"/>
      <c r="L334" s="37"/>
      <c r="M334" s="37"/>
      <c r="N334" s="37"/>
      <c r="O334" s="58"/>
      <c r="P334" s="37"/>
      <c r="Q334" s="37"/>
      <c r="R334" s="37"/>
    </row>
    <row r="335" spans="1:18" s="2" customFormat="1" ht="15" thickTop="1" x14ac:dyDescent="0.3">
      <c r="A335"/>
      <c r="B335"/>
      <c r="C335" s="343" t="s">
        <v>111</v>
      </c>
      <c r="D335" s="344"/>
      <c r="E335" s="344"/>
      <c r="F335" s="344"/>
      <c r="G335" s="101"/>
      <c r="H335" s="63" t="s">
        <v>70</v>
      </c>
      <c r="I335" s="58"/>
      <c r="J335" s="59"/>
      <c r="K335" s="58"/>
      <c r="L335" s="37"/>
      <c r="M335" s="37"/>
      <c r="N335" s="37"/>
      <c r="O335" s="58"/>
      <c r="P335" s="37"/>
      <c r="Q335" s="37"/>
      <c r="R335" s="37"/>
    </row>
    <row r="336" spans="1:18" s="2" customFormat="1" x14ac:dyDescent="0.3">
      <c r="A336"/>
      <c r="B336"/>
      <c r="C336" s="345"/>
      <c r="D336" s="346"/>
      <c r="E336" s="346"/>
      <c r="F336" s="346"/>
      <c r="G336" s="106"/>
      <c r="H336" s="66" t="s">
        <v>299</v>
      </c>
      <c r="I336" s="58"/>
      <c r="J336" s="59"/>
      <c r="K336" s="58"/>
      <c r="L336" s="37"/>
      <c r="M336" s="37"/>
      <c r="N336" s="37"/>
      <c r="O336" s="58"/>
      <c r="P336" s="37"/>
      <c r="Q336" s="37"/>
      <c r="R336" s="37"/>
    </row>
    <row r="337" spans="1:18" s="2" customFormat="1" x14ac:dyDescent="0.3">
      <c r="A337"/>
      <c r="B337"/>
      <c r="C337" s="70" t="s">
        <v>3</v>
      </c>
      <c r="D337" s="71" t="s">
        <v>4</v>
      </c>
      <c r="E337" s="72" t="s">
        <v>5</v>
      </c>
      <c r="F337" s="90" t="s">
        <v>43</v>
      </c>
      <c r="G337" s="73" t="s">
        <v>44</v>
      </c>
      <c r="H337" s="74" t="s">
        <v>45</v>
      </c>
      <c r="I337" s="58"/>
      <c r="J337" s="59"/>
      <c r="K337" s="58"/>
      <c r="L337" s="37"/>
      <c r="M337" s="37"/>
      <c r="N337" s="37"/>
      <c r="O337" s="58"/>
      <c r="P337" s="37"/>
      <c r="Q337" s="37"/>
      <c r="R337" s="37"/>
    </row>
    <row r="338" spans="1:18" s="2" customFormat="1" x14ac:dyDescent="0.3">
      <c r="A338"/>
      <c r="B338"/>
      <c r="C338" s="77"/>
      <c r="D338" s="78"/>
      <c r="E338" s="79"/>
      <c r="F338" s="107"/>
      <c r="G338" s="80"/>
      <c r="H338" s="81"/>
      <c r="I338" s="58"/>
      <c r="J338" s="59"/>
      <c r="K338" s="58"/>
      <c r="L338" s="37"/>
      <c r="M338" s="37"/>
      <c r="N338" s="37"/>
      <c r="O338" s="58"/>
      <c r="P338" s="37"/>
      <c r="Q338" s="37"/>
      <c r="R338" s="37"/>
    </row>
    <row r="339" spans="1:18" s="2" customFormat="1" x14ac:dyDescent="0.3">
      <c r="A339"/>
      <c r="B339"/>
      <c r="C339" s="84" t="s">
        <v>47</v>
      </c>
      <c r="D339" s="78"/>
      <c r="E339" s="79"/>
      <c r="F339" s="107"/>
      <c r="G339" s="80"/>
      <c r="H339" s="81"/>
      <c r="I339" s="58"/>
      <c r="J339" s="59"/>
      <c r="K339" s="58"/>
      <c r="L339" s="37"/>
      <c r="M339" s="37"/>
      <c r="N339" s="37"/>
      <c r="O339" s="58"/>
      <c r="P339" s="37"/>
      <c r="Q339" s="37"/>
      <c r="R339" s="37"/>
    </row>
    <row r="340" spans="1:18" s="2" customFormat="1" x14ac:dyDescent="0.3">
      <c r="A340"/>
      <c r="B340"/>
      <c r="C340" s="70" t="s">
        <v>300</v>
      </c>
      <c r="D340" s="71" t="s">
        <v>298</v>
      </c>
      <c r="E340" s="72">
        <v>0.05</v>
      </c>
      <c r="F340" s="90">
        <v>0</v>
      </c>
      <c r="G340" s="73">
        <v>87421</v>
      </c>
      <c r="H340" s="74">
        <f>E340*G340</f>
        <v>4371.05</v>
      </c>
      <c r="I340" s="58"/>
      <c r="J340" s="59"/>
      <c r="K340" s="58"/>
      <c r="L340" s="37"/>
      <c r="M340" s="37"/>
      <c r="N340" s="37"/>
      <c r="O340" s="58"/>
      <c r="P340" s="37"/>
      <c r="Q340" s="37"/>
      <c r="R340" s="37"/>
    </row>
    <row r="341" spans="1:18" s="2" customFormat="1" x14ac:dyDescent="0.3">
      <c r="A341"/>
      <c r="B341"/>
      <c r="C341" s="77"/>
      <c r="D341" s="78"/>
      <c r="E341" s="79"/>
      <c r="F341" s="107"/>
      <c r="G341" s="80" t="s">
        <v>52</v>
      </c>
      <c r="H341" s="86">
        <f>SUM(H340:H340)</f>
        <v>4371.05</v>
      </c>
      <c r="I341" s="58"/>
      <c r="J341" s="59"/>
      <c r="K341" s="58"/>
      <c r="L341" s="37"/>
      <c r="M341" s="37"/>
      <c r="N341" s="37"/>
      <c r="O341" s="58"/>
      <c r="P341" s="37"/>
      <c r="Q341" s="37"/>
      <c r="R341" s="37"/>
    </row>
    <row r="342" spans="1:18" s="2" customFormat="1" x14ac:dyDescent="0.3">
      <c r="A342"/>
      <c r="B342"/>
      <c r="C342" s="84" t="s">
        <v>54</v>
      </c>
      <c r="D342" s="78"/>
      <c r="E342" s="79"/>
      <c r="F342" s="107"/>
      <c r="G342" s="80"/>
      <c r="H342" s="81"/>
      <c r="I342" s="58"/>
      <c r="J342" s="59"/>
      <c r="K342" s="58"/>
      <c r="L342" s="37"/>
      <c r="M342" s="37"/>
      <c r="N342" s="37"/>
      <c r="O342" s="58"/>
      <c r="P342" s="37"/>
      <c r="Q342" s="37"/>
      <c r="R342" s="37"/>
    </row>
    <row r="343" spans="1:18" s="2" customFormat="1" x14ac:dyDescent="0.3">
      <c r="A343"/>
      <c r="B343"/>
      <c r="C343" s="70" t="s">
        <v>82</v>
      </c>
      <c r="D343" s="71" t="s">
        <v>55</v>
      </c>
      <c r="E343" s="90">
        <v>4.5999999999999999E-2</v>
      </c>
      <c r="F343" s="90">
        <v>0</v>
      </c>
      <c r="G343" s="73">
        <v>7262</v>
      </c>
      <c r="H343" s="74">
        <f>E343*G343</f>
        <v>334.05200000000002</v>
      </c>
      <c r="I343" s="58"/>
      <c r="J343" s="59"/>
      <c r="K343" s="58"/>
      <c r="L343" s="37"/>
      <c r="M343" s="37"/>
      <c r="N343" s="37"/>
      <c r="O343" s="58"/>
      <c r="P343" s="37"/>
      <c r="Q343" s="37"/>
      <c r="R343" s="37"/>
    </row>
    <row r="344" spans="1:18" s="2" customFormat="1" x14ac:dyDescent="0.3">
      <c r="A344"/>
      <c r="B344"/>
      <c r="C344" s="77"/>
      <c r="D344" s="78"/>
      <c r="E344" s="79"/>
      <c r="F344" s="107"/>
      <c r="G344" s="80" t="s">
        <v>57</v>
      </c>
      <c r="H344" s="86">
        <f>SUM(H343)</f>
        <v>334.05200000000002</v>
      </c>
      <c r="I344" s="58"/>
      <c r="J344" s="59"/>
      <c r="K344" s="58"/>
      <c r="L344" s="37"/>
      <c r="M344" s="37"/>
      <c r="N344" s="37"/>
      <c r="O344" s="58"/>
      <c r="P344" s="37"/>
      <c r="Q344" s="37"/>
      <c r="R344" s="37"/>
    </row>
    <row r="345" spans="1:18" s="2" customFormat="1" x14ac:dyDescent="0.3">
      <c r="A345"/>
      <c r="B345"/>
      <c r="C345" s="131" t="s">
        <v>59</v>
      </c>
      <c r="D345" s="44"/>
      <c r="E345" s="132"/>
      <c r="F345" s="132"/>
      <c r="G345" s="133"/>
      <c r="H345" s="134"/>
      <c r="I345" s="58"/>
      <c r="J345" s="59"/>
      <c r="K345" s="58"/>
      <c r="L345" s="37"/>
      <c r="M345" s="37"/>
      <c r="N345" s="37"/>
      <c r="O345" s="58"/>
      <c r="P345" s="37"/>
      <c r="Q345" s="37"/>
      <c r="R345" s="37"/>
    </row>
    <row r="346" spans="1:18" s="2" customFormat="1" x14ac:dyDescent="0.3">
      <c r="A346"/>
      <c r="B346"/>
      <c r="C346" s="135" t="s">
        <v>60</v>
      </c>
      <c r="D346" s="136" t="s">
        <v>14</v>
      </c>
      <c r="E346" s="137">
        <v>7.0000000000000007E-2</v>
      </c>
      <c r="F346" s="137"/>
      <c r="G346" s="138">
        <v>1600</v>
      </c>
      <c r="H346" s="139">
        <f>E346*G346</f>
        <v>112.00000000000001</v>
      </c>
      <c r="I346" s="58"/>
      <c r="J346" s="59"/>
      <c r="K346" s="58"/>
      <c r="L346" s="37"/>
      <c r="M346" s="37"/>
      <c r="N346" s="37"/>
      <c r="O346" s="58"/>
      <c r="P346" s="37"/>
      <c r="Q346" s="37"/>
      <c r="R346" s="37"/>
    </row>
    <row r="347" spans="1:18" s="2" customFormat="1" x14ac:dyDescent="0.3">
      <c r="A347"/>
      <c r="B347"/>
      <c r="C347" s="140"/>
      <c r="D347" s="44"/>
      <c r="E347" s="132"/>
      <c r="F347" s="132"/>
      <c r="G347" s="133" t="s">
        <v>62</v>
      </c>
      <c r="H347" s="141">
        <f>SUM(H346)</f>
        <v>112.00000000000001</v>
      </c>
      <c r="I347" s="58"/>
      <c r="J347" s="59"/>
      <c r="K347" s="58"/>
      <c r="L347" s="37"/>
      <c r="M347" s="37"/>
      <c r="N347" s="37"/>
      <c r="O347" s="58"/>
      <c r="P347" s="37"/>
      <c r="Q347" s="37"/>
      <c r="R347" s="37"/>
    </row>
    <row r="348" spans="1:18" s="2" customFormat="1" x14ac:dyDescent="0.3">
      <c r="A348"/>
      <c r="B348"/>
      <c r="C348" s="84" t="s">
        <v>64</v>
      </c>
      <c r="D348" s="78"/>
      <c r="E348" s="79"/>
      <c r="F348" s="79"/>
      <c r="G348" s="80"/>
      <c r="H348" s="81"/>
      <c r="I348" s="58"/>
      <c r="J348" s="59"/>
      <c r="K348" s="58"/>
      <c r="L348" s="37"/>
      <c r="M348" s="37"/>
      <c r="N348" s="37"/>
      <c r="O348" s="58"/>
      <c r="P348" s="37"/>
      <c r="Q348" s="37"/>
      <c r="R348" s="37"/>
    </row>
    <row r="349" spans="1:18" s="2" customFormat="1" x14ac:dyDescent="0.3">
      <c r="A349"/>
      <c r="B349"/>
      <c r="C349" s="70"/>
      <c r="D349" s="71"/>
      <c r="E349" s="72"/>
      <c r="F349" s="90"/>
      <c r="G349" s="73"/>
      <c r="H349" s="74"/>
      <c r="I349" s="58"/>
      <c r="J349" s="59"/>
      <c r="K349" s="58"/>
      <c r="L349" s="37"/>
      <c r="M349" s="37"/>
      <c r="N349" s="37"/>
      <c r="O349" s="58"/>
      <c r="P349" s="37"/>
      <c r="Q349" s="37"/>
      <c r="R349" s="37"/>
    </row>
    <row r="350" spans="1:18" s="2" customFormat="1" x14ac:dyDescent="0.3">
      <c r="A350"/>
      <c r="B350"/>
      <c r="C350" s="77"/>
      <c r="D350" s="78"/>
      <c r="E350" s="79"/>
      <c r="F350" s="79"/>
      <c r="G350" s="80" t="s">
        <v>66</v>
      </c>
      <c r="H350" s="74">
        <v>0</v>
      </c>
      <c r="I350" s="58"/>
      <c r="J350" s="59"/>
      <c r="K350" s="58"/>
      <c r="L350" s="37"/>
      <c r="M350" s="37"/>
      <c r="N350" s="37"/>
      <c r="O350" s="58"/>
      <c r="P350" s="37"/>
      <c r="Q350" s="37"/>
      <c r="R350" s="37"/>
    </row>
    <row r="351" spans="1:18" s="2" customFormat="1" x14ac:dyDescent="0.3">
      <c r="A351"/>
      <c r="B351"/>
      <c r="C351" s="77"/>
      <c r="D351" s="78"/>
      <c r="E351" s="79"/>
      <c r="F351" s="107"/>
      <c r="G351" s="80"/>
      <c r="H351" s="81"/>
      <c r="I351" s="58"/>
      <c r="J351" s="59"/>
      <c r="K351" s="58"/>
      <c r="L351" s="37"/>
      <c r="M351" s="37"/>
      <c r="N351" s="37"/>
      <c r="O351" s="58"/>
      <c r="P351" s="37"/>
      <c r="Q351" s="37"/>
      <c r="R351" s="37"/>
    </row>
    <row r="352" spans="1:18" s="2" customFormat="1" ht="15" thickBot="1" x14ac:dyDescent="0.35">
      <c r="A352"/>
      <c r="B352"/>
      <c r="C352" s="93"/>
      <c r="D352" s="94"/>
      <c r="E352" s="95"/>
      <c r="F352" s="110" t="s">
        <v>67</v>
      </c>
      <c r="G352" s="96">
        <f>SUM(H341+H344+H347)</f>
        <v>4817.1019999999999</v>
      </c>
      <c r="H352" s="97">
        <v>4818</v>
      </c>
      <c r="I352" s="58"/>
      <c r="J352" s="59"/>
      <c r="K352" s="58"/>
      <c r="L352" s="37"/>
      <c r="M352" s="37"/>
      <c r="N352" s="37"/>
      <c r="O352" s="58"/>
      <c r="P352" s="37"/>
      <c r="Q352" s="37"/>
      <c r="R352" s="37"/>
    </row>
    <row r="353" spans="1:18" s="2" customFormat="1" ht="15" thickTop="1" x14ac:dyDescent="0.3">
      <c r="A353"/>
      <c r="B353"/>
      <c r="C353" s="1"/>
      <c r="D353" s="57"/>
      <c r="E353" s="1"/>
      <c r="F353" s="1"/>
      <c r="G353" s="1"/>
      <c r="H353" s="1"/>
      <c r="I353" s="58"/>
      <c r="J353" s="59"/>
      <c r="K353" s="58"/>
      <c r="L353" s="37"/>
      <c r="M353" s="37"/>
      <c r="N353" s="37"/>
      <c r="O353" s="58"/>
      <c r="P353" s="37"/>
      <c r="Q353" s="37"/>
      <c r="R353" s="37"/>
    </row>
    <row r="354" spans="1:18" s="2" customFormat="1" ht="15" thickBot="1" x14ac:dyDescent="0.35">
      <c r="A354"/>
      <c r="B354"/>
      <c r="C354" s="1"/>
      <c r="D354" s="57"/>
      <c r="E354" s="1"/>
      <c r="F354" s="1"/>
      <c r="G354" s="1"/>
      <c r="H354" s="1"/>
      <c r="I354" s="58"/>
      <c r="J354" s="59"/>
      <c r="K354" s="58"/>
      <c r="L354" s="37"/>
      <c r="M354" s="37"/>
      <c r="N354" s="37"/>
      <c r="O354" s="58"/>
      <c r="P354" s="37"/>
      <c r="Q354" s="37"/>
      <c r="R354" s="37"/>
    </row>
    <row r="355" spans="1:18" s="2" customFormat="1" ht="15" thickTop="1" x14ac:dyDescent="0.3">
      <c r="A355"/>
      <c r="B355"/>
      <c r="C355" s="343" t="s">
        <v>275</v>
      </c>
      <c r="D355" s="344"/>
      <c r="E355" s="344"/>
      <c r="F355" s="344"/>
      <c r="G355" s="101"/>
      <c r="H355" s="63" t="s">
        <v>70</v>
      </c>
      <c r="I355" s="58"/>
      <c r="J355" s="59"/>
      <c r="K355" s="58"/>
      <c r="L355" s="37"/>
      <c r="M355" s="37"/>
      <c r="N355" s="37"/>
      <c r="O355" s="58"/>
      <c r="P355" s="37"/>
      <c r="Q355" s="37"/>
      <c r="R355" s="37"/>
    </row>
    <row r="356" spans="1:18" s="2" customFormat="1" x14ac:dyDescent="0.3">
      <c r="A356"/>
      <c r="B356"/>
      <c r="C356" s="345"/>
      <c r="D356" s="346"/>
      <c r="E356" s="346"/>
      <c r="F356" s="346"/>
      <c r="G356" s="106"/>
      <c r="H356" s="66" t="s">
        <v>323</v>
      </c>
      <c r="I356" s="58"/>
      <c r="J356" s="59"/>
      <c r="K356" s="58"/>
      <c r="L356" s="37"/>
      <c r="M356" s="37"/>
      <c r="N356" s="37"/>
      <c r="O356" s="58"/>
      <c r="P356" s="37"/>
      <c r="Q356" s="37"/>
      <c r="R356" s="37"/>
    </row>
    <row r="357" spans="1:18" s="2" customFormat="1" x14ac:dyDescent="0.3">
      <c r="A357"/>
      <c r="B357"/>
      <c r="C357" s="70" t="s">
        <v>3</v>
      </c>
      <c r="D357" s="71" t="s">
        <v>4</v>
      </c>
      <c r="E357" s="72" t="s">
        <v>5</v>
      </c>
      <c r="F357" s="90" t="s">
        <v>43</v>
      </c>
      <c r="G357" s="73" t="s">
        <v>44</v>
      </c>
      <c r="H357" s="74" t="s">
        <v>45</v>
      </c>
      <c r="I357" s="58"/>
      <c r="J357" s="59"/>
      <c r="K357" s="58"/>
      <c r="L357" s="37"/>
      <c r="M357" s="37"/>
      <c r="N357" s="37"/>
      <c r="O357" s="58"/>
      <c r="P357" s="37"/>
      <c r="Q357" s="37"/>
      <c r="R357" s="37"/>
    </row>
    <row r="358" spans="1:18" s="2" customFormat="1" x14ac:dyDescent="0.3">
      <c r="A358"/>
      <c r="B358"/>
      <c r="C358" s="77"/>
      <c r="D358" s="78"/>
      <c r="E358" s="79"/>
      <c r="F358" s="107"/>
      <c r="G358" s="80"/>
      <c r="H358" s="81"/>
      <c r="I358" s="58"/>
      <c r="J358" s="59"/>
      <c r="K358" s="58"/>
      <c r="L358" s="37"/>
      <c r="M358" s="37"/>
      <c r="N358" s="37"/>
      <c r="O358" s="58"/>
      <c r="P358" s="37"/>
      <c r="Q358" s="37"/>
      <c r="R358" s="37"/>
    </row>
    <row r="359" spans="1:18" s="2" customFormat="1" x14ac:dyDescent="0.3">
      <c r="A359"/>
      <c r="B359"/>
      <c r="C359" s="84" t="s">
        <v>47</v>
      </c>
      <c r="D359" s="78"/>
      <c r="E359" s="79"/>
      <c r="F359" s="107"/>
      <c r="G359" s="80"/>
      <c r="H359" s="81"/>
      <c r="I359" s="58"/>
      <c r="J359" s="59"/>
      <c r="K359" s="58"/>
      <c r="L359" s="37"/>
      <c r="M359" s="37"/>
      <c r="N359" s="37"/>
      <c r="O359" s="58"/>
      <c r="P359" s="37"/>
      <c r="Q359" s="37"/>
      <c r="R359" s="37"/>
    </row>
    <row r="360" spans="1:18" s="2" customFormat="1" x14ac:dyDescent="0.3">
      <c r="A360"/>
      <c r="B360"/>
      <c r="C360" s="70" t="s">
        <v>301</v>
      </c>
      <c r="D360" s="71" t="s">
        <v>50</v>
      </c>
      <c r="E360" s="72">
        <v>0.08</v>
      </c>
      <c r="F360" s="90">
        <v>0</v>
      </c>
      <c r="G360" s="73">
        <v>88421</v>
      </c>
      <c r="H360" s="74">
        <f>E360*G360</f>
        <v>7073.68</v>
      </c>
      <c r="I360" s="58"/>
      <c r="J360" s="59"/>
      <c r="K360" s="58"/>
      <c r="L360" s="37"/>
      <c r="M360" s="37"/>
      <c r="N360" s="37"/>
      <c r="O360" s="58"/>
      <c r="P360" s="37"/>
      <c r="Q360" s="37"/>
      <c r="R360" s="37"/>
    </row>
    <row r="361" spans="1:18" s="2" customFormat="1" x14ac:dyDescent="0.3">
      <c r="A361"/>
      <c r="B361"/>
      <c r="C361" s="77"/>
      <c r="D361" s="78"/>
      <c r="E361" s="79"/>
      <c r="F361" s="107"/>
      <c r="G361" s="80" t="s">
        <v>52</v>
      </c>
      <c r="H361" s="86">
        <f>SUM(H360:H360)</f>
        <v>7073.68</v>
      </c>
      <c r="I361" s="58"/>
      <c r="J361" s="59"/>
      <c r="K361" s="58"/>
      <c r="L361" s="37"/>
      <c r="M361" s="37"/>
      <c r="N361" s="37"/>
      <c r="O361" s="58"/>
      <c r="P361" s="37"/>
      <c r="Q361" s="37"/>
      <c r="R361" s="37"/>
    </row>
    <row r="362" spans="1:18" s="2" customFormat="1" x14ac:dyDescent="0.3">
      <c r="A362"/>
      <c r="B362"/>
      <c r="C362" s="84" t="s">
        <v>54</v>
      </c>
      <c r="D362" s="78"/>
      <c r="E362" s="79"/>
      <c r="F362" s="107"/>
      <c r="G362" s="80"/>
      <c r="H362" s="81"/>
      <c r="I362" s="58"/>
      <c r="J362" s="59"/>
      <c r="K362" s="58"/>
      <c r="L362" s="37"/>
      <c r="M362" s="37"/>
      <c r="N362" s="37"/>
      <c r="O362" s="58"/>
      <c r="P362" s="37"/>
      <c r="Q362" s="37"/>
      <c r="R362" s="37"/>
    </row>
    <row r="363" spans="1:18" s="2" customFormat="1" x14ac:dyDescent="0.3">
      <c r="A363"/>
      <c r="B363"/>
      <c r="C363" s="70" t="s">
        <v>82</v>
      </c>
      <c r="D363" s="71" t="s">
        <v>55</v>
      </c>
      <c r="E363" s="90">
        <v>0.92049999999999998</v>
      </c>
      <c r="F363" s="90">
        <v>0</v>
      </c>
      <c r="G363" s="73">
        <v>7262</v>
      </c>
      <c r="H363" s="74">
        <f>E363*G363</f>
        <v>6684.6710000000003</v>
      </c>
      <c r="I363" s="58"/>
      <c r="J363" s="59"/>
      <c r="K363" s="58"/>
      <c r="L363" s="37"/>
      <c r="M363" s="37"/>
      <c r="N363" s="37"/>
      <c r="O363" s="58"/>
      <c r="P363" s="37"/>
      <c r="Q363" s="37"/>
      <c r="R363" s="37"/>
    </row>
    <row r="364" spans="1:18" s="2" customFormat="1" x14ac:dyDescent="0.3">
      <c r="A364"/>
      <c r="B364"/>
      <c r="C364" s="77"/>
      <c r="D364" s="78"/>
      <c r="E364" s="79"/>
      <c r="F364" s="107"/>
      <c r="G364" s="80" t="s">
        <v>57</v>
      </c>
      <c r="H364" s="86">
        <f>SUM(H363)</f>
        <v>6684.6710000000003</v>
      </c>
      <c r="I364" s="58"/>
      <c r="J364" s="59"/>
      <c r="K364" s="58"/>
      <c r="L364" s="37"/>
      <c r="M364" s="37"/>
      <c r="N364" s="37"/>
      <c r="O364" s="58"/>
      <c r="P364" s="37"/>
      <c r="Q364" s="37"/>
      <c r="R364" s="37"/>
    </row>
    <row r="365" spans="1:18" s="2" customFormat="1" x14ac:dyDescent="0.3">
      <c r="A365"/>
      <c r="B365"/>
      <c r="C365" s="131" t="s">
        <v>59</v>
      </c>
      <c r="D365" s="44"/>
      <c r="E365" s="132"/>
      <c r="F365" s="132"/>
      <c r="G365" s="133"/>
      <c r="H365" s="134"/>
      <c r="I365" s="58"/>
      <c r="J365" s="59"/>
      <c r="K365" s="58"/>
      <c r="L365" s="37"/>
      <c r="M365" s="37"/>
      <c r="N365" s="37"/>
      <c r="O365" s="58"/>
      <c r="P365" s="37"/>
      <c r="Q365" s="37"/>
      <c r="R365" s="37"/>
    </row>
    <row r="366" spans="1:18" s="2" customFormat="1" x14ac:dyDescent="0.3">
      <c r="A366"/>
      <c r="B366"/>
      <c r="C366" s="135" t="s">
        <v>60</v>
      </c>
      <c r="D366" s="136" t="s">
        <v>14</v>
      </c>
      <c r="E366" s="137">
        <v>7.0000000000000007E-2</v>
      </c>
      <c r="F366" s="137"/>
      <c r="G366" s="138">
        <v>1600</v>
      </c>
      <c r="H366" s="139">
        <f>E366*G366</f>
        <v>112.00000000000001</v>
      </c>
      <c r="I366" s="58"/>
      <c r="J366" s="59"/>
      <c r="K366" s="58"/>
      <c r="L366" s="37"/>
      <c r="M366" s="37"/>
      <c r="N366" s="37"/>
      <c r="O366" s="58"/>
      <c r="P366" s="37"/>
      <c r="Q366" s="37"/>
      <c r="R366" s="37"/>
    </row>
    <row r="367" spans="1:18" s="2" customFormat="1" x14ac:dyDescent="0.3">
      <c r="A367"/>
      <c r="B367"/>
      <c r="C367" s="140"/>
      <c r="D367" s="44"/>
      <c r="E367" s="132"/>
      <c r="F367" s="132"/>
      <c r="G367" s="133" t="s">
        <v>62</v>
      </c>
      <c r="H367" s="141">
        <f>SUM(H366)</f>
        <v>112.00000000000001</v>
      </c>
      <c r="I367" s="58"/>
      <c r="J367" s="59"/>
      <c r="K367" s="58"/>
      <c r="L367" s="37"/>
      <c r="M367" s="37"/>
      <c r="N367" s="37"/>
      <c r="O367" s="58"/>
      <c r="P367" s="37"/>
      <c r="Q367" s="37"/>
      <c r="R367" s="37"/>
    </row>
    <row r="368" spans="1:18" s="2" customFormat="1" x14ac:dyDescent="0.3">
      <c r="A368"/>
      <c r="B368"/>
      <c r="C368" s="84" t="s">
        <v>64</v>
      </c>
      <c r="D368" s="78"/>
      <c r="E368" s="79"/>
      <c r="F368" s="79"/>
      <c r="G368" s="80"/>
      <c r="H368" s="81"/>
      <c r="I368" s="58"/>
      <c r="J368" s="59"/>
      <c r="K368" s="58"/>
      <c r="L368" s="37"/>
      <c r="M368" s="37"/>
      <c r="N368" s="37"/>
      <c r="O368" s="58"/>
      <c r="P368" s="37"/>
      <c r="Q368" s="37"/>
      <c r="R368" s="37"/>
    </row>
    <row r="369" spans="1:18" s="2" customFormat="1" x14ac:dyDescent="0.3">
      <c r="A369"/>
      <c r="B369"/>
      <c r="C369" s="70"/>
      <c r="D369" s="71"/>
      <c r="E369" s="72"/>
      <c r="F369" s="90"/>
      <c r="G369" s="73"/>
      <c r="H369" s="74"/>
      <c r="I369" s="58"/>
      <c r="J369" s="59"/>
      <c r="K369" s="58"/>
      <c r="L369" s="37"/>
      <c r="M369" s="37"/>
      <c r="N369" s="37"/>
      <c r="O369" s="58"/>
      <c r="P369" s="37"/>
      <c r="Q369" s="37"/>
      <c r="R369" s="37"/>
    </row>
    <row r="370" spans="1:18" s="2" customFormat="1" x14ac:dyDescent="0.3">
      <c r="A370"/>
      <c r="B370"/>
      <c r="C370" s="77"/>
      <c r="D370" s="78"/>
      <c r="E370" s="79"/>
      <c r="F370" s="79"/>
      <c r="G370" s="80" t="s">
        <v>66</v>
      </c>
      <c r="H370" s="74">
        <v>0</v>
      </c>
      <c r="I370" s="58"/>
      <c r="J370" s="59"/>
      <c r="K370" s="58"/>
      <c r="L370" s="37"/>
      <c r="M370" s="37"/>
      <c r="N370" s="37"/>
      <c r="O370" s="58"/>
      <c r="P370" s="37"/>
      <c r="Q370" s="37"/>
      <c r="R370" s="37"/>
    </row>
    <row r="371" spans="1:18" s="2" customFormat="1" x14ac:dyDescent="0.3">
      <c r="A371"/>
      <c r="B371"/>
      <c r="C371" s="77"/>
      <c r="D371" s="78"/>
      <c r="E371" s="79"/>
      <c r="F371" s="107"/>
      <c r="G371" s="80"/>
      <c r="H371" s="81"/>
      <c r="I371" s="58"/>
      <c r="J371" s="59"/>
      <c r="K371" s="58"/>
      <c r="L371" s="37"/>
      <c r="M371" s="37"/>
      <c r="N371" s="37"/>
      <c r="O371" s="58"/>
      <c r="P371" s="37"/>
      <c r="Q371" s="37"/>
      <c r="R371" s="37"/>
    </row>
    <row r="372" spans="1:18" s="2" customFormat="1" ht="15" thickBot="1" x14ac:dyDescent="0.35">
      <c r="A372"/>
      <c r="B372"/>
      <c r="C372" s="93"/>
      <c r="D372" s="94"/>
      <c r="E372" s="95"/>
      <c r="F372" s="110" t="s">
        <v>67</v>
      </c>
      <c r="G372" s="96">
        <f>SUM(H361+H364+H367)</f>
        <v>13870.351000000001</v>
      </c>
      <c r="H372" s="97">
        <v>13870</v>
      </c>
      <c r="I372" s="58"/>
      <c r="J372" s="59"/>
      <c r="K372" s="58"/>
      <c r="L372" s="37"/>
      <c r="M372" s="37"/>
      <c r="N372" s="37"/>
      <c r="O372" s="58"/>
      <c r="P372" s="37"/>
      <c r="Q372" s="37"/>
      <c r="R372" s="37"/>
    </row>
    <row r="373" spans="1:18" s="2" customFormat="1" ht="15" thickTop="1" x14ac:dyDescent="0.3">
      <c r="A373"/>
      <c r="B373"/>
      <c r="C373" s="1"/>
      <c r="D373" s="57"/>
      <c r="E373" s="1"/>
      <c r="F373" s="1"/>
      <c r="G373" s="1"/>
      <c r="H373" s="1"/>
      <c r="I373" s="58"/>
      <c r="J373" s="59"/>
      <c r="K373" s="58"/>
      <c r="L373" s="37"/>
      <c r="M373" s="37"/>
      <c r="N373" s="37"/>
      <c r="O373" s="58"/>
      <c r="P373" s="37"/>
      <c r="Q373" s="37"/>
      <c r="R373" s="37"/>
    </row>
    <row r="374" spans="1:18" s="2" customFormat="1" ht="15" thickBot="1" x14ac:dyDescent="0.35">
      <c r="A374"/>
      <c r="B374"/>
      <c r="C374" s="1"/>
      <c r="D374" s="57"/>
      <c r="E374" s="1"/>
      <c r="F374" s="1"/>
      <c r="G374" s="1"/>
      <c r="H374" s="1"/>
      <c r="I374" s="58"/>
      <c r="J374" s="59"/>
      <c r="K374" s="58"/>
      <c r="L374" s="37"/>
      <c r="M374" s="37"/>
      <c r="N374" s="37"/>
      <c r="O374" s="58"/>
      <c r="P374" s="37"/>
      <c r="Q374" s="37"/>
      <c r="R374" s="37"/>
    </row>
    <row r="375" spans="1:18" s="2" customFormat="1" ht="15" thickTop="1" x14ac:dyDescent="0.3">
      <c r="A375"/>
      <c r="B375"/>
      <c r="C375" s="343" t="s">
        <v>179</v>
      </c>
      <c r="D375" s="344"/>
      <c r="E375" s="344"/>
      <c r="F375" s="344"/>
      <c r="G375" s="101"/>
      <c r="H375" s="63" t="s">
        <v>80</v>
      </c>
      <c r="I375" s="58"/>
      <c r="J375" s="59"/>
      <c r="K375" s="58"/>
      <c r="L375" s="37"/>
      <c r="M375" s="37"/>
      <c r="N375" s="37"/>
      <c r="O375" s="58"/>
      <c r="P375" s="37"/>
      <c r="Q375" s="37"/>
      <c r="R375" s="37"/>
    </row>
    <row r="376" spans="1:18" s="2" customFormat="1" x14ac:dyDescent="0.3">
      <c r="A376"/>
      <c r="B376"/>
      <c r="C376" s="345"/>
      <c r="D376" s="346"/>
      <c r="E376" s="346"/>
      <c r="F376" s="346"/>
      <c r="G376" s="106"/>
      <c r="H376" s="66" t="s">
        <v>324</v>
      </c>
      <c r="I376" s="58"/>
      <c r="J376" s="59"/>
      <c r="K376" s="58"/>
      <c r="L376" s="37"/>
      <c r="M376" s="37"/>
      <c r="N376" s="37"/>
      <c r="O376" s="58"/>
      <c r="P376" s="37"/>
      <c r="Q376" s="37"/>
      <c r="R376" s="37"/>
    </row>
    <row r="377" spans="1:18" s="2" customFormat="1" x14ac:dyDescent="0.3">
      <c r="A377"/>
      <c r="B377"/>
      <c r="C377" s="70" t="s">
        <v>3</v>
      </c>
      <c r="D377" s="71" t="s">
        <v>4</v>
      </c>
      <c r="E377" s="72" t="s">
        <v>5</v>
      </c>
      <c r="F377" s="90" t="s">
        <v>43</v>
      </c>
      <c r="G377" s="73" t="s">
        <v>44</v>
      </c>
      <c r="H377" s="74" t="s">
        <v>45</v>
      </c>
      <c r="I377" s="58"/>
      <c r="J377" s="59"/>
      <c r="K377" s="58"/>
      <c r="L377" s="37"/>
      <c r="M377" s="37"/>
      <c r="N377" s="37"/>
      <c r="O377" s="58"/>
      <c r="P377" s="37"/>
      <c r="Q377" s="37"/>
      <c r="R377" s="37"/>
    </row>
    <row r="378" spans="1:18" s="2" customFormat="1" x14ac:dyDescent="0.3">
      <c r="A378"/>
      <c r="B378"/>
      <c r="C378" s="77"/>
      <c r="D378" s="78"/>
      <c r="E378" s="79"/>
      <c r="F378" s="107"/>
      <c r="G378" s="80"/>
      <c r="H378" s="81"/>
      <c r="I378" s="58"/>
      <c r="J378" s="59"/>
      <c r="K378" s="58"/>
      <c r="L378" s="37"/>
      <c r="M378" s="37"/>
      <c r="N378" s="37"/>
      <c r="O378" s="58"/>
      <c r="P378" s="37"/>
      <c r="Q378" s="37"/>
      <c r="R378" s="37"/>
    </row>
    <row r="379" spans="1:18" s="2" customFormat="1" x14ac:dyDescent="0.3">
      <c r="A379"/>
      <c r="B379"/>
      <c r="C379" s="84" t="s">
        <v>47</v>
      </c>
      <c r="D379" s="78"/>
      <c r="E379" s="79"/>
      <c r="F379" s="107"/>
      <c r="G379" s="80"/>
      <c r="H379" s="81"/>
      <c r="I379" s="58"/>
      <c r="J379" s="59"/>
      <c r="K379" s="58"/>
      <c r="L379" s="37"/>
      <c r="M379" s="37"/>
      <c r="N379" s="37"/>
      <c r="O379" s="58"/>
      <c r="P379" s="37"/>
      <c r="Q379" s="37"/>
      <c r="R379" s="37"/>
    </row>
    <row r="380" spans="1:18" s="2" customFormat="1" x14ac:dyDescent="0.3">
      <c r="A380"/>
      <c r="B380"/>
      <c r="C380" s="70" t="s">
        <v>179</v>
      </c>
      <c r="D380" s="71" t="s">
        <v>100</v>
      </c>
      <c r="E380" s="72">
        <v>1</v>
      </c>
      <c r="F380" s="90">
        <v>0</v>
      </c>
      <c r="G380" s="73">
        <v>18421</v>
      </c>
      <c r="H380" s="74">
        <f>E380*G380</f>
        <v>18421</v>
      </c>
      <c r="I380" s="58"/>
      <c r="J380" s="59"/>
      <c r="K380" s="58"/>
      <c r="L380" s="37"/>
      <c r="M380" s="37"/>
      <c r="N380" s="37"/>
      <c r="O380" s="58"/>
      <c r="P380" s="37"/>
      <c r="Q380" s="37"/>
      <c r="R380" s="37"/>
    </row>
    <row r="381" spans="1:18" s="2" customFormat="1" x14ac:dyDescent="0.3">
      <c r="A381"/>
      <c r="B381"/>
      <c r="C381" s="77"/>
      <c r="D381" s="78"/>
      <c r="E381" s="79"/>
      <c r="F381" s="107"/>
      <c r="G381" s="80" t="s">
        <v>52</v>
      </c>
      <c r="H381" s="86">
        <f>SUM(H380:H380)</f>
        <v>18421</v>
      </c>
      <c r="I381" s="58"/>
      <c r="J381" s="59"/>
      <c r="K381" s="58"/>
      <c r="L381" s="37"/>
      <c r="M381" s="37"/>
      <c r="N381" s="37"/>
      <c r="O381" s="58"/>
      <c r="P381" s="37"/>
      <c r="Q381" s="37"/>
      <c r="R381" s="37"/>
    </row>
    <row r="382" spans="1:18" s="2" customFormat="1" x14ac:dyDescent="0.3">
      <c r="A382"/>
      <c r="B382"/>
      <c r="C382" s="84" t="s">
        <v>54</v>
      </c>
      <c r="D382" s="78"/>
      <c r="E382" s="79"/>
      <c r="F382" s="107"/>
      <c r="G382" s="80"/>
      <c r="H382" s="81"/>
      <c r="I382" s="58"/>
      <c r="J382" s="59"/>
      <c r="K382" s="58"/>
      <c r="L382" s="37"/>
      <c r="M382" s="37"/>
      <c r="N382" s="37"/>
      <c r="O382" s="58"/>
      <c r="P382" s="37"/>
      <c r="Q382" s="37"/>
      <c r="R382" s="37"/>
    </row>
    <row r="383" spans="1:18" s="2" customFormat="1" x14ac:dyDescent="0.3">
      <c r="A383"/>
      <c r="B383"/>
      <c r="C383" s="70" t="s">
        <v>82</v>
      </c>
      <c r="D383" s="71" t="s">
        <v>55</v>
      </c>
      <c r="E383" s="90">
        <v>2.92E-2</v>
      </c>
      <c r="F383" s="90">
        <v>0</v>
      </c>
      <c r="G383" s="73">
        <v>7262</v>
      </c>
      <c r="H383" s="74">
        <f>E383*G383</f>
        <v>212.0504</v>
      </c>
      <c r="I383" s="58"/>
      <c r="J383" s="59"/>
      <c r="K383" s="58"/>
      <c r="L383" s="37"/>
      <c r="M383" s="37"/>
      <c r="N383" s="37"/>
      <c r="O383" s="58"/>
      <c r="P383" s="37"/>
      <c r="Q383" s="37"/>
      <c r="R383" s="37"/>
    </row>
    <row r="384" spans="1:18" s="2" customFormat="1" x14ac:dyDescent="0.3">
      <c r="A384"/>
      <c r="B384"/>
      <c r="C384" s="77"/>
      <c r="D384" s="78"/>
      <c r="E384" s="79"/>
      <c r="F384" s="107"/>
      <c r="G384" s="80" t="s">
        <v>57</v>
      </c>
      <c r="H384" s="86">
        <f>SUM(H383)</f>
        <v>212.0504</v>
      </c>
      <c r="I384" s="58"/>
      <c r="J384" s="59"/>
      <c r="K384" s="58"/>
      <c r="L384" s="37"/>
      <c r="M384" s="37"/>
      <c r="N384" s="37"/>
      <c r="O384" s="58"/>
      <c r="P384" s="37"/>
      <c r="Q384" s="37"/>
      <c r="R384" s="37"/>
    </row>
    <row r="385" spans="1:18" s="2" customFormat="1" x14ac:dyDescent="0.3">
      <c r="A385"/>
      <c r="B385"/>
      <c r="C385" s="131" t="s">
        <v>59</v>
      </c>
      <c r="D385" s="44"/>
      <c r="E385" s="132"/>
      <c r="F385" s="132"/>
      <c r="G385" s="133"/>
      <c r="H385" s="134"/>
      <c r="I385" s="58"/>
      <c r="J385" s="59"/>
      <c r="K385" s="58"/>
      <c r="L385" s="37"/>
      <c r="M385" s="37"/>
      <c r="N385" s="37"/>
      <c r="O385" s="58"/>
      <c r="P385" s="37"/>
      <c r="Q385" s="37"/>
      <c r="R385" s="37"/>
    </row>
    <row r="386" spans="1:18" s="2" customFormat="1" x14ac:dyDescent="0.3">
      <c r="A386"/>
      <c r="B386"/>
      <c r="C386" s="135" t="s">
        <v>60</v>
      </c>
      <c r="D386" s="136" t="s">
        <v>14</v>
      </c>
      <c r="E386" s="137">
        <v>7.0000000000000007E-2</v>
      </c>
      <c r="F386" s="137"/>
      <c r="G386" s="138">
        <v>1600</v>
      </c>
      <c r="H386" s="139">
        <f>E386*G386</f>
        <v>112.00000000000001</v>
      </c>
      <c r="I386" s="58"/>
      <c r="J386" s="59"/>
      <c r="K386" s="58"/>
      <c r="L386" s="37"/>
      <c r="M386" s="37"/>
      <c r="N386" s="37"/>
      <c r="O386" s="58"/>
      <c r="P386" s="37"/>
      <c r="Q386" s="37"/>
      <c r="R386" s="37"/>
    </row>
    <row r="387" spans="1:18" s="2" customFormat="1" x14ac:dyDescent="0.3">
      <c r="A387"/>
      <c r="B387"/>
      <c r="C387" s="140"/>
      <c r="D387" s="44"/>
      <c r="E387" s="132"/>
      <c r="F387" s="132"/>
      <c r="G387" s="133" t="s">
        <v>62</v>
      </c>
      <c r="H387" s="141">
        <f>SUM(H386)</f>
        <v>112.00000000000001</v>
      </c>
      <c r="I387" s="58"/>
      <c r="J387" s="59"/>
      <c r="K387" s="58"/>
      <c r="L387" s="37"/>
      <c r="M387" s="37"/>
      <c r="N387" s="37"/>
      <c r="O387" s="58"/>
      <c r="P387" s="37"/>
      <c r="Q387" s="37"/>
      <c r="R387" s="37"/>
    </row>
    <row r="388" spans="1:18" s="2" customFormat="1" x14ac:dyDescent="0.3">
      <c r="A388"/>
      <c r="B388"/>
      <c r="C388" s="84" t="s">
        <v>64</v>
      </c>
      <c r="D388" s="78"/>
      <c r="E388" s="79"/>
      <c r="F388" s="79"/>
      <c r="G388" s="80"/>
      <c r="H388" s="81"/>
      <c r="I388" s="58"/>
      <c r="J388" s="59"/>
      <c r="K388" s="58"/>
      <c r="L388" s="37"/>
      <c r="M388" s="37"/>
      <c r="N388" s="37"/>
      <c r="O388" s="58"/>
      <c r="P388" s="37"/>
      <c r="Q388" s="37"/>
      <c r="R388" s="37"/>
    </row>
    <row r="389" spans="1:18" s="2" customFormat="1" x14ac:dyDescent="0.3">
      <c r="A389"/>
      <c r="B389"/>
      <c r="C389" s="70"/>
      <c r="D389" s="71"/>
      <c r="E389" s="72"/>
      <c r="F389" s="90"/>
      <c r="G389" s="73"/>
      <c r="H389" s="74"/>
      <c r="I389" s="58"/>
      <c r="J389" s="59"/>
      <c r="K389" s="58"/>
      <c r="L389" s="37"/>
      <c r="M389" s="37"/>
      <c r="N389" s="37"/>
      <c r="O389" s="58"/>
      <c r="P389" s="37"/>
      <c r="Q389" s="37"/>
      <c r="R389" s="37"/>
    </row>
    <row r="390" spans="1:18" s="2" customFormat="1" x14ac:dyDescent="0.3">
      <c r="A390"/>
      <c r="B390"/>
      <c r="C390" s="77"/>
      <c r="D390" s="78"/>
      <c r="E390" s="79"/>
      <c r="F390" s="79"/>
      <c r="G390" s="80" t="s">
        <v>66</v>
      </c>
      <c r="H390" s="74">
        <v>0</v>
      </c>
      <c r="I390" s="58"/>
      <c r="J390" s="59"/>
      <c r="K390" s="58"/>
      <c r="L390" s="37"/>
      <c r="M390" s="37"/>
      <c r="N390" s="37"/>
      <c r="O390" s="58"/>
      <c r="P390" s="37"/>
      <c r="Q390" s="37"/>
      <c r="R390" s="37"/>
    </row>
    <row r="391" spans="1:18" s="2" customFormat="1" x14ac:dyDescent="0.3">
      <c r="A391"/>
      <c r="B391"/>
      <c r="C391" s="77"/>
      <c r="D391" s="78"/>
      <c r="E391" s="79"/>
      <c r="F391" s="107"/>
      <c r="G391" s="80"/>
      <c r="H391" s="81"/>
      <c r="I391" s="58"/>
      <c r="J391" s="59"/>
      <c r="K391" s="58"/>
      <c r="L391" s="37"/>
      <c r="M391" s="37"/>
      <c r="N391" s="37"/>
      <c r="O391" s="58"/>
      <c r="P391" s="37"/>
      <c r="Q391" s="37"/>
      <c r="R391" s="37"/>
    </row>
    <row r="392" spans="1:18" s="2" customFormat="1" ht="15" thickBot="1" x14ac:dyDescent="0.35">
      <c r="A392"/>
      <c r="B392"/>
      <c r="C392" s="93"/>
      <c r="D392" s="94"/>
      <c r="E392" s="95"/>
      <c r="F392" s="110" t="s">
        <v>67</v>
      </c>
      <c r="G392" s="96">
        <f>SUM(H381+H384+H387)</f>
        <v>18745.0504</v>
      </c>
      <c r="H392" s="97">
        <v>18745</v>
      </c>
      <c r="I392" s="58"/>
      <c r="J392" s="59"/>
      <c r="K392" s="58"/>
      <c r="L392" s="37"/>
      <c r="M392" s="37"/>
      <c r="N392" s="37"/>
      <c r="O392" s="58"/>
      <c r="P392" s="37"/>
      <c r="Q392" s="37"/>
      <c r="R392" s="37"/>
    </row>
    <row r="393" spans="1:18" s="2" customFormat="1" ht="15" thickTop="1" x14ac:dyDescent="0.3">
      <c r="A393"/>
      <c r="B393"/>
      <c r="C393" s="1"/>
      <c r="D393" s="57"/>
      <c r="E393" s="1"/>
      <c r="F393" s="1"/>
      <c r="G393" s="1"/>
      <c r="H393" s="1"/>
      <c r="I393" s="58"/>
      <c r="J393" s="59"/>
      <c r="K393" s="58"/>
      <c r="L393" s="37"/>
      <c r="M393" s="37"/>
      <c r="N393" s="37"/>
      <c r="O393" s="58"/>
      <c r="P393" s="37"/>
      <c r="Q393" s="37"/>
      <c r="R393" s="37"/>
    </row>
    <row r="394" spans="1:18" s="2" customFormat="1" ht="15" thickBot="1" x14ac:dyDescent="0.35">
      <c r="A394"/>
      <c r="B394"/>
      <c r="C394" s="1"/>
      <c r="D394" s="57"/>
      <c r="E394" s="1"/>
      <c r="F394" s="1"/>
      <c r="G394" s="1"/>
      <c r="H394" s="1"/>
      <c r="I394" s="58"/>
      <c r="J394" s="59"/>
      <c r="K394" s="58"/>
      <c r="L394" s="37"/>
      <c r="M394" s="37"/>
      <c r="N394" s="37"/>
      <c r="O394" s="58"/>
      <c r="P394" s="37"/>
      <c r="Q394" s="37"/>
      <c r="R394" s="37"/>
    </row>
    <row r="395" spans="1:18" s="2" customFormat="1" ht="15" thickTop="1" x14ac:dyDescent="0.3">
      <c r="A395"/>
      <c r="B395"/>
      <c r="C395" s="343" t="s">
        <v>274</v>
      </c>
      <c r="D395" s="344"/>
      <c r="E395" s="344"/>
      <c r="F395" s="344"/>
      <c r="G395" s="101"/>
      <c r="H395" s="63" t="s">
        <v>80</v>
      </c>
      <c r="I395" s="58"/>
      <c r="J395" s="59"/>
      <c r="K395" s="58"/>
      <c r="L395" s="37"/>
      <c r="M395" s="37"/>
      <c r="N395" s="37"/>
      <c r="O395" s="58"/>
      <c r="P395" s="37"/>
      <c r="Q395" s="37"/>
      <c r="R395" s="37"/>
    </row>
    <row r="396" spans="1:18" s="2" customFormat="1" x14ac:dyDescent="0.3">
      <c r="A396"/>
      <c r="B396"/>
      <c r="C396" s="345"/>
      <c r="D396" s="346"/>
      <c r="E396" s="346"/>
      <c r="F396" s="346"/>
      <c r="G396" s="106"/>
      <c r="H396" s="66" t="s">
        <v>325</v>
      </c>
      <c r="I396" s="58"/>
      <c r="J396" s="59"/>
      <c r="K396" s="58"/>
      <c r="L396" s="37"/>
      <c r="M396" s="37"/>
      <c r="N396" s="37"/>
      <c r="O396" s="58"/>
      <c r="P396" s="37"/>
      <c r="Q396" s="37"/>
      <c r="R396" s="37"/>
    </row>
    <row r="397" spans="1:18" s="2" customFormat="1" x14ac:dyDescent="0.3">
      <c r="A397"/>
      <c r="B397"/>
      <c r="C397" s="70" t="s">
        <v>3</v>
      </c>
      <c r="D397" s="71" t="s">
        <v>4</v>
      </c>
      <c r="E397" s="72" t="s">
        <v>5</v>
      </c>
      <c r="F397" s="90" t="s">
        <v>43</v>
      </c>
      <c r="G397" s="73" t="s">
        <v>44</v>
      </c>
      <c r="H397" s="74" t="s">
        <v>45</v>
      </c>
      <c r="I397" s="58"/>
      <c r="J397" s="59"/>
      <c r="K397" s="58"/>
      <c r="L397" s="37"/>
      <c r="M397" s="37"/>
      <c r="N397" s="37"/>
      <c r="O397" s="58"/>
      <c r="P397" s="37"/>
      <c r="Q397" s="37"/>
      <c r="R397" s="37"/>
    </row>
    <row r="398" spans="1:18" s="2" customFormat="1" x14ac:dyDescent="0.3">
      <c r="A398"/>
      <c r="B398"/>
      <c r="C398" s="77"/>
      <c r="D398" s="78"/>
      <c r="E398" s="79"/>
      <c r="F398" s="107"/>
      <c r="G398" s="80"/>
      <c r="H398" s="81"/>
      <c r="I398" s="58"/>
      <c r="J398" s="59"/>
      <c r="K398" s="58"/>
      <c r="L398" s="37"/>
      <c r="M398" s="37"/>
      <c r="N398" s="37"/>
      <c r="O398" s="58"/>
      <c r="P398" s="37"/>
      <c r="Q398" s="37"/>
      <c r="R398" s="37"/>
    </row>
    <row r="399" spans="1:18" s="2" customFormat="1" x14ac:dyDescent="0.3">
      <c r="A399"/>
      <c r="B399"/>
      <c r="C399" s="84" t="s">
        <v>47</v>
      </c>
      <c r="D399" s="78"/>
      <c r="E399" s="79"/>
      <c r="F399" s="107"/>
      <c r="G399" s="80"/>
      <c r="H399" s="81"/>
      <c r="I399" s="58"/>
      <c r="J399" s="59"/>
      <c r="K399" s="58"/>
      <c r="L399" s="37"/>
      <c r="M399" s="37"/>
      <c r="N399" s="37"/>
      <c r="O399" s="58"/>
      <c r="P399" s="37"/>
      <c r="Q399" s="37"/>
      <c r="R399" s="37"/>
    </row>
    <row r="400" spans="1:18" s="2" customFormat="1" x14ac:dyDescent="0.3">
      <c r="A400"/>
      <c r="B400"/>
      <c r="C400" s="70" t="s">
        <v>202</v>
      </c>
      <c r="D400" s="71" t="s">
        <v>50</v>
      </c>
      <c r="E400" s="72">
        <v>0.2</v>
      </c>
      <c r="F400" s="90">
        <v>0</v>
      </c>
      <c r="G400" s="73">
        <v>4800</v>
      </c>
      <c r="H400" s="74">
        <f t="shared" ref="H400:H407" si="14">E400*G400</f>
        <v>960</v>
      </c>
      <c r="I400" s="58"/>
      <c r="J400" s="59"/>
      <c r="K400" s="58"/>
      <c r="L400" s="37"/>
      <c r="M400" s="37"/>
      <c r="N400" s="37"/>
      <c r="O400" s="58"/>
      <c r="P400" s="37"/>
      <c r="Q400" s="37"/>
      <c r="R400" s="37"/>
    </row>
    <row r="401" spans="1:18" s="2" customFormat="1" x14ac:dyDescent="0.3">
      <c r="A401"/>
      <c r="B401"/>
      <c r="C401" s="70" t="s">
        <v>203</v>
      </c>
      <c r="D401" s="71" t="s">
        <v>50</v>
      </c>
      <c r="E401" s="72">
        <v>0.2</v>
      </c>
      <c r="F401" s="90">
        <v>0</v>
      </c>
      <c r="G401" s="73">
        <v>14800</v>
      </c>
      <c r="H401" s="74">
        <f t="shared" si="14"/>
        <v>2960</v>
      </c>
      <c r="I401" s="58"/>
      <c r="J401" s="59"/>
      <c r="K401" s="58"/>
      <c r="L401" s="37"/>
      <c r="M401" s="37"/>
      <c r="N401" s="37"/>
      <c r="O401" s="58"/>
      <c r="P401" s="37"/>
      <c r="Q401" s="37"/>
      <c r="R401" s="37"/>
    </row>
    <row r="402" spans="1:18" s="2" customFormat="1" x14ac:dyDescent="0.3">
      <c r="A402"/>
      <c r="B402"/>
      <c r="C402" s="70" t="s">
        <v>204</v>
      </c>
      <c r="D402" s="71" t="s">
        <v>50</v>
      </c>
      <c r="E402" s="72">
        <v>0.02</v>
      </c>
      <c r="F402" s="90">
        <v>0</v>
      </c>
      <c r="G402" s="73">
        <v>6500</v>
      </c>
      <c r="H402" s="74">
        <f t="shared" si="14"/>
        <v>130</v>
      </c>
      <c r="I402" s="58"/>
      <c r="J402" s="59"/>
      <c r="K402" s="58"/>
      <c r="L402" s="37"/>
      <c r="M402" s="37"/>
      <c r="N402" s="37"/>
      <c r="O402" s="58"/>
      <c r="P402" s="37"/>
      <c r="Q402" s="37"/>
      <c r="R402" s="37"/>
    </row>
    <row r="403" spans="1:18" s="2" customFormat="1" x14ac:dyDescent="0.3">
      <c r="A403"/>
      <c r="B403"/>
      <c r="C403" s="70" t="s">
        <v>195</v>
      </c>
      <c r="D403" s="71" t="s">
        <v>4</v>
      </c>
      <c r="E403" s="72">
        <v>0.56699999999999995</v>
      </c>
      <c r="F403" s="90">
        <v>0</v>
      </c>
      <c r="G403" s="73">
        <v>11700</v>
      </c>
      <c r="H403" s="74">
        <f t="shared" si="14"/>
        <v>6633.9</v>
      </c>
      <c r="I403" s="58"/>
      <c r="J403" s="59"/>
      <c r="K403" s="58"/>
      <c r="L403" s="37"/>
      <c r="M403" s="37"/>
      <c r="N403" s="37"/>
      <c r="O403" s="58"/>
      <c r="P403" s="37"/>
      <c r="Q403" s="37"/>
      <c r="R403" s="37"/>
    </row>
    <row r="404" spans="1:18" s="2" customFormat="1" x14ac:dyDescent="0.3">
      <c r="A404"/>
      <c r="B404"/>
      <c r="C404" s="70" t="s">
        <v>98</v>
      </c>
      <c r="D404" s="71" t="s">
        <v>94</v>
      </c>
      <c r="E404" s="72">
        <v>0.8</v>
      </c>
      <c r="F404" s="90">
        <v>0</v>
      </c>
      <c r="G404" s="73">
        <v>2400</v>
      </c>
      <c r="H404" s="74">
        <f t="shared" si="14"/>
        <v>1920</v>
      </c>
      <c r="I404" s="58"/>
      <c r="J404" s="59"/>
      <c r="K404" s="58"/>
      <c r="L404" s="37"/>
      <c r="M404" s="37"/>
      <c r="N404" s="37"/>
      <c r="O404" s="58"/>
      <c r="P404" s="37"/>
      <c r="Q404" s="37"/>
      <c r="R404" s="37"/>
    </row>
    <row r="405" spans="1:18" s="2" customFormat="1" x14ac:dyDescent="0.3">
      <c r="A405"/>
      <c r="B405"/>
      <c r="C405" s="70" t="s">
        <v>189</v>
      </c>
      <c r="D405" s="71" t="s">
        <v>4</v>
      </c>
      <c r="E405" s="72">
        <v>0.5</v>
      </c>
      <c r="F405" s="90">
        <v>0</v>
      </c>
      <c r="G405" s="73">
        <v>9500</v>
      </c>
      <c r="H405" s="74">
        <f t="shared" si="14"/>
        <v>4750</v>
      </c>
      <c r="I405" s="58"/>
      <c r="J405" s="59"/>
      <c r="K405" s="58"/>
      <c r="L405" s="37"/>
      <c r="M405" s="37"/>
      <c r="N405" s="37"/>
      <c r="O405" s="58"/>
      <c r="P405" s="37"/>
      <c r="Q405" s="37"/>
      <c r="R405" s="37"/>
    </row>
    <row r="406" spans="1:18" s="2" customFormat="1" x14ac:dyDescent="0.3">
      <c r="A406"/>
      <c r="B406"/>
      <c r="C406" s="70" t="s">
        <v>190</v>
      </c>
      <c r="D406" s="71" t="s">
        <v>4</v>
      </c>
      <c r="E406" s="72">
        <v>0.433</v>
      </c>
      <c r="F406" s="90">
        <v>0</v>
      </c>
      <c r="G406" s="73">
        <v>3200</v>
      </c>
      <c r="H406" s="74">
        <f t="shared" si="14"/>
        <v>1385.6</v>
      </c>
      <c r="I406" s="58"/>
      <c r="J406" s="59"/>
      <c r="K406" s="58"/>
      <c r="L406" s="37"/>
      <c r="M406" s="37"/>
      <c r="N406" s="37"/>
      <c r="O406" s="58"/>
      <c r="P406" s="37"/>
      <c r="Q406" s="37"/>
      <c r="R406" s="37"/>
    </row>
    <row r="407" spans="1:18" s="2" customFormat="1" x14ac:dyDescent="0.3">
      <c r="A407"/>
      <c r="B407"/>
      <c r="C407" s="70" t="s">
        <v>191</v>
      </c>
      <c r="D407" s="71" t="s">
        <v>105</v>
      </c>
      <c r="E407" s="72">
        <v>0.105</v>
      </c>
      <c r="F407" s="90">
        <v>0</v>
      </c>
      <c r="G407" s="73">
        <v>242245</v>
      </c>
      <c r="H407" s="74">
        <f t="shared" si="14"/>
        <v>25435.724999999999</v>
      </c>
      <c r="I407" s="58"/>
      <c r="J407" s="59"/>
      <c r="K407" s="58"/>
      <c r="L407" s="37"/>
      <c r="M407" s="37"/>
      <c r="N407" s="37"/>
      <c r="O407" s="58"/>
      <c r="P407" s="37"/>
      <c r="Q407" s="37"/>
      <c r="R407" s="37"/>
    </row>
    <row r="408" spans="1:18" s="2" customFormat="1" x14ac:dyDescent="0.3">
      <c r="A408"/>
      <c r="B408"/>
      <c r="C408" s="77"/>
      <c r="D408" s="78"/>
      <c r="E408" s="79"/>
      <c r="F408" s="107"/>
      <c r="G408" s="80" t="s">
        <v>52</v>
      </c>
      <c r="H408" s="86">
        <f>SUM(H400:H407)</f>
        <v>44175.224999999999</v>
      </c>
      <c r="I408" s="58"/>
      <c r="J408" s="59"/>
      <c r="K408" s="58"/>
      <c r="L408" s="37"/>
      <c r="M408" s="37"/>
      <c r="N408" s="37"/>
      <c r="O408" s="58"/>
      <c r="P408" s="37"/>
      <c r="Q408" s="37"/>
      <c r="R408" s="37"/>
    </row>
    <row r="409" spans="1:18" s="2" customFormat="1" x14ac:dyDescent="0.3">
      <c r="A409"/>
      <c r="B409"/>
      <c r="C409" s="84" t="s">
        <v>54</v>
      </c>
      <c r="D409" s="78"/>
      <c r="E409" s="79"/>
      <c r="F409" s="107"/>
      <c r="G409" s="80"/>
      <c r="H409" s="81"/>
      <c r="I409" s="58"/>
      <c r="J409" s="59"/>
      <c r="K409" s="58"/>
      <c r="L409" s="37"/>
      <c r="M409" s="37"/>
      <c r="N409" s="37"/>
      <c r="O409" s="58"/>
      <c r="P409" s="37"/>
      <c r="Q409" s="37"/>
      <c r="R409" s="37"/>
    </row>
    <row r="410" spans="1:18" s="2" customFormat="1" x14ac:dyDescent="0.3">
      <c r="A410"/>
      <c r="B410"/>
      <c r="C410" s="70" t="s">
        <v>82</v>
      </c>
      <c r="D410" s="71" t="s">
        <v>55</v>
      </c>
      <c r="E410" s="90">
        <v>2.9417</v>
      </c>
      <c r="F410" s="90">
        <v>0</v>
      </c>
      <c r="G410" s="73">
        <v>7262</v>
      </c>
      <c r="H410" s="74">
        <f>E410*G410</f>
        <v>21362.625400000001</v>
      </c>
      <c r="I410" s="58"/>
      <c r="J410" s="59"/>
      <c r="K410" s="58"/>
      <c r="L410" s="37"/>
      <c r="M410" s="37"/>
      <c r="N410" s="37"/>
      <c r="O410" s="58"/>
      <c r="P410" s="37"/>
      <c r="Q410" s="37"/>
      <c r="R410" s="37"/>
    </row>
    <row r="411" spans="1:18" s="2" customFormat="1" x14ac:dyDescent="0.3">
      <c r="A411"/>
      <c r="B411"/>
      <c r="C411" s="77"/>
      <c r="D411" s="78"/>
      <c r="E411" s="79"/>
      <c r="F411" s="107"/>
      <c r="G411" s="80" t="s">
        <v>57</v>
      </c>
      <c r="H411" s="86">
        <f>SUM(H410)</f>
        <v>21362.625400000001</v>
      </c>
      <c r="I411" s="58"/>
      <c r="J411" s="59"/>
      <c r="K411" s="58"/>
      <c r="L411" s="37"/>
      <c r="M411" s="37"/>
      <c r="N411" s="37"/>
      <c r="O411" s="58"/>
      <c r="P411" s="37"/>
      <c r="Q411" s="37"/>
      <c r="R411" s="37"/>
    </row>
    <row r="412" spans="1:18" s="2" customFormat="1" x14ac:dyDescent="0.3">
      <c r="A412"/>
      <c r="B412"/>
      <c r="C412" s="131" t="s">
        <v>59</v>
      </c>
      <c r="D412" s="44"/>
      <c r="E412" s="132"/>
      <c r="F412" s="132"/>
      <c r="G412" s="133"/>
      <c r="H412" s="134"/>
      <c r="I412" s="58"/>
      <c r="J412" s="59"/>
      <c r="K412" s="58"/>
      <c r="L412" s="37"/>
      <c r="M412" s="37"/>
      <c r="N412" s="37"/>
      <c r="O412" s="58"/>
      <c r="P412" s="37"/>
      <c r="Q412" s="37"/>
      <c r="R412" s="37"/>
    </row>
    <row r="413" spans="1:18" s="2" customFormat="1" x14ac:dyDescent="0.3">
      <c r="A413"/>
      <c r="B413"/>
      <c r="C413" s="135" t="s">
        <v>60</v>
      </c>
      <c r="D413" s="136" t="s">
        <v>14</v>
      </c>
      <c r="E413" s="137">
        <v>7.0000000000000007E-2</v>
      </c>
      <c r="F413" s="137"/>
      <c r="G413" s="138">
        <v>1600</v>
      </c>
      <c r="H413" s="139">
        <f>E413*G413</f>
        <v>112.00000000000001</v>
      </c>
      <c r="I413" s="58"/>
      <c r="J413" s="59"/>
      <c r="K413" s="58"/>
      <c r="L413" s="37"/>
      <c r="M413" s="37"/>
      <c r="N413" s="37"/>
      <c r="O413" s="58"/>
      <c r="P413" s="37"/>
      <c r="Q413" s="37"/>
      <c r="R413" s="37"/>
    </row>
    <row r="414" spans="1:18" s="2" customFormat="1" x14ac:dyDescent="0.3">
      <c r="A414"/>
      <c r="B414"/>
      <c r="C414" s="140"/>
      <c r="D414" s="44"/>
      <c r="E414" s="132"/>
      <c r="F414" s="132"/>
      <c r="G414" s="133" t="s">
        <v>62</v>
      </c>
      <c r="H414" s="141">
        <f>SUM(H413)</f>
        <v>112.00000000000001</v>
      </c>
      <c r="I414" s="58"/>
      <c r="J414" s="59"/>
      <c r="K414" s="58"/>
      <c r="L414" s="37"/>
      <c r="M414" s="37"/>
      <c r="N414" s="37"/>
      <c r="O414" s="58"/>
      <c r="P414" s="37"/>
      <c r="Q414" s="37"/>
      <c r="R414" s="37"/>
    </row>
    <row r="415" spans="1:18" s="2" customFormat="1" x14ac:dyDescent="0.3">
      <c r="A415"/>
      <c r="B415"/>
      <c r="C415" s="84" t="s">
        <v>64</v>
      </c>
      <c r="D415" s="78"/>
      <c r="E415" s="79"/>
      <c r="F415" s="79"/>
      <c r="G415" s="80"/>
      <c r="H415" s="81"/>
      <c r="I415" s="58"/>
      <c r="J415" s="59"/>
      <c r="K415" s="58"/>
      <c r="L415" s="37"/>
      <c r="M415" s="37"/>
      <c r="N415" s="37"/>
      <c r="O415" s="58"/>
      <c r="P415" s="37"/>
      <c r="Q415" s="37"/>
      <c r="R415" s="37"/>
    </row>
    <row r="416" spans="1:18" s="2" customFormat="1" x14ac:dyDescent="0.3">
      <c r="A416"/>
      <c r="B416"/>
      <c r="C416" s="70"/>
      <c r="D416" s="71"/>
      <c r="E416" s="72"/>
      <c r="F416" s="90"/>
      <c r="G416" s="73"/>
      <c r="H416" s="74"/>
      <c r="I416" s="58"/>
      <c r="J416" s="59"/>
      <c r="K416" s="58"/>
      <c r="L416" s="37"/>
      <c r="M416" s="37"/>
      <c r="N416" s="37"/>
      <c r="O416" s="58"/>
      <c r="P416" s="37"/>
      <c r="Q416" s="37"/>
      <c r="R416" s="37"/>
    </row>
    <row r="417" spans="1:18" s="2" customFormat="1" x14ac:dyDescent="0.3">
      <c r="A417"/>
      <c r="B417"/>
      <c r="C417" s="77"/>
      <c r="D417" s="78"/>
      <c r="E417" s="79"/>
      <c r="F417" s="79"/>
      <c r="G417" s="80" t="s">
        <v>66</v>
      </c>
      <c r="H417" s="74">
        <v>0</v>
      </c>
      <c r="I417" s="58"/>
      <c r="J417" s="59"/>
      <c r="K417" s="58"/>
      <c r="L417" s="37"/>
      <c r="M417" s="37"/>
      <c r="N417" s="37"/>
      <c r="O417" s="58"/>
      <c r="P417" s="37"/>
      <c r="Q417" s="37"/>
      <c r="R417" s="37"/>
    </row>
    <row r="418" spans="1:18" s="2" customFormat="1" x14ac:dyDescent="0.3">
      <c r="A418"/>
      <c r="B418"/>
      <c r="C418" s="77"/>
      <c r="D418" s="78"/>
      <c r="E418" s="79"/>
      <c r="F418" s="107"/>
      <c r="G418" s="80"/>
      <c r="H418" s="81"/>
      <c r="I418" s="58"/>
      <c r="J418" s="59"/>
      <c r="K418" s="58"/>
      <c r="L418" s="37"/>
      <c r="M418" s="37"/>
      <c r="N418" s="37"/>
      <c r="O418" s="58"/>
      <c r="P418" s="37"/>
      <c r="Q418" s="37"/>
      <c r="R418" s="37"/>
    </row>
    <row r="419" spans="1:18" s="2" customFormat="1" ht="15" thickBot="1" x14ac:dyDescent="0.35">
      <c r="A419"/>
      <c r="B419"/>
      <c r="C419" s="93"/>
      <c r="D419" s="94"/>
      <c r="E419" s="95"/>
      <c r="F419" s="110" t="s">
        <v>67</v>
      </c>
      <c r="G419" s="96">
        <f>SUM(H408+H411+H414)</f>
        <v>65649.850399999996</v>
      </c>
      <c r="H419" s="97">
        <v>65650</v>
      </c>
      <c r="I419" s="58"/>
      <c r="J419" s="59"/>
      <c r="K419" s="58"/>
      <c r="L419" s="37"/>
      <c r="M419" s="37"/>
      <c r="N419" s="37"/>
      <c r="O419" s="58"/>
      <c r="P419" s="37"/>
      <c r="Q419" s="37"/>
      <c r="R419" s="37"/>
    </row>
    <row r="420" spans="1:18" s="2" customFormat="1" ht="15" thickTop="1" x14ac:dyDescent="0.3">
      <c r="A420"/>
      <c r="B420"/>
      <c r="C420" s="1"/>
      <c r="D420" s="57"/>
      <c r="E420" s="1"/>
      <c r="F420" s="1"/>
      <c r="G420" s="1"/>
      <c r="H420" s="1"/>
      <c r="I420" s="58"/>
      <c r="J420" s="59"/>
      <c r="K420" s="58"/>
      <c r="L420" s="37"/>
      <c r="M420" s="37"/>
      <c r="N420" s="37"/>
      <c r="O420" s="58"/>
      <c r="P420" s="37"/>
      <c r="Q420" s="37"/>
      <c r="R420" s="37"/>
    </row>
    <row r="421" spans="1:18" s="2" customFormat="1" ht="15" thickBot="1" x14ac:dyDescent="0.35">
      <c r="A421"/>
      <c r="B421"/>
      <c r="C421" s="1"/>
      <c r="D421" s="57"/>
      <c r="E421" s="1"/>
      <c r="F421" s="1"/>
      <c r="G421" s="1"/>
      <c r="H421" s="1"/>
      <c r="I421" s="58"/>
      <c r="J421" s="59"/>
      <c r="K421" s="58"/>
      <c r="L421" s="37"/>
      <c r="M421" s="37"/>
      <c r="N421" s="37"/>
      <c r="O421" s="58"/>
      <c r="P421" s="37"/>
      <c r="Q421" s="37"/>
      <c r="R421" s="37"/>
    </row>
    <row r="422" spans="1:18" s="2" customFormat="1" ht="15" thickTop="1" x14ac:dyDescent="0.3">
      <c r="A422"/>
      <c r="B422"/>
      <c r="C422" s="343" t="s">
        <v>271</v>
      </c>
      <c r="D422" s="344"/>
      <c r="E422" s="344"/>
      <c r="F422" s="344"/>
      <c r="G422" s="101"/>
      <c r="H422" s="63" t="s">
        <v>80</v>
      </c>
      <c r="I422" s="58"/>
      <c r="J422" s="59"/>
      <c r="K422" s="58"/>
      <c r="L422" s="37"/>
      <c r="M422" s="37"/>
      <c r="N422" s="37"/>
      <c r="O422" s="58"/>
      <c r="P422" s="37"/>
      <c r="Q422" s="37"/>
      <c r="R422" s="37"/>
    </row>
    <row r="423" spans="1:18" s="2" customFormat="1" x14ac:dyDescent="0.3">
      <c r="A423"/>
      <c r="B423"/>
      <c r="C423" s="345"/>
      <c r="D423" s="346"/>
      <c r="E423" s="346"/>
      <c r="F423" s="346"/>
      <c r="G423" s="106"/>
      <c r="H423" s="66" t="s">
        <v>326</v>
      </c>
      <c r="I423" s="58"/>
      <c r="J423" s="59"/>
      <c r="K423" s="58"/>
      <c r="L423" s="37"/>
      <c r="M423" s="37"/>
      <c r="N423" s="37"/>
      <c r="O423" s="58"/>
      <c r="P423" s="37"/>
      <c r="Q423" s="37"/>
      <c r="R423" s="37"/>
    </row>
    <row r="424" spans="1:18" s="2" customFormat="1" x14ac:dyDescent="0.3">
      <c r="A424"/>
      <c r="B424"/>
      <c r="C424" s="70" t="s">
        <v>3</v>
      </c>
      <c r="D424" s="71" t="s">
        <v>4</v>
      </c>
      <c r="E424" s="72" t="s">
        <v>5</v>
      </c>
      <c r="F424" s="90" t="s">
        <v>43</v>
      </c>
      <c r="G424" s="73" t="s">
        <v>44</v>
      </c>
      <c r="H424" s="74" t="s">
        <v>45</v>
      </c>
      <c r="I424" s="58"/>
      <c r="J424" s="59"/>
      <c r="K424" s="58"/>
      <c r="L424" s="37"/>
      <c r="M424" s="37"/>
      <c r="N424" s="37"/>
      <c r="O424" s="58"/>
      <c r="P424" s="37"/>
      <c r="Q424" s="37"/>
      <c r="R424" s="37"/>
    </row>
    <row r="425" spans="1:18" s="2" customFormat="1" x14ac:dyDescent="0.3">
      <c r="A425"/>
      <c r="B425"/>
      <c r="C425" s="77"/>
      <c r="D425" s="78"/>
      <c r="E425" s="79"/>
      <c r="F425" s="107"/>
      <c r="G425" s="80"/>
      <c r="H425" s="81"/>
      <c r="I425" s="58"/>
      <c r="J425" s="59"/>
      <c r="K425" s="58"/>
      <c r="L425" s="37"/>
      <c r="M425" s="37"/>
      <c r="N425" s="37"/>
      <c r="O425" s="58"/>
      <c r="P425" s="37"/>
      <c r="Q425" s="37"/>
      <c r="R425" s="37"/>
    </row>
    <row r="426" spans="1:18" s="2" customFormat="1" x14ac:dyDescent="0.3">
      <c r="A426"/>
      <c r="B426"/>
      <c r="C426" s="84" t="s">
        <v>47</v>
      </c>
      <c r="D426" s="78"/>
      <c r="E426" s="79"/>
      <c r="F426" s="107"/>
      <c r="G426" s="80"/>
      <c r="H426" s="81"/>
      <c r="I426" s="58"/>
      <c r="J426" s="59"/>
      <c r="K426" s="58"/>
      <c r="L426" s="37"/>
      <c r="M426" s="37"/>
      <c r="N426" s="37"/>
      <c r="O426" s="58"/>
      <c r="P426" s="37"/>
      <c r="Q426" s="37"/>
      <c r="R426" s="37"/>
    </row>
    <row r="427" spans="1:18" s="2" customFormat="1" x14ac:dyDescent="0.3">
      <c r="A427"/>
      <c r="B427"/>
      <c r="C427" s="70" t="s">
        <v>302</v>
      </c>
      <c r="D427" s="71" t="s">
        <v>298</v>
      </c>
      <c r="E427" s="72">
        <v>0.4</v>
      </c>
      <c r="F427" s="90">
        <v>0</v>
      </c>
      <c r="G427" s="73">
        <v>76800</v>
      </c>
      <c r="H427" s="74">
        <f t="shared" ref="H427" si="15">E427*G427</f>
        <v>30720</v>
      </c>
      <c r="I427" s="58"/>
      <c r="J427" s="59"/>
      <c r="K427" s="58"/>
      <c r="L427" s="37"/>
      <c r="M427" s="37"/>
      <c r="N427" s="37"/>
      <c r="O427" s="58"/>
      <c r="P427" s="37"/>
      <c r="Q427" s="37"/>
      <c r="R427" s="37"/>
    </row>
    <row r="428" spans="1:18" s="2" customFormat="1" x14ac:dyDescent="0.3">
      <c r="A428"/>
      <c r="B428"/>
      <c r="C428" s="77"/>
      <c r="D428" s="78"/>
      <c r="E428" s="79"/>
      <c r="F428" s="107"/>
      <c r="G428" s="80" t="s">
        <v>52</v>
      </c>
      <c r="H428" s="86">
        <f>SUM(H427:H427)</f>
        <v>30720</v>
      </c>
      <c r="I428" s="58"/>
      <c r="J428" s="59"/>
      <c r="K428" s="58"/>
      <c r="L428" s="37"/>
      <c r="M428" s="37"/>
      <c r="N428" s="37"/>
      <c r="O428" s="58"/>
      <c r="P428" s="37"/>
      <c r="Q428" s="37"/>
      <c r="R428" s="37"/>
    </row>
    <row r="429" spans="1:18" s="2" customFormat="1" x14ac:dyDescent="0.3">
      <c r="A429"/>
      <c r="B429"/>
      <c r="C429" s="84" t="s">
        <v>54</v>
      </c>
      <c r="D429" s="78"/>
      <c r="E429" s="79"/>
      <c r="F429" s="107"/>
      <c r="G429" s="80"/>
      <c r="H429" s="81"/>
      <c r="I429" s="58"/>
      <c r="J429" s="59"/>
      <c r="K429" s="58"/>
      <c r="L429" s="37"/>
      <c r="M429" s="37"/>
      <c r="N429" s="37"/>
      <c r="O429" s="58"/>
      <c r="P429" s="37"/>
      <c r="Q429" s="37"/>
      <c r="R429" s="37"/>
    </row>
    <row r="430" spans="1:18" s="2" customFormat="1" x14ac:dyDescent="0.3">
      <c r="A430"/>
      <c r="B430"/>
      <c r="C430" s="70" t="s">
        <v>82</v>
      </c>
      <c r="D430" s="71" t="s">
        <v>55</v>
      </c>
      <c r="E430" s="90">
        <v>0.4073</v>
      </c>
      <c r="F430" s="90">
        <v>0</v>
      </c>
      <c r="G430" s="73">
        <v>7262</v>
      </c>
      <c r="H430" s="74">
        <f>E430*G430</f>
        <v>2957.8125999999997</v>
      </c>
      <c r="I430" s="58"/>
      <c r="J430" s="59"/>
      <c r="K430" s="58"/>
      <c r="L430" s="37"/>
      <c r="M430" s="37"/>
      <c r="N430" s="37"/>
      <c r="O430" s="58"/>
      <c r="P430" s="37"/>
      <c r="Q430" s="37"/>
      <c r="R430" s="37"/>
    </row>
    <row r="431" spans="1:18" s="2" customFormat="1" x14ac:dyDescent="0.3">
      <c r="A431"/>
      <c r="B431"/>
      <c r="C431" s="77"/>
      <c r="D431" s="78"/>
      <c r="E431" s="79"/>
      <c r="F431" s="107"/>
      <c r="G431" s="80" t="s">
        <v>57</v>
      </c>
      <c r="H431" s="86">
        <f>SUM(H430)</f>
        <v>2957.8125999999997</v>
      </c>
      <c r="I431" s="58"/>
      <c r="J431" s="59"/>
      <c r="K431" s="58"/>
      <c r="L431" s="37"/>
      <c r="M431" s="37"/>
      <c r="N431" s="37"/>
      <c r="O431" s="58"/>
      <c r="P431" s="37"/>
      <c r="Q431" s="37"/>
      <c r="R431" s="37"/>
    </row>
    <row r="432" spans="1:18" s="2" customFormat="1" x14ac:dyDescent="0.3">
      <c r="A432"/>
      <c r="B432"/>
      <c r="C432" s="131" t="s">
        <v>59</v>
      </c>
      <c r="D432" s="44"/>
      <c r="E432" s="132"/>
      <c r="F432" s="132"/>
      <c r="G432" s="133"/>
      <c r="H432" s="134"/>
      <c r="I432" s="58"/>
      <c r="J432" s="59"/>
      <c r="K432" s="58"/>
      <c r="L432" s="37"/>
      <c r="M432" s="37"/>
      <c r="N432" s="37"/>
      <c r="O432" s="58"/>
      <c r="P432" s="37"/>
      <c r="Q432" s="37"/>
      <c r="R432" s="37"/>
    </row>
    <row r="433" spans="1:18" s="2" customFormat="1" x14ac:dyDescent="0.3">
      <c r="A433"/>
      <c r="B433"/>
      <c r="C433" s="135" t="s">
        <v>60</v>
      </c>
      <c r="D433" s="136" t="s">
        <v>14</v>
      </c>
      <c r="E433" s="137">
        <v>7.0000000000000007E-2</v>
      </c>
      <c r="F433" s="137"/>
      <c r="G433" s="138">
        <v>1600</v>
      </c>
      <c r="H433" s="139">
        <f>E433*G433</f>
        <v>112.00000000000001</v>
      </c>
      <c r="I433" s="58"/>
      <c r="J433" s="59"/>
      <c r="K433" s="58"/>
      <c r="L433" s="37"/>
      <c r="M433" s="37"/>
      <c r="N433" s="37"/>
      <c r="O433" s="58"/>
      <c r="P433" s="37"/>
      <c r="Q433" s="37"/>
      <c r="R433" s="37"/>
    </row>
    <row r="434" spans="1:18" s="2" customFormat="1" x14ac:dyDescent="0.3">
      <c r="A434"/>
      <c r="B434"/>
      <c r="C434" s="140"/>
      <c r="D434" s="44"/>
      <c r="E434" s="132"/>
      <c r="F434" s="132"/>
      <c r="G434" s="133" t="s">
        <v>62</v>
      </c>
      <c r="H434" s="141">
        <f>SUM(H433)</f>
        <v>112.00000000000001</v>
      </c>
      <c r="I434" s="58"/>
      <c r="J434" s="59"/>
      <c r="K434" s="58"/>
      <c r="L434" s="37"/>
      <c r="M434" s="37"/>
      <c r="N434" s="37"/>
      <c r="O434" s="58"/>
      <c r="P434" s="37"/>
      <c r="Q434" s="37"/>
      <c r="R434" s="37"/>
    </row>
    <row r="435" spans="1:18" s="2" customFormat="1" x14ac:dyDescent="0.3">
      <c r="A435"/>
      <c r="B435"/>
      <c r="C435" s="84" t="s">
        <v>64</v>
      </c>
      <c r="D435" s="78"/>
      <c r="E435" s="79"/>
      <c r="F435" s="79"/>
      <c r="G435" s="80"/>
      <c r="H435" s="81"/>
      <c r="I435" s="58"/>
      <c r="J435" s="59"/>
      <c r="K435" s="58"/>
      <c r="L435" s="37"/>
      <c r="M435" s="37"/>
      <c r="N435" s="37"/>
      <c r="O435" s="58"/>
      <c r="P435" s="37"/>
      <c r="Q435" s="37"/>
      <c r="R435" s="37"/>
    </row>
    <row r="436" spans="1:18" s="2" customFormat="1" x14ac:dyDescent="0.3">
      <c r="A436"/>
      <c r="B436"/>
      <c r="C436" s="70"/>
      <c r="D436" s="71"/>
      <c r="E436" s="72"/>
      <c r="F436" s="90"/>
      <c r="G436" s="73"/>
      <c r="H436" s="74"/>
      <c r="I436" s="58"/>
      <c r="J436" s="59"/>
      <c r="K436" s="58"/>
      <c r="L436" s="37"/>
      <c r="M436" s="37"/>
      <c r="N436" s="37"/>
      <c r="O436" s="58"/>
      <c r="P436" s="37"/>
      <c r="Q436" s="37"/>
      <c r="R436" s="37"/>
    </row>
    <row r="437" spans="1:18" s="2" customFormat="1" x14ac:dyDescent="0.3">
      <c r="A437"/>
      <c r="B437"/>
      <c r="C437" s="77"/>
      <c r="D437" s="78"/>
      <c r="E437" s="79"/>
      <c r="F437" s="79"/>
      <c r="G437" s="80" t="s">
        <v>66</v>
      </c>
      <c r="H437" s="74">
        <v>0</v>
      </c>
      <c r="I437" s="58"/>
      <c r="J437" s="59"/>
      <c r="K437" s="58"/>
      <c r="L437" s="37"/>
      <c r="M437" s="37"/>
      <c r="N437" s="37"/>
      <c r="O437" s="58"/>
      <c r="P437" s="37"/>
      <c r="Q437" s="37"/>
      <c r="R437" s="37"/>
    </row>
    <row r="438" spans="1:18" s="2" customFormat="1" x14ac:dyDescent="0.3">
      <c r="A438"/>
      <c r="B438"/>
      <c r="C438" s="77"/>
      <c r="D438" s="78"/>
      <c r="E438" s="79"/>
      <c r="F438" s="107"/>
      <c r="G438" s="80"/>
      <c r="H438" s="81"/>
      <c r="I438" s="58"/>
      <c r="J438" s="59"/>
      <c r="K438" s="58"/>
      <c r="L438" s="37"/>
      <c r="M438" s="37"/>
      <c r="N438" s="37"/>
      <c r="O438" s="58"/>
      <c r="P438" s="37"/>
      <c r="Q438" s="37"/>
      <c r="R438" s="37"/>
    </row>
    <row r="439" spans="1:18" s="2" customFormat="1" ht="15" thickBot="1" x14ac:dyDescent="0.35">
      <c r="A439"/>
      <c r="B439"/>
      <c r="C439" s="93"/>
      <c r="D439" s="94"/>
      <c r="E439" s="95"/>
      <c r="F439" s="110" t="s">
        <v>67</v>
      </c>
      <c r="G439" s="96">
        <f>SUM(H428+H431+H434)</f>
        <v>33789.812599999997</v>
      </c>
      <c r="H439" s="97">
        <v>33790</v>
      </c>
      <c r="I439" s="58"/>
      <c r="J439" s="59"/>
      <c r="K439" s="58"/>
      <c r="L439" s="37"/>
      <c r="M439" s="37"/>
      <c r="N439" s="37"/>
      <c r="O439" s="58"/>
      <c r="P439" s="37"/>
      <c r="Q439" s="37"/>
      <c r="R439" s="37"/>
    </row>
    <row r="440" spans="1:18" s="2" customFormat="1" ht="15" thickTop="1" x14ac:dyDescent="0.3">
      <c r="A440"/>
      <c r="B440"/>
      <c r="C440" s="1"/>
      <c r="D440" s="57"/>
      <c r="E440" s="1"/>
      <c r="F440" s="1"/>
      <c r="G440" s="1"/>
      <c r="H440" s="1"/>
      <c r="I440" s="58"/>
      <c r="J440" s="59"/>
      <c r="K440" s="58"/>
      <c r="L440" s="37"/>
      <c r="M440" s="37"/>
      <c r="N440" s="37"/>
      <c r="O440" s="58"/>
      <c r="P440" s="37"/>
      <c r="Q440" s="37"/>
      <c r="R440" s="37"/>
    </row>
    <row r="441" spans="1:18" s="2" customFormat="1" ht="15" thickBot="1" x14ac:dyDescent="0.35">
      <c r="A441"/>
      <c r="B441"/>
      <c r="C441" s="1"/>
      <c r="D441" s="57"/>
      <c r="E441" s="1"/>
      <c r="F441" s="1"/>
      <c r="G441" s="1"/>
      <c r="H441" s="1"/>
      <c r="I441" s="58"/>
      <c r="J441" s="59"/>
      <c r="K441" s="58"/>
      <c r="L441" s="37"/>
      <c r="M441" s="37"/>
      <c r="N441" s="37"/>
      <c r="O441" s="58"/>
      <c r="P441" s="37"/>
      <c r="Q441" s="37"/>
      <c r="R441" s="37"/>
    </row>
    <row r="442" spans="1:18" s="2" customFormat="1" ht="15" customHeight="1" thickTop="1" x14ac:dyDescent="0.3">
      <c r="A442" s="61" t="s">
        <v>84</v>
      </c>
      <c r="B442" s="62"/>
      <c r="C442" s="343" t="s">
        <v>173</v>
      </c>
      <c r="D442" s="344"/>
      <c r="E442" s="344"/>
      <c r="F442" s="344"/>
      <c r="G442" s="101"/>
      <c r="H442" s="63" t="s">
        <v>80</v>
      </c>
      <c r="I442" s="64" t="s">
        <v>41</v>
      </c>
      <c r="J442" s="65" t="s">
        <v>7</v>
      </c>
      <c r="K442" s="58"/>
      <c r="L442" s="102">
        <v>164</v>
      </c>
      <c r="M442" s="103">
        <v>15</v>
      </c>
      <c r="N442" s="104" t="s">
        <v>11</v>
      </c>
      <c r="O442" s="105" t="s">
        <v>85</v>
      </c>
      <c r="P442" s="103" t="s">
        <v>8</v>
      </c>
      <c r="Q442" s="103">
        <v>10</v>
      </c>
      <c r="R442" s="37"/>
    </row>
    <row r="443" spans="1:18" s="2" customFormat="1" ht="15" customHeight="1" x14ac:dyDescent="0.3">
      <c r="A443" s="61"/>
      <c r="B443" s="62"/>
      <c r="C443" s="345"/>
      <c r="D443" s="346"/>
      <c r="E443" s="346"/>
      <c r="F443" s="346"/>
      <c r="G443" s="106"/>
      <c r="H443" s="66" t="s">
        <v>327</v>
      </c>
      <c r="I443" s="67">
        <v>468</v>
      </c>
      <c r="J443" s="68"/>
      <c r="K443" s="58"/>
      <c r="L443" s="102">
        <v>165</v>
      </c>
      <c r="M443" s="103">
        <v>15</v>
      </c>
      <c r="N443" s="104" t="s">
        <v>11</v>
      </c>
      <c r="O443" s="105" t="s">
        <v>85</v>
      </c>
      <c r="P443" s="103" t="s">
        <v>8</v>
      </c>
      <c r="Q443" s="103">
        <v>10</v>
      </c>
      <c r="R443" s="37"/>
    </row>
    <row r="444" spans="1:18" s="2" customFormat="1" x14ac:dyDescent="0.3">
      <c r="A444" s="69" t="s">
        <v>42</v>
      </c>
      <c r="B444" s="62"/>
      <c r="C444" s="70" t="s">
        <v>3</v>
      </c>
      <c r="D444" s="71" t="s">
        <v>4</v>
      </c>
      <c r="E444" s="72" t="s">
        <v>5</v>
      </c>
      <c r="F444" s="90" t="s">
        <v>43</v>
      </c>
      <c r="G444" s="73" t="s">
        <v>44</v>
      </c>
      <c r="H444" s="74" t="s">
        <v>45</v>
      </c>
      <c r="I444" s="91"/>
      <c r="J444" s="76" t="s">
        <v>45</v>
      </c>
      <c r="K444" s="58"/>
      <c r="L444" s="102">
        <v>166</v>
      </c>
      <c r="M444" s="103">
        <v>15</v>
      </c>
      <c r="N444" s="104" t="s">
        <v>11</v>
      </c>
      <c r="O444" s="105" t="s">
        <v>85</v>
      </c>
      <c r="P444" s="103" t="s">
        <v>8</v>
      </c>
      <c r="Q444" s="103">
        <v>10</v>
      </c>
      <c r="R444" s="37"/>
    </row>
    <row r="445" spans="1:18" s="2" customFormat="1" x14ac:dyDescent="0.3">
      <c r="A445" s="69"/>
      <c r="B445" s="62"/>
      <c r="C445" s="77"/>
      <c r="D445" s="78"/>
      <c r="E445" s="79"/>
      <c r="F445" s="107"/>
      <c r="G445" s="80"/>
      <c r="H445" s="81"/>
      <c r="I445" s="108"/>
      <c r="J445" s="83"/>
      <c r="K445" s="58"/>
      <c r="L445" s="102">
        <v>167</v>
      </c>
      <c r="M445" s="103">
        <v>15</v>
      </c>
      <c r="N445" s="104" t="s">
        <v>11</v>
      </c>
      <c r="O445" s="105" t="s">
        <v>85</v>
      </c>
      <c r="P445" s="103" t="s">
        <v>8</v>
      </c>
      <c r="Q445" s="103">
        <v>10</v>
      </c>
      <c r="R445" s="37"/>
    </row>
    <row r="446" spans="1:18" s="2" customFormat="1" x14ac:dyDescent="0.3">
      <c r="A446" s="69" t="s">
        <v>53</v>
      </c>
      <c r="B446" s="62"/>
      <c r="C446" s="84" t="s">
        <v>47</v>
      </c>
      <c r="D446" s="78"/>
      <c r="E446" s="79"/>
      <c r="F446" s="107"/>
      <c r="G446" s="80"/>
      <c r="H446" s="81"/>
      <c r="I446" s="108"/>
      <c r="J446" s="83"/>
      <c r="K446" s="58"/>
      <c r="L446" s="102">
        <v>168</v>
      </c>
      <c r="M446" s="103">
        <v>15</v>
      </c>
      <c r="N446" s="104" t="s">
        <v>11</v>
      </c>
      <c r="O446" s="105" t="s">
        <v>85</v>
      </c>
      <c r="P446" s="103" t="s">
        <v>8</v>
      </c>
      <c r="Q446" s="103">
        <v>10</v>
      </c>
      <c r="R446" s="37"/>
    </row>
    <row r="447" spans="1:18" s="2" customFormat="1" x14ac:dyDescent="0.3">
      <c r="A447" s="69">
        <v>200006</v>
      </c>
      <c r="B447" s="62" t="s">
        <v>54</v>
      </c>
      <c r="C447" s="70" t="s">
        <v>197</v>
      </c>
      <c r="D447" s="71" t="s">
        <v>100</v>
      </c>
      <c r="E447" s="72">
        <v>1</v>
      </c>
      <c r="F447" s="90">
        <v>0</v>
      </c>
      <c r="G447" s="73">
        <v>80150</v>
      </c>
      <c r="H447" s="74">
        <f>E447*G447</f>
        <v>80150</v>
      </c>
      <c r="I447" s="91">
        <v>468</v>
      </c>
      <c r="J447" s="76">
        <v>3398616</v>
      </c>
      <c r="K447" s="58"/>
      <c r="L447" s="102">
        <v>169</v>
      </c>
      <c r="M447" s="103">
        <v>15</v>
      </c>
      <c r="N447" s="104" t="s">
        <v>11</v>
      </c>
      <c r="O447" s="105" t="s">
        <v>85</v>
      </c>
      <c r="P447" s="103" t="s">
        <v>8</v>
      </c>
      <c r="Q447" s="103">
        <v>10</v>
      </c>
      <c r="R447" s="37"/>
    </row>
    <row r="448" spans="1:18" s="2" customFormat="1" x14ac:dyDescent="0.3">
      <c r="A448" s="69">
        <v>300059</v>
      </c>
      <c r="B448" s="62" t="s">
        <v>59</v>
      </c>
      <c r="C448" s="77"/>
      <c r="D448" s="78"/>
      <c r="E448" s="79"/>
      <c r="F448" s="107"/>
      <c r="G448" s="80" t="s">
        <v>52</v>
      </c>
      <c r="H448" s="86">
        <f>SUM(H447:H447)</f>
        <v>80150</v>
      </c>
      <c r="I448" s="91">
        <v>121.68</v>
      </c>
      <c r="J448" s="76">
        <v>5658120</v>
      </c>
      <c r="K448" s="58"/>
      <c r="L448" s="102">
        <v>172</v>
      </c>
      <c r="M448" s="103">
        <v>15</v>
      </c>
      <c r="N448" s="104" t="s">
        <v>11</v>
      </c>
      <c r="O448" s="105" t="s">
        <v>85</v>
      </c>
      <c r="P448" s="103" t="s">
        <v>8</v>
      </c>
      <c r="Q448" s="103">
        <v>10</v>
      </c>
      <c r="R448" s="37"/>
    </row>
    <row r="449" spans="1:18" s="2" customFormat="1" x14ac:dyDescent="0.3">
      <c r="A449" s="69">
        <v>300026</v>
      </c>
      <c r="B449" s="62" t="s">
        <v>59</v>
      </c>
      <c r="C449" s="84" t="s">
        <v>54</v>
      </c>
      <c r="D449" s="78"/>
      <c r="E449" s="79"/>
      <c r="F449" s="107"/>
      <c r="G449" s="80"/>
      <c r="H449" s="81"/>
      <c r="I449" s="91">
        <v>90.323999999999998</v>
      </c>
      <c r="J449" s="76">
        <v>144518.39999999999</v>
      </c>
      <c r="K449" s="58"/>
      <c r="L449" s="102">
        <v>173</v>
      </c>
      <c r="M449" s="103">
        <v>15</v>
      </c>
      <c r="N449" s="104" t="s">
        <v>11</v>
      </c>
      <c r="O449" s="105" t="s">
        <v>85</v>
      </c>
      <c r="P449" s="103" t="s">
        <v>8</v>
      </c>
      <c r="Q449" s="103">
        <v>10</v>
      </c>
      <c r="R449" s="37"/>
    </row>
    <row r="450" spans="1:18" s="2" customFormat="1" x14ac:dyDescent="0.3">
      <c r="A450" s="69"/>
      <c r="B450" s="62"/>
      <c r="C450" s="70" t="s">
        <v>82</v>
      </c>
      <c r="D450" s="71" t="s">
        <v>55</v>
      </c>
      <c r="E450" s="90">
        <v>0.66239999999999999</v>
      </c>
      <c r="F450" s="90">
        <v>0</v>
      </c>
      <c r="G450" s="73">
        <v>7262</v>
      </c>
      <c r="H450" s="74">
        <f>E450*G450</f>
        <v>4810.3487999999998</v>
      </c>
      <c r="I450" s="108"/>
      <c r="J450" s="142"/>
      <c r="K450" s="58"/>
      <c r="L450" s="102"/>
      <c r="M450" s="103"/>
      <c r="N450" s="104"/>
      <c r="O450" s="105"/>
      <c r="P450" s="103"/>
      <c r="Q450" s="103"/>
      <c r="R450" s="37"/>
    </row>
    <row r="451" spans="1:18" s="2" customFormat="1" x14ac:dyDescent="0.3">
      <c r="A451" s="69"/>
      <c r="B451" s="62"/>
      <c r="C451" s="77"/>
      <c r="D451" s="78"/>
      <c r="E451" s="79"/>
      <c r="F451" s="107"/>
      <c r="G451" s="80" t="s">
        <v>57</v>
      </c>
      <c r="H451" s="86">
        <f>SUM(H450)</f>
        <v>4810.3487999999998</v>
      </c>
      <c r="I451" s="108"/>
      <c r="J451" s="142"/>
      <c r="K451" s="58"/>
      <c r="L451" s="102"/>
      <c r="M451" s="103"/>
      <c r="N451" s="104"/>
      <c r="O451" s="105"/>
      <c r="P451" s="103"/>
      <c r="Q451" s="103"/>
      <c r="R451" s="37"/>
    </row>
    <row r="452" spans="1:18" s="2" customFormat="1" x14ac:dyDescent="0.3">
      <c r="A452" s="69"/>
      <c r="B452" s="62"/>
      <c r="C452" s="131" t="s">
        <v>59</v>
      </c>
      <c r="D452" s="44"/>
      <c r="E452" s="132"/>
      <c r="F452" s="132"/>
      <c r="G452" s="133"/>
      <c r="H452" s="134"/>
      <c r="I452" s="108"/>
      <c r="J452" s="142"/>
      <c r="K452" s="58"/>
      <c r="L452" s="102"/>
      <c r="M452" s="103"/>
      <c r="N452" s="104"/>
      <c r="O452" s="105"/>
      <c r="P452" s="103"/>
      <c r="Q452" s="103"/>
      <c r="R452" s="37"/>
    </row>
    <row r="453" spans="1:18" s="2" customFormat="1" x14ac:dyDescent="0.3">
      <c r="A453" s="69"/>
      <c r="B453" s="62"/>
      <c r="C453" s="135" t="s">
        <v>60</v>
      </c>
      <c r="D453" s="136" t="s">
        <v>14</v>
      </c>
      <c r="E453" s="137">
        <v>7.0000000000000007E-2</v>
      </c>
      <c r="F453" s="137"/>
      <c r="G453" s="138">
        <v>1600</v>
      </c>
      <c r="H453" s="139">
        <f>E453*G453</f>
        <v>112.00000000000001</v>
      </c>
      <c r="I453" s="108"/>
      <c r="J453" s="142"/>
      <c r="K453" s="58"/>
      <c r="L453" s="102"/>
      <c r="M453" s="103"/>
      <c r="N453" s="104"/>
      <c r="O453" s="105"/>
      <c r="P453" s="103"/>
      <c r="Q453" s="103"/>
      <c r="R453" s="37"/>
    </row>
    <row r="454" spans="1:18" s="2" customFormat="1" x14ac:dyDescent="0.3">
      <c r="A454" s="69"/>
      <c r="B454" s="62"/>
      <c r="C454" s="140"/>
      <c r="D454" s="44"/>
      <c r="E454" s="132"/>
      <c r="F454" s="132"/>
      <c r="G454" s="133" t="s">
        <v>62</v>
      </c>
      <c r="H454" s="141">
        <f>SUM(H453)</f>
        <v>112.00000000000001</v>
      </c>
      <c r="I454" s="108"/>
      <c r="J454" s="142"/>
      <c r="K454" s="58"/>
      <c r="L454" s="102"/>
      <c r="M454" s="103"/>
      <c r="N454" s="104"/>
      <c r="O454" s="105"/>
      <c r="P454" s="103"/>
      <c r="Q454" s="103"/>
      <c r="R454" s="37"/>
    </row>
    <row r="455" spans="1:18" s="2" customFormat="1" x14ac:dyDescent="0.3">
      <c r="A455" s="100" t="s">
        <v>61</v>
      </c>
      <c r="B455" s="62"/>
      <c r="C455" s="84" t="s">
        <v>64</v>
      </c>
      <c r="D455" s="78"/>
      <c r="E455" s="79"/>
      <c r="F455" s="79"/>
      <c r="G455" s="80"/>
      <c r="H455" s="81"/>
      <c r="I455" s="108"/>
      <c r="J455" s="87">
        <v>5802638.4000000004</v>
      </c>
      <c r="K455" s="58"/>
      <c r="L455" s="102">
        <v>174</v>
      </c>
      <c r="M455" s="103">
        <v>15</v>
      </c>
      <c r="N455" s="104" t="s">
        <v>11</v>
      </c>
      <c r="O455" s="105" t="s">
        <v>85</v>
      </c>
      <c r="P455" s="103" t="s">
        <v>8</v>
      </c>
      <c r="Q455" s="103">
        <v>10</v>
      </c>
      <c r="R455" s="37"/>
    </row>
    <row r="456" spans="1:18" s="2" customFormat="1" hidden="1" x14ac:dyDescent="0.3">
      <c r="A456" s="89" t="s">
        <v>63</v>
      </c>
      <c r="B456" s="1"/>
      <c r="C456" s="70"/>
      <c r="D456" s="71"/>
      <c r="E456" s="72"/>
      <c r="F456" s="90"/>
      <c r="G456" s="73"/>
      <c r="H456" s="74"/>
      <c r="I456" s="82"/>
      <c r="J456" s="83"/>
      <c r="K456" s="58"/>
      <c r="L456" s="102">
        <v>175</v>
      </c>
      <c r="M456" s="103">
        <v>15</v>
      </c>
      <c r="N456" s="104" t="s">
        <v>11</v>
      </c>
      <c r="O456" s="105" t="s">
        <v>85</v>
      </c>
      <c r="P456" s="103" t="s">
        <v>8</v>
      </c>
      <c r="Q456" s="103">
        <v>10</v>
      </c>
      <c r="R456" s="37"/>
    </row>
    <row r="457" spans="1:18" s="2" customFormat="1" hidden="1" x14ac:dyDescent="0.3">
      <c r="A457" s="69"/>
      <c r="B457" s="62"/>
      <c r="C457" s="77"/>
      <c r="D457" s="78"/>
      <c r="E457" s="79"/>
      <c r="F457" s="79"/>
      <c r="G457" s="80" t="s">
        <v>66</v>
      </c>
      <c r="H457" s="74">
        <v>0</v>
      </c>
      <c r="I457" s="91"/>
      <c r="J457" s="76"/>
      <c r="K457" s="58"/>
      <c r="L457" s="102">
        <v>176</v>
      </c>
      <c r="M457" s="103">
        <v>15</v>
      </c>
      <c r="N457" s="104" t="s">
        <v>11</v>
      </c>
      <c r="O457" s="105" t="s">
        <v>85</v>
      </c>
      <c r="P457" s="103" t="s">
        <v>8</v>
      </c>
      <c r="Q457" s="103">
        <v>10</v>
      </c>
      <c r="R457" s="37"/>
    </row>
    <row r="458" spans="1:18" s="2" customFormat="1" hidden="1" x14ac:dyDescent="0.3">
      <c r="A458" s="85" t="s">
        <v>65</v>
      </c>
      <c r="B458" s="1"/>
      <c r="C458" s="77"/>
      <c r="D458" s="78"/>
      <c r="E458" s="79"/>
      <c r="F458" s="107"/>
      <c r="G458" s="80"/>
      <c r="H458" s="81"/>
      <c r="I458" s="82"/>
      <c r="J458" s="76">
        <v>0</v>
      </c>
      <c r="K458" s="58"/>
      <c r="L458" s="102">
        <v>177</v>
      </c>
      <c r="M458" s="103">
        <v>15</v>
      </c>
      <c r="N458" s="104" t="s">
        <v>11</v>
      </c>
      <c r="O458" s="105" t="s">
        <v>85</v>
      </c>
      <c r="P458" s="103" t="s">
        <v>8</v>
      </c>
      <c r="Q458" s="103">
        <v>10</v>
      </c>
      <c r="R458" s="37"/>
    </row>
    <row r="459" spans="1:18" s="2" customFormat="1" ht="15" thickBot="1" x14ac:dyDescent="0.35">
      <c r="A459" s="100"/>
      <c r="B459" s="92"/>
      <c r="C459" s="93"/>
      <c r="D459" s="94"/>
      <c r="E459" s="95"/>
      <c r="F459" s="110" t="s">
        <v>67</v>
      </c>
      <c r="G459" s="96">
        <f>SUM(H448+H451+H454)</f>
        <v>85072.348800000007</v>
      </c>
      <c r="H459" s="97">
        <v>85072</v>
      </c>
      <c r="I459" s="108"/>
      <c r="J459" s="83"/>
      <c r="K459" s="58"/>
      <c r="L459" s="102">
        <v>178</v>
      </c>
      <c r="M459" s="103">
        <v>15</v>
      </c>
      <c r="N459" s="104" t="s">
        <v>11</v>
      </c>
      <c r="O459" s="105" t="s">
        <v>85</v>
      </c>
      <c r="P459" s="103" t="s">
        <v>8</v>
      </c>
      <c r="Q459" s="103">
        <v>10</v>
      </c>
      <c r="R459" s="37"/>
    </row>
    <row r="460" spans="1:18" s="2" customFormat="1" ht="15" hidden="1" thickTop="1" x14ac:dyDescent="0.3">
      <c r="A460" s="100" t="s">
        <v>73</v>
      </c>
      <c r="B460" s="92"/>
      <c r="C460" s="111" t="s">
        <v>19</v>
      </c>
      <c r="D460" s="112"/>
      <c r="E460" s="113"/>
      <c r="F460" s="114"/>
      <c r="G460" s="115"/>
      <c r="H460" s="116"/>
      <c r="I460" s="108"/>
      <c r="J460" s="117"/>
      <c r="K460" s="58"/>
      <c r="L460" s="37"/>
      <c r="M460" s="37"/>
      <c r="N460" s="37"/>
      <c r="O460" s="58"/>
      <c r="P460" s="37"/>
      <c r="Q460" s="37"/>
      <c r="R460" s="37"/>
    </row>
    <row r="461" spans="1:18" s="2" customFormat="1" ht="15" hidden="1" thickTop="1" x14ac:dyDescent="0.3">
      <c r="A461" s="69" t="s">
        <v>20</v>
      </c>
      <c r="B461" s="92"/>
      <c r="C461" s="118" t="s">
        <v>15</v>
      </c>
      <c r="D461" s="119"/>
      <c r="E461" s="120"/>
      <c r="F461" s="121">
        <v>0.19</v>
      </c>
      <c r="G461" s="122"/>
      <c r="H461" s="123">
        <v>3735.59</v>
      </c>
      <c r="I461" s="108"/>
      <c r="J461" s="76">
        <v>1748238.26</v>
      </c>
      <c r="K461" s="58"/>
      <c r="L461" s="37"/>
      <c r="M461" s="37"/>
      <c r="N461" s="37"/>
      <c r="O461" s="58"/>
      <c r="P461" s="37"/>
      <c r="Q461" s="37"/>
      <c r="R461" s="37"/>
    </row>
    <row r="462" spans="1:18" s="2" customFormat="1" ht="15" hidden="1" thickTop="1" x14ac:dyDescent="0.3">
      <c r="A462" s="69" t="s">
        <v>74</v>
      </c>
      <c r="B462" s="92"/>
      <c r="C462" s="118" t="s">
        <v>16</v>
      </c>
      <c r="D462" s="119"/>
      <c r="E462" s="120"/>
      <c r="F462" s="121">
        <v>0.05</v>
      </c>
      <c r="G462" s="122"/>
      <c r="H462" s="123">
        <v>983.05</v>
      </c>
      <c r="I462" s="108"/>
      <c r="J462" s="76">
        <v>460062.7</v>
      </c>
      <c r="K462" s="58"/>
      <c r="L462" s="37"/>
      <c r="M462" s="37"/>
      <c r="N462" s="37"/>
      <c r="O462" s="58"/>
      <c r="P462" s="37"/>
      <c r="Q462" s="37"/>
      <c r="R462" s="37"/>
    </row>
    <row r="463" spans="1:18" s="2" customFormat="1" ht="15" hidden="1" thickTop="1" x14ac:dyDescent="0.3">
      <c r="A463" s="69" t="s">
        <v>21</v>
      </c>
      <c r="B463" s="92"/>
      <c r="C463" s="118" t="s">
        <v>17</v>
      </c>
      <c r="D463" s="119"/>
      <c r="E463" s="120"/>
      <c r="F463" s="121">
        <v>0.04</v>
      </c>
      <c r="G463" s="122"/>
      <c r="H463" s="123">
        <v>786.44</v>
      </c>
      <c r="I463" s="108"/>
      <c r="J463" s="76">
        <v>368050.16</v>
      </c>
      <c r="K463" s="58"/>
      <c r="L463" s="37"/>
      <c r="M463" s="37"/>
      <c r="N463" s="37"/>
      <c r="O463" s="58"/>
      <c r="P463" s="37"/>
      <c r="Q463" s="37"/>
      <c r="R463" s="37"/>
    </row>
    <row r="464" spans="1:18" s="2" customFormat="1" ht="15" hidden="1" thickTop="1" x14ac:dyDescent="0.3">
      <c r="A464" s="69" t="s">
        <v>22</v>
      </c>
      <c r="B464" s="92"/>
      <c r="C464" s="118" t="s">
        <v>18</v>
      </c>
      <c r="D464" s="119"/>
      <c r="E464" s="120"/>
      <c r="F464" s="121">
        <v>0.19</v>
      </c>
      <c r="G464" s="122"/>
      <c r="H464" s="123">
        <v>149.41999999999999</v>
      </c>
      <c r="I464" s="108"/>
      <c r="J464" s="76">
        <v>69929.53</v>
      </c>
      <c r="K464" s="58"/>
      <c r="L464" s="37"/>
      <c r="M464" s="37"/>
      <c r="N464" s="37"/>
      <c r="O464" s="58"/>
      <c r="P464" s="37"/>
      <c r="Q464" s="37"/>
      <c r="R464" s="37"/>
    </row>
    <row r="465" spans="1:18" s="2" customFormat="1" ht="15" hidden="1" thickTop="1" x14ac:dyDescent="0.3">
      <c r="A465" s="100" t="s">
        <v>75</v>
      </c>
      <c r="B465" s="92"/>
      <c r="C465" s="84" t="s">
        <v>76</v>
      </c>
      <c r="D465" s="78"/>
      <c r="E465" s="79"/>
      <c r="F465" s="107"/>
      <c r="G465" s="124"/>
      <c r="H465" s="125">
        <v>5654.5</v>
      </c>
      <c r="I465" s="109"/>
      <c r="J465" s="126">
        <v>2646280.65</v>
      </c>
      <c r="K465" s="58"/>
      <c r="L465" s="37"/>
      <c r="M465" s="37"/>
      <c r="N465" s="37"/>
      <c r="O465" s="58"/>
      <c r="P465" s="37"/>
      <c r="Q465" s="37"/>
      <c r="R465" s="37"/>
    </row>
    <row r="466" spans="1:18" s="2" customFormat="1" ht="15.6" hidden="1" thickTop="1" thickBot="1" x14ac:dyDescent="0.35">
      <c r="A466" s="100" t="s">
        <v>77</v>
      </c>
      <c r="B466" s="92"/>
      <c r="C466" s="127"/>
      <c r="D466" s="128"/>
      <c r="E466" s="129"/>
      <c r="F466" s="110" t="s">
        <v>78</v>
      </c>
      <c r="G466" s="130">
        <v>25315.5</v>
      </c>
      <c r="H466" s="97">
        <v>25316</v>
      </c>
      <c r="I466" s="98"/>
      <c r="J466" s="99">
        <v>11847535</v>
      </c>
      <c r="K466" s="58"/>
      <c r="L466" s="37"/>
      <c r="M466" s="37"/>
      <c r="N466" s="37"/>
      <c r="O466" s="58"/>
      <c r="P466" s="37"/>
      <c r="Q466" s="37"/>
      <c r="R466" s="37"/>
    </row>
    <row r="467" spans="1:18" s="2" customFormat="1" ht="15" thickTop="1" x14ac:dyDescent="0.3">
      <c r="A467"/>
      <c r="B467"/>
      <c r="C467" s="1"/>
      <c r="D467" s="57"/>
      <c r="E467" s="1"/>
      <c r="F467" s="1"/>
      <c r="G467" s="1"/>
      <c r="H467" s="1"/>
      <c r="I467" s="58"/>
      <c r="J467" s="59"/>
      <c r="K467" s="58"/>
      <c r="L467" s="37"/>
      <c r="M467" s="37"/>
      <c r="N467" s="37"/>
      <c r="O467" s="58"/>
      <c r="P467" s="37"/>
      <c r="Q467" s="37"/>
      <c r="R467" s="37"/>
    </row>
    <row r="468" spans="1:18" s="2" customFormat="1" ht="15" thickBot="1" x14ac:dyDescent="0.35">
      <c r="A468"/>
      <c r="B468"/>
      <c r="C468" s="1"/>
      <c r="D468" s="57"/>
      <c r="E468" s="1"/>
      <c r="F468" s="1"/>
      <c r="G468" s="1"/>
      <c r="H468" s="1"/>
      <c r="I468" s="58"/>
      <c r="J468" s="59"/>
      <c r="K468" s="58"/>
      <c r="L468" s="37"/>
      <c r="M468" s="37"/>
      <c r="N468" s="37"/>
      <c r="O468" s="58"/>
      <c r="P468" s="37"/>
      <c r="Q468" s="37"/>
      <c r="R468" s="37"/>
    </row>
    <row r="469" spans="1:18" s="2" customFormat="1" ht="15" thickTop="1" x14ac:dyDescent="0.3">
      <c r="A469"/>
      <c r="B469"/>
      <c r="C469" s="343" t="s">
        <v>272</v>
      </c>
      <c r="D469" s="344"/>
      <c r="E469" s="344"/>
      <c r="F469" s="344"/>
      <c r="G469" s="101"/>
      <c r="H469" s="63" t="s">
        <v>70</v>
      </c>
      <c r="I469" s="58"/>
      <c r="J469" s="59"/>
      <c r="K469" s="58"/>
      <c r="L469" s="37"/>
      <c r="M469" s="37"/>
      <c r="N469" s="37"/>
      <c r="O469" s="58"/>
      <c r="P469" s="37"/>
      <c r="Q469" s="37"/>
      <c r="R469" s="37"/>
    </row>
    <row r="470" spans="1:18" s="2" customFormat="1" x14ac:dyDescent="0.3">
      <c r="A470"/>
      <c r="B470"/>
      <c r="C470" s="345"/>
      <c r="D470" s="346"/>
      <c r="E470" s="346"/>
      <c r="F470" s="346"/>
      <c r="G470" s="106"/>
      <c r="H470" s="66" t="s">
        <v>328</v>
      </c>
      <c r="I470" s="58"/>
      <c r="J470" s="59"/>
      <c r="K470" s="58"/>
      <c r="L470" s="37"/>
      <c r="M470" s="37"/>
      <c r="N470" s="37"/>
      <c r="O470" s="58"/>
      <c r="P470" s="37"/>
      <c r="Q470" s="37"/>
      <c r="R470" s="37"/>
    </row>
    <row r="471" spans="1:18" s="2" customFormat="1" x14ac:dyDescent="0.3">
      <c r="A471"/>
      <c r="B471"/>
      <c r="C471" s="70" t="s">
        <v>3</v>
      </c>
      <c r="D471" s="71" t="s">
        <v>4</v>
      </c>
      <c r="E471" s="72" t="s">
        <v>5</v>
      </c>
      <c r="F471" s="90" t="s">
        <v>43</v>
      </c>
      <c r="G471" s="73" t="s">
        <v>44</v>
      </c>
      <c r="H471" s="74" t="s">
        <v>45</v>
      </c>
      <c r="I471" s="58"/>
      <c r="J471" s="59"/>
      <c r="K471" s="58"/>
      <c r="L471" s="37"/>
      <c r="M471" s="37"/>
      <c r="N471" s="37"/>
      <c r="O471" s="58"/>
      <c r="P471" s="37"/>
      <c r="Q471" s="37"/>
      <c r="R471" s="37"/>
    </row>
    <row r="472" spans="1:18" s="2" customFormat="1" x14ac:dyDescent="0.3">
      <c r="A472"/>
      <c r="B472"/>
      <c r="C472" s="77"/>
      <c r="D472" s="78"/>
      <c r="E472" s="79"/>
      <c r="F472" s="107"/>
      <c r="G472" s="80"/>
      <c r="H472" s="81"/>
      <c r="I472" s="58"/>
      <c r="J472" s="59"/>
      <c r="K472" s="58"/>
      <c r="L472" s="37"/>
      <c r="M472" s="37"/>
      <c r="N472" s="37"/>
      <c r="O472" s="58"/>
      <c r="P472" s="37"/>
      <c r="Q472" s="37"/>
      <c r="R472" s="37"/>
    </row>
    <row r="473" spans="1:18" s="2" customFormat="1" x14ac:dyDescent="0.3">
      <c r="A473"/>
      <c r="B473"/>
      <c r="C473" s="84" t="s">
        <v>47</v>
      </c>
      <c r="D473" s="78"/>
      <c r="E473" s="79"/>
      <c r="F473" s="107"/>
      <c r="G473" s="80"/>
      <c r="H473" s="81"/>
      <c r="I473" s="58"/>
      <c r="J473" s="59"/>
      <c r="K473" s="58"/>
      <c r="L473" s="37"/>
      <c r="M473" s="37"/>
      <c r="N473" s="37"/>
      <c r="O473" s="58"/>
      <c r="P473" s="37"/>
      <c r="Q473" s="37"/>
      <c r="R473" s="37"/>
    </row>
    <row r="474" spans="1:18" s="2" customFormat="1" x14ac:dyDescent="0.3">
      <c r="A474"/>
      <c r="B474"/>
      <c r="C474" s="143" t="s">
        <v>303</v>
      </c>
      <c r="D474" s="144" t="s">
        <v>4</v>
      </c>
      <c r="E474" s="145">
        <v>1</v>
      </c>
      <c r="F474" s="146">
        <v>0</v>
      </c>
      <c r="G474" s="147">
        <v>44135</v>
      </c>
      <c r="H474" s="74">
        <f>E474*G474</f>
        <v>44135</v>
      </c>
      <c r="I474" s="58"/>
      <c r="J474" s="59"/>
      <c r="K474" s="58"/>
      <c r="L474" s="37"/>
      <c r="M474" s="37"/>
      <c r="N474" s="37"/>
      <c r="O474" s="58"/>
      <c r="P474" s="37"/>
      <c r="Q474" s="37"/>
      <c r="R474" s="37"/>
    </row>
    <row r="475" spans="1:18" s="2" customFormat="1" x14ac:dyDescent="0.3">
      <c r="A475"/>
      <c r="B475"/>
      <c r="C475" s="77"/>
      <c r="D475" s="78"/>
      <c r="E475" s="79"/>
      <c r="F475" s="107"/>
      <c r="G475" s="80" t="s">
        <v>52</v>
      </c>
      <c r="H475" s="86">
        <f>SUM(H474)</f>
        <v>44135</v>
      </c>
      <c r="I475" s="58"/>
      <c r="J475" s="59"/>
      <c r="K475" s="58"/>
      <c r="L475" s="37"/>
      <c r="M475" s="37"/>
      <c r="N475" s="37"/>
      <c r="O475" s="58"/>
      <c r="P475" s="37"/>
      <c r="Q475" s="37"/>
      <c r="R475" s="37"/>
    </row>
    <row r="476" spans="1:18" s="2" customFormat="1" x14ac:dyDescent="0.3">
      <c r="A476"/>
      <c r="B476"/>
      <c r="C476" s="84" t="s">
        <v>54</v>
      </c>
      <c r="D476" s="78"/>
      <c r="E476" s="79"/>
      <c r="F476" s="107"/>
      <c r="G476" s="80"/>
      <c r="H476" s="81"/>
      <c r="I476" s="58"/>
      <c r="J476" s="59"/>
      <c r="K476" s="58"/>
      <c r="L476" s="37"/>
      <c r="M476" s="37"/>
      <c r="N476" s="37"/>
      <c r="O476" s="58"/>
      <c r="P476" s="37"/>
      <c r="Q476" s="37"/>
      <c r="R476" s="37"/>
    </row>
    <row r="477" spans="1:18" s="2" customFormat="1" x14ac:dyDescent="0.3">
      <c r="A477"/>
      <c r="B477"/>
      <c r="C477" s="70" t="s">
        <v>83</v>
      </c>
      <c r="D477" s="71" t="s">
        <v>55</v>
      </c>
      <c r="E477" s="90">
        <v>0.17005999999999999</v>
      </c>
      <c r="F477" s="90">
        <v>0</v>
      </c>
      <c r="G477" s="73">
        <v>21786</v>
      </c>
      <c r="H477" s="74">
        <f>E477*G477</f>
        <v>3704.9271599999997</v>
      </c>
      <c r="I477" s="58"/>
      <c r="J477" s="59"/>
      <c r="K477" s="58"/>
      <c r="L477" s="37"/>
      <c r="M477" s="37"/>
      <c r="N477" s="37"/>
      <c r="O477" s="58"/>
      <c r="P477" s="37"/>
      <c r="Q477" s="37"/>
      <c r="R477" s="37"/>
    </row>
    <row r="478" spans="1:18" s="2" customFormat="1" x14ac:dyDescent="0.3">
      <c r="A478"/>
      <c r="B478"/>
      <c r="C478" s="77"/>
      <c r="D478" s="78"/>
      <c r="E478" s="79"/>
      <c r="F478" s="107"/>
      <c r="G478" s="80" t="s">
        <v>57</v>
      </c>
      <c r="H478" s="86">
        <f>SUM(H477)</f>
        <v>3704.9271599999997</v>
      </c>
      <c r="I478" s="58"/>
      <c r="J478" s="59"/>
      <c r="K478" s="58"/>
      <c r="L478" s="37"/>
      <c r="M478" s="37"/>
      <c r="N478" s="37"/>
      <c r="O478" s="58"/>
      <c r="P478" s="37"/>
      <c r="Q478" s="37"/>
      <c r="R478" s="37"/>
    </row>
    <row r="479" spans="1:18" s="2" customFormat="1" x14ac:dyDescent="0.3">
      <c r="A479"/>
      <c r="B479"/>
      <c r="C479" s="88" t="s">
        <v>59</v>
      </c>
      <c r="D479" s="78"/>
      <c r="E479" s="79"/>
      <c r="F479" s="107"/>
      <c r="G479" s="80"/>
      <c r="H479" s="81"/>
      <c r="I479" s="58"/>
      <c r="J479" s="59"/>
      <c r="K479" s="58"/>
      <c r="L479" s="37"/>
      <c r="M479" s="37"/>
      <c r="N479" s="37"/>
      <c r="O479" s="58"/>
      <c r="P479" s="37"/>
      <c r="Q479" s="37"/>
      <c r="R479" s="37"/>
    </row>
    <row r="480" spans="1:18" s="2" customFormat="1" x14ac:dyDescent="0.3">
      <c r="A480"/>
      <c r="B480"/>
      <c r="C480" s="70" t="s">
        <v>60</v>
      </c>
      <c r="D480" s="71" t="s">
        <v>14</v>
      </c>
      <c r="E480" s="72">
        <v>2.6</v>
      </c>
      <c r="F480" s="90"/>
      <c r="G480" s="73">
        <v>1600</v>
      </c>
      <c r="H480" s="74">
        <f>E480*G480</f>
        <v>4160</v>
      </c>
      <c r="I480" s="58"/>
      <c r="J480" s="59"/>
      <c r="K480" s="58"/>
      <c r="L480" s="37"/>
      <c r="M480" s="37"/>
      <c r="N480" s="37"/>
      <c r="O480" s="58"/>
      <c r="P480" s="37"/>
      <c r="Q480" s="37"/>
      <c r="R480" s="37"/>
    </row>
    <row r="481" spans="1:18" s="2" customFormat="1" x14ac:dyDescent="0.3">
      <c r="A481"/>
      <c r="B481"/>
      <c r="C481" s="77"/>
      <c r="D481" s="78"/>
      <c r="E481" s="79"/>
      <c r="F481" s="107"/>
      <c r="G481" s="80" t="s">
        <v>62</v>
      </c>
      <c r="H481" s="86">
        <f>SUM(H480)</f>
        <v>4160</v>
      </c>
      <c r="I481" s="58"/>
      <c r="J481" s="59"/>
      <c r="K481" s="58"/>
      <c r="L481" s="37"/>
      <c r="M481" s="37"/>
      <c r="N481" s="37"/>
      <c r="O481" s="58"/>
      <c r="P481" s="37"/>
      <c r="Q481" s="37"/>
      <c r="R481" s="37"/>
    </row>
    <row r="482" spans="1:18" s="2" customFormat="1" x14ac:dyDescent="0.3">
      <c r="A482"/>
      <c r="B482"/>
      <c r="C482" s="84" t="s">
        <v>64</v>
      </c>
      <c r="D482" s="78"/>
      <c r="E482" s="79"/>
      <c r="F482" s="79"/>
      <c r="G482" s="80"/>
      <c r="H482" s="81"/>
      <c r="I482" s="58"/>
      <c r="J482" s="59"/>
      <c r="K482" s="58"/>
      <c r="L482" s="37"/>
      <c r="M482" s="37"/>
      <c r="N482" s="37"/>
      <c r="O482" s="58"/>
      <c r="P482" s="37"/>
      <c r="Q482" s="37"/>
      <c r="R482" s="37"/>
    </row>
    <row r="483" spans="1:18" s="2" customFormat="1" x14ac:dyDescent="0.3">
      <c r="A483"/>
      <c r="B483"/>
      <c r="C483" s="70"/>
      <c r="D483" s="71"/>
      <c r="E483" s="72"/>
      <c r="F483" s="90"/>
      <c r="G483" s="73"/>
      <c r="H483" s="74"/>
      <c r="I483" s="58"/>
      <c r="J483" s="59"/>
      <c r="K483" s="58"/>
      <c r="L483" s="37"/>
      <c r="M483" s="37"/>
      <c r="N483" s="37"/>
      <c r="O483" s="58"/>
      <c r="P483" s="37"/>
      <c r="Q483" s="37"/>
      <c r="R483" s="37"/>
    </row>
    <row r="484" spans="1:18" s="2" customFormat="1" x14ac:dyDescent="0.3">
      <c r="A484"/>
      <c r="B484"/>
      <c r="C484" s="77"/>
      <c r="D484" s="78"/>
      <c r="E484" s="79"/>
      <c r="F484" s="79"/>
      <c r="G484" s="80" t="s">
        <v>66</v>
      </c>
      <c r="H484" s="74">
        <v>0</v>
      </c>
      <c r="I484" s="58"/>
      <c r="J484" s="59"/>
      <c r="K484" s="58"/>
      <c r="L484" s="37"/>
      <c r="M484" s="37"/>
      <c r="N484" s="37"/>
      <c r="O484" s="58"/>
      <c r="P484" s="37"/>
      <c r="Q484" s="37"/>
      <c r="R484" s="37"/>
    </row>
    <row r="485" spans="1:18" s="2" customFormat="1" x14ac:dyDescent="0.3">
      <c r="A485"/>
      <c r="B485"/>
      <c r="C485" s="77"/>
      <c r="D485" s="78"/>
      <c r="E485" s="79"/>
      <c r="F485" s="107"/>
      <c r="G485" s="80"/>
      <c r="H485" s="81"/>
      <c r="I485" s="58"/>
      <c r="J485" s="59"/>
      <c r="K485" s="58"/>
      <c r="L485" s="37"/>
      <c r="M485" s="37"/>
      <c r="N485" s="37"/>
      <c r="O485" s="58"/>
      <c r="P485" s="37"/>
      <c r="Q485" s="37"/>
      <c r="R485" s="37"/>
    </row>
    <row r="486" spans="1:18" s="2" customFormat="1" ht="15" thickBot="1" x14ac:dyDescent="0.35">
      <c r="A486"/>
      <c r="B486"/>
      <c r="C486" s="93"/>
      <c r="D486" s="94"/>
      <c r="E486" s="95"/>
      <c r="F486" s="110" t="s">
        <v>67</v>
      </c>
      <c r="G486" s="96">
        <f>SUM(H475+H478+H481)</f>
        <v>51999.927159999999</v>
      </c>
      <c r="H486" s="97">
        <v>52000</v>
      </c>
      <c r="I486" s="58"/>
      <c r="J486" s="59"/>
      <c r="K486" s="58"/>
      <c r="L486" s="37"/>
      <c r="M486" s="37"/>
      <c r="N486" s="37"/>
      <c r="O486" s="58"/>
      <c r="P486" s="37"/>
      <c r="Q486" s="37"/>
      <c r="R486" s="37"/>
    </row>
    <row r="487" spans="1:18" s="2" customFormat="1" ht="15" thickTop="1" x14ac:dyDescent="0.3">
      <c r="A487"/>
      <c r="B487"/>
      <c r="C487" s="1"/>
      <c r="D487" s="57"/>
      <c r="E487" s="1"/>
      <c r="F487" s="1"/>
      <c r="G487" s="1"/>
      <c r="H487" s="1"/>
      <c r="I487" s="58"/>
      <c r="J487" s="59"/>
      <c r="K487" s="58"/>
      <c r="L487" s="37"/>
      <c r="M487" s="37"/>
      <c r="N487" s="37"/>
      <c r="O487" s="58"/>
      <c r="P487" s="37"/>
      <c r="Q487" s="37"/>
      <c r="R487" s="37"/>
    </row>
    <row r="488" spans="1:18" s="2" customFormat="1" ht="15" thickBot="1" x14ac:dyDescent="0.35">
      <c r="A488"/>
      <c r="B488"/>
      <c r="C488" s="1"/>
      <c r="D488" s="57"/>
      <c r="E488" s="1"/>
      <c r="F488" s="1"/>
      <c r="G488" s="1"/>
      <c r="H488" s="1"/>
      <c r="I488" s="58"/>
      <c r="J488" s="59"/>
      <c r="K488" s="58"/>
      <c r="L488" s="37"/>
      <c r="M488" s="37"/>
      <c r="N488" s="37"/>
      <c r="O488" s="58"/>
      <c r="P488" s="37"/>
      <c r="Q488" s="37"/>
      <c r="R488" s="37"/>
    </row>
    <row r="489" spans="1:18" s="2" customFormat="1" ht="15" customHeight="1" thickTop="1" x14ac:dyDescent="0.3">
      <c r="A489" s="61" t="s">
        <v>86</v>
      </c>
      <c r="B489" s="62"/>
      <c r="C489" s="343" t="s">
        <v>199</v>
      </c>
      <c r="D489" s="344"/>
      <c r="E489" s="344"/>
      <c r="F489" s="344"/>
      <c r="G489" s="101"/>
      <c r="H489" s="63" t="s">
        <v>198</v>
      </c>
      <c r="I489" s="64" t="s">
        <v>41</v>
      </c>
      <c r="J489" s="65" t="s">
        <v>7</v>
      </c>
      <c r="K489" s="58"/>
      <c r="L489" s="102">
        <v>210</v>
      </c>
      <c r="M489" s="103">
        <v>17</v>
      </c>
      <c r="N489" s="104" t="s">
        <v>12</v>
      </c>
      <c r="O489" s="105" t="s">
        <v>87</v>
      </c>
      <c r="P489" s="103" t="s">
        <v>8</v>
      </c>
      <c r="Q489" s="103">
        <v>10</v>
      </c>
      <c r="R489" s="37"/>
    </row>
    <row r="490" spans="1:18" s="2" customFormat="1" ht="15" customHeight="1" x14ac:dyDescent="0.3">
      <c r="A490" s="61"/>
      <c r="B490" s="62"/>
      <c r="C490" s="345"/>
      <c r="D490" s="346"/>
      <c r="E490" s="346"/>
      <c r="F490" s="346"/>
      <c r="G490" s="106"/>
      <c r="H490" s="66" t="s">
        <v>329</v>
      </c>
      <c r="I490" s="67">
        <v>255</v>
      </c>
      <c r="J490" s="68"/>
      <c r="K490" s="58"/>
      <c r="L490" s="102">
        <v>211</v>
      </c>
      <c r="M490" s="103">
        <v>17</v>
      </c>
      <c r="N490" s="104" t="s">
        <v>12</v>
      </c>
      <c r="O490" s="105" t="s">
        <v>87</v>
      </c>
      <c r="P490" s="103" t="s">
        <v>8</v>
      </c>
      <c r="Q490" s="103">
        <v>10</v>
      </c>
      <c r="R490" s="37"/>
    </row>
    <row r="491" spans="1:18" s="2" customFormat="1" x14ac:dyDescent="0.3">
      <c r="A491" s="69" t="s">
        <v>42</v>
      </c>
      <c r="B491" s="62"/>
      <c r="C491" s="70" t="s">
        <v>3</v>
      </c>
      <c r="D491" s="71" t="s">
        <v>4</v>
      </c>
      <c r="E491" s="72" t="s">
        <v>5</v>
      </c>
      <c r="F491" s="90" t="s">
        <v>43</v>
      </c>
      <c r="G491" s="73" t="s">
        <v>44</v>
      </c>
      <c r="H491" s="74" t="s">
        <v>45</v>
      </c>
      <c r="I491" s="91"/>
      <c r="J491" s="76" t="s">
        <v>45</v>
      </c>
      <c r="K491" s="58"/>
      <c r="L491" s="102">
        <v>212</v>
      </c>
      <c r="M491" s="103">
        <v>17</v>
      </c>
      <c r="N491" s="104" t="s">
        <v>12</v>
      </c>
      <c r="O491" s="105" t="s">
        <v>87</v>
      </c>
      <c r="P491" s="103" t="s">
        <v>8</v>
      </c>
      <c r="Q491" s="103">
        <v>10</v>
      </c>
      <c r="R491" s="37"/>
    </row>
    <row r="492" spans="1:18" s="2" customFormat="1" x14ac:dyDescent="0.3">
      <c r="A492" s="69"/>
      <c r="B492" s="62"/>
      <c r="C492" s="77"/>
      <c r="D492" s="78"/>
      <c r="E492" s="79"/>
      <c r="F492" s="107"/>
      <c r="G492" s="80"/>
      <c r="H492" s="81"/>
      <c r="I492" s="108"/>
      <c r="J492" s="83"/>
      <c r="K492" s="58"/>
      <c r="L492" s="102"/>
      <c r="M492" s="103"/>
      <c r="N492" s="104"/>
      <c r="O492" s="105"/>
      <c r="P492" s="103"/>
      <c r="Q492" s="103"/>
      <c r="R492" s="37"/>
    </row>
    <row r="493" spans="1:18" s="2" customFormat="1" x14ac:dyDescent="0.3">
      <c r="A493" s="69"/>
      <c r="B493" s="62"/>
      <c r="C493" s="84" t="s">
        <v>47</v>
      </c>
      <c r="D493" s="78"/>
      <c r="E493" s="79"/>
      <c r="F493" s="107"/>
      <c r="G493" s="80"/>
      <c r="H493" s="81"/>
      <c r="I493" s="108"/>
      <c r="J493" s="83"/>
      <c r="K493" s="58"/>
      <c r="L493" s="102"/>
      <c r="M493" s="103"/>
      <c r="N493" s="104"/>
      <c r="O493" s="105"/>
      <c r="P493" s="103"/>
      <c r="Q493" s="103"/>
      <c r="R493" s="37"/>
    </row>
    <row r="494" spans="1:18" s="2" customFormat="1" x14ac:dyDescent="0.3">
      <c r="A494" s="69"/>
      <c r="B494" s="62"/>
      <c r="C494" s="143" t="s">
        <v>200</v>
      </c>
      <c r="D494" s="144" t="s">
        <v>4</v>
      </c>
      <c r="E494" s="145">
        <v>1</v>
      </c>
      <c r="F494" s="146">
        <v>0</v>
      </c>
      <c r="G494" s="147">
        <v>88270</v>
      </c>
      <c r="H494" s="74">
        <f>E494*G494</f>
        <v>88270</v>
      </c>
      <c r="I494" s="108"/>
      <c r="J494" s="83"/>
      <c r="K494" s="58"/>
      <c r="L494" s="102"/>
      <c r="M494" s="103"/>
      <c r="N494" s="104"/>
      <c r="O494" s="105"/>
      <c r="P494" s="103"/>
      <c r="Q494" s="103"/>
      <c r="R494" s="37"/>
    </row>
    <row r="495" spans="1:18" s="2" customFormat="1" x14ac:dyDescent="0.3">
      <c r="A495" s="69"/>
      <c r="B495" s="62"/>
      <c r="C495" s="77"/>
      <c r="D495" s="78"/>
      <c r="E495" s="79"/>
      <c r="F495" s="107"/>
      <c r="G495" s="80" t="s">
        <v>52</v>
      </c>
      <c r="H495" s="86">
        <f>SUM(H494)</f>
        <v>88270</v>
      </c>
      <c r="I495" s="109"/>
      <c r="J495" s="83"/>
      <c r="K495" s="58"/>
      <c r="L495" s="102">
        <v>213</v>
      </c>
      <c r="M495" s="103">
        <v>17</v>
      </c>
      <c r="N495" s="104" t="s">
        <v>12</v>
      </c>
      <c r="O495" s="105" t="s">
        <v>87</v>
      </c>
      <c r="P495" s="103" t="s">
        <v>8</v>
      </c>
      <c r="Q495" s="103">
        <v>10</v>
      </c>
      <c r="R495" s="37"/>
    </row>
    <row r="496" spans="1:18" s="2" customFormat="1" x14ac:dyDescent="0.3">
      <c r="A496" s="69" t="s">
        <v>53</v>
      </c>
      <c r="B496" s="62"/>
      <c r="C496" s="84" t="s">
        <v>54</v>
      </c>
      <c r="D496" s="78"/>
      <c r="E496" s="79"/>
      <c r="F496" s="107"/>
      <c r="G496" s="80"/>
      <c r="H496" s="81"/>
      <c r="I496" s="108"/>
      <c r="J496" s="83"/>
      <c r="K496" s="58"/>
      <c r="L496" s="102">
        <v>219</v>
      </c>
      <c r="M496" s="103">
        <v>17</v>
      </c>
      <c r="N496" s="104" t="s">
        <v>12</v>
      </c>
      <c r="O496" s="105" t="s">
        <v>87</v>
      </c>
      <c r="P496" s="103" t="s">
        <v>8</v>
      </c>
      <c r="Q496" s="103">
        <v>10</v>
      </c>
      <c r="R496" s="37"/>
    </row>
    <row r="497" spans="1:95" s="2" customFormat="1" x14ac:dyDescent="0.3">
      <c r="A497" s="69">
        <v>200010</v>
      </c>
      <c r="B497" s="62" t="s">
        <v>54</v>
      </c>
      <c r="C497" s="70" t="s">
        <v>83</v>
      </c>
      <c r="D497" s="71" t="s">
        <v>55</v>
      </c>
      <c r="E497" s="90">
        <v>3.8559999999999997E-2</v>
      </c>
      <c r="F497" s="90">
        <v>0</v>
      </c>
      <c r="G497" s="73">
        <v>21786</v>
      </c>
      <c r="H497" s="74">
        <f>E497*G497</f>
        <v>840.06815999999992</v>
      </c>
      <c r="I497" s="91">
        <v>76.5</v>
      </c>
      <c r="J497" s="76">
        <v>1666629</v>
      </c>
      <c r="K497" s="58"/>
      <c r="L497" s="102">
        <v>220</v>
      </c>
      <c r="M497" s="103">
        <v>17</v>
      </c>
      <c r="N497" s="104" t="s">
        <v>12</v>
      </c>
      <c r="O497" s="105" t="s">
        <v>87</v>
      </c>
      <c r="P497" s="103" t="s">
        <v>8</v>
      </c>
      <c r="Q497" s="103">
        <v>10</v>
      </c>
      <c r="R497" s="37"/>
    </row>
    <row r="498" spans="1:95" s="2" customFormat="1" x14ac:dyDescent="0.3">
      <c r="A498" s="100" t="s">
        <v>56</v>
      </c>
      <c r="B498" s="62"/>
      <c r="C498" s="77"/>
      <c r="D498" s="78"/>
      <c r="E498" s="79"/>
      <c r="F498" s="107"/>
      <c r="G498" s="80" t="s">
        <v>57</v>
      </c>
      <c r="H498" s="86">
        <f>SUM(H497)</f>
        <v>840.06815999999992</v>
      </c>
      <c r="I498" s="108"/>
      <c r="J498" s="87">
        <v>1666629</v>
      </c>
      <c r="K498" s="58"/>
      <c r="L498" s="102">
        <v>221</v>
      </c>
      <c r="M498" s="103">
        <v>17</v>
      </c>
      <c r="N498" s="104" t="s">
        <v>12</v>
      </c>
      <c r="O498" s="105" t="s">
        <v>87</v>
      </c>
      <c r="P498" s="103" t="s">
        <v>8</v>
      </c>
      <c r="Q498" s="103">
        <v>10</v>
      </c>
      <c r="R498" s="37"/>
    </row>
    <row r="499" spans="1:95" s="2" customFormat="1" x14ac:dyDescent="0.3">
      <c r="A499" s="69" t="s">
        <v>58</v>
      </c>
      <c r="B499" s="62"/>
      <c r="C499" s="88" t="s">
        <v>59</v>
      </c>
      <c r="D499" s="78"/>
      <c r="E499" s="79"/>
      <c r="F499" s="107"/>
      <c r="G499" s="80"/>
      <c r="H499" s="81"/>
      <c r="I499" s="108"/>
      <c r="J499" s="83"/>
      <c r="K499" s="58"/>
      <c r="L499" s="102">
        <v>222</v>
      </c>
      <c r="M499" s="103">
        <v>17</v>
      </c>
      <c r="N499" s="104" t="s">
        <v>12</v>
      </c>
      <c r="O499" s="105" t="s">
        <v>87</v>
      </c>
      <c r="P499" s="103" t="s">
        <v>8</v>
      </c>
      <c r="Q499" s="103">
        <v>10</v>
      </c>
      <c r="R499" s="37"/>
    </row>
    <row r="500" spans="1:95" s="2" customFormat="1" x14ac:dyDescent="0.3">
      <c r="A500" s="69">
        <v>300026</v>
      </c>
      <c r="B500" s="62" t="s">
        <v>59</v>
      </c>
      <c r="C500" s="70" t="s">
        <v>60</v>
      </c>
      <c r="D500" s="71" t="s">
        <v>14</v>
      </c>
      <c r="E500" s="72">
        <v>2.6</v>
      </c>
      <c r="F500" s="90"/>
      <c r="G500" s="73">
        <v>1600</v>
      </c>
      <c r="H500" s="74">
        <f>E500*G500</f>
        <v>4160</v>
      </c>
      <c r="I500" s="91">
        <v>30.09</v>
      </c>
      <c r="J500" s="76">
        <v>48144</v>
      </c>
      <c r="K500" s="58"/>
      <c r="L500" s="102">
        <v>225</v>
      </c>
      <c r="M500" s="103">
        <v>17</v>
      </c>
      <c r="N500" s="104" t="s">
        <v>12</v>
      </c>
      <c r="O500" s="105" t="s">
        <v>87</v>
      </c>
      <c r="P500" s="103" t="s">
        <v>8</v>
      </c>
      <c r="Q500" s="103">
        <v>10</v>
      </c>
      <c r="R500" s="37"/>
    </row>
    <row r="501" spans="1:95" s="2" customFormat="1" x14ac:dyDescent="0.3">
      <c r="A501" s="100" t="s">
        <v>61</v>
      </c>
      <c r="B501" s="62"/>
      <c r="C501" s="77"/>
      <c r="D501" s="78"/>
      <c r="E501" s="79"/>
      <c r="F501" s="107"/>
      <c r="G501" s="80" t="s">
        <v>62</v>
      </c>
      <c r="H501" s="86">
        <f>SUM(H500)</f>
        <v>4160</v>
      </c>
      <c r="I501" s="108"/>
      <c r="J501" s="86">
        <v>6650859</v>
      </c>
      <c r="K501" s="58"/>
      <c r="L501" s="102">
        <v>226</v>
      </c>
      <c r="M501" s="103">
        <v>17</v>
      </c>
      <c r="N501" s="104" t="s">
        <v>12</v>
      </c>
      <c r="O501" s="105" t="s">
        <v>87</v>
      </c>
      <c r="P501" s="103" t="s">
        <v>8</v>
      </c>
      <c r="Q501" s="103">
        <v>10</v>
      </c>
      <c r="R501" s="37"/>
      <c r="CQ501" s="2" t="s">
        <v>88</v>
      </c>
    </row>
    <row r="502" spans="1:95" s="2" customFormat="1" hidden="1" x14ac:dyDescent="0.3">
      <c r="A502" s="89" t="s">
        <v>63</v>
      </c>
      <c r="B502" s="1"/>
      <c r="C502" s="84" t="s">
        <v>64</v>
      </c>
      <c r="D502" s="78"/>
      <c r="E502" s="79"/>
      <c r="F502" s="79"/>
      <c r="G502" s="80"/>
      <c r="H502" s="81"/>
      <c r="I502" s="82"/>
      <c r="J502" s="83"/>
      <c r="K502" s="58"/>
      <c r="L502" s="102">
        <v>227</v>
      </c>
      <c r="M502" s="103">
        <v>17</v>
      </c>
      <c r="N502" s="104" t="s">
        <v>12</v>
      </c>
      <c r="O502" s="105" t="s">
        <v>87</v>
      </c>
      <c r="P502" s="103" t="s">
        <v>8</v>
      </c>
      <c r="Q502" s="103">
        <v>10</v>
      </c>
      <c r="R502" s="37"/>
    </row>
    <row r="503" spans="1:95" s="2" customFormat="1" hidden="1" x14ac:dyDescent="0.3">
      <c r="A503" s="69"/>
      <c r="B503" s="62"/>
      <c r="C503" s="70"/>
      <c r="D503" s="71"/>
      <c r="E503" s="72"/>
      <c r="F503" s="90"/>
      <c r="G503" s="73"/>
      <c r="H503" s="74"/>
      <c r="I503" s="91"/>
      <c r="J503" s="76"/>
      <c r="K503" s="58"/>
      <c r="L503" s="102">
        <v>228</v>
      </c>
      <c r="M503" s="103">
        <v>17</v>
      </c>
      <c r="N503" s="104" t="s">
        <v>12</v>
      </c>
      <c r="O503" s="105" t="s">
        <v>87</v>
      </c>
      <c r="P503" s="103" t="s">
        <v>8</v>
      </c>
      <c r="Q503" s="103">
        <v>10</v>
      </c>
      <c r="R503" s="37"/>
    </row>
    <row r="504" spans="1:95" s="2" customFormat="1" hidden="1" x14ac:dyDescent="0.3">
      <c r="A504" s="85" t="s">
        <v>65</v>
      </c>
      <c r="B504" s="1"/>
      <c r="C504" s="77"/>
      <c r="D504" s="78"/>
      <c r="E504" s="79"/>
      <c r="F504" s="79"/>
      <c r="G504" s="80" t="s">
        <v>66</v>
      </c>
      <c r="H504" s="74">
        <v>0</v>
      </c>
      <c r="I504" s="82"/>
      <c r="J504" s="76">
        <v>0</v>
      </c>
      <c r="K504" s="58"/>
      <c r="L504" s="102">
        <v>229</v>
      </c>
      <c r="M504" s="103">
        <v>17</v>
      </c>
      <c r="N504" s="104" t="s">
        <v>12</v>
      </c>
      <c r="O504" s="105" t="s">
        <v>87</v>
      </c>
      <c r="P504" s="103" t="s">
        <v>8</v>
      </c>
      <c r="Q504" s="103">
        <v>10</v>
      </c>
      <c r="R504" s="37"/>
    </row>
    <row r="505" spans="1:95" s="2" customFormat="1" x14ac:dyDescent="0.3">
      <c r="A505" s="100"/>
      <c r="B505" s="92"/>
      <c r="C505" s="77"/>
      <c r="D505" s="78"/>
      <c r="E505" s="79"/>
      <c r="F505" s="107"/>
      <c r="G505" s="80"/>
      <c r="H505" s="81"/>
      <c r="I505" s="108"/>
      <c r="J505" s="83"/>
      <c r="K505" s="58"/>
      <c r="L505" s="102">
        <v>230</v>
      </c>
      <c r="M505" s="103">
        <v>17</v>
      </c>
      <c r="N505" s="104" t="s">
        <v>12</v>
      </c>
      <c r="O505" s="105" t="s">
        <v>87</v>
      </c>
      <c r="P505" s="103" t="s">
        <v>8</v>
      </c>
      <c r="Q505" s="103">
        <v>10</v>
      </c>
      <c r="R505" s="37"/>
    </row>
    <row r="506" spans="1:95" s="2" customFormat="1" ht="15" thickBot="1" x14ac:dyDescent="0.35">
      <c r="A506" s="100" t="s">
        <v>6</v>
      </c>
      <c r="B506" s="92"/>
      <c r="C506" s="93"/>
      <c r="D506" s="94"/>
      <c r="E506" s="95"/>
      <c r="F506" s="110" t="s">
        <v>67</v>
      </c>
      <c r="G506" s="96">
        <f>SUM(H495+H498+H501)</f>
        <v>93270.068159999995</v>
      </c>
      <c r="H506" s="97">
        <v>93270</v>
      </c>
      <c r="I506" s="98">
        <v>11465463</v>
      </c>
      <c r="J506" s="99">
        <v>11465463</v>
      </c>
      <c r="K506" s="58"/>
      <c r="L506" s="102">
        <v>231</v>
      </c>
      <c r="M506" s="103">
        <v>17</v>
      </c>
      <c r="N506" s="104" t="s">
        <v>12</v>
      </c>
      <c r="O506" s="105" t="s">
        <v>87</v>
      </c>
      <c r="P506" s="103" t="s">
        <v>8</v>
      </c>
      <c r="Q506" s="103">
        <v>10</v>
      </c>
      <c r="R506" s="37"/>
    </row>
    <row r="507" spans="1:95" s="2" customFormat="1" ht="15" hidden="1" thickTop="1" x14ac:dyDescent="0.3">
      <c r="A507" s="100" t="s">
        <v>73</v>
      </c>
      <c r="B507" s="92"/>
      <c r="C507" s="111" t="s">
        <v>19</v>
      </c>
      <c r="D507" s="112"/>
      <c r="E507" s="113"/>
      <c r="F507" s="114"/>
      <c r="G507" s="115"/>
      <c r="H507" s="116"/>
      <c r="I507" s="108"/>
      <c r="J507" s="117"/>
      <c r="K507" s="58"/>
      <c r="L507" s="37"/>
      <c r="M507" s="37"/>
      <c r="N507" s="37"/>
      <c r="O507" s="58"/>
      <c r="P507" s="37"/>
      <c r="Q507" s="37"/>
      <c r="R507" s="37"/>
    </row>
    <row r="508" spans="1:95" s="2" customFormat="1" ht="15" hidden="1" thickTop="1" x14ac:dyDescent="0.3">
      <c r="A508" s="69" t="s">
        <v>20</v>
      </c>
      <c r="B508" s="92"/>
      <c r="C508" s="118" t="s">
        <v>15</v>
      </c>
      <c r="D508" s="119"/>
      <c r="E508" s="120"/>
      <c r="F508" s="121">
        <v>0.19</v>
      </c>
      <c r="G508" s="122"/>
      <c r="H508" s="123">
        <v>8542.9699999999993</v>
      </c>
      <c r="I508" s="108"/>
      <c r="J508" s="76">
        <v>2178437.9700000002</v>
      </c>
      <c r="K508" s="58"/>
      <c r="L508" s="37"/>
      <c r="M508" s="37"/>
      <c r="N508" s="37"/>
      <c r="O508" s="58"/>
      <c r="P508" s="37"/>
      <c r="Q508" s="37"/>
      <c r="R508" s="37"/>
    </row>
    <row r="509" spans="1:95" s="2" customFormat="1" ht="15" hidden="1" thickTop="1" x14ac:dyDescent="0.3">
      <c r="A509" s="69" t="s">
        <v>74</v>
      </c>
      <c r="B509" s="92"/>
      <c r="C509" s="118" t="s">
        <v>16</v>
      </c>
      <c r="D509" s="119"/>
      <c r="E509" s="120"/>
      <c r="F509" s="121">
        <v>0.05</v>
      </c>
      <c r="G509" s="122"/>
      <c r="H509" s="123">
        <v>2248.15</v>
      </c>
      <c r="I509" s="108"/>
      <c r="J509" s="76">
        <v>573273.15</v>
      </c>
      <c r="K509" s="58"/>
      <c r="L509" s="37"/>
      <c r="M509" s="37"/>
      <c r="N509" s="37"/>
      <c r="O509" s="58"/>
      <c r="P509" s="37"/>
      <c r="Q509" s="37"/>
      <c r="R509" s="37"/>
    </row>
    <row r="510" spans="1:95" s="2" customFormat="1" ht="15" hidden="1" thickTop="1" x14ac:dyDescent="0.3">
      <c r="A510" s="69" t="s">
        <v>21</v>
      </c>
      <c r="B510" s="92"/>
      <c r="C510" s="118" t="s">
        <v>17</v>
      </c>
      <c r="D510" s="119"/>
      <c r="E510" s="120"/>
      <c r="F510" s="121">
        <v>0.04</v>
      </c>
      <c r="G510" s="122"/>
      <c r="H510" s="123">
        <v>1798.52</v>
      </c>
      <c r="I510" s="108"/>
      <c r="J510" s="76">
        <v>458618.52</v>
      </c>
      <c r="K510" s="58"/>
      <c r="L510" s="37"/>
      <c r="M510" s="37"/>
      <c r="N510" s="37"/>
      <c r="O510" s="58"/>
      <c r="P510" s="37"/>
      <c r="Q510" s="37"/>
      <c r="R510" s="37"/>
    </row>
    <row r="511" spans="1:95" s="2" customFormat="1" ht="15" hidden="1" thickTop="1" x14ac:dyDescent="0.3">
      <c r="A511" s="69" t="s">
        <v>22</v>
      </c>
      <c r="B511" s="92"/>
      <c r="C511" s="118" t="s">
        <v>18</v>
      </c>
      <c r="D511" s="119"/>
      <c r="E511" s="120"/>
      <c r="F511" s="121">
        <v>0.19</v>
      </c>
      <c r="G511" s="122"/>
      <c r="H511" s="123">
        <v>341.72</v>
      </c>
      <c r="I511" s="108"/>
      <c r="J511" s="76">
        <v>87137.52</v>
      </c>
      <c r="K511" s="58"/>
      <c r="L511" s="37"/>
      <c r="M511" s="37"/>
      <c r="N511" s="37"/>
      <c r="O511" s="58"/>
      <c r="P511" s="37"/>
      <c r="Q511" s="37"/>
      <c r="R511" s="37"/>
    </row>
    <row r="512" spans="1:95" s="2" customFormat="1" ht="15" hidden="1" thickTop="1" x14ac:dyDescent="0.3">
      <c r="A512" s="100" t="s">
        <v>75</v>
      </c>
      <c r="B512" s="92"/>
      <c r="C512" s="84" t="s">
        <v>76</v>
      </c>
      <c r="D512" s="78"/>
      <c r="E512" s="79"/>
      <c r="F512" s="107"/>
      <c r="G512" s="124"/>
      <c r="H512" s="125">
        <v>12931.359999999999</v>
      </c>
      <c r="I512" s="109"/>
      <c r="J512" s="126">
        <v>3297467.16</v>
      </c>
      <c r="K512" s="58"/>
      <c r="L512" s="37"/>
      <c r="M512" s="37"/>
      <c r="N512" s="37"/>
      <c r="O512" s="58"/>
      <c r="P512" s="37"/>
      <c r="Q512" s="37"/>
      <c r="R512" s="37"/>
    </row>
    <row r="513" spans="1:18" s="2" customFormat="1" ht="15.6" hidden="1" thickTop="1" thickBot="1" x14ac:dyDescent="0.35">
      <c r="A513" s="100" t="s">
        <v>77</v>
      </c>
      <c r="B513" s="92"/>
      <c r="C513" s="127"/>
      <c r="D513" s="128"/>
      <c r="E513" s="129"/>
      <c r="F513" s="110" t="s">
        <v>78</v>
      </c>
      <c r="G513" s="130">
        <v>57894.36</v>
      </c>
      <c r="H513" s="97">
        <v>57894</v>
      </c>
      <c r="I513" s="98"/>
      <c r="J513" s="99">
        <v>14762930</v>
      </c>
      <c r="K513" s="58"/>
      <c r="L513" s="37"/>
      <c r="M513" s="37"/>
      <c r="N513" s="37"/>
      <c r="O513" s="58"/>
      <c r="P513" s="37"/>
      <c r="Q513" s="37"/>
      <c r="R513" s="37"/>
    </row>
    <row r="514" spans="1:18" s="2" customFormat="1" ht="15" thickTop="1" x14ac:dyDescent="0.3">
      <c r="A514"/>
      <c r="B514"/>
      <c r="C514" s="1"/>
      <c r="D514" s="57"/>
      <c r="E514" s="1"/>
      <c r="F514" s="1"/>
      <c r="G514" s="1"/>
      <c r="H514" s="1"/>
      <c r="I514" s="58"/>
      <c r="J514" s="59"/>
      <c r="K514" s="58"/>
      <c r="L514" s="37"/>
      <c r="M514" s="37"/>
      <c r="N514" s="37"/>
      <c r="O514" s="58"/>
      <c r="P514" s="37"/>
      <c r="Q514" s="37"/>
      <c r="R514" s="37"/>
    </row>
    <row r="515" spans="1:18" s="2" customFormat="1" ht="15" thickBot="1" x14ac:dyDescent="0.35">
      <c r="A515"/>
      <c r="B515"/>
      <c r="C515" s="1"/>
      <c r="D515" s="57"/>
      <c r="E515" s="1"/>
      <c r="F515" s="1"/>
      <c r="G515" s="1"/>
      <c r="H515" s="1"/>
      <c r="I515" s="58"/>
      <c r="J515" s="59"/>
      <c r="K515" s="58"/>
      <c r="L515" s="37"/>
      <c r="M515" s="37"/>
      <c r="N515" s="37"/>
      <c r="O515" s="58"/>
      <c r="P515" s="37"/>
      <c r="Q515" s="37"/>
      <c r="R515" s="37"/>
    </row>
    <row r="516" spans="1:18" s="2" customFormat="1" ht="15" customHeight="1" thickTop="1" x14ac:dyDescent="0.3">
      <c r="A516" s="61" t="s">
        <v>89</v>
      </c>
      <c r="B516" s="62"/>
      <c r="C516" s="343" t="s">
        <v>172</v>
      </c>
      <c r="D516" s="344"/>
      <c r="E516" s="344"/>
      <c r="F516" s="344"/>
      <c r="G516" s="101"/>
      <c r="H516" s="63" t="s">
        <v>80</v>
      </c>
      <c r="I516" s="64" t="s">
        <v>41</v>
      </c>
      <c r="J516" s="65" t="s">
        <v>7</v>
      </c>
      <c r="K516" s="58"/>
      <c r="L516" s="102">
        <v>241</v>
      </c>
      <c r="M516" s="103">
        <v>18</v>
      </c>
      <c r="N516" s="104" t="s">
        <v>13</v>
      </c>
      <c r="O516" s="105" t="s">
        <v>90</v>
      </c>
      <c r="P516" s="103" t="s">
        <v>8</v>
      </c>
      <c r="Q516" s="103">
        <v>10</v>
      </c>
      <c r="R516" s="37"/>
    </row>
    <row r="517" spans="1:18" s="2" customFormat="1" x14ac:dyDescent="0.3">
      <c r="A517" s="61"/>
      <c r="B517" s="62"/>
      <c r="C517" s="345"/>
      <c r="D517" s="346"/>
      <c r="E517" s="346"/>
      <c r="F517" s="346"/>
      <c r="G517" s="106"/>
      <c r="H517" s="66" t="s">
        <v>330</v>
      </c>
      <c r="I517" s="67">
        <v>28</v>
      </c>
      <c r="J517" s="68"/>
      <c r="K517" s="58"/>
      <c r="L517" s="102">
        <v>242</v>
      </c>
      <c r="M517" s="103">
        <v>18</v>
      </c>
      <c r="N517" s="104" t="s">
        <v>13</v>
      </c>
      <c r="O517" s="105" t="s">
        <v>90</v>
      </c>
      <c r="P517" s="103" t="s">
        <v>8</v>
      </c>
      <c r="Q517" s="103">
        <v>10</v>
      </c>
      <c r="R517" s="37"/>
    </row>
    <row r="518" spans="1:18" s="2" customFormat="1" x14ac:dyDescent="0.3">
      <c r="A518" s="69" t="s">
        <v>42</v>
      </c>
      <c r="B518" s="62"/>
      <c r="C518" s="70" t="s">
        <v>3</v>
      </c>
      <c r="D518" s="71" t="s">
        <v>4</v>
      </c>
      <c r="E518" s="72" t="s">
        <v>5</v>
      </c>
      <c r="F518" s="90" t="s">
        <v>43</v>
      </c>
      <c r="G518" s="73" t="s">
        <v>44</v>
      </c>
      <c r="H518" s="74" t="s">
        <v>45</v>
      </c>
      <c r="I518" s="91"/>
      <c r="J518" s="76" t="s">
        <v>45</v>
      </c>
      <c r="K518" s="58"/>
      <c r="L518" s="102">
        <v>243</v>
      </c>
      <c r="M518" s="103">
        <v>18</v>
      </c>
      <c r="N518" s="104" t="s">
        <v>13</v>
      </c>
      <c r="O518" s="105" t="s">
        <v>90</v>
      </c>
      <c r="P518" s="103" t="s">
        <v>8</v>
      </c>
      <c r="Q518" s="103">
        <v>10</v>
      </c>
      <c r="R518" s="37"/>
    </row>
    <row r="519" spans="1:18" s="2" customFormat="1" x14ac:dyDescent="0.3">
      <c r="A519" s="69"/>
      <c r="B519" s="62"/>
      <c r="C519" s="77"/>
      <c r="D519" s="78"/>
      <c r="E519" s="79"/>
      <c r="F519" s="107"/>
      <c r="G519" s="80"/>
      <c r="H519" s="81"/>
      <c r="I519" s="108"/>
      <c r="J519" s="83"/>
      <c r="K519" s="58"/>
      <c r="L519" s="102">
        <v>244</v>
      </c>
      <c r="M519" s="103">
        <v>18</v>
      </c>
      <c r="N519" s="104" t="s">
        <v>13</v>
      </c>
      <c r="O519" s="105" t="s">
        <v>90</v>
      </c>
      <c r="P519" s="103" t="s">
        <v>8</v>
      </c>
      <c r="Q519" s="103">
        <v>10</v>
      </c>
      <c r="R519" s="37"/>
    </row>
    <row r="520" spans="1:18" s="2" customFormat="1" x14ac:dyDescent="0.3">
      <c r="A520" s="69" t="s">
        <v>46</v>
      </c>
      <c r="B520" s="62"/>
      <c r="C520" s="84" t="s">
        <v>47</v>
      </c>
      <c r="D520" s="78"/>
      <c r="E520" s="79"/>
      <c r="F520" s="107"/>
      <c r="G520" s="80"/>
      <c r="H520" s="81"/>
      <c r="I520" s="108"/>
      <c r="J520" s="83"/>
      <c r="K520" s="58"/>
      <c r="L520" s="102">
        <v>245</v>
      </c>
      <c r="M520" s="103">
        <v>18</v>
      </c>
      <c r="N520" s="104" t="s">
        <v>13</v>
      </c>
      <c r="O520" s="105" t="s">
        <v>90</v>
      </c>
      <c r="P520" s="103" t="s">
        <v>8</v>
      </c>
      <c r="Q520" s="103">
        <v>10</v>
      </c>
      <c r="R520" s="37"/>
    </row>
    <row r="521" spans="1:18" s="2" customFormat="1" x14ac:dyDescent="0.3">
      <c r="A521" s="100" t="s">
        <v>91</v>
      </c>
      <c r="B521" s="62" t="s">
        <v>92</v>
      </c>
      <c r="C521" s="70" t="s">
        <v>201</v>
      </c>
      <c r="D521" s="71" t="s">
        <v>100</v>
      </c>
      <c r="E521" s="72">
        <v>1.1000000000000001</v>
      </c>
      <c r="F521" s="90">
        <v>0</v>
      </c>
      <c r="G521" s="73">
        <v>5356</v>
      </c>
      <c r="H521" s="74">
        <f>E521*G521</f>
        <v>5891.6</v>
      </c>
      <c r="I521" s="91">
        <v>1.4000000000000001</v>
      </c>
      <c r="J521" s="76">
        <v>339143</v>
      </c>
      <c r="K521" s="58"/>
      <c r="L521" s="102">
        <v>246</v>
      </c>
      <c r="M521" s="103">
        <v>18</v>
      </c>
      <c r="N521" s="104" t="s">
        <v>13</v>
      </c>
      <c r="O521" s="105" t="s">
        <v>90</v>
      </c>
      <c r="P521" s="103" t="s">
        <v>8</v>
      </c>
      <c r="Q521" s="103">
        <v>10</v>
      </c>
      <c r="R521" s="37"/>
    </row>
    <row r="522" spans="1:18" s="2" customFormat="1" x14ac:dyDescent="0.3">
      <c r="A522" s="100" t="s">
        <v>51</v>
      </c>
      <c r="B522" s="62"/>
      <c r="C522" s="77"/>
      <c r="D522" s="78"/>
      <c r="E522" s="79"/>
      <c r="F522" s="107"/>
      <c r="G522" s="80" t="s">
        <v>52</v>
      </c>
      <c r="H522" s="86">
        <f>SUM(H521)</f>
        <v>5891.6</v>
      </c>
      <c r="I522" s="108"/>
      <c r="J522" s="87">
        <v>339143</v>
      </c>
      <c r="K522" s="58"/>
      <c r="L522" s="102">
        <v>247</v>
      </c>
      <c r="M522" s="103">
        <v>18</v>
      </c>
      <c r="N522" s="104" t="s">
        <v>13</v>
      </c>
      <c r="O522" s="105" t="s">
        <v>90</v>
      </c>
      <c r="P522" s="103" t="s">
        <v>8</v>
      </c>
      <c r="Q522" s="103">
        <v>10</v>
      </c>
      <c r="R522" s="37"/>
    </row>
    <row r="523" spans="1:18" s="2" customFormat="1" x14ac:dyDescent="0.3">
      <c r="A523" s="69" t="s">
        <v>53</v>
      </c>
      <c r="B523" s="62"/>
      <c r="C523" s="84" t="s">
        <v>54</v>
      </c>
      <c r="D523" s="78"/>
      <c r="E523" s="79"/>
      <c r="F523" s="107"/>
      <c r="G523" s="80"/>
      <c r="H523" s="81"/>
      <c r="I523" s="108"/>
      <c r="J523" s="83"/>
      <c r="K523" s="58"/>
      <c r="L523" s="102">
        <v>248</v>
      </c>
      <c r="M523" s="103">
        <v>18</v>
      </c>
      <c r="N523" s="104" t="s">
        <v>13</v>
      </c>
      <c r="O523" s="105" t="s">
        <v>90</v>
      </c>
      <c r="P523" s="103" t="s">
        <v>8</v>
      </c>
      <c r="Q523" s="103">
        <v>10</v>
      </c>
      <c r="R523" s="37"/>
    </row>
    <row r="524" spans="1:18" s="2" customFormat="1" x14ac:dyDescent="0.3">
      <c r="A524" s="69">
        <v>200007</v>
      </c>
      <c r="B524" s="62" t="s">
        <v>54</v>
      </c>
      <c r="C524" s="70" t="s">
        <v>93</v>
      </c>
      <c r="D524" s="71" t="s">
        <v>55</v>
      </c>
      <c r="E524" s="90">
        <v>0.28154000000000001</v>
      </c>
      <c r="F524" s="90">
        <v>0</v>
      </c>
      <c r="G524" s="73">
        <v>19395</v>
      </c>
      <c r="H524" s="74">
        <f>E524*G524</f>
        <v>5460.4683000000005</v>
      </c>
      <c r="I524" s="91">
        <v>9.5200000000000014</v>
      </c>
      <c r="J524" s="76">
        <v>184640.4</v>
      </c>
      <c r="K524" s="58"/>
      <c r="L524" s="102">
        <v>249</v>
      </c>
      <c r="M524" s="103">
        <v>18</v>
      </c>
      <c r="N524" s="104" t="s">
        <v>13</v>
      </c>
      <c r="O524" s="105" t="s">
        <v>90</v>
      </c>
      <c r="P524" s="103" t="s">
        <v>8</v>
      </c>
      <c r="Q524" s="103">
        <v>10</v>
      </c>
      <c r="R524" s="37"/>
    </row>
    <row r="525" spans="1:18" s="2" customFormat="1" x14ac:dyDescent="0.3">
      <c r="A525" s="100" t="s">
        <v>56</v>
      </c>
      <c r="B525" s="62"/>
      <c r="C525" s="77"/>
      <c r="D525" s="78"/>
      <c r="E525" s="79"/>
      <c r="F525" s="107"/>
      <c r="G525" s="80" t="s">
        <v>57</v>
      </c>
      <c r="H525" s="86">
        <f>SUM(H524)</f>
        <v>5460.4683000000005</v>
      </c>
      <c r="I525" s="108"/>
      <c r="J525" s="87">
        <v>184640.4</v>
      </c>
      <c r="K525" s="58"/>
      <c r="L525" s="102">
        <v>250</v>
      </c>
      <c r="M525" s="103">
        <v>18</v>
      </c>
      <c r="N525" s="104" t="s">
        <v>13</v>
      </c>
      <c r="O525" s="105" t="s">
        <v>90</v>
      </c>
      <c r="P525" s="103" t="s">
        <v>8</v>
      </c>
      <c r="Q525" s="103">
        <v>10</v>
      </c>
      <c r="R525" s="37"/>
    </row>
    <row r="526" spans="1:18" s="2" customFormat="1" x14ac:dyDescent="0.3">
      <c r="A526" s="69" t="s">
        <v>58</v>
      </c>
      <c r="B526" s="62"/>
      <c r="C526" s="88" t="s">
        <v>59</v>
      </c>
      <c r="D526" s="78"/>
      <c r="E526" s="79"/>
      <c r="F526" s="107"/>
      <c r="G526" s="80"/>
      <c r="H526" s="81"/>
      <c r="I526" s="108"/>
      <c r="J526" s="83"/>
      <c r="K526" s="58"/>
      <c r="L526" s="102">
        <v>251</v>
      </c>
      <c r="M526" s="103">
        <v>18</v>
      </c>
      <c r="N526" s="104" t="s">
        <v>13</v>
      </c>
      <c r="O526" s="105" t="s">
        <v>90</v>
      </c>
      <c r="P526" s="103" t="s">
        <v>8</v>
      </c>
      <c r="Q526" s="103">
        <v>10</v>
      </c>
      <c r="R526" s="37"/>
    </row>
    <row r="527" spans="1:18" s="2" customFormat="1" x14ac:dyDescent="0.3">
      <c r="A527" s="69">
        <v>300026</v>
      </c>
      <c r="B527" s="62" t="s">
        <v>59</v>
      </c>
      <c r="C527" s="70" t="s">
        <v>60</v>
      </c>
      <c r="D527" s="71" t="s">
        <v>14</v>
      </c>
      <c r="E527" s="72">
        <v>0.03</v>
      </c>
      <c r="F527" s="90">
        <v>0</v>
      </c>
      <c r="G527" s="73">
        <v>1600</v>
      </c>
      <c r="H527" s="74">
        <f>E527*G527</f>
        <v>48</v>
      </c>
      <c r="I527" s="91">
        <v>1.036</v>
      </c>
      <c r="J527" s="76">
        <v>1657.6000000000001</v>
      </c>
      <c r="K527" s="58"/>
      <c r="L527" s="102">
        <v>252</v>
      </c>
      <c r="M527" s="103">
        <v>18</v>
      </c>
      <c r="N527" s="104" t="s">
        <v>13</v>
      </c>
      <c r="O527" s="105" t="s">
        <v>90</v>
      </c>
      <c r="P527" s="103" t="s">
        <v>8</v>
      </c>
      <c r="Q527" s="103">
        <v>10</v>
      </c>
      <c r="R527" s="37"/>
    </row>
    <row r="528" spans="1:18" s="2" customFormat="1" x14ac:dyDescent="0.3">
      <c r="A528" s="100" t="s">
        <v>61</v>
      </c>
      <c r="B528" s="62"/>
      <c r="C528" s="77"/>
      <c r="D528" s="78"/>
      <c r="E528" s="79"/>
      <c r="F528" s="107"/>
      <c r="G528" s="80" t="s">
        <v>62</v>
      </c>
      <c r="H528" s="86">
        <f>SUM(H527)</f>
        <v>48</v>
      </c>
      <c r="I528" s="108"/>
      <c r="J528" s="87">
        <v>1657.6000000000001</v>
      </c>
      <c r="K528" s="58"/>
      <c r="L528" s="102">
        <v>253</v>
      </c>
      <c r="M528" s="103">
        <v>18</v>
      </c>
      <c r="N528" s="104" t="s">
        <v>13</v>
      </c>
      <c r="O528" s="105" t="s">
        <v>90</v>
      </c>
      <c r="P528" s="103" t="s">
        <v>8</v>
      </c>
      <c r="Q528" s="103">
        <v>10</v>
      </c>
      <c r="R528" s="37"/>
    </row>
    <row r="529" spans="1:18" s="2" customFormat="1" hidden="1" x14ac:dyDescent="0.3">
      <c r="A529" s="89" t="s">
        <v>63</v>
      </c>
      <c r="B529" s="1"/>
      <c r="C529" s="84" t="s">
        <v>64</v>
      </c>
      <c r="D529" s="78"/>
      <c r="E529" s="79"/>
      <c r="F529" s="79"/>
      <c r="G529" s="80"/>
      <c r="H529" s="81"/>
      <c r="I529" s="82"/>
      <c r="J529" s="83"/>
      <c r="K529" s="58"/>
      <c r="L529" s="102">
        <v>254</v>
      </c>
      <c r="M529" s="103">
        <v>18</v>
      </c>
      <c r="N529" s="104" t="s">
        <v>13</v>
      </c>
      <c r="O529" s="105" t="s">
        <v>90</v>
      </c>
      <c r="P529" s="103" t="s">
        <v>8</v>
      </c>
      <c r="Q529" s="103">
        <v>10</v>
      </c>
      <c r="R529" s="37"/>
    </row>
    <row r="530" spans="1:18" s="2" customFormat="1" hidden="1" x14ac:dyDescent="0.3">
      <c r="A530" s="69"/>
      <c r="B530" s="62"/>
      <c r="C530" s="70"/>
      <c r="D530" s="71"/>
      <c r="E530" s="72"/>
      <c r="F530" s="90"/>
      <c r="G530" s="73"/>
      <c r="H530" s="74"/>
      <c r="I530" s="91"/>
      <c r="J530" s="76"/>
      <c r="K530" s="58"/>
      <c r="L530" s="102">
        <v>255</v>
      </c>
      <c r="M530" s="103">
        <v>18</v>
      </c>
      <c r="N530" s="104" t="s">
        <v>13</v>
      </c>
      <c r="O530" s="105" t="s">
        <v>90</v>
      </c>
      <c r="P530" s="103" t="s">
        <v>8</v>
      </c>
      <c r="Q530" s="103">
        <v>10</v>
      </c>
      <c r="R530" s="37"/>
    </row>
    <row r="531" spans="1:18" s="2" customFormat="1" hidden="1" x14ac:dyDescent="0.3">
      <c r="A531" s="85" t="s">
        <v>65</v>
      </c>
      <c r="B531" s="1"/>
      <c r="C531" s="77"/>
      <c r="D531" s="78"/>
      <c r="E531" s="79"/>
      <c r="F531" s="79"/>
      <c r="G531" s="80" t="s">
        <v>66</v>
      </c>
      <c r="H531" s="74">
        <v>0</v>
      </c>
      <c r="I531" s="82"/>
      <c r="J531" s="76">
        <v>0</v>
      </c>
      <c r="K531" s="58"/>
      <c r="L531" s="102">
        <v>256</v>
      </c>
      <c r="M531" s="103">
        <v>18</v>
      </c>
      <c r="N531" s="104" t="s">
        <v>13</v>
      </c>
      <c r="O531" s="105" t="s">
        <v>90</v>
      </c>
      <c r="P531" s="103" t="s">
        <v>8</v>
      </c>
      <c r="Q531" s="103">
        <v>10</v>
      </c>
      <c r="R531" s="37"/>
    </row>
    <row r="532" spans="1:18" s="2" customFormat="1" x14ac:dyDescent="0.3">
      <c r="A532" s="100"/>
      <c r="B532" s="92"/>
      <c r="C532" s="77"/>
      <c r="D532" s="78"/>
      <c r="E532" s="79"/>
      <c r="F532" s="107"/>
      <c r="G532" s="80"/>
      <c r="H532" s="81"/>
      <c r="I532" s="108"/>
      <c r="J532" s="83"/>
      <c r="K532" s="58"/>
      <c r="L532" s="102">
        <v>257</v>
      </c>
      <c r="M532" s="103">
        <v>18</v>
      </c>
      <c r="N532" s="104" t="s">
        <v>13</v>
      </c>
      <c r="O532" s="105" t="s">
        <v>90</v>
      </c>
      <c r="P532" s="103" t="s">
        <v>8</v>
      </c>
      <c r="Q532" s="103">
        <v>10</v>
      </c>
      <c r="R532" s="37"/>
    </row>
    <row r="533" spans="1:18" s="2" customFormat="1" ht="15" thickBot="1" x14ac:dyDescent="0.35">
      <c r="A533" s="100" t="s">
        <v>6</v>
      </c>
      <c r="B533" s="92"/>
      <c r="C533" s="93"/>
      <c r="D533" s="94"/>
      <c r="E533" s="95"/>
      <c r="F533" s="110" t="s">
        <v>67</v>
      </c>
      <c r="G533" s="96">
        <f>SUM(H522+H525+H528)</f>
        <v>11400.068300000001</v>
      </c>
      <c r="H533" s="97">
        <v>11400</v>
      </c>
      <c r="I533" s="98">
        <v>525441.00000000012</v>
      </c>
      <c r="J533" s="99">
        <v>525441</v>
      </c>
      <c r="K533" s="58"/>
      <c r="L533" s="102">
        <v>258</v>
      </c>
      <c r="M533" s="103">
        <v>18</v>
      </c>
      <c r="N533" s="104" t="s">
        <v>13</v>
      </c>
      <c r="O533" s="105" t="s">
        <v>90</v>
      </c>
      <c r="P533" s="103" t="s">
        <v>8</v>
      </c>
      <c r="Q533" s="103">
        <v>10</v>
      </c>
      <c r="R533" s="37"/>
    </row>
    <row r="534" spans="1:18" s="2" customFormat="1" ht="15" hidden="1" thickTop="1" x14ac:dyDescent="0.3">
      <c r="A534" s="100" t="s">
        <v>73</v>
      </c>
      <c r="B534" s="92"/>
      <c r="C534" s="111" t="s">
        <v>19</v>
      </c>
      <c r="D534" s="112"/>
      <c r="E534" s="113"/>
      <c r="F534" s="114"/>
      <c r="G534" s="115"/>
      <c r="H534" s="116"/>
      <c r="I534" s="109"/>
      <c r="J534" s="117"/>
      <c r="K534" s="58"/>
      <c r="L534" s="37"/>
      <c r="M534" s="37"/>
      <c r="N534" s="37"/>
      <c r="O534" s="58"/>
      <c r="P534" s="37"/>
      <c r="Q534" s="37"/>
      <c r="R534" s="37"/>
    </row>
    <row r="535" spans="1:18" s="2" customFormat="1" ht="15" hidden="1" thickTop="1" x14ac:dyDescent="0.3">
      <c r="A535" s="69" t="s">
        <v>20</v>
      </c>
      <c r="B535" s="92"/>
      <c r="C535" s="118" t="s">
        <v>15</v>
      </c>
      <c r="D535" s="119"/>
      <c r="E535" s="120"/>
      <c r="F535" s="121">
        <v>0.19</v>
      </c>
      <c r="G535" s="122"/>
      <c r="H535" s="123">
        <v>3565.54</v>
      </c>
      <c r="I535" s="108"/>
      <c r="J535" s="76">
        <v>99833.79</v>
      </c>
      <c r="K535" s="58"/>
      <c r="L535" s="37"/>
      <c r="M535" s="37"/>
      <c r="N535" s="37"/>
      <c r="O535" s="58"/>
      <c r="P535" s="37"/>
      <c r="Q535" s="37"/>
      <c r="R535" s="37"/>
    </row>
    <row r="536" spans="1:18" s="2" customFormat="1" ht="15" hidden="1" thickTop="1" x14ac:dyDescent="0.3">
      <c r="A536" s="69" t="s">
        <v>74</v>
      </c>
      <c r="B536" s="92"/>
      <c r="C536" s="118" t="s">
        <v>16</v>
      </c>
      <c r="D536" s="119"/>
      <c r="E536" s="120"/>
      <c r="F536" s="121">
        <v>0.05</v>
      </c>
      <c r="G536" s="122"/>
      <c r="H536" s="123">
        <v>938.3</v>
      </c>
      <c r="I536" s="108"/>
      <c r="J536" s="76">
        <v>26272.05</v>
      </c>
      <c r="K536" s="58"/>
      <c r="L536" s="37"/>
      <c r="M536" s="37"/>
      <c r="N536" s="37"/>
      <c r="O536" s="58"/>
      <c r="P536" s="37"/>
      <c r="Q536" s="37"/>
      <c r="R536" s="37"/>
    </row>
    <row r="537" spans="1:18" s="2" customFormat="1" ht="15" hidden="1" thickTop="1" x14ac:dyDescent="0.3">
      <c r="A537" s="69" t="s">
        <v>21</v>
      </c>
      <c r="B537" s="92"/>
      <c r="C537" s="118" t="s">
        <v>17</v>
      </c>
      <c r="D537" s="119"/>
      <c r="E537" s="120"/>
      <c r="F537" s="121">
        <v>0.04</v>
      </c>
      <c r="G537" s="122"/>
      <c r="H537" s="123">
        <v>750.64</v>
      </c>
      <c r="I537" s="108"/>
      <c r="J537" s="76">
        <v>21017.64</v>
      </c>
      <c r="K537" s="58"/>
      <c r="L537" s="37"/>
      <c r="M537" s="37"/>
      <c r="N537" s="37"/>
      <c r="O537" s="58"/>
      <c r="P537" s="37"/>
      <c r="Q537" s="37"/>
      <c r="R537" s="37"/>
    </row>
    <row r="538" spans="1:18" s="2" customFormat="1" ht="15" hidden="1" thickTop="1" x14ac:dyDescent="0.3">
      <c r="A538" s="69" t="s">
        <v>22</v>
      </c>
      <c r="B538" s="92"/>
      <c r="C538" s="118" t="s">
        <v>18</v>
      </c>
      <c r="D538" s="119"/>
      <c r="E538" s="120"/>
      <c r="F538" s="121">
        <v>0.19</v>
      </c>
      <c r="G538" s="122"/>
      <c r="H538" s="123">
        <v>142.62</v>
      </c>
      <c r="I538" s="108"/>
      <c r="J538" s="76">
        <v>3993.35</v>
      </c>
      <c r="K538" s="58"/>
      <c r="L538" s="37"/>
      <c r="M538" s="37"/>
      <c r="N538" s="37"/>
      <c r="O538" s="58"/>
      <c r="P538" s="37"/>
      <c r="Q538" s="37"/>
      <c r="R538" s="37"/>
    </row>
    <row r="539" spans="1:18" s="2" customFormat="1" ht="15" hidden="1" thickTop="1" x14ac:dyDescent="0.3">
      <c r="A539" s="100" t="s">
        <v>75</v>
      </c>
      <c r="B539" s="92"/>
      <c r="C539" s="84" t="s">
        <v>76</v>
      </c>
      <c r="D539" s="78"/>
      <c r="E539" s="79"/>
      <c r="F539" s="107"/>
      <c r="G539" s="124"/>
      <c r="H539" s="125">
        <v>5397.1</v>
      </c>
      <c r="I539" s="109"/>
      <c r="J539" s="126">
        <v>151116.82999999999</v>
      </c>
      <c r="K539" s="58"/>
      <c r="L539" s="37"/>
      <c r="M539" s="37"/>
      <c r="N539" s="37"/>
      <c r="O539" s="58"/>
      <c r="P539" s="37"/>
      <c r="Q539" s="37"/>
      <c r="R539" s="37"/>
    </row>
    <row r="540" spans="1:18" s="2" customFormat="1" ht="15.6" hidden="1" thickTop="1" thickBot="1" x14ac:dyDescent="0.35">
      <c r="A540" s="100" t="s">
        <v>77</v>
      </c>
      <c r="B540" s="92"/>
      <c r="C540" s="127"/>
      <c r="D540" s="128"/>
      <c r="E540" s="129"/>
      <c r="F540" s="110" t="s">
        <v>78</v>
      </c>
      <c r="G540" s="130">
        <v>24163.1</v>
      </c>
      <c r="H540" s="97">
        <v>24163</v>
      </c>
      <c r="I540" s="98"/>
      <c r="J540" s="99">
        <v>676558</v>
      </c>
      <c r="K540" s="58"/>
      <c r="L540" s="37"/>
      <c r="M540" s="37"/>
      <c r="N540" s="37"/>
      <c r="O540" s="58"/>
      <c r="P540" s="37"/>
      <c r="Q540" s="37"/>
      <c r="R540" s="37"/>
    </row>
    <row r="541" spans="1:18" s="2" customFormat="1" ht="15" thickTop="1" x14ac:dyDescent="0.3">
      <c r="A541"/>
      <c r="B541"/>
      <c r="C541" s="1"/>
      <c r="D541" s="57"/>
      <c r="E541" s="1"/>
      <c r="F541" s="1"/>
      <c r="G541" s="1"/>
      <c r="H541" s="1"/>
      <c r="I541" s="58"/>
      <c r="J541" s="59"/>
      <c r="K541" s="58"/>
      <c r="L541" s="37"/>
      <c r="M541" s="37"/>
      <c r="N541" s="37"/>
      <c r="O541" s="58"/>
      <c r="P541" s="37"/>
      <c r="Q541" s="37"/>
      <c r="R541" s="37"/>
    </row>
    <row r="542" spans="1:18" s="2" customFormat="1" ht="15" thickBot="1" x14ac:dyDescent="0.35">
      <c r="A542"/>
      <c r="B542"/>
      <c r="C542" s="1"/>
      <c r="D542" s="57"/>
      <c r="E542" s="1"/>
      <c r="F542" s="1"/>
      <c r="G542" s="1"/>
      <c r="H542" s="1"/>
      <c r="I542" s="58"/>
      <c r="J542" s="59"/>
      <c r="K542" s="58"/>
      <c r="L542" s="37"/>
      <c r="M542" s="37"/>
      <c r="N542" s="37"/>
      <c r="O542" s="58"/>
      <c r="P542" s="37"/>
      <c r="Q542" s="37"/>
      <c r="R542" s="37"/>
    </row>
    <row r="543" spans="1:18" s="2" customFormat="1" ht="15" thickTop="1" x14ac:dyDescent="0.3">
      <c r="A543"/>
      <c r="B543"/>
      <c r="C543" s="343" t="s">
        <v>216</v>
      </c>
      <c r="D543" s="344"/>
      <c r="E543" s="344"/>
      <c r="F543" s="344"/>
      <c r="G543" s="101"/>
      <c r="H543" s="63" t="s">
        <v>247</v>
      </c>
      <c r="I543" s="58"/>
      <c r="J543" s="59"/>
      <c r="K543" s="58"/>
      <c r="L543" s="37"/>
      <c r="M543" s="37"/>
      <c r="N543" s="37"/>
      <c r="O543" s="58"/>
      <c r="P543" s="37"/>
      <c r="Q543" s="37"/>
      <c r="R543" s="37"/>
    </row>
    <row r="544" spans="1:18" s="2" customFormat="1" x14ac:dyDescent="0.3">
      <c r="A544"/>
      <c r="B544"/>
      <c r="C544" s="345"/>
      <c r="D544" s="346"/>
      <c r="E544" s="346"/>
      <c r="F544" s="346"/>
      <c r="G544" s="106"/>
      <c r="H544" s="66" t="s">
        <v>331</v>
      </c>
      <c r="I544" s="58"/>
      <c r="J544" s="59"/>
      <c r="K544" s="58"/>
      <c r="L544" s="37"/>
      <c r="M544" s="37"/>
      <c r="N544" s="37"/>
      <c r="O544" s="58"/>
      <c r="P544" s="37"/>
      <c r="Q544" s="37"/>
      <c r="R544" s="37"/>
    </row>
    <row r="545" spans="1:18" s="2" customFormat="1" x14ac:dyDescent="0.3">
      <c r="A545"/>
      <c r="B545"/>
      <c r="C545" s="70" t="s">
        <v>3</v>
      </c>
      <c r="D545" s="71" t="s">
        <v>4</v>
      </c>
      <c r="E545" s="72" t="s">
        <v>5</v>
      </c>
      <c r="F545" s="90" t="s">
        <v>43</v>
      </c>
      <c r="G545" s="73" t="s">
        <v>44</v>
      </c>
      <c r="H545" s="74" t="s">
        <v>45</v>
      </c>
      <c r="I545" s="58"/>
      <c r="J545" s="59"/>
      <c r="K545" s="58"/>
      <c r="L545" s="37"/>
      <c r="M545" s="37"/>
      <c r="N545" s="37"/>
      <c r="O545" s="58"/>
      <c r="P545" s="37"/>
      <c r="Q545" s="37"/>
      <c r="R545" s="37"/>
    </row>
    <row r="546" spans="1:18" s="2" customFormat="1" x14ac:dyDescent="0.3">
      <c r="A546"/>
      <c r="B546"/>
      <c r="C546" s="77"/>
      <c r="D546" s="78"/>
      <c r="E546" s="79"/>
      <c r="F546" s="107"/>
      <c r="G546" s="80"/>
      <c r="H546" s="81"/>
      <c r="I546" s="58"/>
      <c r="J546" s="59"/>
      <c r="K546" s="58"/>
      <c r="L546" s="37"/>
      <c r="M546" s="37"/>
      <c r="N546" s="37"/>
      <c r="O546" s="58"/>
      <c r="P546" s="37"/>
      <c r="Q546" s="37"/>
      <c r="R546" s="37"/>
    </row>
    <row r="547" spans="1:18" s="2" customFormat="1" x14ac:dyDescent="0.3">
      <c r="A547"/>
      <c r="B547"/>
      <c r="C547" s="84" t="s">
        <v>47</v>
      </c>
      <c r="D547" s="78"/>
      <c r="E547" s="79"/>
      <c r="F547" s="107"/>
      <c r="G547" s="80"/>
      <c r="H547" s="81"/>
      <c r="I547" s="58"/>
      <c r="J547" s="59"/>
      <c r="K547" s="58"/>
      <c r="L547" s="37"/>
      <c r="M547" s="37"/>
      <c r="N547" s="37"/>
      <c r="O547" s="58"/>
      <c r="P547" s="37"/>
      <c r="Q547" s="37"/>
      <c r="R547" s="37"/>
    </row>
    <row r="548" spans="1:18" s="2" customFormat="1" x14ac:dyDescent="0.3">
      <c r="A548"/>
      <c r="B548"/>
      <c r="C548" s="70" t="s">
        <v>304</v>
      </c>
      <c r="D548" s="71" t="s">
        <v>4</v>
      </c>
      <c r="E548" s="72">
        <v>1</v>
      </c>
      <c r="F548" s="90">
        <v>0</v>
      </c>
      <c r="G548" s="73">
        <v>342624</v>
      </c>
      <c r="H548" s="74">
        <f>E548*G548</f>
        <v>342624</v>
      </c>
      <c r="I548" s="58"/>
      <c r="J548" s="59"/>
      <c r="K548" s="58"/>
      <c r="L548" s="37"/>
      <c r="M548" s="37"/>
      <c r="N548" s="37"/>
      <c r="O548" s="58"/>
      <c r="P548" s="37"/>
      <c r="Q548" s="37"/>
      <c r="R548" s="37"/>
    </row>
    <row r="549" spans="1:18" s="2" customFormat="1" x14ac:dyDescent="0.3">
      <c r="A549"/>
      <c r="B549"/>
      <c r="C549" s="77"/>
      <c r="D549" s="78"/>
      <c r="E549" s="79"/>
      <c r="F549" s="107"/>
      <c r="G549" s="80" t="s">
        <v>52</v>
      </c>
      <c r="H549" s="86">
        <f>SUM(H548)</f>
        <v>342624</v>
      </c>
      <c r="I549" s="58"/>
      <c r="J549" s="59"/>
      <c r="K549" s="58"/>
      <c r="L549" s="37"/>
      <c r="M549" s="37"/>
      <c r="N549" s="37"/>
      <c r="O549" s="58"/>
      <c r="P549" s="37"/>
      <c r="Q549" s="37"/>
      <c r="R549" s="37"/>
    </row>
    <row r="550" spans="1:18" s="2" customFormat="1" x14ac:dyDescent="0.3">
      <c r="A550"/>
      <c r="B550"/>
      <c r="C550" s="84" t="s">
        <v>54</v>
      </c>
      <c r="D550" s="78"/>
      <c r="E550" s="79"/>
      <c r="F550" s="107"/>
      <c r="G550" s="80"/>
      <c r="H550" s="81"/>
      <c r="I550" s="58"/>
      <c r="J550" s="59"/>
      <c r="K550" s="58"/>
      <c r="L550" s="37"/>
      <c r="M550" s="37"/>
      <c r="N550" s="37"/>
      <c r="O550" s="58"/>
      <c r="P550" s="37"/>
      <c r="Q550" s="37"/>
      <c r="R550" s="37"/>
    </row>
    <row r="551" spans="1:18" s="2" customFormat="1" x14ac:dyDescent="0.3">
      <c r="A551"/>
      <c r="B551"/>
      <c r="C551" s="70" t="s">
        <v>93</v>
      </c>
      <c r="D551" s="71" t="s">
        <v>55</v>
      </c>
      <c r="E551" s="90">
        <v>0.73255999999999999</v>
      </c>
      <c r="F551" s="90">
        <v>0</v>
      </c>
      <c r="G551" s="73">
        <v>19395</v>
      </c>
      <c r="H551" s="74">
        <f>E551*G551</f>
        <v>14208.001200000001</v>
      </c>
      <c r="I551" s="58"/>
      <c r="J551" s="59"/>
      <c r="K551" s="58"/>
      <c r="L551" s="37"/>
      <c r="M551" s="37"/>
      <c r="N551" s="37"/>
      <c r="O551" s="58"/>
      <c r="P551" s="37"/>
      <c r="Q551" s="37"/>
      <c r="R551" s="37"/>
    </row>
    <row r="552" spans="1:18" s="2" customFormat="1" x14ac:dyDescent="0.3">
      <c r="A552"/>
      <c r="B552"/>
      <c r="C552" s="77"/>
      <c r="D552" s="78"/>
      <c r="E552" s="79"/>
      <c r="F552" s="107"/>
      <c r="G552" s="80" t="s">
        <v>57</v>
      </c>
      <c r="H552" s="86">
        <f>SUM(H551)</f>
        <v>14208.001200000001</v>
      </c>
      <c r="I552" s="58"/>
      <c r="J552" s="59"/>
      <c r="K552" s="58"/>
      <c r="L552" s="37"/>
      <c r="M552" s="37"/>
      <c r="N552" s="37"/>
      <c r="O552" s="58"/>
      <c r="P552" s="37"/>
      <c r="Q552" s="37"/>
      <c r="R552" s="37"/>
    </row>
    <row r="553" spans="1:18" s="2" customFormat="1" x14ac:dyDescent="0.3">
      <c r="A553"/>
      <c r="B553"/>
      <c r="C553" s="88" t="s">
        <v>59</v>
      </c>
      <c r="D553" s="78"/>
      <c r="E553" s="79"/>
      <c r="F553" s="107"/>
      <c r="G553" s="80"/>
      <c r="H553" s="81"/>
      <c r="I553" s="58"/>
      <c r="J553" s="59"/>
      <c r="K553" s="58"/>
      <c r="L553" s="37"/>
      <c r="M553" s="37"/>
      <c r="N553" s="37"/>
      <c r="O553" s="58"/>
      <c r="P553" s="37"/>
      <c r="Q553" s="37"/>
      <c r="R553" s="37"/>
    </row>
    <row r="554" spans="1:18" s="2" customFormat="1" x14ac:dyDescent="0.3">
      <c r="A554"/>
      <c r="B554"/>
      <c r="C554" s="70" t="s">
        <v>60</v>
      </c>
      <c r="D554" s="71" t="s">
        <v>14</v>
      </c>
      <c r="E554" s="72">
        <v>0.03</v>
      </c>
      <c r="F554" s="90">
        <v>0</v>
      </c>
      <c r="G554" s="73">
        <v>1600</v>
      </c>
      <c r="H554" s="74">
        <f>E554*G554</f>
        <v>48</v>
      </c>
      <c r="I554" s="58"/>
      <c r="J554" s="59"/>
      <c r="K554" s="58"/>
      <c r="L554" s="37"/>
      <c r="M554" s="37"/>
      <c r="N554" s="37"/>
      <c r="O554" s="58"/>
      <c r="P554" s="37"/>
      <c r="Q554" s="37"/>
      <c r="R554" s="37"/>
    </row>
    <row r="555" spans="1:18" s="2" customFormat="1" x14ac:dyDescent="0.3">
      <c r="A555"/>
      <c r="B555"/>
      <c r="C555" s="77"/>
      <c r="D555" s="78"/>
      <c r="E555" s="79"/>
      <c r="F555" s="107"/>
      <c r="G555" s="80" t="s">
        <v>62</v>
      </c>
      <c r="H555" s="86">
        <f>SUM(H554)</f>
        <v>48</v>
      </c>
      <c r="I555" s="58"/>
      <c r="J555" s="59"/>
      <c r="K555" s="58"/>
      <c r="L555" s="37"/>
      <c r="M555" s="37"/>
      <c r="N555" s="37"/>
      <c r="O555" s="58"/>
      <c r="P555" s="37"/>
      <c r="Q555" s="37"/>
      <c r="R555" s="37"/>
    </row>
    <row r="556" spans="1:18" s="2" customFormat="1" x14ac:dyDescent="0.3">
      <c r="A556"/>
      <c r="B556"/>
      <c r="C556" s="84" t="s">
        <v>64</v>
      </c>
      <c r="D556" s="78"/>
      <c r="E556" s="79"/>
      <c r="F556" s="79"/>
      <c r="G556" s="80"/>
      <c r="H556" s="81"/>
      <c r="I556" s="58"/>
      <c r="J556" s="59"/>
      <c r="K556" s="58"/>
      <c r="L556" s="37"/>
      <c r="M556" s="37"/>
      <c r="N556" s="37"/>
      <c r="O556" s="58"/>
      <c r="P556" s="37"/>
      <c r="Q556" s="37"/>
      <c r="R556" s="37"/>
    </row>
    <row r="557" spans="1:18" s="2" customFormat="1" x14ac:dyDescent="0.3">
      <c r="A557"/>
      <c r="B557"/>
      <c r="C557" s="70"/>
      <c r="D557" s="71"/>
      <c r="E557" s="72"/>
      <c r="F557" s="90"/>
      <c r="G557" s="73"/>
      <c r="H557" s="74"/>
      <c r="I557" s="58"/>
      <c r="J557" s="59"/>
      <c r="K557" s="58"/>
      <c r="L557" s="37"/>
      <c r="M557" s="37"/>
      <c r="N557" s="37"/>
      <c r="O557" s="58"/>
      <c r="P557" s="37"/>
      <c r="Q557" s="37"/>
      <c r="R557" s="37"/>
    </row>
    <row r="558" spans="1:18" s="2" customFormat="1" x14ac:dyDescent="0.3">
      <c r="A558"/>
      <c r="B558"/>
      <c r="C558" s="77"/>
      <c r="D558" s="78"/>
      <c r="E558" s="79"/>
      <c r="F558" s="79"/>
      <c r="G558" s="80" t="s">
        <v>66</v>
      </c>
      <c r="H558" s="74">
        <v>0</v>
      </c>
      <c r="I558" s="58"/>
      <c r="J558" s="59"/>
      <c r="K558" s="58"/>
      <c r="L558" s="37"/>
      <c r="M558" s="37"/>
      <c r="N558" s="37"/>
      <c r="O558" s="58"/>
      <c r="P558" s="37"/>
      <c r="Q558" s="37"/>
      <c r="R558" s="37"/>
    </row>
    <row r="559" spans="1:18" s="2" customFormat="1" x14ac:dyDescent="0.3">
      <c r="A559"/>
      <c r="B559"/>
      <c r="C559" s="77"/>
      <c r="D559" s="78"/>
      <c r="E559" s="79"/>
      <c r="F559" s="107"/>
      <c r="G559" s="80"/>
      <c r="H559" s="81"/>
      <c r="I559" s="58"/>
      <c r="J559" s="59"/>
      <c r="K559" s="58"/>
      <c r="L559" s="37"/>
      <c r="M559" s="37"/>
      <c r="N559" s="37"/>
      <c r="O559" s="58"/>
      <c r="P559" s="37"/>
      <c r="Q559" s="37"/>
      <c r="R559" s="37"/>
    </row>
    <row r="560" spans="1:18" s="2" customFormat="1" ht="15" thickBot="1" x14ac:dyDescent="0.35">
      <c r="A560"/>
      <c r="B560"/>
      <c r="C560" s="93"/>
      <c r="D560" s="94"/>
      <c r="E560" s="95"/>
      <c r="F560" s="110" t="s">
        <v>67</v>
      </c>
      <c r="G560" s="96">
        <f>SUM(H549+H552+H555)</f>
        <v>356880.0012</v>
      </c>
      <c r="H560" s="97">
        <v>356880</v>
      </c>
      <c r="I560" s="58"/>
      <c r="J560" s="59"/>
      <c r="K560" s="58"/>
      <c r="L560" s="37"/>
      <c r="M560" s="37"/>
      <c r="N560" s="37"/>
      <c r="O560" s="58"/>
      <c r="P560" s="37"/>
      <c r="Q560" s="37"/>
      <c r="R560" s="37"/>
    </row>
    <row r="561" spans="1:18" s="2" customFormat="1" ht="15" thickTop="1" x14ac:dyDescent="0.3">
      <c r="A561"/>
      <c r="B561"/>
      <c r="C561" s="1"/>
      <c r="D561" s="57"/>
      <c r="E561" s="1"/>
      <c r="F561" s="1"/>
      <c r="G561" s="1"/>
      <c r="H561" s="1"/>
      <c r="I561" s="58"/>
      <c r="J561" s="59"/>
      <c r="K561" s="58"/>
      <c r="L561" s="37"/>
      <c r="M561" s="37"/>
      <c r="N561" s="37"/>
      <c r="O561" s="58"/>
      <c r="P561" s="37"/>
      <c r="Q561" s="37"/>
      <c r="R561" s="37"/>
    </row>
    <row r="562" spans="1:18" s="2" customFormat="1" ht="15" thickBot="1" x14ac:dyDescent="0.35">
      <c r="A562"/>
      <c r="B562"/>
      <c r="C562" s="1"/>
      <c r="D562" s="57"/>
      <c r="E562" s="1"/>
      <c r="F562" s="1"/>
      <c r="G562" s="1"/>
      <c r="H562" s="1"/>
      <c r="I562" s="58"/>
      <c r="J562" s="59"/>
      <c r="K562" s="58"/>
      <c r="L562" s="37"/>
      <c r="M562" s="37"/>
      <c r="N562" s="37"/>
      <c r="O562" s="58"/>
      <c r="P562" s="37"/>
      <c r="Q562" s="37"/>
      <c r="R562" s="37"/>
    </row>
    <row r="563" spans="1:18" s="2" customFormat="1" ht="15" thickTop="1" x14ac:dyDescent="0.3">
      <c r="A563"/>
      <c r="B563"/>
      <c r="C563" s="343" t="s">
        <v>273</v>
      </c>
      <c r="D563" s="344"/>
      <c r="E563" s="344"/>
      <c r="F563" s="344"/>
      <c r="G563" s="101"/>
      <c r="H563" s="63" t="s">
        <v>70</v>
      </c>
      <c r="I563" s="58"/>
      <c r="J563" s="59"/>
      <c r="K563" s="58"/>
      <c r="L563" s="37"/>
      <c r="M563" s="37"/>
      <c r="N563" s="37"/>
      <c r="O563" s="58"/>
      <c r="P563" s="37"/>
      <c r="Q563" s="37"/>
      <c r="R563" s="37"/>
    </row>
    <row r="564" spans="1:18" s="2" customFormat="1" x14ac:dyDescent="0.3">
      <c r="A564"/>
      <c r="B564"/>
      <c r="C564" s="345"/>
      <c r="D564" s="346"/>
      <c r="E564" s="346"/>
      <c r="F564" s="346"/>
      <c r="G564" s="106"/>
      <c r="H564" s="66" t="s">
        <v>332</v>
      </c>
      <c r="I564" s="58"/>
      <c r="J564" s="59"/>
      <c r="K564" s="58"/>
      <c r="L564" s="37"/>
      <c r="M564" s="37"/>
      <c r="N564" s="37"/>
      <c r="O564" s="58"/>
      <c r="P564" s="37"/>
      <c r="Q564" s="37"/>
      <c r="R564" s="37"/>
    </row>
    <row r="565" spans="1:18" s="2" customFormat="1" x14ac:dyDescent="0.3">
      <c r="A565"/>
      <c r="B565"/>
      <c r="C565" s="70" t="s">
        <v>3</v>
      </c>
      <c r="D565" s="71" t="s">
        <v>4</v>
      </c>
      <c r="E565" s="72" t="s">
        <v>5</v>
      </c>
      <c r="F565" s="90" t="s">
        <v>43</v>
      </c>
      <c r="G565" s="73" t="s">
        <v>44</v>
      </c>
      <c r="H565" s="74" t="s">
        <v>45</v>
      </c>
      <c r="I565" s="58"/>
      <c r="J565" s="59"/>
      <c r="K565" s="58"/>
      <c r="L565" s="37"/>
      <c r="M565" s="37"/>
      <c r="N565" s="37"/>
      <c r="O565" s="58"/>
      <c r="P565" s="37"/>
      <c r="Q565" s="37"/>
      <c r="R565" s="37"/>
    </row>
    <row r="566" spans="1:18" s="2" customFormat="1" x14ac:dyDescent="0.3">
      <c r="A566"/>
      <c r="B566"/>
      <c r="C566" s="77"/>
      <c r="D566" s="78"/>
      <c r="E566" s="79"/>
      <c r="F566" s="107"/>
      <c r="G566" s="80"/>
      <c r="H566" s="81"/>
      <c r="I566" s="58"/>
      <c r="J566" s="59"/>
      <c r="K566" s="58"/>
      <c r="L566" s="37"/>
      <c r="M566" s="37"/>
      <c r="N566" s="37"/>
      <c r="O566" s="58"/>
      <c r="P566" s="37"/>
      <c r="Q566" s="37"/>
      <c r="R566" s="37"/>
    </row>
    <row r="567" spans="1:18" s="2" customFormat="1" x14ac:dyDescent="0.3">
      <c r="A567"/>
      <c r="B567"/>
      <c r="C567" s="84" t="s">
        <v>47</v>
      </c>
      <c r="D567" s="78"/>
      <c r="E567" s="79"/>
      <c r="F567" s="107"/>
      <c r="G567" s="80"/>
      <c r="H567" s="81"/>
      <c r="I567" s="58"/>
      <c r="J567" s="59"/>
      <c r="K567" s="58"/>
      <c r="L567" s="37"/>
      <c r="M567" s="37"/>
      <c r="N567" s="37"/>
      <c r="O567" s="58"/>
      <c r="P567" s="37"/>
      <c r="Q567" s="37"/>
      <c r="R567" s="37"/>
    </row>
    <row r="568" spans="1:18" s="2" customFormat="1" x14ac:dyDescent="0.3">
      <c r="A568"/>
      <c r="B568"/>
      <c r="C568" s="70" t="s">
        <v>269</v>
      </c>
      <c r="D568" s="71" t="s">
        <v>4</v>
      </c>
      <c r="E568" s="72">
        <v>1</v>
      </c>
      <c r="F568" s="90">
        <v>0</v>
      </c>
      <c r="G568" s="73">
        <v>22624</v>
      </c>
      <c r="H568" s="74">
        <f>E568*G568</f>
        <v>22624</v>
      </c>
      <c r="I568" s="58"/>
      <c r="J568" s="59"/>
      <c r="K568" s="58"/>
      <c r="L568" s="37"/>
      <c r="M568" s="37"/>
      <c r="N568" s="37"/>
      <c r="O568" s="58"/>
      <c r="P568" s="37"/>
      <c r="Q568" s="37"/>
      <c r="R568" s="37"/>
    </row>
    <row r="569" spans="1:18" s="2" customFormat="1" x14ac:dyDescent="0.3">
      <c r="A569"/>
      <c r="B569"/>
      <c r="C569" s="77"/>
      <c r="D569" s="78"/>
      <c r="E569" s="79"/>
      <c r="F569" s="107"/>
      <c r="G569" s="80" t="s">
        <v>52</v>
      </c>
      <c r="H569" s="86">
        <f>SUM(H568)</f>
        <v>22624</v>
      </c>
      <c r="I569" s="58"/>
      <c r="J569" s="59"/>
      <c r="K569" s="58"/>
      <c r="L569" s="37"/>
      <c r="M569" s="37"/>
      <c r="N569" s="37"/>
      <c r="O569" s="58"/>
      <c r="P569" s="37"/>
      <c r="Q569" s="37"/>
      <c r="R569" s="37"/>
    </row>
    <row r="570" spans="1:18" s="2" customFormat="1" x14ac:dyDescent="0.3">
      <c r="A570"/>
      <c r="B570"/>
      <c r="C570" s="84" t="s">
        <v>54</v>
      </c>
      <c r="D570" s="78"/>
      <c r="E570" s="79"/>
      <c r="F570" s="107"/>
      <c r="G570" s="80"/>
      <c r="H570" s="81"/>
      <c r="I570" s="58"/>
      <c r="J570" s="59"/>
      <c r="K570" s="58"/>
      <c r="L570" s="37"/>
      <c r="M570" s="37"/>
      <c r="N570" s="37"/>
      <c r="O570" s="58"/>
      <c r="P570" s="37"/>
      <c r="Q570" s="37"/>
      <c r="R570" s="37"/>
    </row>
    <row r="571" spans="1:18" s="2" customFormat="1" x14ac:dyDescent="0.3">
      <c r="A571"/>
      <c r="B571"/>
      <c r="C571" s="70" t="s">
        <v>93</v>
      </c>
      <c r="D571" s="71" t="s">
        <v>55</v>
      </c>
      <c r="E571" s="90">
        <v>0.12003</v>
      </c>
      <c r="F571" s="90">
        <v>0</v>
      </c>
      <c r="G571" s="73">
        <v>19395</v>
      </c>
      <c r="H571" s="74">
        <f>E571*G571</f>
        <v>2327.9818500000001</v>
      </c>
      <c r="I571" s="58"/>
      <c r="J571" s="59"/>
      <c r="K571" s="58"/>
      <c r="L571" s="37"/>
      <c r="M571" s="37"/>
      <c r="N571" s="37"/>
      <c r="O571" s="58"/>
      <c r="P571" s="37"/>
      <c r="Q571" s="37"/>
      <c r="R571" s="37"/>
    </row>
    <row r="572" spans="1:18" s="2" customFormat="1" x14ac:dyDescent="0.3">
      <c r="A572"/>
      <c r="B572"/>
      <c r="C572" s="77"/>
      <c r="D572" s="78"/>
      <c r="E572" s="79"/>
      <c r="F572" s="107"/>
      <c r="G572" s="80" t="s">
        <v>57</v>
      </c>
      <c r="H572" s="86">
        <f>SUM(H571)</f>
        <v>2327.9818500000001</v>
      </c>
      <c r="I572" s="58"/>
      <c r="J572" s="59"/>
      <c r="K572" s="58"/>
      <c r="L572" s="37"/>
      <c r="M572" s="37"/>
      <c r="N572" s="37"/>
      <c r="O572" s="58"/>
      <c r="P572" s="37"/>
      <c r="Q572" s="37"/>
      <c r="R572" s="37"/>
    </row>
    <row r="573" spans="1:18" s="2" customFormat="1" x14ac:dyDescent="0.3">
      <c r="A573"/>
      <c r="B573"/>
      <c r="C573" s="88" t="s">
        <v>59</v>
      </c>
      <c r="D573" s="78"/>
      <c r="E573" s="79"/>
      <c r="F573" s="107"/>
      <c r="G573" s="80"/>
      <c r="H573" s="81"/>
      <c r="I573" s="58"/>
      <c r="J573" s="59"/>
      <c r="K573" s="58"/>
      <c r="L573" s="37"/>
      <c r="M573" s="37"/>
      <c r="N573" s="37"/>
      <c r="O573" s="58"/>
      <c r="P573" s="37"/>
      <c r="Q573" s="37"/>
      <c r="R573" s="37"/>
    </row>
    <row r="574" spans="1:18" s="2" customFormat="1" x14ac:dyDescent="0.3">
      <c r="A574"/>
      <c r="B574"/>
      <c r="C574" s="70" t="s">
        <v>60</v>
      </c>
      <c r="D574" s="71" t="s">
        <v>14</v>
      </c>
      <c r="E574" s="72">
        <v>0.03</v>
      </c>
      <c r="F574" s="90">
        <v>0</v>
      </c>
      <c r="G574" s="73">
        <v>1600</v>
      </c>
      <c r="H574" s="74">
        <f>E574*G574</f>
        <v>48</v>
      </c>
      <c r="I574" s="58"/>
      <c r="J574" s="59"/>
      <c r="K574" s="58"/>
      <c r="L574" s="37"/>
      <c r="M574" s="37"/>
      <c r="N574" s="37"/>
      <c r="O574" s="58"/>
      <c r="P574" s="37"/>
      <c r="Q574" s="37"/>
      <c r="R574" s="37"/>
    </row>
    <row r="575" spans="1:18" s="2" customFormat="1" x14ac:dyDescent="0.3">
      <c r="A575"/>
      <c r="B575"/>
      <c r="C575" s="77"/>
      <c r="D575" s="78"/>
      <c r="E575" s="79"/>
      <c r="F575" s="107"/>
      <c r="G575" s="80" t="s">
        <v>62</v>
      </c>
      <c r="H575" s="86">
        <f>SUM(H574)</f>
        <v>48</v>
      </c>
      <c r="I575" s="58"/>
      <c r="J575" s="59"/>
      <c r="K575" s="58"/>
      <c r="L575" s="37"/>
      <c r="M575" s="37"/>
      <c r="N575" s="37"/>
      <c r="O575" s="58"/>
      <c r="P575" s="37"/>
      <c r="Q575" s="37"/>
      <c r="R575" s="37"/>
    </row>
    <row r="576" spans="1:18" s="2" customFormat="1" x14ac:dyDescent="0.3">
      <c r="A576"/>
      <c r="B576"/>
      <c r="C576" s="84" t="s">
        <v>64</v>
      </c>
      <c r="D576" s="78"/>
      <c r="E576" s="79"/>
      <c r="F576" s="79"/>
      <c r="G576" s="80"/>
      <c r="H576" s="81"/>
      <c r="I576" s="58"/>
      <c r="J576" s="59"/>
      <c r="K576" s="58"/>
      <c r="L576" s="37"/>
      <c r="M576" s="37"/>
      <c r="N576" s="37"/>
      <c r="O576" s="58"/>
      <c r="P576" s="37"/>
      <c r="Q576" s="37"/>
      <c r="R576" s="37"/>
    </row>
    <row r="577" spans="1:18" s="2" customFormat="1" x14ac:dyDescent="0.3">
      <c r="A577"/>
      <c r="B577"/>
      <c r="C577" s="70"/>
      <c r="D577" s="71"/>
      <c r="E577" s="72"/>
      <c r="F577" s="90"/>
      <c r="G577" s="73"/>
      <c r="H577" s="74"/>
      <c r="I577" s="58"/>
      <c r="J577" s="59"/>
      <c r="K577" s="58"/>
      <c r="L577" s="37"/>
      <c r="M577" s="37"/>
      <c r="N577" s="37"/>
      <c r="O577" s="58"/>
      <c r="P577" s="37"/>
      <c r="Q577" s="37"/>
      <c r="R577" s="37"/>
    </row>
    <row r="578" spans="1:18" s="2" customFormat="1" x14ac:dyDescent="0.3">
      <c r="A578"/>
      <c r="B578"/>
      <c r="C578" s="77"/>
      <c r="D578" s="78"/>
      <c r="E578" s="79"/>
      <c r="F578" s="79"/>
      <c r="G578" s="80" t="s">
        <v>66</v>
      </c>
      <c r="H578" s="74">
        <v>0</v>
      </c>
      <c r="I578" s="58"/>
      <c r="J578" s="59"/>
      <c r="K578" s="58"/>
      <c r="L578" s="37"/>
      <c r="M578" s="37"/>
      <c r="N578" s="37"/>
      <c r="O578" s="58"/>
      <c r="P578" s="37"/>
      <c r="Q578" s="37"/>
      <c r="R578" s="37"/>
    </row>
    <row r="579" spans="1:18" s="2" customFormat="1" x14ac:dyDescent="0.3">
      <c r="A579"/>
      <c r="B579"/>
      <c r="C579" s="77"/>
      <c r="D579" s="78"/>
      <c r="E579" s="79"/>
      <c r="F579" s="107"/>
      <c r="G579" s="80"/>
      <c r="H579" s="81"/>
      <c r="I579" s="58"/>
      <c r="J579" s="59"/>
      <c r="K579" s="58"/>
      <c r="L579" s="37"/>
      <c r="M579" s="37"/>
      <c r="N579" s="37"/>
      <c r="O579" s="58"/>
      <c r="P579" s="37"/>
      <c r="Q579" s="37"/>
      <c r="R579" s="37"/>
    </row>
    <row r="580" spans="1:18" s="2" customFormat="1" ht="15" thickBot="1" x14ac:dyDescent="0.35">
      <c r="A580"/>
      <c r="B580"/>
      <c r="C580" s="93"/>
      <c r="D580" s="94"/>
      <c r="E580" s="95"/>
      <c r="F580" s="110" t="s">
        <v>67</v>
      </c>
      <c r="G580" s="96">
        <f>SUM(H569+H572+H575)</f>
        <v>24999.98185</v>
      </c>
      <c r="H580" s="97">
        <v>25000</v>
      </c>
      <c r="I580" s="58"/>
      <c r="J580" s="59"/>
      <c r="K580" s="58"/>
      <c r="L580" s="37"/>
      <c r="M580" s="37"/>
      <c r="N580" s="37"/>
      <c r="O580" s="58"/>
      <c r="P580" s="37"/>
      <c r="Q580" s="37"/>
      <c r="R580" s="37"/>
    </row>
    <row r="581" spans="1:18" s="2" customFormat="1" ht="15" thickTop="1" x14ac:dyDescent="0.3">
      <c r="A581"/>
      <c r="B581"/>
      <c r="C581" s="1"/>
      <c r="D581" s="57"/>
      <c r="E581" s="1"/>
      <c r="F581" s="1"/>
      <c r="G581" s="1"/>
      <c r="H581" s="1"/>
      <c r="I581" s="58"/>
      <c r="J581" s="59"/>
      <c r="K581" s="58"/>
      <c r="L581" s="37"/>
      <c r="M581" s="37"/>
      <c r="N581" s="37"/>
      <c r="O581" s="58"/>
      <c r="P581" s="37"/>
      <c r="Q581" s="37"/>
      <c r="R581" s="37"/>
    </row>
    <row r="582" spans="1:18" s="2" customFormat="1" ht="15" thickBot="1" x14ac:dyDescent="0.35">
      <c r="A582"/>
      <c r="B582"/>
      <c r="C582" s="1"/>
      <c r="D582" s="57"/>
      <c r="E582" s="1"/>
      <c r="F582" s="1"/>
      <c r="G582" s="1"/>
      <c r="H582" s="1"/>
      <c r="I582" s="58"/>
      <c r="J582" s="59"/>
      <c r="K582" s="58"/>
      <c r="L582" s="37"/>
      <c r="M582" s="37"/>
      <c r="N582" s="37"/>
      <c r="O582" s="58"/>
      <c r="P582" s="37"/>
      <c r="Q582" s="37"/>
      <c r="R582" s="37"/>
    </row>
    <row r="583" spans="1:18" s="2" customFormat="1" ht="15" thickTop="1" x14ac:dyDescent="0.3">
      <c r="A583"/>
      <c r="B583"/>
      <c r="C583" s="343" t="s">
        <v>279</v>
      </c>
      <c r="D583" s="344"/>
      <c r="E583" s="344"/>
      <c r="F583" s="344"/>
      <c r="G583" s="101"/>
      <c r="H583" s="63" t="s">
        <v>80</v>
      </c>
      <c r="I583" s="58"/>
      <c r="J583" s="59"/>
      <c r="K583" s="58"/>
      <c r="L583" s="37"/>
      <c r="M583" s="37"/>
      <c r="N583" s="37"/>
      <c r="O583" s="58"/>
      <c r="P583" s="37"/>
      <c r="Q583" s="37"/>
      <c r="R583" s="37"/>
    </row>
    <row r="584" spans="1:18" s="2" customFormat="1" x14ac:dyDescent="0.3">
      <c r="A584"/>
      <c r="B584"/>
      <c r="C584" s="345"/>
      <c r="D584" s="346"/>
      <c r="E584" s="346"/>
      <c r="F584" s="346"/>
      <c r="G584" s="106"/>
      <c r="H584" s="66" t="s">
        <v>333</v>
      </c>
      <c r="I584" s="58"/>
      <c r="J584" s="59"/>
      <c r="K584" s="58"/>
      <c r="L584" s="37"/>
      <c r="M584" s="37"/>
      <c r="N584" s="37"/>
      <c r="O584" s="58"/>
      <c r="P584" s="37"/>
      <c r="Q584" s="37"/>
      <c r="R584" s="37"/>
    </row>
    <row r="585" spans="1:18" s="2" customFormat="1" x14ac:dyDescent="0.3">
      <c r="A585"/>
      <c r="B585"/>
      <c r="C585" s="70" t="s">
        <v>3</v>
      </c>
      <c r="D585" s="71" t="s">
        <v>4</v>
      </c>
      <c r="E585" s="72" t="s">
        <v>5</v>
      </c>
      <c r="F585" s="90" t="s">
        <v>43</v>
      </c>
      <c r="G585" s="73" t="s">
        <v>44</v>
      </c>
      <c r="H585" s="74" t="s">
        <v>45</v>
      </c>
      <c r="I585" s="58"/>
      <c r="J585" s="59"/>
      <c r="K585" s="58"/>
      <c r="L585" s="37"/>
      <c r="M585" s="37"/>
      <c r="N585" s="37"/>
      <c r="O585" s="58"/>
      <c r="P585" s="37"/>
      <c r="Q585" s="37"/>
      <c r="R585" s="37"/>
    </row>
    <row r="586" spans="1:18" s="2" customFormat="1" x14ac:dyDescent="0.3">
      <c r="A586"/>
      <c r="B586"/>
      <c r="C586" s="77"/>
      <c r="D586" s="78"/>
      <c r="E586" s="79"/>
      <c r="F586" s="107"/>
      <c r="G586" s="80"/>
      <c r="H586" s="81"/>
      <c r="I586" s="58"/>
      <c r="J586" s="59"/>
      <c r="K586" s="58"/>
      <c r="L586" s="37"/>
      <c r="M586" s="37"/>
      <c r="N586" s="37"/>
      <c r="O586" s="58"/>
      <c r="P586" s="37"/>
      <c r="Q586" s="37"/>
      <c r="R586" s="37"/>
    </row>
    <row r="587" spans="1:18" s="2" customFormat="1" x14ac:dyDescent="0.3">
      <c r="A587"/>
      <c r="B587"/>
      <c r="C587" s="84" t="s">
        <v>47</v>
      </c>
      <c r="D587" s="78"/>
      <c r="E587" s="79"/>
      <c r="F587" s="107"/>
      <c r="G587" s="80"/>
      <c r="H587" s="81"/>
      <c r="I587" s="58"/>
      <c r="J587" s="59"/>
      <c r="K587" s="58"/>
      <c r="L587" s="37"/>
      <c r="M587" s="37"/>
      <c r="N587" s="37"/>
      <c r="O587" s="58"/>
      <c r="P587" s="37"/>
      <c r="Q587" s="37"/>
      <c r="R587" s="37"/>
    </row>
    <row r="588" spans="1:18" s="2" customFormat="1" x14ac:dyDescent="0.3">
      <c r="A588"/>
      <c r="B588"/>
      <c r="C588" s="70" t="s">
        <v>305</v>
      </c>
      <c r="D588" s="71" t="s">
        <v>100</v>
      </c>
      <c r="E588" s="72">
        <v>1</v>
      </c>
      <c r="F588" s="90">
        <v>0</v>
      </c>
      <c r="G588" s="73">
        <v>23624</v>
      </c>
      <c r="H588" s="74">
        <f>E588*G588</f>
        <v>23624</v>
      </c>
      <c r="I588" s="58"/>
      <c r="J588" s="59"/>
      <c r="K588" s="58"/>
      <c r="L588" s="37"/>
      <c r="M588" s="37"/>
      <c r="N588" s="37"/>
      <c r="O588" s="58"/>
      <c r="P588" s="37"/>
      <c r="Q588" s="37"/>
      <c r="R588" s="37"/>
    </row>
    <row r="589" spans="1:18" s="2" customFormat="1" x14ac:dyDescent="0.3">
      <c r="A589"/>
      <c r="B589"/>
      <c r="C589" s="77"/>
      <c r="D589" s="78"/>
      <c r="E589" s="79"/>
      <c r="F589" s="107"/>
      <c r="G589" s="80" t="s">
        <v>52</v>
      </c>
      <c r="H589" s="86">
        <f>SUM(H588)</f>
        <v>23624</v>
      </c>
      <c r="I589" s="58"/>
      <c r="J589" s="59"/>
      <c r="K589" s="58"/>
      <c r="L589" s="37"/>
      <c r="M589" s="37"/>
      <c r="N589" s="37"/>
      <c r="O589" s="58"/>
      <c r="P589" s="37"/>
      <c r="Q589" s="37"/>
      <c r="R589" s="37"/>
    </row>
    <row r="590" spans="1:18" s="2" customFormat="1" x14ac:dyDescent="0.3">
      <c r="A590"/>
      <c r="B590"/>
      <c r="C590" s="84" t="s">
        <v>54</v>
      </c>
      <c r="D590" s="78"/>
      <c r="E590" s="79"/>
      <c r="F590" s="107"/>
      <c r="G590" s="80"/>
      <c r="H590" s="81"/>
      <c r="I590" s="58"/>
      <c r="J590" s="59"/>
      <c r="K590" s="58"/>
      <c r="L590" s="37"/>
      <c r="M590" s="37"/>
      <c r="N590" s="37"/>
      <c r="O590" s="58"/>
      <c r="P590" s="37"/>
      <c r="Q590" s="37"/>
      <c r="R590" s="37"/>
    </row>
    <row r="591" spans="1:18" s="2" customFormat="1" x14ac:dyDescent="0.3">
      <c r="A591"/>
      <c r="B591"/>
      <c r="C591" s="70" t="s">
        <v>93</v>
      </c>
      <c r="D591" s="71" t="s">
        <v>55</v>
      </c>
      <c r="E591" s="90">
        <v>0.42603999999999997</v>
      </c>
      <c r="F591" s="90">
        <v>0</v>
      </c>
      <c r="G591" s="73">
        <v>19395</v>
      </c>
      <c r="H591" s="74">
        <f>E591*G591</f>
        <v>8263.0457999999999</v>
      </c>
      <c r="I591" s="58"/>
      <c r="J591" s="59"/>
      <c r="K591" s="58"/>
      <c r="L591" s="37"/>
      <c r="M591" s="37"/>
      <c r="N591" s="37"/>
      <c r="O591" s="58"/>
      <c r="P591" s="37"/>
      <c r="Q591" s="37"/>
      <c r="R591" s="37"/>
    </row>
    <row r="592" spans="1:18" s="2" customFormat="1" x14ac:dyDescent="0.3">
      <c r="A592"/>
      <c r="B592"/>
      <c r="C592" s="77"/>
      <c r="D592" s="78"/>
      <c r="E592" s="79"/>
      <c r="F592" s="107"/>
      <c r="G592" s="80" t="s">
        <v>57</v>
      </c>
      <c r="H592" s="86">
        <f>SUM(H591)</f>
        <v>8263.0457999999999</v>
      </c>
      <c r="I592" s="58"/>
      <c r="J592" s="59"/>
      <c r="K592" s="58"/>
      <c r="L592" s="37"/>
      <c r="M592" s="37"/>
      <c r="N592" s="37"/>
      <c r="O592" s="58"/>
      <c r="P592" s="37"/>
      <c r="Q592" s="37"/>
      <c r="R592" s="37"/>
    </row>
    <row r="593" spans="1:18" s="2" customFormat="1" x14ac:dyDescent="0.3">
      <c r="A593"/>
      <c r="B593"/>
      <c r="C593" s="88" t="s">
        <v>59</v>
      </c>
      <c r="D593" s="78"/>
      <c r="E593" s="79"/>
      <c r="F593" s="107"/>
      <c r="G593" s="80"/>
      <c r="H593" s="81"/>
      <c r="I593" s="58"/>
      <c r="J593" s="59"/>
      <c r="K593" s="58"/>
      <c r="L593" s="37"/>
      <c r="M593" s="37"/>
      <c r="N593" s="37"/>
      <c r="O593" s="58"/>
      <c r="P593" s="37"/>
      <c r="Q593" s="37"/>
      <c r="R593" s="37"/>
    </row>
    <row r="594" spans="1:18" s="2" customFormat="1" x14ac:dyDescent="0.3">
      <c r="A594"/>
      <c r="B594"/>
      <c r="C594" s="70" t="s">
        <v>60</v>
      </c>
      <c r="D594" s="71" t="s">
        <v>14</v>
      </c>
      <c r="E594" s="72">
        <v>0.03</v>
      </c>
      <c r="F594" s="90">
        <v>0</v>
      </c>
      <c r="G594" s="73">
        <v>1600</v>
      </c>
      <c r="H594" s="74">
        <f>E594*G594</f>
        <v>48</v>
      </c>
      <c r="I594" s="58"/>
      <c r="J594" s="59"/>
      <c r="K594" s="58"/>
      <c r="L594" s="37"/>
      <c r="M594" s="37"/>
      <c r="N594" s="37"/>
      <c r="O594" s="58"/>
      <c r="P594" s="37"/>
      <c r="Q594" s="37"/>
      <c r="R594" s="37"/>
    </row>
    <row r="595" spans="1:18" s="2" customFormat="1" x14ac:dyDescent="0.3">
      <c r="A595"/>
      <c r="B595"/>
      <c r="C595" s="77"/>
      <c r="D595" s="78"/>
      <c r="E595" s="79"/>
      <c r="F595" s="107"/>
      <c r="G595" s="80" t="s">
        <v>62</v>
      </c>
      <c r="H595" s="86">
        <f>SUM(H594)</f>
        <v>48</v>
      </c>
      <c r="I595" s="58"/>
      <c r="J595" s="59"/>
      <c r="K595" s="58"/>
      <c r="L595" s="37"/>
      <c r="M595" s="37"/>
      <c r="N595" s="37"/>
      <c r="O595" s="58"/>
      <c r="P595" s="37"/>
      <c r="Q595" s="37"/>
      <c r="R595" s="37"/>
    </row>
    <row r="596" spans="1:18" s="2" customFormat="1" x14ac:dyDescent="0.3">
      <c r="A596"/>
      <c r="B596"/>
      <c r="C596" s="84" t="s">
        <v>64</v>
      </c>
      <c r="D596" s="78"/>
      <c r="E596" s="79"/>
      <c r="F596" s="79"/>
      <c r="G596" s="80"/>
      <c r="H596" s="81"/>
      <c r="I596" s="58"/>
      <c r="J596" s="59"/>
      <c r="K596" s="58"/>
      <c r="L596" s="37"/>
      <c r="M596" s="37"/>
      <c r="N596" s="37"/>
      <c r="O596" s="58"/>
      <c r="P596" s="37"/>
      <c r="Q596" s="37"/>
      <c r="R596" s="37"/>
    </row>
    <row r="597" spans="1:18" s="2" customFormat="1" x14ac:dyDescent="0.3">
      <c r="A597"/>
      <c r="B597"/>
      <c r="C597" s="70"/>
      <c r="D597" s="71"/>
      <c r="E597" s="72"/>
      <c r="F597" s="90"/>
      <c r="G597" s="73"/>
      <c r="H597" s="74"/>
      <c r="I597" s="58"/>
      <c r="J597" s="59"/>
      <c r="K597" s="58"/>
      <c r="L597" s="37"/>
      <c r="M597" s="37"/>
      <c r="N597" s="37"/>
      <c r="O597" s="58"/>
      <c r="P597" s="37"/>
      <c r="Q597" s="37"/>
      <c r="R597" s="37"/>
    </row>
    <row r="598" spans="1:18" s="2" customFormat="1" x14ac:dyDescent="0.3">
      <c r="A598"/>
      <c r="B598"/>
      <c r="C598" s="77"/>
      <c r="D598" s="78"/>
      <c r="E598" s="79"/>
      <c r="F598" s="79"/>
      <c r="G598" s="80" t="s">
        <v>66</v>
      </c>
      <c r="H598" s="74">
        <v>0</v>
      </c>
      <c r="I598" s="58"/>
      <c r="J598" s="59"/>
      <c r="K598" s="58"/>
      <c r="L598" s="37"/>
      <c r="M598" s="37"/>
      <c r="N598" s="37"/>
      <c r="O598" s="58"/>
      <c r="P598" s="37"/>
      <c r="Q598" s="37"/>
      <c r="R598" s="37"/>
    </row>
    <row r="599" spans="1:18" s="2" customFormat="1" x14ac:dyDescent="0.3">
      <c r="A599"/>
      <c r="B599"/>
      <c r="C599" s="77"/>
      <c r="D599" s="78"/>
      <c r="E599" s="79"/>
      <c r="F599" s="107"/>
      <c r="G599" s="80"/>
      <c r="H599" s="81"/>
      <c r="I599" s="58"/>
      <c r="J599" s="59"/>
      <c r="K599" s="58"/>
      <c r="L599" s="37"/>
      <c r="M599" s="37"/>
      <c r="N599" s="37"/>
      <c r="O599" s="58"/>
      <c r="P599" s="37"/>
      <c r="Q599" s="37"/>
      <c r="R599" s="37"/>
    </row>
    <row r="600" spans="1:18" s="2" customFormat="1" ht="15" thickBot="1" x14ac:dyDescent="0.35">
      <c r="A600"/>
      <c r="B600"/>
      <c r="C600" s="93"/>
      <c r="D600" s="94"/>
      <c r="E600" s="95"/>
      <c r="F600" s="110" t="s">
        <v>67</v>
      </c>
      <c r="G600" s="96">
        <f>SUM(H589+H592+H595)</f>
        <v>31935.0458</v>
      </c>
      <c r="H600" s="97">
        <v>31935</v>
      </c>
      <c r="I600" s="58"/>
      <c r="J600" s="59"/>
      <c r="K600" s="58"/>
      <c r="L600" s="37"/>
      <c r="M600" s="37"/>
      <c r="N600" s="37"/>
      <c r="O600" s="58"/>
      <c r="P600" s="37"/>
      <c r="Q600" s="37"/>
      <c r="R600" s="37"/>
    </row>
    <row r="601" spans="1:18" s="2" customFormat="1" ht="15" thickTop="1" x14ac:dyDescent="0.3">
      <c r="A601"/>
      <c r="B601"/>
      <c r="C601" s="1"/>
      <c r="D601" s="57"/>
      <c r="E601" s="1"/>
      <c r="F601" s="1"/>
      <c r="G601" s="1"/>
      <c r="H601" s="1"/>
      <c r="I601" s="58"/>
      <c r="J601" s="59"/>
      <c r="K601" s="58"/>
      <c r="L601" s="37"/>
      <c r="M601" s="37"/>
      <c r="N601" s="37"/>
      <c r="O601" s="58"/>
      <c r="P601" s="37"/>
      <c r="Q601" s="37"/>
      <c r="R601" s="37"/>
    </row>
    <row r="602" spans="1:18" s="2" customFormat="1" ht="15" thickBot="1" x14ac:dyDescent="0.35">
      <c r="A602"/>
      <c r="B602"/>
      <c r="C602" s="1"/>
      <c r="D602" s="57"/>
      <c r="E602" s="1"/>
      <c r="F602" s="1"/>
      <c r="G602" s="1"/>
      <c r="H602" s="1"/>
      <c r="I602" s="58"/>
      <c r="J602" s="59"/>
      <c r="K602" s="58"/>
      <c r="L602" s="37"/>
      <c r="M602" s="37"/>
      <c r="N602" s="37"/>
      <c r="O602" s="58"/>
      <c r="P602" s="37"/>
      <c r="Q602" s="37"/>
      <c r="R602" s="37"/>
    </row>
    <row r="603" spans="1:18" s="2" customFormat="1" ht="15.75" customHeight="1" thickTop="1" x14ac:dyDescent="0.3">
      <c r="A603"/>
      <c r="B603"/>
      <c r="C603" s="343" t="s">
        <v>280</v>
      </c>
      <c r="D603" s="344"/>
      <c r="E603" s="344"/>
      <c r="F603" s="344"/>
      <c r="G603" s="101"/>
      <c r="H603" s="63" t="s">
        <v>80</v>
      </c>
      <c r="I603" s="58"/>
      <c r="J603" s="59"/>
      <c r="K603" s="58"/>
      <c r="L603" s="37"/>
      <c r="M603" s="37"/>
      <c r="N603" s="37"/>
      <c r="O603" s="58"/>
      <c r="P603" s="37"/>
      <c r="Q603" s="37"/>
      <c r="R603" s="37"/>
    </row>
    <row r="604" spans="1:18" s="2" customFormat="1" x14ac:dyDescent="0.3">
      <c r="A604"/>
      <c r="B604"/>
      <c r="C604" s="345"/>
      <c r="D604" s="346"/>
      <c r="E604" s="346"/>
      <c r="F604" s="346"/>
      <c r="G604" s="106"/>
      <c r="H604" s="66" t="s">
        <v>334</v>
      </c>
      <c r="I604" s="58"/>
      <c r="J604" s="59"/>
      <c r="K604" s="58"/>
      <c r="L604" s="37"/>
      <c r="M604" s="37"/>
      <c r="N604" s="37"/>
      <c r="O604" s="58"/>
      <c r="P604" s="37"/>
      <c r="Q604" s="37"/>
      <c r="R604" s="37"/>
    </row>
    <row r="605" spans="1:18" s="2" customFormat="1" x14ac:dyDescent="0.3">
      <c r="A605"/>
      <c r="B605"/>
      <c r="C605" s="70" t="s">
        <v>3</v>
      </c>
      <c r="D605" s="71" t="s">
        <v>4</v>
      </c>
      <c r="E605" s="72" t="s">
        <v>5</v>
      </c>
      <c r="F605" s="90" t="s">
        <v>43</v>
      </c>
      <c r="G605" s="73" t="s">
        <v>44</v>
      </c>
      <c r="H605" s="74" t="s">
        <v>45</v>
      </c>
      <c r="I605" s="58"/>
      <c r="J605" s="59"/>
      <c r="K605" s="58"/>
      <c r="L605" s="37"/>
      <c r="M605" s="37"/>
      <c r="N605" s="37"/>
      <c r="O605" s="58"/>
      <c r="P605" s="37"/>
      <c r="Q605" s="37"/>
      <c r="R605" s="37"/>
    </row>
    <row r="606" spans="1:18" s="2" customFormat="1" x14ac:dyDescent="0.3">
      <c r="A606"/>
      <c r="B606"/>
      <c r="C606" s="77"/>
      <c r="D606" s="78"/>
      <c r="E606" s="79"/>
      <c r="F606" s="107"/>
      <c r="G606" s="80"/>
      <c r="H606" s="81"/>
      <c r="I606" s="58"/>
      <c r="J606" s="59"/>
      <c r="K606" s="58"/>
      <c r="L606" s="37"/>
      <c r="M606" s="37"/>
      <c r="N606" s="37"/>
      <c r="O606" s="58"/>
      <c r="P606" s="37"/>
      <c r="Q606" s="37"/>
      <c r="R606" s="37"/>
    </row>
    <row r="607" spans="1:18" s="2" customFormat="1" x14ac:dyDescent="0.3">
      <c r="A607"/>
      <c r="B607"/>
      <c r="C607" s="84" t="s">
        <v>47</v>
      </c>
      <c r="D607" s="78"/>
      <c r="E607" s="79"/>
      <c r="F607" s="107"/>
      <c r="G607" s="80"/>
      <c r="H607" s="81"/>
      <c r="I607" s="58"/>
      <c r="J607" s="59"/>
      <c r="K607" s="58"/>
      <c r="L607" s="37"/>
      <c r="M607" s="37"/>
      <c r="N607" s="37"/>
      <c r="O607" s="58"/>
      <c r="P607" s="37"/>
      <c r="Q607" s="37"/>
      <c r="R607" s="37"/>
    </row>
    <row r="608" spans="1:18" s="2" customFormat="1" x14ac:dyDescent="0.3">
      <c r="A608"/>
      <c r="B608"/>
      <c r="C608" s="70" t="s">
        <v>306</v>
      </c>
      <c r="D608" s="71" t="s">
        <v>100</v>
      </c>
      <c r="E608" s="72">
        <v>1</v>
      </c>
      <c r="F608" s="90">
        <v>0</v>
      </c>
      <c r="G608" s="73">
        <v>47248</v>
      </c>
      <c r="H608" s="74">
        <f>E608*G608</f>
        <v>47248</v>
      </c>
      <c r="I608" s="58"/>
      <c r="J608" s="59"/>
      <c r="K608" s="58"/>
      <c r="L608" s="37"/>
      <c r="M608" s="37"/>
      <c r="N608" s="37"/>
      <c r="O608" s="58"/>
      <c r="P608" s="37"/>
      <c r="Q608" s="37"/>
      <c r="R608" s="37"/>
    </row>
    <row r="609" spans="1:18" s="2" customFormat="1" x14ac:dyDescent="0.3">
      <c r="A609"/>
      <c r="B609"/>
      <c r="C609" s="77"/>
      <c r="D609" s="78"/>
      <c r="E609" s="79"/>
      <c r="F609" s="107"/>
      <c r="G609" s="80" t="s">
        <v>52</v>
      </c>
      <c r="H609" s="86">
        <f>SUM(H608)</f>
        <v>47248</v>
      </c>
      <c r="I609" s="58"/>
      <c r="J609" s="59"/>
      <c r="K609" s="58"/>
      <c r="L609" s="37"/>
      <c r="M609" s="37"/>
      <c r="N609" s="37"/>
      <c r="O609" s="58"/>
      <c r="P609" s="37"/>
      <c r="Q609" s="37"/>
      <c r="R609" s="37"/>
    </row>
    <row r="610" spans="1:18" s="2" customFormat="1" x14ac:dyDescent="0.3">
      <c r="A610"/>
      <c r="B610"/>
      <c r="C610" s="84" t="s">
        <v>54</v>
      </c>
      <c r="D610" s="78"/>
      <c r="E610" s="79"/>
      <c r="F610" s="107"/>
      <c r="G610" s="80"/>
      <c r="H610" s="81"/>
      <c r="I610" s="58"/>
      <c r="J610" s="59"/>
      <c r="K610" s="58"/>
      <c r="L610" s="37"/>
      <c r="M610" s="37"/>
      <c r="N610" s="37"/>
      <c r="O610" s="58"/>
      <c r="P610" s="37"/>
      <c r="Q610" s="37"/>
      <c r="R610" s="37"/>
    </row>
    <row r="611" spans="1:18" s="2" customFormat="1" x14ac:dyDescent="0.3">
      <c r="A611"/>
      <c r="B611"/>
      <c r="C611" s="70" t="s">
        <v>93</v>
      </c>
      <c r="D611" s="71" t="s">
        <v>55</v>
      </c>
      <c r="E611" s="90">
        <v>0.71660000000000001</v>
      </c>
      <c r="F611" s="90">
        <v>0</v>
      </c>
      <c r="G611" s="73">
        <v>19395</v>
      </c>
      <c r="H611" s="74">
        <f>E611*G611</f>
        <v>13898.457</v>
      </c>
      <c r="I611" s="58"/>
      <c r="J611" s="59"/>
      <c r="K611" s="58"/>
      <c r="L611" s="37"/>
      <c r="M611" s="37"/>
      <c r="N611" s="37"/>
      <c r="O611" s="58"/>
      <c r="P611" s="37"/>
      <c r="Q611" s="37"/>
      <c r="R611" s="37"/>
    </row>
    <row r="612" spans="1:18" s="2" customFormat="1" x14ac:dyDescent="0.3">
      <c r="A612"/>
      <c r="B612"/>
      <c r="C612" s="77"/>
      <c r="D612" s="78"/>
      <c r="E612" s="79"/>
      <c r="F612" s="107"/>
      <c r="G612" s="80" t="s">
        <v>57</v>
      </c>
      <c r="H612" s="86">
        <f>SUM(H611)</f>
        <v>13898.457</v>
      </c>
      <c r="I612" s="58"/>
      <c r="J612" s="59"/>
      <c r="K612" s="58"/>
      <c r="L612" s="37"/>
      <c r="M612" s="37"/>
      <c r="N612" s="37"/>
      <c r="O612" s="58"/>
      <c r="P612" s="37"/>
      <c r="Q612" s="37"/>
      <c r="R612" s="37"/>
    </row>
    <row r="613" spans="1:18" s="2" customFormat="1" x14ac:dyDescent="0.3">
      <c r="A613"/>
      <c r="B613"/>
      <c r="C613" s="88" t="s">
        <v>59</v>
      </c>
      <c r="D613" s="78"/>
      <c r="E613" s="79"/>
      <c r="F613" s="107"/>
      <c r="G613" s="80"/>
      <c r="H613" s="81"/>
      <c r="I613" s="58"/>
      <c r="J613" s="59"/>
      <c r="K613" s="58"/>
      <c r="L613" s="37"/>
      <c r="M613" s="37"/>
      <c r="N613" s="37"/>
      <c r="O613" s="58"/>
      <c r="P613" s="37"/>
      <c r="Q613" s="37"/>
      <c r="R613" s="37"/>
    </row>
    <row r="614" spans="1:18" s="2" customFormat="1" x14ac:dyDescent="0.3">
      <c r="A614"/>
      <c r="B614"/>
      <c r="C614" s="70" t="s">
        <v>60</v>
      </c>
      <c r="D614" s="71" t="s">
        <v>14</v>
      </c>
      <c r="E614" s="72">
        <v>0.03</v>
      </c>
      <c r="F614" s="90">
        <v>0</v>
      </c>
      <c r="G614" s="73">
        <v>1600</v>
      </c>
      <c r="H614" s="74">
        <f>E614*G614</f>
        <v>48</v>
      </c>
      <c r="I614" s="58"/>
      <c r="J614" s="59"/>
      <c r="K614" s="58"/>
      <c r="L614" s="37"/>
      <c r="M614" s="37"/>
      <c r="N614" s="37"/>
      <c r="O614" s="58"/>
      <c r="P614" s="37"/>
      <c r="Q614" s="37"/>
      <c r="R614" s="37"/>
    </row>
    <row r="615" spans="1:18" s="2" customFormat="1" x14ac:dyDescent="0.3">
      <c r="A615"/>
      <c r="B615"/>
      <c r="C615" s="77"/>
      <c r="D615" s="78"/>
      <c r="E615" s="79"/>
      <c r="F615" s="107"/>
      <c r="G615" s="80" t="s">
        <v>62</v>
      </c>
      <c r="H615" s="86">
        <f>SUM(H614)</f>
        <v>48</v>
      </c>
      <c r="I615" s="58"/>
      <c r="J615" s="59"/>
      <c r="K615" s="58"/>
      <c r="L615" s="37"/>
      <c r="M615" s="37"/>
      <c r="N615" s="37"/>
      <c r="O615" s="58"/>
      <c r="P615" s="37"/>
      <c r="Q615" s="37"/>
      <c r="R615" s="37"/>
    </row>
    <row r="616" spans="1:18" s="2" customFormat="1" x14ac:dyDescent="0.3">
      <c r="A616"/>
      <c r="B616"/>
      <c r="C616" s="84" t="s">
        <v>64</v>
      </c>
      <c r="D616" s="78"/>
      <c r="E616" s="79"/>
      <c r="F616" s="79"/>
      <c r="G616" s="80"/>
      <c r="H616" s="81"/>
      <c r="I616" s="58"/>
      <c r="J616" s="59"/>
      <c r="K616" s="58"/>
      <c r="L616" s="37"/>
      <c r="M616" s="37"/>
      <c r="N616" s="37"/>
      <c r="O616" s="58"/>
      <c r="P616" s="37"/>
      <c r="Q616" s="37"/>
      <c r="R616" s="37"/>
    </row>
    <row r="617" spans="1:18" s="2" customFormat="1" x14ac:dyDescent="0.3">
      <c r="A617"/>
      <c r="B617"/>
      <c r="C617" s="70"/>
      <c r="D617" s="71"/>
      <c r="E617" s="72"/>
      <c r="F617" s="90"/>
      <c r="G617" s="73"/>
      <c r="H617" s="74"/>
      <c r="I617" s="58"/>
      <c r="J617" s="59"/>
      <c r="K617" s="58"/>
      <c r="L617" s="37"/>
      <c r="M617" s="37"/>
      <c r="N617" s="37"/>
      <c r="O617" s="58"/>
      <c r="P617" s="37"/>
      <c r="Q617" s="37"/>
      <c r="R617" s="37"/>
    </row>
    <row r="618" spans="1:18" s="2" customFormat="1" x14ac:dyDescent="0.3">
      <c r="A618"/>
      <c r="B618"/>
      <c r="C618" s="77"/>
      <c r="D618" s="78"/>
      <c r="E618" s="79"/>
      <c r="F618" s="79"/>
      <c r="G618" s="80" t="s">
        <v>66</v>
      </c>
      <c r="H618" s="74">
        <v>0</v>
      </c>
      <c r="I618" s="58"/>
      <c r="J618" s="59"/>
      <c r="K618" s="58"/>
      <c r="L618" s="37"/>
      <c r="M618" s="37"/>
      <c r="N618" s="37"/>
      <c r="O618" s="58"/>
      <c r="P618" s="37"/>
      <c r="Q618" s="37"/>
      <c r="R618" s="37"/>
    </row>
    <row r="619" spans="1:18" s="2" customFormat="1" x14ac:dyDescent="0.3">
      <c r="A619"/>
      <c r="B619"/>
      <c r="C619" s="77"/>
      <c r="D619" s="78"/>
      <c r="E619" s="79"/>
      <c r="F619" s="107"/>
      <c r="G619" s="80"/>
      <c r="H619" s="81"/>
      <c r="I619" s="58"/>
      <c r="J619" s="59"/>
      <c r="K619" s="58"/>
      <c r="L619" s="37"/>
      <c r="M619" s="37"/>
      <c r="N619" s="37"/>
      <c r="O619" s="58"/>
      <c r="P619" s="37"/>
      <c r="Q619" s="37"/>
      <c r="R619" s="37"/>
    </row>
    <row r="620" spans="1:18" s="2" customFormat="1" ht="15" thickBot="1" x14ac:dyDescent="0.35">
      <c r="A620"/>
      <c r="B620"/>
      <c r="C620" s="93"/>
      <c r="D620" s="94"/>
      <c r="E620" s="95"/>
      <c r="F620" s="110" t="s">
        <v>67</v>
      </c>
      <c r="G620" s="96">
        <f>SUM(H609+H612+H615)</f>
        <v>61194.457000000002</v>
      </c>
      <c r="H620" s="97">
        <v>61194</v>
      </c>
      <c r="I620" s="58"/>
      <c r="J620" s="59"/>
      <c r="K620" s="58"/>
      <c r="L620" s="37"/>
      <c r="M620" s="37"/>
      <c r="N620" s="37"/>
      <c r="O620" s="58"/>
      <c r="P620" s="37"/>
      <c r="Q620" s="37"/>
      <c r="R620" s="37"/>
    </row>
    <row r="621" spans="1:18" s="2" customFormat="1" ht="15" thickTop="1" x14ac:dyDescent="0.3">
      <c r="A621"/>
      <c r="B621"/>
      <c r="C621" s="1"/>
      <c r="D621" s="57"/>
      <c r="E621" s="1"/>
      <c r="F621" s="1"/>
      <c r="G621" s="1"/>
      <c r="H621" s="1"/>
      <c r="I621" s="58"/>
      <c r="J621" s="59"/>
      <c r="K621" s="58"/>
      <c r="L621" s="37"/>
      <c r="M621" s="37"/>
      <c r="N621" s="37"/>
      <c r="O621" s="58"/>
      <c r="P621" s="37"/>
      <c r="Q621" s="37"/>
      <c r="R621" s="37"/>
    </row>
    <row r="622" spans="1:18" s="2" customFormat="1" ht="15" thickBot="1" x14ac:dyDescent="0.35">
      <c r="A622"/>
      <c r="B622"/>
      <c r="C622" s="1"/>
      <c r="D622" s="57"/>
      <c r="E622" s="1"/>
      <c r="F622" s="1"/>
      <c r="G622" s="1"/>
      <c r="H622" s="1"/>
      <c r="I622" s="58"/>
      <c r="J622" s="59"/>
      <c r="K622" s="58"/>
      <c r="L622" s="37"/>
      <c r="M622" s="37"/>
      <c r="N622" s="37"/>
      <c r="O622" s="58"/>
      <c r="P622" s="37"/>
      <c r="Q622" s="37"/>
      <c r="R622" s="37"/>
    </row>
    <row r="623" spans="1:18" s="2" customFormat="1" ht="15" thickTop="1" x14ac:dyDescent="0.3">
      <c r="A623"/>
      <c r="B623"/>
      <c r="C623" s="343" t="s">
        <v>250</v>
      </c>
      <c r="D623" s="344"/>
      <c r="E623" s="344"/>
      <c r="F623" s="344"/>
      <c r="G623" s="101"/>
      <c r="H623" s="63" t="s">
        <v>247</v>
      </c>
      <c r="I623" s="58"/>
      <c r="J623" s="59"/>
      <c r="K623" s="58"/>
      <c r="L623" s="37"/>
      <c r="M623" s="37"/>
      <c r="N623" s="37"/>
      <c r="O623" s="58"/>
      <c r="P623" s="37"/>
      <c r="Q623" s="37"/>
      <c r="R623" s="37"/>
    </row>
    <row r="624" spans="1:18" s="2" customFormat="1" x14ac:dyDescent="0.3">
      <c r="A624"/>
      <c r="B624"/>
      <c r="C624" s="345"/>
      <c r="D624" s="346"/>
      <c r="E624" s="346"/>
      <c r="F624" s="346"/>
      <c r="G624" s="106"/>
      <c r="H624" s="66" t="s">
        <v>335</v>
      </c>
      <c r="I624" s="58"/>
      <c r="J624" s="59"/>
      <c r="K624" s="58"/>
      <c r="L624" s="37"/>
      <c r="M624" s="37"/>
      <c r="N624" s="37"/>
      <c r="O624" s="58"/>
      <c r="P624" s="37"/>
      <c r="Q624" s="37"/>
      <c r="R624" s="37"/>
    </row>
    <row r="625" spans="1:18" s="2" customFormat="1" x14ac:dyDescent="0.3">
      <c r="A625"/>
      <c r="B625"/>
      <c r="C625" s="70" t="s">
        <v>3</v>
      </c>
      <c r="D625" s="71" t="s">
        <v>4</v>
      </c>
      <c r="E625" s="72" t="s">
        <v>5</v>
      </c>
      <c r="F625" s="90" t="s">
        <v>43</v>
      </c>
      <c r="G625" s="73" t="s">
        <v>44</v>
      </c>
      <c r="H625" s="74" t="s">
        <v>45</v>
      </c>
      <c r="I625" s="58"/>
      <c r="J625" s="59"/>
      <c r="K625" s="58"/>
      <c r="L625" s="37"/>
      <c r="M625" s="37"/>
      <c r="N625" s="37"/>
      <c r="O625" s="58"/>
      <c r="P625" s="37"/>
      <c r="Q625" s="37"/>
      <c r="R625" s="37"/>
    </row>
    <row r="626" spans="1:18" s="2" customFormat="1" x14ac:dyDescent="0.3">
      <c r="A626"/>
      <c r="B626"/>
      <c r="C626" s="77"/>
      <c r="D626" s="78"/>
      <c r="E626" s="79"/>
      <c r="F626" s="107"/>
      <c r="G626" s="80"/>
      <c r="H626" s="81"/>
      <c r="I626" s="58"/>
      <c r="J626" s="59"/>
      <c r="K626" s="58"/>
      <c r="L626" s="37"/>
      <c r="M626" s="37"/>
      <c r="N626" s="37"/>
      <c r="O626" s="58"/>
      <c r="P626" s="37"/>
      <c r="Q626" s="37"/>
      <c r="R626" s="37"/>
    </row>
    <row r="627" spans="1:18" s="2" customFormat="1" x14ac:dyDescent="0.3">
      <c r="A627"/>
      <c r="B627"/>
      <c r="C627" s="84" t="s">
        <v>47</v>
      </c>
      <c r="D627" s="78"/>
      <c r="E627" s="79"/>
      <c r="F627" s="107"/>
      <c r="G627" s="80"/>
      <c r="H627" s="81"/>
      <c r="I627" s="58"/>
      <c r="J627" s="59"/>
      <c r="K627" s="58"/>
      <c r="L627" s="37"/>
      <c r="M627" s="37"/>
      <c r="N627" s="37"/>
      <c r="O627" s="58"/>
      <c r="P627" s="37"/>
      <c r="Q627" s="37"/>
      <c r="R627" s="37"/>
    </row>
    <row r="628" spans="1:18" s="2" customFormat="1" x14ac:dyDescent="0.3">
      <c r="A628"/>
      <c r="B628"/>
      <c r="C628" s="70" t="s">
        <v>246</v>
      </c>
      <c r="D628" s="71" t="s">
        <v>4</v>
      </c>
      <c r="E628" s="72">
        <v>1</v>
      </c>
      <c r="F628" s="90">
        <v>0</v>
      </c>
      <c r="G628" s="73">
        <v>431000</v>
      </c>
      <c r="H628" s="74">
        <f t="shared" ref="H628" si="16">E628*G628</f>
        <v>431000</v>
      </c>
      <c r="I628" s="58"/>
      <c r="J628" s="59"/>
      <c r="K628" s="58"/>
      <c r="L628" s="37"/>
      <c r="M628" s="37"/>
      <c r="N628" s="37"/>
      <c r="O628" s="58"/>
      <c r="P628" s="37"/>
      <c r="Q628" s="37"/>
      <c r="R628" s="37"/>
    </row>
    <row r="629" spans="1:18" s="2" customFormat="1" x14ac:dyDescent="0.3">
      <c r="A629"/>
      <c r="B629"/>
      <c r="C629" s="77"/>
      <c r="D629" s="78"/>
      <c r="E629" s="79"/>
      <c r="F629" s="107"/>
      <c r="G629" s="80" t="s">
        <v>52</v>
      </c>
      <c r="H629" s="86">
        <f>SUM(H628:H628)</f>
        <v>431000</v>
      </c>
      <c r="I629" s="58"/>
      <c r="J629" s="59"/>
      <c r="K629" s="58"/>
      <c r="L629" s="37"/>
      <c r="M629" s="37"/>
      <c r="N629" s="37"/>
      <c r="O629" s="58"/>
      <c r="P629" s="37"/>
      <c r="Q629" s="37"/>
      <c r="R629" s="37"/>
    </row>
    <row r="630" spans="1:18" s="2" customFormat="1" x14ac:dyDescent="0.3">
      <c r="A630"/>
      <c r="B630"/>
      <c r="C630" s="84" t="s">
        <v>54</v>
      </c>
      <c r="D630" s="78"/>
      <c r="E630" s="79"/>
      <c r="F630" s="107"/>
      <c r="G630" s="80"/>
      <c r="H630" s="81"/>
      <c r="I630" s="58"/>
      <c r="J630" s="59"/>
      <c r="K630" s="58"/>
      <c r="L630" s="37"/>
      <c r="M630" s="37"/>
      <c r="N630" s="37"/>
      <c r="O630" s="58"/>
      <c r="P630" s="37"/>
      <c r="Q630" s="37"/>
      <c r="R630" s="37"/>
    </row>
    <row r="631" spans="1:18" s="2" customFormat="1" x14ac:dyDescent="0.3">
      <c r="A631"/>
      <c r="B631"/>
      <c r="C631" s="70" t="s">
        <v>93</v>
      </c>
      <c r="D631" s="71" t="s">
        <v>55</v>
      </c>
      <c r="E631" s="90">
        <v>4.5845000000000002</v>
      </c>
      <c r="F631" s="90">
        <v>0</v>
      </c>
      <c r="G631" s="73">
        <v>19395</v>
      </c>
      <c r="H631" s="74">
        <f>E631*G631</f>
        <v>88916.377500000002</v>
      </c>
      <c r="I631" s="58"/>
      <c r="J631" s="59"/>
      <c r="K631" s="58"/>
      <c r="L631" s="37"/>
      <c r="M631" s="37"/>
      <c r="N631" s="37"/>
      <c r="O631" s="58"/>
      <c r="P631" s="37"/>
      <c r="Q631" s="37"/>
      <c r="R631" s="37"/>
    </row>
    <row r="632" spans="1:18" s="2" customFormat="1" x14ac:dyDescent="0.3">
      <c r="A632"/>
      <c r="B632"/>
      <c r="C632" s="77"/>
      <c r="D632" s="78"/>
      <c r="E632" s="79"/>
      <c r="F632" s="107"/>
      <c r="G632" s="80" t="s">
        <v>57</v>
      </c>
      <c r="H632" s="86">
        <f>SUM(H631)</f>
        <v>88916.377500000002</v>
      </c>
      <c r="I632" s="58"/>
      <c r="J632" s="59"/>
      <c r="K632" s="58"/>
      <c r="L632" s="37"/>
      <c r="M632" s="37"/>
      <c r="N632" s="37"/>
      <c r="O632" s="58"/>
      <c r="P632" s="37"/>
      <c r="Q632" s="37"/>
      <c r="R632" s="37"/>
    </row>
    <row r="633" spans="1:18" s="2" customFormat="1" x14ac:dyDescent="0.3">
      <c r="A633"/>
      <c r="B633"/>
      <c r="C633" s="88" t="s">
        <v>59</v>
      </c>
      <c r="D633" s="78"/>
      <c r="E633" s="79"/>
      <c r="F633" s="107"/>
      <c r="G633" s="80"/>
      <c r="H633" s="81"/>
      <c r="I633" s="58"/>
      <c r="J633" s="59"/>
      <c r="K633" s="58"/>
      <c r="L633" s="37"/>
      <c r="M633" s="37"/>
      <c r="N633" s="37"/>
      <c r="O633" s="58"/>
      <c r="P633" s="37"/>
      <c r="Q633" s="37"/>
      <c r="R633" s="37"/>
    </row>
    <row r="634" spans="1:18" s="2" customFormat="1" x14ac:dyDescent="0.3">
      <c r="A634"/>
      <c r="B634"/>
      <c r="C634" s="70" t="s">
        <v>60</v>
      </c>
      <c r="D634" s="71" t="s">
        <v>14</v>
      </c>
      <c r="E634" s="72">
        <v>5.1999999999999998E-2</v>
      </c>
      <c r="F634" s="90">
        <v>0</v>
      </c>
      <c r="G634" s="73">
        <v>1600</v>
      </c>
      <c r="H634" s="74">
        <f>E634*G634</f>
        <v>83.2</v>
      </c>
      <c r="I634" s="58"/>
      <c r="J634" s="59"/>
      <c r="K634" s="58"/>
      <c r="L634" s="37"/>
      <c r="M634" s="37"/>
      <c r="N634" s="37"/>
      <c r="O634" s="58"/>
      <c r="P634" s="37"/>
      <c r="Q634" s="37"/>
      <c r="R634" s="37"/>
    </row>
    <row r="635" spans="1:18" s="2" customFormat="1" x14ac:dyDescent="0.3">
      <c r="A635"/>
      <c r="B635"/>
      <c r="C635" s="77"/>
      <c r="D635" s="78"/>
      <c r="E635" s="79"/>
      <c r="F635" s="107"/>
      <c r="G635" s="80" t="s">
        <v>62</v>
      </c>
      <c r="H635" s="86">
        <f>SUM(H634:H634)</f>
        <v>83.2</v>
      </c>
      <c r="I635" s="58"/>
      <c r="J635" s="59"/>
      <c r="K635" s="58"/>
      <c r="L635" s="37"/>
      <c r="M635" s="37"/>
      <c r="N635" s="37"/>
      <c r="O635" s="58"/>
      <c r="P635" s="37"/>
      <c r="Q635" s="37"/>
      <c r="R635" s="37"/>
    </row>
    <row r="636" spans="1:18" s="2" customFormat="1" x14ac:dyDescent="0.3">
      <c r="A636"/>
      <c r="B636"/>
      <c r="C636" s="84" t="s">
        <v>64</v>
      </c>
      <c r="D636" s="78"/>
      <c r="E636" s="79"/>
      <c r="F636" s="79"/>
      <c r="G636" s="80"/>
      <c r="H636" s="81"/>
      <c r="I636" s="58"/>
      <c r="J636" s="59"/>
      <c r="K636" s="58"/>
      <c r="L636" s="37"/>
      <c r="M636" s="37"/>
      <c r="N636" s="37"/>
      <c r="O636" s="58"/>
      <c r="P636" s="37"/>
      <c r="Q636" s="37"/>
      <c r="R636" s="37"/>
    </row>
    <row r="637" spans="1:18" s="2" customFormat="1" x14ac:dyDescent="0.3">
      <c r="A637"/>
      <c r="B637"/>
      <c r="C637" s="70"/>
      <c r="D637" s="71"/>
      <c r="E637" s="72"/>
      <c r="F637" s="90"/>
      <c r="G637" s="73"/>
      <c r="H637" s="74"/>
      <c r="I637" s="58"/>
      <c r="J637" s="59"/>
      <c r="K637" s="58"/>
      <c r="L637" s="37"/>
      <c r="M637" s="37"/>
      <c r="N637" s="37"/>
      <c r="O637" s="58"/>
      <c r="P637" s="37"/>
      <c r="Q637" s="37"/>
      <c r="R637" s="37"/>
    </row>
    <row r="638" spans="1:18" s="2" customFormat="1" x14ac:dyDescent="0.3">
      <c r="A638"/>
      <c r="B638"/>
      <c r="C638" s="77"/>
      <c r="D638" s="78"/>
      <c r="E638" s="79"/>
      <c r="F638" s="79"/>
      <c r="G638" s="80" t="s">
        <v>66</v>
      </c>
      <c r="H638" s="74">
        <v>0</v>
      </c>
      <c r="I638" s="58"/>
      <c r="J638" s="59"/>
      <c r="K638" s="58"/>
      <c r="L638" s="37"/>
      <c r="M638" s="37"/>
      <c r="N638" s="37"/>
      <c r="O638" s="58"/>
      <c r="P638" s="37"/>
      <c r="Q638" s="37"/>
      <c r="R638" s="37"/>
    </row>
    <row r="639" spans="1:18" s="2" customFormat="1" x14ac:dyDescent="0.3">
      <c r="A639"/>
      <c r="B639"/>
      <c r="C639" s="77"/>
      <c r="D639" s="78"/>
      <c r="E639" s="79"/>
      <c r="F639" s="107"/>
      <c r="G639" s="80"/>
      <c r="H639" s="81"/>
      <c r="I639" s="58"/>
      <c r="J639" s="59"/>
      <c r="K639" s="58"/>
      <c r="L639" s="37"/>
      <c r="M639" s="37"/>
      <c r="N639" s="37"/>
      <c r="O639" s="58"/>
      <c r="P639" s="37"/>
      <c r="Q639" s="37"/>
      <c r="R639" s="37"/>
    </row>
    <row r="640" spans="1:18" s="2" customFormat="1" ht="15" thickBot="1" x14ac:dyDescent="0.35">
      <c r="A640"/>
      <c r="B640"/>
      <c r="C640" s="93"/>
      <c r="D640" s="94"/>
      <c r="E640" s="95"/>
      <c r="F640" s="110" t="s">
        <v>67</v>
      </c>
      <c r="G640" s="96">
        <f>SUM(H629+H632+H635)</f>
        <v>519999.57750000001</v>
      </c>
      <c r="H640" s="97">
        <v>520000</v>
      </c>
      <c r="I640" s="58"/>
      <c r="J640" s="59"/>
      <c r="K640" s="58"/>
      <c r="L640" s="37"/>
      <c r="M640" s="37"/>
      <c r="N640" s="37"/>
      <c r="O640" s="58"/>
      <c r="P640" s="37"/>
      <c r="Q640" s="37"/>
      <c r="R640" s="37"/>
    </row>
    <row r="641" spans="1:18" s="2" customFormat="1" ht="15" thickTop="1" x14ac:dyDescent="0.3">
      <c r="A641"/>
      <c r="B641"/>
      <c r="C641" s="1"/>
      <c r="D641" s="57"/>
      <c r="E641" s="1"/>
      <c r="F641" s="1"/>
      <c r="G641" s="1"/>
      <c r="H641" s="1"/>
      <c r="I641" s="58"/>
      <c r="J641" s="59"/>
      <c r="K641" s="58"/>
      <c r="L641" s="37"/>
      <c r="M641" s="37"/>
      <c r="N641" s="37"/>
      <c r="O641" s="58"/>
      <c r="P641" s="37"/>
      <c r="Q641" s="37"/>
      <c r="R641" s="37"/>
    </row>
    <row r="642" spans="1:18" s="2" customFormat="1" ht="15" thickBot="1" x14ac:dyDescent="0.35">
      <c r="A642"/>
      <c r="B642"/>
      <c r="C642" s="1"/>
      <c r="D642" s="57"/>
      <c r="E642" s="1"/>
      <c r="F642" s="1"/>
      <c r="G642" s="1"/>
      <c r="H642" s="1"/>
      <c r="I642" s="58"/>
      <c r="J642" s="59"/>
      <c r="K642" s="58"/>
      <c r="L642" s="37"/>
      <c r="M642" s="37"/>
      <c r="N642" s="37"/>
      <c r="O642" s="58"/>
      <c r="P642" s="37"/>
      <c r="Q642" s="37"/>
      <c r="R642" s="37"/>
    </row>
    <row r="643" spans="1:18" s="2" customFormat="1" ht="15" thickTop="1" x14ac:dyDescent="0.3">
      <c r="A643"/>
      <c r="B643"/>
      <c r="C643" s="343" t="s">
        <v>277</v>
      </c>
      <c r="D643" s="344"/>
      <c r="E643" s="344"/>
      <c r="F643" s="344"/>
      <c r="G643" s="101"/>
      <c r="H643" s="63" t="s">
        <v>247</v>
      </c>
      <c r="I643" s="58"/>
      <c r="J643" s="59"/>
      <c r="K643" s="58"/>
      <c r="L643" s="37"/>
      <c r="M643" s="37"/>
      <c r="N643" s="37"/>
      <c r="O643" s="58"/>
      <c r="P643" s="37"/>
      <c r="Q643" s="37"/>
      <c r="R643" s="37"/>
    </row>
    <row r="644" spans="1:18" s="2" customFormat="1" x14ac:dyDescent="0.3">
      <c r="A644"/>
      <c r="B644"/>
      <c r="C644" s="345"/>
      <c r="D644" s="346"/>
      <c r="E644" s="346"/>
      <c r="F644" s="346"/>
      <c r="G644" s="106"/>
      <c r="H644" s="66" t="s">
        <v>336</v>
      </c>
      <c r="I644" s="58"/>
      <c r="J644" s="59"/>
      <c r="K644" s="58"/>
      <c r="L644" s="37"/>
      <c r="M644" s="37"/>
      <c r="N644" s="37"/>
      <c r="O644" s="58"/>
      <c r="P644" s="37"/>
      <c r="Q644" s="37"/>
      <c r="R644" s="37"/>
    </row>
    <row r="645" spans="1:18" s="2" customFormat="1" x14ac:dyDescent="0.3">
      <c r="A645"/>
      <c r="B645"/>
      <c r="C645" s="70" t="s">
        <v>3</v>
      </c>
      <c r="D645" s="71" t="s">
        <v>4</v>
      </c>
      <c r="E645" s="72" t="s">
        <v>5</v>
      </c>
      <c r="F645" s="90" t="s">
        <v>43</v>
      </c>
      <c r="G645" s="73" t="s">
        <v>44</v>
      </c>
      <c r="H645" s="74" t="s">
        <v>45</v>
      </c>
      <c r="I645" s="58"/>
      <c r="J645" s="59"/>
      <c r="K645" s="58"/>
      <c r="L645" s="37"/>
      <c r="M645" s="37"/>
      <c r="N645" s="37"/>
      <c r="O645" s="58"/>
      <c r="P645" s="37"/>
      <c r="Q645" s="37"/>
      <c r="R645" s="37"/>
    </row>
    <row r="646" spans="1:18" s="2" customFormat="1" x14ac:dyDescent="0.3">
      <c r="A646"/>
      <c r="B646"/>
      <c r="C646" s="77"/>
      <c r="D646" s="78"/>
      <c r="E646" s="79"/>
      <c r="F646" s="107"/>
      <c r="G646" s="80"/>
      <c r="H646" s="81"/>
      <c r="I646" s="58"/>
      <c r="J646" s="59"/>
      <c r="K646" s="58"/>
      <c r="L646" s="37"/>
      <c r="M646" s="37"/>
      <c r="N646" s="37"/>
      <c r="O646" s="58"/>
      <c r="P646" s="37"/>
      <c r="Q646" s="37"/>
      <c r="R646" s="37"/>
    </row>
    <row r="647" spans="1:18" s="2" customFormat="1" x14ac:dyDescent="0.3">
      <c r="A647"/>
      <c r="B647"/>
      <c r="C647" s="84" t="s">
        <v>54</v>
      </c>
      <c r="D647" s="78"/>
      <c r="E647" s="79"/>
      <c r="F647" s="107"/>
      <c r="G647" s="80"/>
      <c r="H647" s="81"/>
      <c r="I647" s="58"/>
      <c r="J647" s="59"/>
      <c r="K647" s="58"/>
      <c r="L647" s="37"/>
      <c r="M647" s="37"/>
      <c r="N647" s="37"/>
      <c r="O647" s="58"/>
      <c r="P647" s="37"/>
      <c r="Q647" s="37"/>
      <c r="R647" s="37"/>
    </row>
    <row r="648" spans="1:18" s="2" customFormat="1" x14ac:dyDescent="0.3">
      <c r="A648"/>
      <c r="B648"/>
      <c r="C648" s="70" t="s">
        <v>93</v>
      </c>
      <c r="D648" s="71" t="s">
        <v>55</v>
      </c>
      <c r="E648" s="90">
        <v>0.80210000000000004</v>
      </c>
      <c r="F648" s="90">
        <v>0</v>
      </c>
      <c r="G648" s="73">
        <v>19395</v>
      </c>
      <c r="H648" s="74">
        <f>E648*G648</f>
        <v>15556.729500000001</v>
      </c>
      <c r="I648" s="58"/>
      <c r="J648" s="59"/>
      <c r="K648" s="58"/>
      <c r="L648" s="37"/>
      <c r="M648" s="37"/>
      <c r="N648" s="37"/>
      <c r="O648" s="58"/>
      <c r="P648" s="37"/>
      <c r="Q648" s="37"/>
      <c r="R648" s="37"/>
    </row>
    <row r="649" spans="1:18" s="2" customFormat="1" x14ac:dyDescent="0.3">
      <c r="A649"/>
      <c r="B649"/>
      <c r="C649" s="77"/>
      <c r="D649" s="78"/>
      <c r="E649" s="79"/>
      <c r="F649" s="107"/>
      <c r="G649" s="80" t="s">
        <v>57</v>
      </c>
      <c r="H649" s="86">
        <f>SUM(H648)</f>
        <v>15556.729500000001</v>
      </c>
      <c r="I649" s="58"/>
      <c r="J649" s="59"/>
      <c r="K649" s="58"/>
      <c r="L649" s="37"/>
      <c r="M649" s="37"/>
      <c r="N649" s="37"/>
      <c r="O649" s="58"/>
      <c r="P649" s="37"/>
      <c r="Q649" s="37"/>
      <c r="R649" s="37"/>
    </row>
    <row r="650" spans="1:18" s="2" customFormat="1" x14ac:dyDescent="0.3">
      <c r="A650"/>
      <c r="B650"/>
      <c r="C650" s="88" t="s">
        <v>59</v>
      </c>
      <c r="D650" s="78"/>
      <c r="E650" s="79"/>
      <c r="F650" s="107"/>
      <c r="G650" s="80"/>
      <c r="H650" s="81"/>
      <c r="I650" s="58"/>
      <c r="J650" s="59"/>
      <c r="K650" s="58"/>
      <c r="L650" s="37"/>
      <c r="M650" s="37"/>
      <c r="N650" s="37"/>
      <c r="O650" s="58"/>
      <c r="P650" s="37"/>
      <c r="Q650" s="37"/>
      <c r="R650" s="37"/>
    </row>
    <row r="651" spans="1:18" s="2" customFormat="1" x14ac:dyDescent="0.3">
      <c r="A651"/>
      <c r="B651"/>
      <c r="C651" s="70" t="s">
        <v>60</v>
      </c>
      <c r="D651" s="71" t="s">
        <v>14</v>
      </c>
      <c r="E651" s="72">
        <v>5.1999999999999998E-2</v>
      </c>
      <c r="F651" s="90">
        <v>0</v>
      </c>
      <c r="G651" s="73">
        <v>1600</v>
      </c>
      <c r="H651" s="74">
        <f>E651*G651</f>
        <v>83.2</v>
      </c>
      <c r="I651" s="58"/>
      <c r="J651" s="59"/>
      <c r="K651" s="58"/>
      <c r="L651" s="37"/>
      <c r="M651" s="37"/>
      <c r="N651" s="37"/>
      <c r="O651" s="58"/>
      <c r="P651" s="37"/>
      <c r="Q651" s="37"/>
      <c r="R651" s="37"/>
    </row>
    <row r="652" spans="1:18" s="2" customFormat="1" x14ac:dyDescent="0.3">
      <c r="A652"/>
      <c r="B652"/>
      <c r="C652" s="77"/>
      <c r="D652" s="78"/>
      <c r="E652" s="79"/>
      <c r="F652" s="107"/>
      <c r="G652" s="80" t="s">
        <v>62</v>
      </c>
      <c r="H652" s="86">
        <f>SUM(H651:H651)</f>
        <v>83.2</v>
      </c>
      <c r="I652" s="58"/>
      <c r="J652" s="59"/>
      <c r="K652" s="58"/>
      <c r="L652" s="37"/>
      <c r="M652" s="37"/>
      <c r="N652" s="37"/>
      <c r="O652" s="58"/>
      <c r="P652" s="37"/>
      <c r="Q652" s="37"/>
      <c r="R652" s="37"/>
    </row>
    <row r="653" spans="1:18" s="2" customFormat="1" x14ac:dyDescent="0.3">
      <c r="A653"/>
      <c r="B653"/>
      <c r="C653" s="84" t="s">
        <v>64</v>
      </c>
      <c r="D653" s="78"/>
      <c r="E653" s="79"/>
      <c r="F653" s="79"/>
      <c r="G653" s="80"/>
      <c r="H653" s="81"/>
      <c r="I653" s="58"/>
      <c r="J653" s="59"/>
      <c r="K653" s="58"/>
      <c r="L653" s="37"/>
      <c r="M653" s="37"/>
      <c r="N653" s="37"/>
      <c r="O653" s="58"/>
      <c r="P653" s="37"/>
      <c r="Q653" s="37"/>
      <c r="R653" s="37"/>
    </row>
    <row r="654" spans="1:18" s="2" customFormat="1" x14ac:dyDescent="0.3">
      <c r="A654"/>
      <c r="B654"/>
      <c r="C654" s="70"/>
      <c r="D654" s="71"/>
      <c r="E654" s="72"/>
      <c r="F654" s="90"/>
      <c r="G654" s="73"/>
      <c r="H654" s="74"/>
      <c r="I654" s="58"/>
      <c r="J654" s="59"/>
      <c r="K654" s="58"/>
      <c r="L654" s="37"/>
      <c r="M654" s="37"/>
      <c r="N654" s="37"/>
      <c r="O654" s="58"/>
      <c r="P654" s="37"/>
      <c r="Q654" s="37"/>
      <c r="R654" s="37"/>
    </row>
    <row r="655" spans="1:18" s="2" customFormat="1" x14ac:dyDescent="0.3">
      <c r="A655"/>
      <c r="B655"/>
      <c r="C655" s="77"/>
      <c r="D655" s="78"/>
      <c r="E655" s="79"/>
      <c r="F655" s="79"/>
      <c r="G655" s="80" t="s">
        <v>66</v>
      </c>
      <c r="H655" s="74">
        <v>0</v>
      </c>
      <c r="I655" s="58"/>
      <c r="J655" s="59"/>
      <c r="K655" s="58"/>
      <c r="L655" s="37"/>
      <c r="M655" s="37"/>
      <c r="N655" s="37"/>
      <c r="O655" s="58"/>
      <c r="P655" s="37"/>
      <c r="Q655" s="37"/>
      <c r="R655" s="37"/>
    </row>
    <row r="656" spans="1:18" s="2" customFormat="1" x14ac:dyDescent="0.3">
      <c r="A656"/>
      <c r="B656"/>
      <c r="C656" s="77"/>
      <c r="D656" s="78"/>
      <c r="E656" s="79"/>
      <c r="F656" s="107"/>
      <c r="G656" s="80"/>
      <c r="H656" s="81"/>
      <c r="I656" s="58"/>
      <c r="J656" s="59"/>
      <c r="K656" s="58"/>
      <c r="L656" s="37"/>
      <c r="M656" s="37"/>
      <c r="N656" s="37"/>
      <c r="O656" s="58"/>
      <c r="P656" s="37"/>
      <c r="Q656" s="37"/>
      <c r="R656" s="37"/>
    </row>
    <row r="657" spans="1:18" s="2" customFormat="1" ht="15" thickBot="1" x14ac:dyDescent="0.35">
      <c r="A657"/>
      <c r="B657"/>
      <c r="C657" s="93"/>
      <c r="D657" s="94"/>
      <c r="E657" s="95"/>
      <c r="F657" s="110" t="s">
        <v>67</v>
      </c>
      <c r="G657" s="96">
        <f>SUM(H649+H652)</f>
        <v>15639.929500000002</v>
      </c>
      <c r="H657" s="97">
        <v>15640</v>
      </c>
      <c r="I657" s="58"/>
      <c r="J657" s="59"/>
      <c r="K657" s="58"/>
      <c r="L657" s="37"/>
      <c r="M657" s="37"/>
      <c r="N657" s="37"/>
      <c r="O657" s="58"/>
      <c r="P657" s="37"/>
      <c r="Q657" s="37"/>
      <c r="R657" s="37"/>
    </row>
    <row r="658" spans="1:18" s="2" customFormat="1" ht="15" thickTop="1" x14ac:dyDescent="0.3">
      <c r="A658"/>
      <c r="B658"/>
      <c r="C658" s="1"/>
      <c r="D658" s="57"/>
      <c r="E658" s="1"/>
      <c r="F658" s="1"/>
      <c r="G658" s="1"/>
      <c r="H658" s="1"/>
      <c r="I658" s="58"/>
      <c r="J658" s="59"/>
      <c r="K658" s="58"/>
      <c r="L658" s="37"/>
      <c r="M658" s="37"/>
      <c r="N658" s="37"/>
      <c r="O658" s="58"/>
      <c r="P658" s="37"/>
      <c r="Q658" s="37"/>
      <c r="R658" s="37"/>
    </row>
    <row r="659" spans="1:18" s="2" customFormat="1" ht="15" thickBot="1" x14ac:dyDescent="0.35">
      <c r="A659"/>
      <c r="B659"/>
      <c r="C659" s="1"/>
      <c r="D659" s="57"/>
      <c r="E659" s="1"/>
      <c r="F659" s="1"/>
      <c r="G659" s="1"/>
      <c r="H659" s="1"/>
      <c r="I659" s="58"/>
      <c r="J659" s="59"/>
      <c r="K659" s="58"/>
      <c r="L659" s="37"/>
      <c r="M659" s="37"/>
      <c r="N659" s="37"/>
      <c r="O659" s="58"/>
      <c r="P659" s="37"/>
      <c r="Q659" s="37"/>
      <c r="R659" s="37"/>
    </row>
    <row r="660" spans="1:18" s="2" customFormat="1" ht="15" thickTop="1" x14ac:dyDescent="0.3">
      <c r="A660"/>
      <c r="B660"/>
      <c r="C660" s="343" t="s">
        <v>260</v>
      </c>
      <c r="D660" s="344"/>
      <c r="E660" s="344"/>
      <c r="F660" s="344"/>
      <c r="G660" s="101"/>
      <c r="H660" s="63" t="s">
        <v>247</v>
      </c>
      <c r="I660" s="58"/>
      <c r="J660" s="59"/>
      <c r="K660" s="58"/>
      <c r="L660" s="37"/>
      <c r="M660" s="37"/>
      <c r="N660" s="37"/>
      <c r="O660" s="58"/>
      <c r="P660" s="37"/>
      <c r="Q660" s="37"/>
      <c r="R660" s="37"/>
    </row>
    <row r="661" spans="1:18" s="2" customFormat="1" x14ac:dyDescent="0.3">
      <c r="A661"/>
      <c r="B661"/>
      <c r="C661" s="345"/>
      <c r="D661" s="346"/>
      <c r="E661" s="346"/>
      <c r="F661" s="346"/>
      <c r="G661" s="106"/>
      <c r="H661" s="66" t="s">
        <v>337</v>
      </c>
      <c r="I661" s="58"/>
      <c r="J661" s="59"/>
      <c r="K661" s="58"/>
      <c r="L661" s="37"/>
      <c r="M661" s="37"/>
      <c r="N661" s="37"/>
      <c r="O661" s="58"/>
      <c r="P661" s="37"/>
      <c r="Q661" s="37"/>
      <c r="R661" s="37"/>
    </row>
    <row r="662" spans="1:18" s="2" customFormat="1" x14ac:dyDescent="0.3">
      <c r="A662"/>
      <c r="B662"/>
      <c r="C662" s="70" t="s">
        <v>3</v>
      </c>
      <c r="D662" s="71" t="s">
        <v>4</v>
      </c>
      <c r="E662" s="72" t="s">
        <v>5</v>
      </c>
      <c r="F662" s="90" t="s">
        <v>43</v>
      </c>
      <c r="G662" s="73" t="s">
        <v>44</v>
      </c>
      <c r="H662" s="74" t="s">
        <v>45</v>
      </c>
      <c r="I662" s="58"/>
      <c r="J662" s="59"/>
      <c r="K662" s="58"/>
      <c r="L662" s="37"/>
      <c r="M662" s="37"/>
      <c r="N662" s="37"/>
      <c r="O662" s="58"/>
      <c r="P662" s="37"/>
      <c r="Q662" s="37"/>
      <c r="R662" s="37"/>
    </row>
    <row r="663" spans="1:18" s="2" customFormat="1" x14ac:dyDescent="0.3">
      <c r="A663"/>
      <c r="B663"/>
      <c r="C663" s="77"/>
      <c r="D663" s="78"/>
      <c r="E663" s="79"/>
      <c r="F663" s="107"/>
      <c r="G663" s="80"/>
      <c r="H663" s="81"/>
      <c r="I663" s="58"/>
      <c r="J663" s="59"/>
      <c r="K663" s="58"/>
      <c r="L663" s="37"/>
      <c r="M663" s="37"/>
      <c r="N663" s="37"/>
      <c r="O663" s="58"/>
      <c r="P663" s="37"/>
      <c r="Q663" s="37"/>
      <c r="R663" s="37"/>
    </row>
    <row r="664" spans="1:18" s="2" customFormat="1" x14ac:dyDescent="0.3">
      <c r="A664"/>
      <c r="B664"/>
      <c r="C664" s="84" t="s">
        <v>47</v>
      </c>
      <c r="D664" s="78"/>
      <c r="E664" s="79"/>
      <c r="F664" s="107"/>
      <c r="G664" s="80"/>
      <c r="H664" s="81"/>
      <c r="I664" s="58"/>
      <c r="J664" s="59"/>
      <c r="K664" s="58"/>
      <c r="L664" s="37"/>
      <c r="M664" s="37"/>
      <c r="N664" s="37"/>
      <c r="O664" s="58"/>
      <c r="P664" s="37"/>
      <c r="Q664" s="37"/>
      <c r="R664" s="37"/>
    </row>
    <row r="665" spans="1:18" s="2" customFormat="1" x14ac:dyDescent="0.3">
      <c r="A665"/>
      <c r="B665"/>
      <c r="C665" s="70" t="s">
        <v>307</v>
      </c>
      <c r="D665" s="71" t="s">
        <v>4</v>
      </c>
      <c r="E665" s="72">
        <v>1</v>
      </c>
      <c r="F665" s="90">
        <v>0</v>
      </c>
      <c r="G665" s="73">
        <v>33100</v>
      </c>
      <c r="H665" s="74">
        <f t="shared" ref="H665" si="17">E665*G665</f>
        <v>33100</v>
      </c>
      <c r="I665" s="58"/>
      <c r="J665" s="59"/>
      <c r="K665" s="58"/>
      <c r="L665" s="37"/>
      <c r="M665" s="37"/>
      <c r="N665" s="37"/>
      <c r="O665" s="58"/>
      <c r="P665" s="37"/>
      <c r="Q665" s="37"/>
      <c r="R665" s="37"/>
    </row>
    <row r="666" spans="1:18" s="2" customFormat="1" x14ac:dyDescent="0.3">
      <c r="A666"/>
      <c r="B666"/>
      <c r="C666" s="77"/>
      <c r="D666" s="78"/>
      <c r="E666" s="79"/>
      <c r="F666" s="107"/>
      <c r="G666" s="80" t="s">
        <v>52</v>
      </c>
      <c r="H666" s="86">
        <f>SUM(H665:H665)</f>
        <v>33100</v>
      </c>
      <c r="I666" s="58"/>
      <c r="J666" s="59"/>
      <c r="K666" s="58"/>
      <c r="L666" s="37"/>
      <c r="M666" s="37"/>
      <c r="N666" s="37"/>
      <c r="O666" s="58"/>
      <c r="P666" s="37"/>
      <c r="Q666" s="37"/>
      <c r="R666" s="37"/>
    </row>
    <row r="667" spans="1:18" s="2" customFormat="1" x14ac:dyDescent="0.3">
      <c r="A667"/>
      <c r="B667"/>
      <c r="C667" s="84" t="s">
        <v>54</v>
      </c>
      <c r="D667" s="78"/>
      <c r="E667" s="79"/>
      <c r="F667" s="107"/>
      <c r="G667" s="80"/>
      <c r="H667" s="81"/>
      <c r="I667" s="58"/>
      <c r="J667" s="59"/>
      <c r="K667" s="58"/>
      <c r="L667" s="37"/>
      <c r="M667" s="37"/>
      <c r="N667" s="37"/>
      <c r="O667" s="58"/>
      <c r="P667" s="37"/>
      <c r="Q667" s="37"/>
      <c r="R667" s="37"/>
    </row>
    <row r="668" spans="1:18" s="2" customFormat="1" x14ac:dyDescent="0.3">
      <c r="A668"/>
      <c r="B668"/>
      <c r="C668" s="70" t="s">
        <v>93</v>
      </c>
      <c r="D668" s="71" t="s">
        <v>55</v>
      </c>
      <c r="E668" s="90">
        <v>0.42520000000000002</v>
      </c>
      <c r="F668" s="90">
        <v>0</v>
      </c>
      <c r="G668" s="73">
        <v>19395</v>
      </c>
      <c r="H668" s="74">
        <f>E668*G668</f>
        <v>8246.7540000000008</v>
      </c>
      <c r="I668" s="58"/>
      <c r="J668" s="59"/>
      <c r="K668" s="58"/>
      <c r="L668" s="37"/>
      <c r="M668" s="37"/>
      <c r="N668" s="37"/>
      <c r="O668" s="58"/>
      <c r="P668" s="37"/>
      <c r="Q668" s="37"/>
      <c r="R668" s="37"/>
    </row>
    <row r="669" spans="1:18" s="2" customFormat="1" x14ac:dyDescent="0.3">
      <c r="A669"/>
      <c r="B669"/>
      <c r="C669" s="77"/>
      <c r="D669" s="78"/>
      <c r="E669" s="79"/>
      <c r="F669" s="107"/>
      <c r="G669" s="80" t="s">
        <v>57</v>
      </c>
      <c r="H669" s="86">
        <f>SUM(H668)</f>
        <v>8246.7540000000008</v>
      </c>
      <c r="I669" s="58"/>
      <c r="J669" s="59"/>
      <c r="K669" s="58"/>
      <c r="L669" s="37"/>
      <c r="M669" s="37"/>
      <c r="N669" s="37"/>
      <c r="O669" s="58"/>
      <c r="P669" s="37"/>
      <c r="Q669" s="37"/>
      <c r="R669" s="37"/>
    </row>
    <row r="670" spans="1:18" s="2" customFormat="1" x14ac:dyDescent="0.3">
      <c r="A670"/>
      <c r="B670"/>
      <c r="C670" s="88" t="s">
        <v>59</v>
      </c>
      <c r="D670" s="78"/>
      <c r="E670" s="79"/>
      <c r="F670" s="107"/>
      <c r="G670" s="80"/>
      <c r="H670" s="81"/>
      <c r="I670" s="58"/>
      <c r="J670" s="59"/>
      <c r="K670" s="58"/>
      <c r="L670" s="37"/>
      <c r="M670" s="37"/>
      <c r="N670" s="37"/>
      <c r="O670" s="58"/>
      <c r="P670" s="37"/>
      <c r="Q670" s="37"/>
      <c r="R670" s="37"/>
    </row>
    <row r="671" spans="1:18" s="2" customFormat="1" x14ac:dyDescent="0.3">
      <c r="A671"/>
      <c r="B671"/>
      <c r="C671" s="70" t="s">
        <v>60</v>
      </c>
      <c r="D671" s="71" t="s">
        <v>14</v>
      </c>
      <c r="E671" s="72">
        <v>5.1999999999999998E-2</v>
      </c>
      <c r="F671" s="90">
        <v>0</v>
      </c>
      <c r="G671" s="73">
        <v>1600</v>
      </c>
      <c r="H671" s="74">
        <f>E671*G671</f>
        <v>83.2</v>
      </c>
      <c r="I671" s="58"/>
      <c r="J671" s="59"/>
      <c r="K671" s="58"/>
      <c r="L671" s="37"/>
      <c r="M671" s="37"/>
      <c r="N671" s="37"/>
      <c r="O671" s="58"/>
      <c r="P671" s="37"/>
      <c r="Q671" s="37"/>
      <c r="R671" s="37"/>
    </row>
    <row r="672" spans="1:18" s="2" customFormat="1" x14ac:dyDescent="0.3">
      <c r="A672"/>
      <c r="B672"/>
      <c r="C672" s="77"/>
      <c r="D672" s="78"/>
      <c r="E672" s="79"/>
      <c r="F672" s="107"/>
      <c r="G672" s="80" t="s">
        <v>62</v>
      </c>
      <c r="H672" s="86">
        <f>SUM(H671:H671)</f>
        <v>83.2</v>
      </c>
      <c r="I672" s="58"/>
      <c r="J672" s="59"/>
      <c r="K672" s="58"/>
      <c r="L672" s="37"/>
      <c r="M672" s="37"/>
      <c r="N672" s="37"/>
      <c r="O672" s="58"/>
      <c r="P672" s="37"/>
      <c r="Q672" s="37"/>
      <c r="R672" s="37"/>
    </row>
    <row r="673" spans="1:18" s="2" customFormat="1" x14ac:dyDescent="0.3">
      <c r="A673"/>
      <c r="B673"/>
      <c r="C673" s="84" t="s">
        <v>64</v>
      </c>
      <c r="D673" s="78"/>
      <c r="E673" s="79"/>
      <c r="F673" s="79"/>
      <c r="G673" s="80"/>
      <c r="H673" s="81"/>
      <c r="I673" s="58"/>
      <c r="J673" s="59"/>
      <c r="K673" s="58"/>
      <c r="L673" s="37"/>
      <c r="M673" s="37"/>
      <c r="N673" s="37"/>
      <c r="O673" s="58"/>
      <c r="P673" s="37"/>
      <c r="Q673" s="37"/>
      <c r="R673" s="37"/>
    </row>
    <row r="674" spans="1:18" s="2" customFormat="1" x14ac:dyDescent="0.3">
      <c r="A674"/>
      <c r="B674"/>
      <c r="C674" s="70"/>
      <c r="D674" s="71"/>
      <c r="E674" s="72"/>
      <c r="F674" s="90"/>
      <c r="G674" s="73"/>
      <c r="H674" s="74"/>
      <c r="I674" s="58"/>
      <c r="J674" s="59"/>
      <c r="K674" s="58"/>
      <c r="L674" s="37"/>
      <c r="M674" s="37"/>
      <c r="N674" s="37"/>
      <c r="O674" s="58"/>
      <c r="P674" s="37"/>
      <c r="Q674" s="37"/>
      <c r="R674" s="37"/>
    </row>
    <row r="675" spans="1:18" s="2" customFormat="1" x14ac:dyDescent="0.3">
      <c r="A675"/>
      <c r="B675"/>
      <c r="C675" s="77"/>
      <c r="D675" s="78"/>
      <c r="E675" s="79"/>
      <c r="F675" s="79"/>
      <c r="G675" s="80" t="s">
        <v>66</v>
      </c>
      <c r="H675" s="74">
        <v>0</v>
      </c>
      <c r="I675" s="58"/>
      <c r="J675" s="59"/>
      <c r="K675" s="58"/>
      <c r="L675" s="37"/>
      <c r="M675" s="37"/>
      <c r="N675" s="37"/>
      <c r="O675" s="58"/>
      <c r="P675" s="37"/>
      <c r="Q675" s="37"/>
      <c r="R675" s="37"/>
    </row>
    <row r="676" spans="1:18" s="2" customFormat="1" x14ac:dyDescent="0.3">
      <c r="A676"/>
      <c r="B676"/>
      <c r="C676" s="77"/>
      <c r="D676" s="78"/>
      <c r="E676" s="79"/>
      <c r="F676" s="107"/>
      <c r="G676" s="80"/>
      <c r="H676" s="81"/>
      <c r="I676" s="58"/>
      <c r="J676" s="59"/>
      <c r="K676" s="58"/>
      <c r="L676" s="37"/>
      <c r="M676" s="37"/>
      <c r="N676" s="37"/>
      <c r="O676" s="58"/>
      <c r="P676" s="37"/>
      <c r="Q676" s="37"/>
      <c r="R676" s="37"/>
    </row>
    <row r="677" spans="1:18" s="2" customFormat="1" ht="15" thickBot="1" x14ac:dyDescent="0.35">
      <c r="A677"/>
      <c r="B677"/>
      <c r="C677" s="93"/>
      <c r="D677" s="94"/>
      <c r="E677" s="95"/>
      <c r="F677" s="110" t="s">
        <v>67</v>
      </c>
      <c r="G677" s="96">
        <f>SUM(H666+H669+H672)</f>
        <v>41429.953999999998</v>
      </c>
      <c r="H677" s="97">
        <v>41430</v>
      </c>
      <c r="I677" s="58"/>
      <c r="J677" s="59"/>
      <c r="K677" s="58"/>
      <c r="L677" s="37"/>
      <c r="M677" s="37"/>
      <c r="N677" s="37"/>
      <c r="O677" s="58"/>
      <c r="P677" s="37"/>
      <c r="Q677" s="37"/>
      <c r="R677" s="37"/>
    </row>
    <row r="678" spans="1:18" s="2" customFormat="1" ht="15" thickTop="1" x14ac:dyDescent="0.3">
      <c r="A678"/>
      <c r="B678"/>
      <c r="C678" s="1"/>
      <c r="D678" s="57"/>
      <c r="E678" s="1"/>
      <c r="F678" s="1"/>
      <c r="G678" s="1"/>
      <c r="H678" s="1"/>
      <c r="I678" s="58"/>
      <c r="J678" s="59"/>
      <c r="K678" s="58"/>
      <c r="L678" s="37"/>
      <c r="M678" s="37"/>
      <c r="N678" s="37"/>
      <c r="O678" s="58"/>
      <c r="P678" s="37"/>
      <c r="Q678" s="37"/>
      <c r="R678" s="37"/>
    </row>
    <row r="679" spans="1:18" s="2" customFormat="1" ht="15" thickBot="1" x14ac:dyDescent="0.35">
      <c r="A679"/>
      <c r="B679"/>
      <c r="C679" s="1"/>
      <c r="D679" s="57"/>
      <c r="E679" s="1"/>
      <c r="F679" s="1"/>
      <c r="G679" s="1"/>
      <c r="H679" s="1"/>
      <c r="I679" s="58"/>
      <c r="J679" s="59"/>
      <c r="K679" s="58"/>
      <c r="L679" s="37"/>
      <c r="M679" s="37"/>
      <c r="N679" s="37"/>
      <c r="O679" s="58"/>
      <c r="P679" s="37"/>
      <c r="Q679" s="37"/>
      <c r="R679" s="37"/>
    </row>
    <row r="680" spans="1:18" s="2" customFormat="1" ht="14.25" customHeight="1" thickTop="1" x14ac:dyDescent="0.3">
      <c r="A680"/>
      <c r="B680"/>
      <c r="C680" s="343" t="s">
        <v>282</v>
      </c>
      <c r="D680" s="344"/>
      <c r="E680" s="344"/>
      <c r="F680" s="344"/>
      <c r="G680" s="101"/>
      <c r="H680" s="63" t="s">
        <v>70</v>
      </c>
      <c r="I680" s="58"/>
      <c r="J680" s="59"/>
      <c r="K680" s="58"/>
      <c r="L680" s="37"/>
      <c r="M680" s="37"/>
      <c r="N680" s="37"/>
      <c r="O680" s="58"/>
      <c r="P680" s="37"/>
      <c r="Q680" s="37"/>
      <c r="R680" s="37"/>
    </row>
    <row r="681" spans="1:18" s="2" customFormat="1" ht="14.25" customHeight="1" x14ac:dyDescent="0.3">
      <c r="A681"/>
      <c r="B681"/>
      <c r="C681" s="345"/>
      <c r="D681" s="346"/>
      <c r="E681" s="346"/>
      <c r="F681" s="346"/>
      <c r="G681" s="106"/>
      <c r="H681" s="66" t="s">
        <v>338</v>
      </c>
      <c r="I681" s="58"/>
      <c r="J681" s="59"/>
      <c r="K681" s="58"/>
      <c r="L681" s="37"/>
      <c r="M681" s="37"/>
      <c r="N681" s="37"/>
      <c r="O681" s="58"/>
      <c r="P681" s="37"/>
      <c r="Q681" s="37"/>
      <c r="R681" s="37"/>
    </row>
    <row r="682" spans="1:18" s="2" customFormat="1" ht="14.25" customHeight="1" x14ac:dyDescent="0.3">
      <c r="A682"/>
      <c r="B682"/>
      <c r="C682" s="70" t="s">
        <v>3</v>
      </c>
      <c r="D682" s="71" t="s">
        <v>4</v>
      </c>
      <c r="E682" s="72" t="s">
        <v>5</v>
      </c>
      <c r="F682" s="90" t="s">
        <v>43</v>
      </c>
      <c r="G682" s="73" t="s">
        <v>44</v>
      </c>
      <c r="H682" s="74" t="s">
        <v>45</v>
      </c>
      <c r="I682" s="58"/>
      <c r="J682" s="59"/>
      <c r="K682" s="58"/>
      <c r="L682" s="37"/>
      <c r="M682" s="37"/>
      <c r="N682" s="37"/>
      <c r="O682" s="58"/>
      <c r="P682" s="37"/>
      <c r="Q682" s="37"/>
      <c r="R682" s="37"/>
    </row>
    <row r="683" spans="1:18" s="2" customFormat="1" ht="14.25" customHeight="1" x14ac:dyDescent="0.3">
      <c r="A683"/>
      <c r="B683"/>
      <c r="C683" s="77"/>
      <c r="D683" s="78"/>
      <c r="E683" s="79"/>
      <c r="F683" s="107"/>
      <c r="G683" s="80"/>
      <c r="H683" s="81"/>
      <c r="I683" s="58"/>
      <c r="J683" s="59"/>
      <c r="K683" s="58"/>
      <c r="L683" s="37"/>
      <c r="M683" s="37"/>
      <c r="N683" s="37"/>
      <c r="O683" s="58"/>
      <c r="P683" s="37"/>
      <c r="Q683" s="37"/>
      <c r="R683" s="37"/>
    </row>
    <row r="684" spans="1:18" s="2" customFormat="1" ht="14.25" customHeight="1" x14ac:dyDescent="0.3">
      <c r="A684"/>
      <c r="B684"/>
      <c r="C684" s="84" t="s">
        <v>47</v>
      </c>
      <c r="D684" s="78"/>
      <c r="E684" s="79"/>
      <c r="F684" s="107"/>
      <c r="G684" s="80"/>
      <c r="H684" s="81"/>
      <c r="I684" s="58"/>
      <c r="J684" s="59"/>
      <c r="K684" s="58"/>
      <c r="L684" s="37"/>
      <c r="M684" s="37"/>
      <c r="N684" s="37"/>
      <c r="O684" s="58"/>
      <c r="P684" s="37"/>
      <c r="Q684" s="37"/>
      <c r="R684" s="37"/>
    </row>
    <row r="685" spans="1:18" s="2" customFormat="1" ht="14.25" customHeight="1" x14ac:dyDescent="0.3">
      <c r="A685"/>
      <c r="B685"/>
      <c r="C685" s="70" t="s">
        <v>308</v>
      </c>
      <c r="D685" s="71" t="s">
        <v>96</v>
      </c>
      <c r="E685" s="72">
        <v>1</v>
      </c>
      <c r="F685" s="90">
        <v>0</v>
      </c>
      <c r="G685" s="73">
        <v>66200</v>
      </c>
      <c r="H685" s="74">
        <f t="shared" ref="H685" si="18">E685*G685</f>
        <v>66200</v>
      </c>
      <c r="I685" s="58"/>
      <c r="J685" s="59"/>
      <c r="K685" s="58"/>
      <c r="L685" s="37"/>
      <c r="M685" s="37"/>
      <c r="N685" s="37"/>
      <c r="O685" s="58"/>
      <c r="P685" s="37"/>
      <c r="Q685" s="37"/>
      <c r="R685" s="37"/>
    </row>
    <row r="686" spans="1:18" s="2" customFormat="1" ht="14.25" customHeight="1" x14ac:dyDescent="0.3">
      <c r="A686"/>
      <c r="B686"/>
      <c r="C686" s="77"/>
      <c r="D686" s="78"/>
      <c r="E686" s="79"/>
      <c r="F686" s="107"/>
      <c r="G686" s="80" t="s">
        <v>52</v>
      </c>
      <c r="H686" s="86">
        <f>SUM(H685:H685)</f>
        <v>66200</v>
      </c>
      <c r="I686" s="58"/>
      <c r="J686" s="59"/>
      <c r="K686" s="58"/>
      <c r="L686" s="37"/>
      <c r="M686" s="37"/>
      <c r="N686" s="37"/>
      <c r="O686" s="58"/>
      <c r="P686" s="37"/>
      <c r="Q686" s="37"/>
      <c r="R686" s="37"/>
    </row>
    <row r="687" spans="1:18" s="2" customFormat="1" ht="14.25" customHeight="1" x14ac:dyDescent="0.3">
      <c r="A687"/>
      <c r="B687"/>
      <c r="C687" s="84" t="s">
        <v>54</v>
      </c>
      <c r="D687" s="78"/>
      <c r="E687" s="79"/>
      <c r="F687" s="107"/>
      <c r="G687" s="80"/>
      <c r="H687" s="81"/>
      <c r="I687" s="58"/>
      <c r="J687" s="59"/>
      <c r="K687" s="58"/>
      <c r="L687" s="37"/>
      <c r="M687" s="37"/>
      <c r="N687" s="37"/>
      <c r="O687" s="58"/>
      <c r="P687" s="37"/>
      <c r="Q687" s="37"/>
      <c r="R687" s="37"/>
    </row>
    <row r="688" spans="1:18" s="2" customFormat="1" ht="14.25" customHeight="1" x14ac:dyDescent="0.3">
      <c r="A688"/>
      <c r="B688"/>
      <c r="C688" s="70" t="s">
        <v>93</v>
      </c>
      <c r="D688" s="71" t="s">
        <v>55</v>
      </c>
      <c r="E688" s="90">
        <v>2.7696000000000001</v>
      </c>
      <c r="F688" s="90">
        <v>0</v>
      </c>
      <c r="G688" s="73">
        <v>19395</v>
      </c>
      <c r="H688" s="74">
        <f>E688*G688</f>
        <v>53716.392</v>
      </c>
      <c r="I688" s="58"/>
      <c r="J688" s="59"/>
      <c r="K688" s="58"/>
      <c r="L688" s="37"/>
      <c r="M688" s="37"/>
      <c r="N688" s="37"/>
      <c r="O688" s="58"/>
      <c r="P688" s="37"/>
      <c r="Q688" s="37"/>
      <c r="R688" s="37"/>
    </row>
    <row r="689" spans="1:18" s="2" customFormat="1" ht="14.25" customHeight="1" x14ac:dyDescent="0.3">
      <c r="A689"/>
      <c r="B689"/>
      <c r="C689" s="77"/>
      <c r="D689" s="78"/>
      <c r="E689" s="79"/>
      <c r="F689" s="107"/>
      <c r="G689" s="80" t="s">
        <v>57</v>
      </c>
      <c r="H689" s="86">
        <f>SUM(H688)</f>
        <v>53716.392</v>
      </c>
      <c r="I689" s="58"/>
      <c r="J689" s="59"/>
      <c r="K689" s="58"/>
      <c r="L689" s="37"/>
      <c r="M689" s="37"/>
      <c r="N689" s="37"/>
      <c r="O689" s="58"/>
      <c r="P689" s="37"/>
      <c r="Q689" s="37"/>
      <c r="R689" s="37"/>
    </row>
    <row r="690" spans="1:18" s="2" customFormat="1" ht="14.25" customHeight="1" x14ac:dyDescent="0.3">
      <c r="A690"/>
      <c r="B690"/>
      <c r="C690" s="88" t="s">
        <v>59</v>
      </c>
      <c r="D690" s="78"/>
      <c r="E690" s="79"/>
      <c r="F690" s="107"/>
      <c r="G690" s="80"/>
      <c r="H690" s="81"/>
      <c r="I690" s="58"/>
      <c r="J690" s="59"/>
      <c r="K690" s="58"/>
      <c r="L690" s="37"/>
      <c r="M690" s="37"/>
      <c r="N690" s="37"/>
      <c r="O690" s="58"/>
      <c r="P690" s="37"/>
      <c r="Q690" s="37"/>
      <c r="R690" s="37"/>
    </row>
    <row r="691" spans="1:18" s="2" customFormat="1" ht="14.25" customHeight="1" x14ac:dyDescent="0.3">
      <c r="A691"/>
      <c r="B691"/>
      <c r="C691" s="70" t="s">
        <v>60</v>
      </c>
      <c r="D691" s="71" t="s">
        <v>14</v>
      </c>
      <c r="E691" s="72">
        <v>5.1999999999999998E-2</v>
      </c>
      <c r="F691" s="90">
        <v>0</v>
      </c>
      <c r="G691" s="73">
        <v>1600</v>
      </c>
      <c r="H691" s="74">
        <f>E691*G691</f>
        <v>83.2</v>
      </c>
      <c r="I691" s="58"/>
      <c r="J691" s="59"/>
      <c r="K691" s="58"/>
      <c r="L691" s="37"/>
      <c r="M691" s="37"/>
      <c r="N691" s="37"/>
      <c r="O691" s="58"/>
      <c r="P691" s="37"/>
      <c r="Q691" s="37"/>
      <c r="R691" s="37"/>
    </row>
    <row r="692" spans="1:18" s="2" customFormat="1" ht="14.25" customHeight="1" x14ac:dyDescent="0.3">
      <c r="A692"/>
      <c r="B692"/>
      <c r="C692" s="77"/>
      <c r="D692" s="78"/>
      <c r="E692" s="79"/>
      <c r="F692" s="107"/>
      <c r="G692" s="80" t="s">
        <v>62</v>
      </c>
      <c r="H692" s="86">
        <f>SUM(H691:H691)</f>
        <v>83.2</v>
      </c>
      <c r="I692" s="58"/>
      <c r="J692" s="59"/>
      <c r="K692" s="58"/>
      <c r="L692" s="37"/>
      <c r="M692" s="37"/>
      <c r="N692" s="37"/>
      <c r="O692" s="58"/>
      <c r="P692" s="37"/>
      <c r="Q692" s="37"/>
      <c r="R692" s="37"/>
    </row>
    <row r="693" spans="1:18" s="2" customFormat="1" ht="14.25" customHeight="1" x14ac:dyDescent="0.3">
      <c r="A693"/>
      <c r="B693"/>
      <c r="C693" s="84" t="s">
        <v>64</v>
      </c>
      <c r="D693" s="78"/>
      <c r="E693" s="79"/>
      <c r="F693" s="79"/>
      <c r="G693" s="80"/>
      <c r="H693" s="81"/>
      <c r="I693" s="58"/>
      <c r="J693" s="59"/>
      <c r="K693" s="58"/>
      <c r="L693" s="37"/>
      <c r="M693" s="37"/>
      <c r="N693" s="37"/>
      <c r="O693" s="58"/>
      <c r="P693" s="37"/>
      <c r="Q693" s="37"/>
      <c r="R693" s="37"/>
    </row>
    <row r="694" spans="1:18" s="2" customFormat="1" ht="14.25" customHeight="1" x14ac:dyDescent="0.3">
      <c r="A694"/>
      <c r="B694"/>
      <c r="C694" s="70"/>
      <c r="D694" s="71"/>
      <c r="E694" s="72"/>
      <c r="F694" s="90"/>
      <c r="G694" s="73"/>
      <c r="H694" s="74"/>
      <c r="I694" s="58"/>
      <c r="J694" s="59"/>
      <c r="K694" s="58"/>
      <c r="L694" s="37"/>
      <c r="M694" s="37"/>
      <c r="N694" s="37"/>
      <c r="O694" s="58"/>
      <c r="P694" s="37"/>
      <c r="Q694" s="37"/>
      <c r="R694" s="37"/>
    </row>
    <row r="695" spans="1:18" s="2" customFormat="1" ht="14.25" customHeight="1" x14ac:dyDescent="0.3">
      <c r="A695"/>
      <c r="B695"/>
      <c r="C695" s="77"/>
      <c r="D695" s="78"/>
      <c r="E695" s="79"/>
      <c r="F695" s="79"/>
      <c r="G695" s="80" t="s">
        <v>66</v>
      </c>
      <c r="H695" s="74">
        <v>0</v>
      </c>
      <c r="I695" s="58"/>
      <c r="J695" s="59"/>
      <c r="K695" s="58"/>
      <c r="L695" s="37"/>
      <c r="M695" s="37"/>
      <c r="N695" s="37"/>
      <c r="O695" s="58"/>
      <c r="P695" s="37"/>
      <c r="Q695" s="37"/>
      <c r="R695" s="37"/>
    </row>
    <row r="696" spans="1:18" s="2" customFormat="1" ht="14.25" customHeight="1" x14ac:dyDescent="0.3">
      <c r="A696"/>
      <c r="B696"/>
      <c r="C696" s="77"/>
      <c r="D696" s="78"/>
      <c r="E696" s="79"/>
      <c r="F696" s="107"/>
      <c r="G696" s="80"/>
      <c r="H696" s="81"/>
      <c r="I696" s="58"/>
      <c r="J696" s="59"/>
      <c r="K696" s="58"/>
      <c r="L696" s="37"/>
      <c r="M696" s="37"/>
      <c r="N696" s="37"/>
      <c r="O696" s="58"/>
      <c r="P696" s="37"/>
      <c r="Q696" s="37"/>
      <c r="R696" s="37"/>
    </row>
    <row r="697" spans="1:18" s="2" customFormat="1" ht="14.25" customHeight="1" thickBot="1" x14ac:dyDescent="0.35">
      <c r="A697"/>
      <c r="B697"/>
      <c r="C697" s="93"/>
      <c r="D697" s="94"/>
      <c r="E697" s="95"/>
      <c r="F697" s="110" t="s">
        <v>67</v>
      </c>
      <c r="G697" s="96">
        <f>SUM(H686+H689+H692)</f>
        <v>119999.59199999999</v>
      </c>
      <c r="H697" s="97">
        <v>120000</v>
      </c>
      <c r="I697" s="58"/>
      <c r="J697" s="59"/>
      <c r="K697" s="58"/>
      <c r="L697" s="37"/>
      <c r="M697" s="37"/>
      <c r="N697" s="37"/>
      <c r="O697" s="58"/>
      <c r="P697" s="37"/>
      <c r="Q697" s="37"/>
      <c r="R697" s="37"/>
    </row>
    <row r="698" spans="1:18" s="2" customFormat="1" ht="14.25" customHeight="1" thickTop="1" x14ac:dyDescent="0.3">
      <c r="A698"/>
      <c r="B698"/>
      <c r="C698" s="1"/>
      <c r="D698" s="57"/>
      <c r="E698" s="1"/>
      <c r="F698" s="1"/>
      <c r="G698" s="1"/>
      <c r="H698" s="1"/>
      <c r="I698" s="58"/>
      <c r="J698" s="59"/>
      <c r="K698" s="58"/>
      <c r="L698" s="37"/>
      <c r="M698" s="37"/>
      <c r="N698" s="37"/>
      <c r="O698" s="58"/>
      <c r="P698" s="37"/>
      <c r="Q698" s="37"/>
      <c r="R698" s="37"/>
    </row>
    <row r="699" spans="1:18" s="2" customFormat="1" ht="14.25" customHeight="1" thickBot="1" x14ac:dyDescent="0.35">
      <c r="A699"/>
      <c r="B699"/>
      <c r="C699" s="1"/>
      <c r="D699" s="57"/>
      <c r="E699" s="1"/>
      <c r="F699" s="1"/>
      <c r="G699" s="1"/>
      <c r="H699" s="1"/>
      <c r="I699" s="58"/>
      <c r="J699" s="59"/>
      <c r="K699" s="58"/>
      <c r="L699" s="37"/>
      <c r="M699" s="37"/>
      <c r="N699" s="37"/>
      <c r="O699" s="58"/>
      <c r="P699" s="37"/>
      <c r="Q699" s="37"/>
      <c r="R699" s="37"/>
    </row>
    <row r="700" spans="1:18" s="2" customFormat="1" ht="14.25" customHeight="1" thickTop="1" x14ac:dyDescent="0.3">
      <c r="A700"/>
      <c r="B700"/>
      <c r="C700" s="343" t="s">
        <v>262</v>
      </c>
      <c r="D700" s="344"/>
      <c r="E700" s="344"/>
      <c r="F700" s="344"/>
      <c r="G700" s="101"/>
      <c r="H700" s="63" t="s">
        <v>247</v>
      </c>
      <c r="I700" s="58"/>
      <c r="J700" s="59"/>
      <c r="K700" s="58"/>
      <c r="L700" s="37"/>
      <c r="M700" s="37"/>
      <c r="N700" s="37"/>
      <c r="O700" s="58"/>
      <c r="P700" s="37"/>
      <c r="Q700" s="37"/>
      <c r="R700" s="37"/>
    </row>
    <row r="701" spans="1:18" s="2" customFormat="1" ht="14.25" customHeight="1" x14ac:dyDescent="0.3">
      <c r="A701"/>
      <c r="B701"/>
      <c r="C701" s="345"/>
      <c r="D701" s="346"/>
      <c r="E701" s="346"/>
      <c r="F701" s="346"/>
      <c r="G701" s="106"/>
      <c r="H701" s="66" t="s">
        <v>339</v>
      </c>
      <c r="I701" s="58"/>
      <c r="J701" s="59"/>
      <c r="K701" s="58"/>
      <c r="L701" s="37"/>
      <c r="M701" s="37"/>
      <c r="N701" s="37"/>
      <c r="O701" s="58"/>
      <c r="P701" s="37"/>
      <c r="Q701" s="37"/>
      <c r="R701" s="37"/>
    </row>
    <row r="702" spans="1:18" s="2" customFormat="1" ht="14.25" customHeight="1" x14ac:dyDescent="0.3">
      <c r="A702"/>
      <c r="B702"/>
      <c r="C702" s="70" t="s">
        <v>3</v>
      </c>
      <c r="D702" s="71" t="s">
        <v>4</v>
      </c>
      <c r="E702" s="72" t="s">
        <v>5</v>
      </c>
      <c r="F702" s="90" t="s">
        <v>43</v>
      </c>
      <c r="G702" s="73" t="s">
        <v>44</v>
      </c>
      <c r="H702" s="74" t="s">
        <v>45</v>
      </c>
      <c r="I702" s="58"/>
      <c r="J702" s="59"/>
      <c r="K702" s="58"/>
      <c r="L702" s="37"/>
      <c r="M702" s="37"/>
      <c r="N702" s="37"/>
      <c r="O702" s="58"/>
      <c r="P702" s="37"/>
      <c r="Q702" s="37"/>
      <c r="R702" s="37"/>
    </row>
    <row r="703" spans="1:18" s="2" customFormat="1" ht="14.25" customHeight="1" x14ac:dyDescent="0.3">
      <c r="A703"/>
      <c r="B703"/>
      <c r="C703" s="77"/>
      <c r="D703" s="78"/>
      <c r="E703" s="79"/>
      <c r="F703" s="107"/>
      <c r="G703" s="80"/>
      <c r="H703" s="81"/>
      <c r="I703" s="58"/>
      <c r="J703" s="59"/>
      <c r="K703" s="58"/>
      <c r="L703" s="37"/>
      <c r="M703" s="37"/>
      <c r="N703" s="37"/>
      <c r="O703" s="58"/>
      <c r="P703" s="37"/>
      <c r="Q703" s="37"/>
      <c r="R703" s="37"/>
    </row>
    <row r="704" spans="1:18" s="2" customFormat="1" ht="14.25" customHeight="1" x14ac:dyDescent="0.3">
      <c r="A704"/>
      <c r="B704"/>
      <c r="C704" s="84" t="s">
        <v>47</v>
      </c>
      <c r="D704" s="78"/>
      <c r="E704" s="79"/>
      <c r="F704" s="107"/>
      <c r="G704" s="80"/>
      <c r="H704" s="81"/>
      <c r="I704" s="58"/>
      <c r="J704" s="59"/>
      <c r="K704" s="58"/>
      <c r="L704" s="37"/>
      <c r="M704" s="37"/>
      <c r="N704" s="37"/>
      <c r="O704" s="58"/>
      <c r="P704" s="37"/>
      <c r="Q704" s="37"/>
      <c r="R704" s="37"/>
    </row>
    <row r="705" spans="1:18" s="2" customFormat="1" ht="14.25" customHeight="1" x14ac:dyDescent="0.3">
      <c r="A705"/>
      <c r="B705"/>
      <c r="C705" s="70" t="s">
        <v>309</v>
      </c>
      <c r="D705" s="71" t="s">
        <v>4</v>
      </c>
      <c r="E705" s="72">
        <v>1</v>
      </c>
      <c r="F705" s="90">
        <v>0</v>
      </c>
      <c r="G705" s="73">
        <v>264800</v>
      </c>
      <c r="H705" s="74">
        <f t="shared" ref="H705" si="19">E705*G705</f>
        <v>264800</v>
      </c>
      <c r="I705" s="58"/>
      <c r="J705" s="59"/>
      <c r="K705" s="58"/>
      <c r="L705" s="37"/>
      <c r="M705" s="37"/>
      <c r="N705" s="37"/>
      <c r="O705" s="58"/>
      <c r="P705" s="37"/>
      <c r="Q705" s="37"/>
      <c r="R705" s="37"/>
    </row>
    <row r="706" spans="1:18" s="2" customFormat="1" ht="14.25" customHeight="1" x14ac:dyDescent="0.3">
      <c r="A706"/>
      <c r="B706"/>
      <c r="C706" s="77"/>
      <c r="D706" s="78"/>
      <c r="E706" s="79"/>
      <c r="F706" s="107"/>
      <c r="G706" s="80" t="s">
        <v>52</v>
      </c>
      <c r="H706" s="86">
        <f>SUM(H705:H705)</f>
        <v>264800</v>
      </c>
      <c r="I706" s="58"/>
      <c r="J706" s="59"/>
      <c r="K706" s="58"/>
      <c r="L706" s="37"/>
      <c r="M706" s="37"/>
      <c r="N706" s="37"/>
      <c r="O706" s="58"/>
      <c r="P706" s="37"/>
      <c r="Q706" s="37"/>
      <c r="R706" s="37"/>
    </row>
    <row r="707" spans="1:18" s="2" customFormat="1" ht="14.25" customHeight="1" x14ac:dyDescent="0.3">
      <c r="A707"/>
      <c r="B707"/>
      <c r="C707" s="84" t="s">
        <v>54</v>
      </c>
      <c r="D707" s="78"/>
      <c r="E707" s="79"/>
      <c r="F707" s="107"/>
      <c r="G707" s="80"/>
      <c r="H707" s="81"/>
      <c r="I707" s="58"/>
      <c r="J707" s="59"/>
      <c r="K707" s="58"/>
      <c r="L707" s="37"/>
      <c r="M707" s="37"/>
      <c r="N707" s="37"/>
      <c r="O707" s="58"/>
      <c r="P707" s="37"/>
      <c r="Q707" s="37"/>
      <c r="R707" s="37"/>
    </row>
    <row r="708" spans="1:18" s="2" customFormat="1" ht="14.25" customHeight="1" x14ac:dyDescent="0.3">
      <c r="A708"/>
      <c r="B708"/>
      <c r="C708" s="70" t="s">
        <v>93</v>
      </c>
      <c r="D708" s="71" t="s">
        <v>55</v>
      </c>
      <c r="E708" s="90">
        <v>2.8418000000000001</v>
      </c>
      <c r="F708" s="90">
        <v>0</v>
      </c>
      <c r="G708" s="73">
        <v>19395</v>
      </c>
      <c r="H708" s="74">
        <f>E708*G708</f>
        <v>55116.711000000003</v>
      </c>
      <c r="I708" s="58"/>
      <c r="J708" s="59"/>
      <c r="K708" s="58"/>
      <c r="L708" s="37"/>
      <c r="M708" s="37"/>
      <c r="N708" s="37"/>
      <c r="O708" s="58"/>
      <c r="P708" s="37"/>
      <c r="Q708" s="37"/>
      <c r="R708" s="37"/>
    </row>
    <row r="709" spans="1:18" s="2" customFormat="1" ht="14.25" customHeight="1" x14ac:dyDescent="0.3">
      <c r="A709"/>
      <c r="B709"/>
      <c r="C709" s="77"/>
      <c r="D709" s="78"/>
      <c r="E709" s="79"/>
      <c r="F709" s="107"/>
      <c r="G709" s="80" t="s">
        <v>57</v>
      </c>
      <c r="H709" s="86">
        <f>SUM(H708)</f>
        <v>55116.711000000003</v>
      </c>
      <c r="I709" s="58"/>
      <c r="J709" s="59"/>
      <c r="K709" s="58"/>
      <c r="L709" s="37"/>
      <c r="M709" s="37"/>
      <c r="N709" s="37"/>
      <c r="O709" s="58"/>
      <c r="P709" s="37"/>
      <c r="Q709" s="37"/>
      <c r="R709" s="37"/>
    </row>
    <row r="710" spans="1:18" s="2" customFormat="1" ht="14.25" customHeight="1" x14ac:dyDescent="0.3">
      <c r="A710"/>
      <c r="B710"/>
      <c r="C710" s="88" t="s">
        <v>59</v>
      </c>
      <c r="D710" s="78"/>
      <c r="E710" s="79"/>
      <c r="F710" s="107"/>
      <c r="G710" s="80"/>
      <c r="H710" s="81"/>
      <c r="I710" s="58"/>
      <c r="J710" s="59"/>
      <c r="K710" s="58"/>
      <c r="L710" s="37"/>
      <c r="M710" s="37"/>
      <c r="N710" s="37"/>
      <c r="O710" s="58"/>
      <c r="P710" s="37"/>
      <c r="Q710" s="37"/>
      <c r="R710" s="37"/>
    </row>
    <row r="711" spans="1:18" s="2" customFormat="1" ht="14.25" customHeight="1" x14ac:dyDescent="0.3">
      <c r="A711"/>
      <c r="B711"/>
      <c r="C711" s="70" t="s">
        <v>60</v>
      </c>
      <c r="D711" s="71" t="s">
        <v>14</v>
      </c>
      <c r="E711" s="72">
        <v>5.1999999999999998E-2</v>
      </c>
      <c r="F711" s="90">
        <v>0</v>
      </c>
      <c r="G711" s="73">
        <v>1600</v>
      </c>
      <c r="H711" s="74">
        <f>E711*G711</f>
        <v>83.2</v>
      </c>
      <c r="I711" s="58"/>
      <c r="J711" s="59"/>
      <c r="K711" s="58"/>
      <c r="L711" s="37"/>
      <c r="M711" s="37"/>
      <c r="N711" s="37"/>
      <c r="O711" s="58"/>
      <c r="P711" s="37"/>
      <c r="Q711" s="37"/>
      <c r="R711" s="37"/>
    </row>
    <row r="712" spans="1:18" s="2" customFormat="1" ht="14.25" customHeight="1" x14ac:dyDescent="0.3">
      <c r="A712"/>
      <c r="B712"/>
      <c r="C712" s="77"/>
      <c r="D712" s="78"/>
      <c r="E712" s="79"/>
      <c r="F712" s="107"/>
      <c r="G712" s="80" t="s">
        <v>62</v>
      </c>
      <c r="H712" s="86">
        <f>SUM(H711:H711)</f>
        <v>83.2</v>
      </c>
      <c r="I712" s="58"/>
      <c r="J712" s="59"/>
      <c r="K712" s="58"/>
      <c r="L712" s="37"/>
      <c r="M712" s="37"/>
      <c r="N712" s="37"/>
      <c r="O712" s="58"/>
      <c r="P712" s="37"/>
      <c r="Q712" s="37"/>
      <c r="R712" s="37"/>
    </row>
    <row r="713" spans="1:18" s="2" customFormat="1" ht="14.25" customHeight="1" x14ac:dyDescent="0.3">
      <c r="A713"/>
      <c r="B713"/>
      <c r="C713" s="84" t="s">
        <v>64</v>
      </c>
      <c r="D713" s="78"/>
      <c r="E713" s="79"/>
      <c r="F713" s="79"/>
      <c r="G713" s="80"/>
      <c r="H713" s="81"/>
      <c r="I713" s="58"/>
      <c r="J713" s="59"/>
      <c r="K713" s="58"/>
      <c r="L713" s="37"/>
      <c r="M713" s="37"/>
      <c r="N713" s="37"/>
      <c r="O713" s="58"/>
      <c r="P713" s="37"/>
      <c r="Q713" s="37"/>
      <c r="R713" s="37"/>
    </row>
    <row r="714" spans="1:18" s="2" customFormat="1" ht="14.25" customHeight="1" x14ac:dyDescent="0.3">
      <c r="A714"/>
      <c r="B714"/>
      <c r="C714" s="70"/>
      <c r="D714" s="71"/>
      <c r="E714" s="72"/>
      <c r="F714" s="90"/>
      <c r="G714" s="73"/>
      <c r="H714" s="74"/>
      <c r="I714" s="58"/>
      <c r="J714" s="59"/>
      <c r="K714" s="58"/>
      <c r="L714" s="37"/>
      <c r="M714" s="37"/>
      <c r="N714" s="37"/>
      <c r="O714" s="58"/>
      <c r="P714" s="37"/>
      <c r="Q714" s="37"/>
      <c r="R714" s="37"/>
    </row>
    <row r="715" spans="1:18" s="2" customFormat="1" ht="14.25" customHeight="1" x14ac:dyDescent="0.3">
      <c r="A715"/>
      <c r="B715"/>
      <c r="C715" s="77"/>
      <c r="D715" s="78"/>
      <c r="E715" s="79"/>
      <c r="F715" s="79"/>
      <c r="G715" s="80" t="s">
        <v>66</v>
      </c>
      <c r="H715" s="74">
        <v>0</v>
      </c>
      <c r="I715" s="58"/>
      <c r="J715" s="59"/>
      <c r="K715" s="58"/>
      <c r="L715" s="37"/>
      <c r="M715" s="37"/>
      <c r="N715" s="37"/>
      <c r="O715" s="58"/>
      <c r="P715" s="37"/>
      <c r="Q715" s="37"/>
      <c r="R715" s="37"/>
    </row>
    <row r="716" spans="1:18" s="2" customFormat="1" ht="14.25" customHeight="1" x14ac:dyDescent="0.3">
      <c r="A716"/>
      <c r="B716"/>
      <c r="C716" s="77"/>
      <c r="D716" s="78"/>
      <c r="E716" s="79"/>
      <c r="F716" s="107"/>
      <c r="G716" s="80"/>
      <c r="H716" s="81"/>
      <c r="I716" s="58"/>
      <c r="J716" s="59"/>
      <c r="K716" s="58"/>
      <c r="L716" s="37"/>
      <c r="M716" s="37"/>
      <c r="N716" s="37"/>
      <c r="O716" s="58"/>
      <c r="P716" s="37"/>
      <c r="Q716" s="37"/>
      <c r="R716" s="37"/>
    </row>
    <row r="717" spans="1:18" s="2" customFormat="1" ht="14.25" customHeight="1" thickBot="1" x14ac:dyDescent="0.35">
      <c r="A717"/>
      <c r="B717"/>
      <c r="C717" s="93"/>
      <c r="D717" s="94"/>
      <c r="E717" s="95"/>
      <c r="F717" s="110" t="s">
        <v>67</v>
      </c>
      <c r="G717" s="96">
        <f>SUM(H706+H709+H712)</f>
        <v>319999.91100000002</v>
      </c>
      <c r="H717" s="97">
        <v>320000</v>
      </c>
      <c r="I717" s="58"/>
      <c r="J717" s="59"/>
      <c r="K717" s="58"/>
      <c r="L717" s="37"/>
      <c r="M717" s="37"/>
      <c r="N717" s="37"/>
      <c r="O717" s="58"/>
      <c r="P717" s="37"/>
      <c r="Q717" s="37"/>
      <c r="R717" s="37"/>
    </row>
    <row r="718" spans="1:18" s="2" customFormat="1" ht="14.25" customHeight="1" thickTop="1" x14ac:dyDescent="0.3">
      <c r="A718"/>
      <c r="B718"/>
      <c r="C718" s="1"/>
      <c r="D718" s="57"/>
      <c r="E718" s="1"/>
      <c r="F718" s="1"/>
      <c r="G718" s="1"/>
      <c r="H718" s="1"/>
      <c r="I718" s="58"/>
      <c r="J718" s="59"/>
      <c r="K718" s="58"/>
      <c r="L718" s="37"/>
      <c r="M718" s="37"/>
      <c r="N718" s="37"/>
      <c r="O718" s="58"/>
      <c r="P718" s="37"/>
      <c r="Q718" s="37"/>
      <c r="R718" s="37"/>
    </row>
    <row r="719" spans="1:18" s="2" customFormat="1" ht="14.25" customHeight="1" thickBot="1" x14ac:dyDescent="0.35">
      <c r="A719"/>
      <c r="B719"/>
      <c r="C719" s="1"/>
      <c r="D719" s="57"/>
      <c r="E719" s="1"/>
      <c r="F719" s="1"/>
      <c r="G719" s="1"/>
      <c r="H719" s="1"/>
      <c r="I719" s="58"/>
      <c r="J719" s="59"/>
      <c r="K719" s="58"/>
      <c r="L719" s="37"/>
      <c r="M719" s="37"/>
      <c r="N719" s="37"/>
      <c r="O719" s="58"/>
      <c r="P719" s="37"/>
      <c r="Q719" s="37"/>
      <c r="R719" s="37"/>
    </row>
    <row r="720" spans="1:18" s="2" customFormat="1" ht="14.25" customHeight="1" thickTop="1" x14ac:dyDescent="0.3">
      <c r="A720"/>
      <c r="B720"/>
      <c r="C720" s="343" t="s">
        <v>263</v>
      </c>
      <c r="D720" s="344"/>
      <c r="E720" s="344"/>
      <c r="F720" s="344"/>
      <c r="G720" s="101"/>
      <c r="H720" s="63" t="s">
        <v>247</v>
      </c>
      <c r="I720" s="58"/>
      <c r="J720" s="59"/>
      <c r="K720" s="58"/>
      <c r="L720" s="37"/>
      <c r="M720" s="37"/>
      <c r="N720" s="37"/>
      <c r="O720" s="58"/>
      <c r="P720" s="37"/>
      <c r="Q720" s="37"/>
      <c r="R720" s="37"/>
    </row>
    <row r="721" spans="1:18" s="2" customFormat="1" ht="14.25" customHeight="1" x14ac:dyDescent="0.3">
      <c r="A721"/>
      <c r="B721"/>
      <c r="C721" s="345"/>
      <c r="D721" s="346"/>
      <c r="E721" s="346"/>
      <c r="F721" s="346"/>
      <c r="G721" s="106"/>
      <c r="H721" s="66" t="s">
        <v>340</v>
      </c>
      <c r="I721" s="58"/>
      <c r="J721" s="59"/>
      <c r="K721" s="58"/>
      <c r="L721" s="37"/>
      <c r="M721" s="37"/>
      <c r="N721" s="37"/>
      <c r="O721" s="58"/>
      <c r="P721" s="37"/>
      <c r="Q721" s="37"/>
      <c r="R721" s="37"/>
    </row>
    <row r="722" spans="1:18" s="2" customFormat="1" ht="14.25" customHeight="1" x14ac:dyDescent="0.3">
      <c r="A722"/>
      <c r="B722"/>
      <c r="C722" s="70" t="s">
        <v>3</v>
      </c>
      <c r="D722" s="71" t="s">
        <v>4</v>
      </c>
      <c r="E722" s="72" t="s">
        <v>5</v>
      </c>
      <c r="F722" s="90" t="s">
        <v>43</v>
      </c>
      <c r="G722" s="73" t="s">
        <v>44</v>
      </c>
      <c r="H722" s="74" t="s">
        <v>45</v>
      </c>
      <c r="I722" s="58"/>
      <c r="J722" s="59"/>
      <c r="K722" s="58"/>
      <c r="L722" s="37"/>
      <c r="M722" s="37"/>
      <c r="N722" s="37"/>
      <c r="O722" s="58"/>
      <c r="P722" s="37"/>
      <c r="Q722" s="37"/>
      <c r="R722" s="37"/>
    </row>
    <row r="723" spans="1:18" s="2" customFormat="1" ht="14.25" customHeight="1" x14ac:dyDescent="0.3">
      <c r="A723"/>
      <c r="B723"/>
      <c r="C723" s="77"/>
      <c r="D723" s="78"/>
      <c r="E723" s="79"/>
      <c r="F723" s="107"/>
      <c r="G723" s="80"/>
      <c r="H723" s="81"/>
      <c r="I723" s="58"/>
      <c r="J723" s="59"/>
      <c r="K723" s="58"/>
      <c r="L723" s="37"/>
      <c r="M723" s="37"/>
      <c r="N723" s="37"/>
      <c r="O723" s="58"/>
      <c r="P723" s="37"/>
      <c r="Q723" s="37"/>
      <c r="R723" s="37"/>
    </row>
    <row r="724" spans="1:18" s="2" customFormat="1" ht="14.25" customHeight="1" x14ac:dyDescent="0.3">
      <c r="A724"/>
      <c r="B724"/>
      <c r="C724" s="84" t="s">
        <v>47</v>
      </c>
      <c r="D724" s="78"/>
      <c r="E724" s="79"/>
      <c r="F724" s="107"/>
      <c r="G724" s="80"/>
      <c r="H724" s="81"/>
      <c r="I724" s="58"/>
      <c r="J724" s="59"/>
      <c r="K724" s="58"/>
      <c r="L724" s="37"/>
      <c r="M724" s="37"/>
      <c r="N724" s="37"/>
      <c r="O724" s="58"/>
      <c r="P724" s="37"/>
      <c r="Q724" s="37"/>
      <c r="R724" s="37"/>
    </row>
    <row r="725" spans="1:18" s="2" customFormat="1" ht="14.25" customHeight="1" x14ac:dyDescent="0.3">
      <c r="A725"/>
      <c r="B725"/>
      <c r="C725" s="70" t="s">
        <v>263</v>
      </c>
      <c r="D725" s="71" t="s">
        <v>4</v>
      </c>
      <c r="E725" s="72">
        <v>1</v>
      </c>
      <c r="F725" s="90">
        <v>0</v>
      </c>
      <c r="G725" s="73">
        <v>274800</v>
      </c>
      <c r="H725" s="74">
        <f t="shared" ref="H725" si="20">E725*G725</f>
        <v>274800</v>
      </c>
      <c r="I725" s="58"/>
      <c r="J725" s="59"/>
      <c r="K725" s="58"/>
      <c r="L725" s="37"/>
      <c r="M725" s="37"/>
      <c r="N725" s="37"/>
      <c r="O725" s="58"/>
      <c r="P725" s="37"/>
      <c r="Q725" s="37"/>
      <c r="R725" s="37"/>
    </row>
    <row r="726" spans="1:18" s="2" customFormat="1" ht="14.25" customHeight="1" x14ac:dyDescent="0.3">
      <c r="A726"/>
      <c r="B726"/>
      <c r="C726" s="77"/>
      <c r="D726" s="78"/>
      <c r="E726" s="79"/>
      <c r="F726" s="107"/>
      <c r="G726" s="80" t="s">
        <v>52</v>
      </c>
      <c r="H726" s="86">
        <f>SUM(H725:H725)</f>
        <v>274800</v>
      </c>
      <c r="I726" s="58"/>
      <c r="J726" s="59"/>
      <c r="K726" s="58"/>
      <c r="L726" s="37"/>
      <c r="M726" s="37"/>
      <c r="N726" s="37"/>
      <c r="O726" s="58"/>
      <c r="P726" s="37"/>
      <c r="Q726" s="37"/>
      <c r="R726" s="37"/>
    </row>
    <row r="727" spans="1:18" s="2" customFormat="1" ht="14.25" customHeight="1" x14ac:dyDescent="0.3">
      <c r="A727"/>
      <c r="B727"/>
      <c r="C727" s="84" t="s">
        <v>54</v>
      </c>
      <c r="D727" s="78"/>
      <c r="E727" s="79"/>
      <c r="F727" s="107"/>
      <c r="G727" s="80"/>
      <c r="H727" s="81"/>
      <c r="I727" s="58"/>
      <c r="J727" s="59"/>
      <c r="K727" s="58"/>
      <c r="L727" s="37"/>
      <c r="M727" s="37"/>
      <c r="N727" s="37"/>
      <c r="O727" s="58"/>
      <c r="P727" s="37"/>
      <c r="Q727" s="37"/>
      <c r="R727" s="37"/>
    </row>
    <row r="728" spans="1:18" s="2" customFormat="1" ht="14.25" customHeight="1" x14ac:dyDescent="0.3">
      <c r="A728"/>
      <c r="B728"/>
      <c r="C728" s="70" t="s">
        <v>93</v>
      </c>
      <c r="D728" s="71" t="s">
        <v>55</v>
      </c>
      <c r="E728" s="90">
        <v>0.77939999999999998</v>
      </c>
      <c r="F728" s="90">
        <v>0</v>
      </c>
      <c r="G728" s="73">
        <v>19395</v>
      </c>
      <c r="H728" s="74">
        <f>E728*G728</f>
        <v>15116.463</v>
      </c>
      <c r="I728" s="58"/>
      <c r="J728" s="59"/>
      <c r="K728" s="58"/>
      <c r="L728" s="37"/>
      <c r="M728" s="37"/>
      <c r="N728" s="37"/>
      <c r="O728" s="58"/>
      <c r="P728" s="37"/>
      <c r="Q728" s="37"/>
      <c r="R728" s="37"/>
    </row>
    <row r="729" spans="1:18" s="2" customFormat="1" ht="14.25" customHeight="1" x14ac:dyDescent="0.3">
      <c r="A729"/>
      <c r="B729"/>
      <c r="C729" s="77"/>
      <c r="D729" s="78"/>
      <c r="E729" s="79"/>
      <c r="F729" s="107"/>
      <c r="G729" s="80" t="s">
        <v>57</v>
      </c>
      <c r="H729" s="86">
        <f>SUM(H728)</f>
        <v>15116.463</v>
      </c>
      <c r="I729" s="58"/>
      <c r="J729" s="59"/>
      <c r="K729" s="58"/>
      <c r="L729" s="37"/>
      <c r="M729" s="37"/>
      <c r="N729" s="37"/>
      <c r="O729" s="58"/>
      <c r="P729" s="37"/>
      <c r="Q729" s="37"/>
      <c r="R729" s="37"/>
    </row>
    <row r="730" spans="1:18" s="2" customFormat="1" ht="14.25" customHeight="1" x14ac:dyDescent="0.3">
      <c r="A730"/>
      <c r="B730"/>
      <c r="C730" s="88" t="s">
        <v>59</v>
      </c>
      <c r="D730" s="78"/>
      <c r="E730" s="79"/>
      <c r="F730" s="107"/>
      <c r="G730" s="80"/>
      <c r="H730" s="81"/>
      <c r="I730" s="58"/>
      <c r="J730" s="59"/>
      <c r="K730" s="58"/>
      <c r="L730" s="37"/>
      <c r="M730" s="37"/>
      <c r="N730" s="37"/>
      <c r="O730" s="58"/>
      <c r="P730" s="37"/>
      <c r="Q730" s="37"/>
      <c r="R730" s="37"/>
    </row>
    <row r="731" spans="1:18" s="2" customFormat="1" ht="14.25" customHeight="1" x14ac:dyDescent="0.3">
      <c r="A731"/>
      <c r="B731"/>
      <c r="C731" s="70" t="s">
        <v>60</v>
      </c>
      <c r="D731" s="71" t="s">
        <v>14</v>
      </c>
      <c r="E731" s="72">
        <v>5.1999999999999998E-2</v>
      </c>
      <c r="F731" s="90">
        <v>0</v>
      </c>
      <c r="G731" s="73">
        <v>1600</v>
      </c>
      <c r="H731" s="74">
        <f>E731*G731</f>
        <v>83.2</v>
      </c>
      <c r="I731" s="58"/>
      <c r="J731" s="59"/>
      <c r="K731" s="58"/>
      <c r="L731" s="37"/>
      <c r="M731" s="37"/>
      <c r="N731" s="37"/>
      <c r="O731" s="58"/>
      <c r="P731" s="37"/>
      <c r="Q731" s="37"/>
      <c r="R731" s="37"/>
    </row>
    <row r="732" spans="1:18" s="2" customFormat="1" ht="14.25" customHeight="1" x14ac:dyDescent="0.3">
      <c r="A732"/>
      <c r="B732"/>
      <c r="C732" s="77"/>
      <c r="D732" s="78"/>
      <c r="E732" s="79"/>
      <c r="F732" s="107"/>
      <c r="G732" s="80" t="s">
        <v>62</v>
      </c>
      <c r="H732" s="86">
        <f>SUM(H731:H731)</f>
        <v>83.2</v>
      </c>
      <c r="I732" s="58"/>
      <c r="J732" s="59"/>
      <c r="K732" s="58"/>
      <c r="L732" s="37"/>
      <c r="M732" s="37"/>
      <c r="N732" s="37"/>
      <c r="O732" s="58"/>
      <c r="P732" s="37"/>
      <c r="Q732" s="37"/>
      <c r="R732" s="37"/>
    </row>
    <row r="733" spans="1:18" s="2" customFormat="1" ht="14.25" customHeight="1" x14ac:dyDescent="0.3">
      <c r="A733"/>
      <c r="B733"/>
      <c r="C733" s="84" t="s">
        <v>64</v>
      </c>
      <c r="D733" s="78"/>
      <c r="E733" s="79"/>
      <c r="F733" s="79"/>
      <c r="G733" s="80"/>
      <c r="H733" s="81"/>
      <c r="I733" s="58"/>
      <c r="J733" s="59"/>
      <c r="K733" s="58"/>
      <c r="L733" s="37"/>
      <c r="M733" s="37"/>
      <c r="N733" s="37"/>
      <c r="O733" s="58"/>
      <c r="P733" s="37"/>
      <c r="Q733" s="37"/>
      <c r="R733" s="37"/>
    </row>
    <row r="734" spans="1:18" s="2" customFormat="1" ht="14.25" customHeight="1" x14ac:dyDescent="0.3">
      <c r="A734"/>
      <c r="B734"/>
      <c r="C734" s="70"/>
      <c r="D734" s="71"/>
      <c r="E734" s="72"/>
      <c r="F734" s="90"/>
      <c r="G734" s="73"/>
      <c r="H734" s="74"/>
      <c r="I734" s="58"/>
      <c r="J734" s="59"/>
      <c r="K734" s="58"/>
      <c r="L734" s="37"/>
      <c r="M734" s="37"/>
      <c r="N734" s="37"/>
      <c r="O734" s="58"/>
      <c r="P734" s="37"/>
      <c r="Q734" s="37"/>
      <c r="R734" s="37"/>
    </row>
    <row r="735" spans="1:18" s="2" customFormat="1" ht="14.25" customHeight="1" x14ac:dyDescent="0.3">
      <c r="A735"/>
      <c r="B735"/>
      <c r="C735" s="77"/>
      <c r="D735" s="78"/>
      <c r="E735" s="79"/>
      <c r="F735" s="79"/>
      <c r="G735" s="80" t="s">
        <v>66</v>
      </c>
      <c r="H735" s="74">
        <v>0</v>
      </c>
      <c r="I735" s="58"/>
      <c r="J735" s="59"/>
      <c r="K735" s="58"/>
      <c r="L735" s="37"/>
      <c r="M735" s="37"/>
      <c r="N735" s="37"/>
      <c r="O735" s="58"/>
      <c r="P735" s="37"/>
      <c r="Q735" s="37"/>
      <c r="R735" s="37"/>
    </row>
    <row r="736" spans="1:18" s="2" customFormat="1" ht="14.25" customHeight="1" x14ac:dyDescent="0.3">
      <c r="A736"/>
      <c r="B736"/>
      <c r="C736" s="77"/>
      <c r="D736" s="78"/>
      <c r="E736" s="79"/>
      <c r="F736" s="107"/>
      <c r="G736" s="80"/>
      <c r="H736" s="81"/>
      <c r="I736" s="58"/>
      <c r="J736" s="59"/>
      <c r="K736" s="58"/>
      <c r="L736" s="37"/>
      <c r="M736" s="37"/>
      <c r="N736" s="37"/>
      <c r="O736" s="58"/>
      <c r="P736" s="37"/>
      <c r="Q736" s="37"/>
      <c r="R736" s="37"/>
    </row>
    <row r="737" spans="1:18" s="2" customFormat="1" ht="14.25" customHeight="1" thickBot="1" x14ac:dyDescent="0.35">
      <c r="A737"/>
      <c r="B737"/>
      <c r="C737" s="93"/>
      <c r="D737" s="94"/>
      <c r="E737" s="95"/>
      <c r="F737" s="110" t="s">
        <v>67</v>
      </c>
      <c r="G737" s="96">
        <f>SUM(H726+H729+H732)</f>
        <v>289999.663</v>
      </c>
      <c r="H737" s="97">
        <v>290000</v>
      </c>
      <c r="I737" s="58"/>
      <c r="J737" s="59"/>
      <c r="K737" s="58"/>
      <c r="L737" s="37"/>
      <c r="M737" s="37"/>
      <c r="N737" s="37"/>
      <c r="O737" s="58"/>
      <c r="P737" s="37"/>
      <c r="Q737" s="37"/>
      <c r="R737" s="37"/>
    </row>
    <row r="738" spans="1:18" s="2" customFormat="1" ht="14.25" customHeight="1" thickTop="1" x14ac:dyDescent="0.3">
      <c r="A738"/>
      <c r="B738"/>
      <c r="C738" s="1"/>
      <c r="D738" s="57"/>
      <c r="E738" s="1"/>
      <c r="F738" s="1"/>
      <c r="G738" s="1"/>
      <c r="H738" s="1"/>
      <c r="I738" s="58"/>
      <c r="J738" s="59"/>
      <c r="K738" s="58"/>
      <c r="L738" s="37"/>
      <c r="M738" s="37"/>
      <c r="N738" s="37"/>
      <c r="O738" s="58"/>
      <c r="P738" s="37"/>
      <c r="Q738" s="37"/>
      <c r="R738" s="37"/>
    </row>
    <row r="739" spans="1:18" s="2" customFormat="1" ht="14.25" customHeight="1" thickBot="1" x14ac:dyDescent="0.35">
      <c r="A739"/>
      <c r="B739"/>
      <c r="C739" s="1"/>
      <c r="D739" s="57"/>
      <c r="E739" s="1"/>
      <c r="F739" s="1"/>
      <c r="G739" s="1"/>
      <c r="H739" s="1"/>
      <c r="I739" s="58"/>
      <c r="J739" s="59"/>
      <c r="K739" s="58"/>
      <c r="L739" s="37"/>
      <c r="M739" s="37"/>
      <c r="N739" s="37"/>
      <c r="O739" s="58"/>
      <c r="P739" s="37"/>
      <c r="Q739" s="37"/>
      <c r="R739" s="37"/>
    </row>
    <row r="740" spans="1:18" s="2" customFormat="1" ht="15" thickTop="1" x14ac:dyDescent="0.3">
      <c r="A740"/>
      <c r="B740"/>
      <c r="C740" s="343" t="s">
        <v>253</v>
      </c>
      <c r="D740" s="344"/>
      <c r="E740" s="344"/>
      <c r="F740" s="344"/>
      <c r="G740" s="148"/>
      <c r="H740" s="63" t="s">
        <v>80</v>
      </c>
      <c r="I740" s="58"/>
      <c r="J740" s="59"/>
      <c r="K740" s="58"/>
      <c r="L740" s="37"/>
      <c r="M740" s="37"/>
      <c r="N740" s="37"/>
      <c r="O740" s="58"/>
      <c r="P740" s="37"/>
      <c r="Q740" s="37"/>
      <c r="R740" s="37"/>
    </row>
    <row r="741" spans="1:18" s="2" customFormat="1" x14ac:dyDescent="0.3">
      <c r="A741"/>
      <c r="B741"/>
      <c r="C741" s="345"/>
      <c r="D741" s="346"/>
      <c r="E741" s="346"/>
      <c r="F741" s="346"/>
      <c r="G741" s="149"/>
      <c r="H741" s="66" t="s">
        <v>341</v>
      </c>
      <c r="I741" s="58"/>
      <c r="J741" s="59"/>
      <c r="K741" s="58"/>
      <c r="L741" s="37"/>
      <c r="M741" s="37"/>
      <c r="N741" s="37"/>
      <c r="O741" s="58"/>
      <c r="P741" s="37"/>
      <c r="Q741" s="37"/>
      <c r="R741" s="37"/>
    </row>
    <row r="742" spans="1:18" s="2" customFormat="1" x14ac:dyDescent="0.3">
      <c r="A742"/>
      <c r="B742"/>
      <c r="C742" s="70" t="s">
        <v>3</v>
      </c>
      <c r="D742" s="71" t="s">
        <v>4</v>
      </c>
      <c r="E742" s="72" t="s">
        <v>5</v>
      </c>
      <c r="F742" s="72" t="s">
        <v>43</v>
      </c>
      <c r="G742" s="73" t="s">
        <v>44</v>
      </c>
      <c r="H742" s="74" t="s">
        <v>45</v>
      </c>
      <c r="I742" s="58"/>
      <c r="J742" s="59"/>
      <c r="K742" s="58"/>
      <c r="L742" s="37"/>
      <c r="M742" s="37"/>
      <c r="N742" s="37"/>
      <c r="O742" s="58"/>
      <c r="P742" s="37"/>
      <c r="Q742" s="37"/>
      <c r="R742" s="37"/>
    </row>
    <row r="743" spans="1:18" s="2" customFormat="1" x14ac:dyDescent="0.3">
      <c r="A743"/>
      <c r="B743"/>
      <c r="C743" s="77"/>
      <c r="D743" s="78"/>
      <c r="E743" s="79"/>
      <c r="F743" s="79"/>
      <c r="G743" s="80"/>
      <c r="H743" s="81"/>
      <c r="I743" s="58"/>
      <c r="J743" s="59"/>
      <c r="K743" s="58"/>
      <c r="L743" s="37"/>
      <c r="M743" s="37"/>
      <c r="N743" s="37"/>
      <c r="O743" s="58"/>
      <c r="P743" s="37"/>
      <c r="Q743" s="37"/>
      <c r="R743" s="37"/>
    </row>
    <row r="744" spans="1:18" s="2" customFormat="1" x14ac:dyDescent="0.3">
      <c r="A744"/>
      <c r="B744"/>
      <c r="C744" s="84" t="s">
        <v>47</v>
      </c>
      <c r="D744" s="78"/>
      <c r="E744" s="79"/>
      <c r="F744" s="107"/>
      <c r="G744" s="80"/>
      <c r="H744" s="81"/>
      <c r="I744" s="58"/>
      <c r="J744" s="59"/>
      <c r="K744" s="58"/>
      <c r="L744" s="37"/>
      <c r="M744" s="37"/>
      <c r="N744" s="37"/>
      <c r="O744" s="58"/>
      <c r="P744" s="37"/>
      <c r="Q744" s="37"/>
      <c r="R744" s="37"/>
    </row>
    <row r="745" spans="1:18" s="2" customFormat="1" x14ac:dyDescent="0.3">
      <c r="A745"/>
      <c r="B745"/>
      <c r="C745" s="70" t="s">
        <v>248</v>
      </c>
      <c r="D745" s="71" t="s">
        <v>50</v>
      </c>
      <c r="E745" s="72">
        <v>0.1</v>
      </c>
      <c r="F745" s="90">
        <v>0</v>
      </c>
      <c r="G745" s="73">
        <v>15500</v>
      </c>
      <c r="H745" s="74">
        <f t="shared" ref="H745" si="21">E745*G745</f>
        <v>1550</v>
      </c>
      <c r="I745" s="58"/>
      <c r="J745" s="59"/>
      <c r="K745" s="58"/>
      <c r="L745" s="37"/>
      <c r="M745" s="37"/>
      <c r="N745" s="37"/>
      <c r="O745" s="58"/>
      <c r="P745" s="37"/>
      <c r="Q745" s="37"/>
      <c r="R745" s="37"/>
    </row>
    <row r="746" spans="1:18" s="2" customFormat="1" x14ac:dyDescent="0.3">
      <c r="A746"/>
      <c r="B746"/>
      <c r="C746" s="77"/>
      <c r="D746" s="78"/>
      <c r="E746" s="79"/>
      <c r="F746" s="107"/>
      <c r="G746" s="80" t="s">
        <v>52</v>
      </c>
      <c r="H746" s="86">
        <f>SUM(H745:H745)</f>
        <v>1550</v>
      </c>
      <c r="I746" s="58"/>
      <c r="J746" s="59"/>
      <c r="K746" s="58"/>
      <c r="L746" s="37"/>
      <c r="M746" s="37"/>
      <c r="N746" s="37"/>
      <c r="O746" s="58"/>
      <c r="P746" s="37"/>
      <c r="Q746" s="37"/>
      <c r="R746" s="37"/>
    </row>
    <row r="747" spans="1:18" s="2" customFormat="1" x14ac:dyDescent="0.3">
      <c r="A747"/>
      <c r="B747"/>
      <c r="C747" s="84" t="s">
        <v>54</v>
      </c>
      <c r="D747" s="78"/>
      <c r="E747" s="79"/>
      <c r="F747" s="107"/>
      <c r="G747" s="80"/>
      <c r="H747" s="81"/>
      <c r="I747" s="58"/>
      <c r="J747" s="59"/>
      <c r="K747" s="58"/>
      <c r="L747" s="37"/>
      <c r="M747" s="37"/>
      <c r="N747" s="37"/>
      <c r="O747" s="58"/>
      <c r="P747" s="37"/>
      <c r="Q747" s="37"/>
      <c r="R747" s="37"/>
    </row>
    <row r="748" spans="1:18" s="2" customFormat="1" x14ac:dyDescent="0.3">
      <c r="A748"/>
      <c r="B748"/>
      <c r="C748" s="70" t="s">
        <v>93</v>
      </c>
      <c r="D748" s="71" t="s">
        <v>55</v>
      </c>
      <c r="E748" s="90">
        <v>0.31040000000000001</v>
      </c>
      <c r="F748" s="90">
        <v>0</v>
      </c>
      <c r="G748" s="73">
        <v>19395</v>
      </c>
      <c r="H748" s="74">
        <f>E748*G748</f>
        <v>6020.2080000000005</v>
      </c>
      <c r="I748" s="58"/>
      <c r="J748" s="59"/>
      <c r="K748" s="58"/>
      <c r="L748" s="37"/>
      <c r="M748" s="37"/>
      <c r="N748" s="37"/>
      <c r="O748" s="58"/>
      <c r="P748" s="37"/>
      <c r="Q748" s="37"/>
      <c r="R748" s="37"/>
    </row>
    <row r="749" spans="1:18" s="2" customFormat="1" x14ac:dyDescent="0.3">
      <c r="A749"/>
      <c r="B749"/>
      <c r="C749" s="77"/>
      <c r="D749" s="78"/>
      <c r="E749" s="79"/>
      <c r="F749" s="107"/>
      <c r="G749" s="80" t="s">
        <v>57</v>
      </c>
      <c r="H749" s="86">
        <f>SUM(H748)</f>
        <v>6020.2080000000005</v>
      </c>
      <c r="I749" s="58"/>
      <c r="J749" s="59"/>
      <c r="K749" s="58"/>
      <c r="L749" s="37"/>
      <c r="M749" s="37"/>
      <c r="N749" s="37"/>
      <c r="O749" s="58"/>
      <c r="P749" s="37"/>
      <c r="Q749" s="37"/>
      <c r="R749" s="37"/>
    </row>
    <row r="750" spans="1:18" s="2" customFormat="1" x14ac:dyDescent="0.3">
      <c r="A750"/>
      <c r="B750"/>
      <c r="C750" s="88" t="s">
        <v>59</v>
      </c>
      <c r="D750" s="78"/>
      <c r="E750" s="79"/>
      <c r="F750" s="107"/>
      <c r="G750" s="80"/>
      <c r="H750" s="81"/>
      <c r="I750" s="58"/>
      <c r="J750" s="59"/>
      <c r="K750" s="58"/>
      <c r="L750" s="37"/>
      <c r="M750" s="37"/>
      <c r="N750" s="37"/>
      <c r="O750" s="58"/>
      <c r="P750" s="37"/>
      <c r="Q750" s="37"/>
      <c r="R750" s="37"/>
    </row>
    <row r="751" spans="1:18" s="2" customFormat="1" x14ac:dyDescent="0.3">
      <c r="A751"/>
      <c r="B751"/>
      <c r="C751" s="70" t="s">
        <v>60</v>
      </c>
      <c r="D751" s="71" t="s">
        <v>14</v>
      </c>
      <c r="E751" s="72">
        <v>0.2</v>
      </c>
      <c r="F751" s="90">
        <v>0</v>
      </c>
      <c r="G751" s="73">
        <v>1600</v>
      </c>
      <c r="H751" s="74">
        <f>E751*G751</f>
        <v>320</v>
      </c>
      <c r="I751" s="58"/>
      <c r="J751" s="59"/>
      <c r="K751" s="58"/>
      <c r="L751" s="37"/>
      <c r="M751" s="37"/>
      <c r="N751" s="37"/>
      <c r="O751" s="58"/>
      <c r="P751" s="37"/>
      <c r="Q751" s="37"/>
      <c r="R751" s="37"/>
    </row>
    <row r="752" spans="1:18" s="2" customFormat="1" x14ac:dyDescent="0.3">
      <c r="A752"/>
      <c r="B752"/>
      <c r="C752" s="77"/>
      <c r="D752" s="78"/>
      <c r="E752" s="79"/>
      <c r="F752" s="107"/>
      <c r="G752" s="80" t="s">
        <v>62</v>
      </c>
      <c r="H752" s="86">
        <f>SUM(H751:H751)</f>
        <v>320</v>
      </c>
      <c r="I752" s="58"/>
      <c r="J752" s="59"/>
      <c r="K752" s="58"/>
      <c r="L752" s="37"/>
      <c r="M752" s="37"/>
      <c r="N752" s="37"/>
      <c r="O752" s="58"/>
      <c r="P752" s="37"/>
      <c r="Q752" s="37"/>
      <c r="R752" s="37"/>
    </row>
    <row r="753" spans="1:18" s="2" customFormat="1" x14ac:dyDescent="0.3">
      <c r="A753"/>
      <c r="B753"/>
      <c r="C753" s="84" t="s">
        <v>64</v>
      </c>
      <c r="D753" s="78"/>
      <c r="E753" s="79"/>
      <c r="F753" s="79"/>
      <c r="G753" s="80"/>
      <c r="H753" s="81"/>
      <c r="I753" s="58"/>
      <c r="J753" s="59"/>
      <c r="K753" s="58"/>
      <c r="L753" s="37"/>
      <c r="M753" s="37"/>
      <c r="N753" s="37"/>
      <c r="O753" s="58"/>
      <c r="P753" s="37"/>
      <c r="Q753" s="37"/>
      <c r="R753" s="37"/>
    </row>
    <row r="754" spans="1:18" s="2" customFormat="1" x14ac:dyDescent="0.3">
      <c r="A754"/>
      <c r="B754"/>
      <c r="C754" s="70"/>
      <c r="D754" s="71"/>
      <c r="E754" s="72"/>
      <c r="F754" s="90"/>
      <c r="G754" s="73"/>
      <c r="H754" s="74"/>
      <c r="I754" s="58"/>
      <c r="J754" s="59"/>
      <c r="K754" s="58"/>
      <c r="L754" s="37"/>
      <c r="M754" s="37"/>
      <c r="N754" s="37"/>
      <c r="O754" s="58"/>
      <c r="P754" s="37"/>
      <c r="Q754" s="37"/>
      <c r="R754" s="37"/>
    </row>
    <row r="755" spans="1:18" s="2" customFormat="1" x14ac:dyDescent="0.3">
      <c r="A755"/>
      <c r="B755"/>
      <c r="C755" s="77"/>
      <c r="D755" s="78"/>
      <c r="E755" s="79"/>
      <c r="F755" s="79"/>
      <c r="G755" s="80" t="s">
        <v>66</v>
      </c>
      <c r="H755" s="74">
        <v>0</v>
      </c>
      <c r="I755" s="58"/>
      <c r="J755" s="59"/>
      <c r="K755" s="58"/>
      <c r="L755" s="37"/>
      <c r="M755" s="37"/>
      <c r="N755" s="37"/>
      <c r="O755" s="58"/>
      <c r="P755" s="37"/>
      <c r="Q755" s="37"/>
      <c r="R755" s="37"/>
    </row>
    <row r="756" spans="1:18" s="2" customFormat="1" x14ac:dyDescent="0.3">
      <c r="A756"/>
      <c r="B756"/>
      <c r="C756" s="77"/>
      <c r="D756" s="78"/>
      <c r="E756" s="79"/>
      <c r="F756" s="107"/>
      <c r="G756" s="80"/>
      <c r="H756" s="81"/>
      <c r="I756" s="58"/>
      <c r="J756" s="59"/>
      <c r="K756" s="58"/>
      <c r="L756" s="37"/>
      <c r="M756" s="37"/>
      <c r="N756" s="37"/>
      <c r="O756" s="58"/>
      <c r="P756" s="37"/>
      <c r="Q756" s="37"/>
      <c r="R756" s="37"/>
    </row>
    <row r="757" spans="1:18" s="2" customFormat="1" ht="15" thickBot="1" x14ac:dyDescent="0.35">
      <c r="A757"/>
      <c r="B757"/>
      <c r="C757" s="93"/>
      <c r="D757" s="94"/>
      <c r="E757" s="95"/>
      <c r="F757" s="110" t="s">
        <v>67</v>
      </c>
      <c r="G757" s="96">
        <f>SUM(H746+H749+H752)</f>
        <v>7890.2080000000005</v>
      </c>
      <c r="H757" s="97">
        <v>7980</v>
      </c>
      <c r="I757" s="58"/>
      <c r="J757" s="59"/>
      <c r="K757" s="58"/>
      <c r="L757" s="37"/>
      <c r="M757" s="37"/>
      <c r="N757" s="37"/>
      <c r="O757" s="58"/>
      <c r="P757" s="37"/>
      <c r="Q757" s="37"/>
      <c r="R757" s="37"/>
    </row>
    <row r="758" spans="1:18" s="2" customFormat="1" ht="15" thickTop="1" x14ac:dyDescent="0.3">
      <c r="A758"/>
      <c r="B758"/>
      <c r="C758" s="1"/>
      <c r="D758" s="57"/>
      <c r="E758" s="1"/>
      <c r="F758" s="1"/>
      <c r="G758" s="1"/>
      <c r="H758" s="1"/>
      <c r="I758" s="58"/>
      <c r="J758" s="59"/>
      <c r="K758" s="58"/>
      <c r="L758" s="37"/>
      <c r="M758" s="37"/>
      <c r="N758" s="37"/>
      <c r="O758" s="58"/>
      <c r="P758" s="37"/>
      <c r="Q758" s="37"/>
      <c r="R758" s="37"/>
    </row>
    <row r="759" spans="1:18" s="2" customFormat="1" ht="15" thickBot="1" x14ac:dyDescent="0.35">
      <c r="A759"/>
      <c r="B759"/>
      <c r="C759" s="1"/>
      <c r="D759" s="57"/>
      <c r="E759" s="1"/>
      <c r="F759" s="1"/>
      <c r="G759" s="1"/>
      <c r="H759" s="1"/>
      <c r="I759" s="58"/>
      <c r="J759" s="59"/>
      <c r="K759" s="58"/>
      <c r="L759" s="37"/>
      <c r="M759" s="37"/>
      <c r="N759" s="37"/>
      <c r="O759" s="58"/>
      <c r="P759" s="37"/>
      <c r="Q759" s="37"/>
      <c r="R759" s="37"/>
    </row>
    <row r="760" spans="1:18" s="2" customFormat="1" ht="15" thickTop="1" x14ac:dyDescent="0.3">
      <c r="A760"/>
      <c r="B760"/>
      <c r="C760" s="343" t="s">
        <v>259</v>
      </c>
      <c r="D760" s="344"/>
      <c r="E760" s="344"/>
      <c r="F760" s="344"/>
      <c r="G760" s="148"/>
      <c r="H760" s="63" t="s">
        <v>80</v>
      </c>
      <c r="I760" s="58"/>
      <c r="J760" s="59"/>
      <c r="K760" s="58"/>
      <c r="L760" s="37"/>
      <c r="M760" s="37"/>
      <c r="N760" s="37"/>
      <c r="O760" s="58"/>
      <c r="P760" s="37"/>
      <c r="Q760" s="37"/>
      <c r="R760" s="37"/>
    </row>
    <row r="761" spans="1:18" s="2" customFormat="1" x14ac:dyDescent="0.3">
      <c r="A761"/>
      <c r="B761"/>
      <c r="C761" s="345"/>
      <c r="D761" s="346"/>
      <c r="E761" s="346"/>
      <c r="F761" s="346"/>
      <c r="G761" s="149"/>
      <c r="H761" s="66" t="s">
        <v>342</v>
      </c>
      <c r="I761" s="58"/>
      <c r="J761" s="59"/>
      <c r="K761" s="58"/>
      <c r="L761" s="37"/>
      <c r="M761" s="37"/>
      <c r="N761" s="37"/>
      <c r="O761" s="58"/>
      <c r="P761" s="37"/>
      <c r="Q761" s="37"/>
      <c r="R761" s="37"/>
    </row>
    <row r="762" spans="1:18" s="2" customFormat="1" x14ac:dyDescent="0.3">
      <c r="A762"/>
      <c r="B762"/>
      <c r="C762" s="70" t="s">
        <v>3</v>
      </c>
      <c r="D762" s="71" t="s">
        <v>4</v>
      </c>
      <c r="E762" s="72" t="s">
        <v>5</v>
      </c>
      <c r="F762" s="72" t="s">
        <v>43</v>
      </c>
      <c r="G762" s="73" t="s">
        <v>44</v>
      </c>
      <c r="H762" s="74" t="s">
        <v>45</v>
      </c>
      <c r="I762" s="58"/>
      <c r="J762" s="59"/>
      <c r="K762" s="58"/>
      <c r="L762" s="37"/>
      <c r="M762" s="37"/>
      <c r="N762" s="37"/>
      <c r="O762" s="58"/>
      <c r="P762" s="37"/>
      <c r="Q762" s="37"/>
      <c r="R762" s="37"/>
    </row>
    <row r="763" spans="1:18" s="2" customFormat="1" x14ac:dyDescent="0.3">
      <c r="A763"/>
      <c r="B763"/>
      <c r="C763" s="77"/>
      <c r="D763" s="78"/>
      <c r="E763" s="79"/>
      <c r="F763" s="79"/>
      <c r="G763" s="80"/>
      <c r="H763" s="81"/>
      <c r="I763" s="58"/>
      <c r="J763" s="59"/>
      <c r="K763" s="58"/>
      <c r="L763" s="37"/>
      <c r="M763" s="37"/>
      <c r="N763" s="37"/>
      <c r="O763" s="58"/>
      <c r="P763" s="37"/>
      <c r="Q763" s="37"/>
      <c r="R763" s="37"/>
    </row>
    <row r="764" spans="1:18" s="2" customFormat="1" x14ac:dyDescent="0.3">
      <c r="A764"/>
      <c r="B764"/>
      <c r="C764" s="84" t="s">
        <v>47</v>
      </c>
      <c r="D764" s="78"/>
      <c r="E764" s="79"/>
      <c r="F764" s="107"/>
      <c r="G764" s="80"/>
      <c r="H764" s="81"/>
      <c r="I764" s="58"/>
      <c r="J764" s="59"/>
      <c r="K764" s="58"/>
      <c r="L764" s="37"/>
      <c r="M764" s="37"/>
      <c r="N764" s="37"/>
      <c r="O764" s="58"/>
      <c r="P764" s="37"/>
      <c r="Q764" s="37"/>
      <c r="R764" s="37"/>
    </row>
    <row r="765" spans="1:18" s="2" customFormat="1" x14ac:dyDescent="0.3">
      <c r="A765"/>
      <c r="B765"/>
      <c r="C765" s="70" t="s">
        <v>310</v>
      </c>
      <c r="D765" s="71" t="s">
        <v>100</v>
      </c>
      <c r="E765" s="72">
        <v>1</v>
      </c>
      <c r="F765" s="90">
        <v>0</v>
      </c>
      <c r="G765" s="73">
        <v>25500</v>
      </c>
      <c r="H765" s="74">
        <f t="shared" ref="H765" si="22">E765*G765</f>
        <v>25500</v>
      </c>
      <c r="I765" s="58"/>
      <c r="J765" s="59"/>
      <c r="K765" s="58"/>
      <c r="L765" s="37"/>
      <c r="M765" s="37"/>
      <c r="N765" s="37"/>
      <c r="O765" s="58"/>
      <c r="P765" s="37"/>
      <c r="Q765" s="37"/>
      <c r="R765" s="37"/>
    </row>
    <row r="766" spans="1:18" s="2" customFormat="1" x14ac:dyDescent="0.3">
      <c r="A766"/>
      <c r="B766"/>
      <c r="C766" s="77"/>
      <c r="D766" s="78"/>
      <c r="E766" s="79"/>
      <c r="F766" s="107"/>
      <c r="G766" s="80" t="s">
        <v>52</v>
      </c>
      <c r="H766" s="86">
        <f>SUM(H765:H765)</f>
        <v>25500</v>
      </c>
      <c r="I766" s="58"/>
      <c r="J766" s="59"/>
      <c r="K766" s="58"/>
      <c r="L766" s="37"/>
      <c r="M766" s="37"/>
      <c r="N766" s="37"/>
      <c r="O766" s="58"/>
      <c r="P766" s="37"/>
      <c r="Q766" s="37"/>
      <c r="R766" s="37"/>
    </row>
    <row r="767" spans="1:18" s="2" customFormat="1" x14ac:dyDescent="0.3">
      <c r="A767"/>
      <c r="B767"/>
      <c r="C767" s="84" t="s">
        <v>54</v>
      </c>
      <c r="D767" s="78"/>
      <c r="E767" s="79"/>
      <c r="F767" s="107"/>
      <c r="G767" s="80"/>
      <c r="H767" s="81"/>
      <c r="I767" s="58"/>
      <c r="J767" s="59"/>
      <c r="K767" s="58"/>
      <c r="L767" s="37"/>
      <c r="M767" s="37"/>
      <c r="N767" s="37"/>
      <c r="O767" s="58"/>
      <c r="P767" s="37"/>
      <c r="Q767" s="37"/>
      <c r="R767" s="37"/>
    </row>
    <row r="768" spans="1:18" s="2" customFormat="1" x14ac:dyDescent="0.3">
      <c r="A768"/>
      <c r="B768"/>
      <c r="C768" s="70" t="s">
        <v>93</v>
      </c>
      <c r="D768" s="71" t="s">
        <v>55</v>
      </c>
      <c r="E768" s="90">
        <v>0.40989999999999999</v>
      </c>
      <c r="F768" s="90">
        <v>0</v>
      </c>
      <c r="G768" s="73">
        <v>19395</v>
      </c>
      <c r="H768" s="74">
        <f>E768*G768</f>
        <v>7950.0104999999994</v>
      </c>
      <c r="I768" s="58"/>
      <c r="J768" s="59"/>
      <c r="K768" s="58"/>
      <c r="L768" s="37"/>
      <c r="M768" s="37"/>
      <c r="N768" s="37"/>
      <c r="O768" s="58"/>
      <c r="P768" s="37"/>
      <c r="Q768" s="37"/>
      <c r="R768" s="37"/>
    </row>
    <row r="769" spans="1:18" s="2" customFormat="1" x14ac:dyDescent="0.3">
      <c r="A769"/>
      <c r="B769"/>
      <c r="C769" s="77"/>
      <c r="D769" s="78"/>
      <c r="E769" s="79"/>
      <c r="F769" s="107"/>
      <c r="G769" s="80" t="s">
        <v>57</v>
      </c>
      <c r="H769" s="86">
        <f>SUM(H768)</f>
        <v>7950.0104999999994</v>
      </c>
      <c r="I769" s="58"/>
      <c r="J769" s="59"/>
      <c r="K769" s="58"/>
      <c r="L769" s="37"/>
      <c r="M769" s="37"/>
      <c r="N769" s="37"/>
      <c r="O769" s="58"/>
      <c r="P769" s="37"/>
      <c r="Q769" s="37"/>
      <c r="R769" s="37"/>
    </row>
    <row r="770" spans="1:18" s="2" customFormat="1" x14ac:dyDescent="0.3">
      <c r="A770"/>
      <c r="B770"/>
      <c r="C770" s="88" t="s">
        <v>59</v>
      </c>
      <c r="D770" s="78"/>
      <c r="E770" s="79"/>
      <c r="F770" s="107"/>
      <c r="G770" s="80"/>
      <c r="H770" s="81"/>
      <c r="I770" s="58"/>
      <c r="J770" s="59"/>
      <c r="K770" s="58"/>
      <c r="L770" s="37"/>
      <c r="M770" s="37"/>
      <c r="N770" s="37"/>
      <c r="O770" s="58"/>
      <c r="P770" s="37"/>
      <c r="Q770" s="37"/>
      <c r="R770" s="37"/>
    </row>
    <row r="771" spans="1:18" s="2" customFormat="1" x14ac:dyDescent="0.3">
      <c r="A771"/>
      <c r="B771"/>
      <c r="C771" s="70" t="s">
        <v>60</v>
      </c>
      <c r="D771" s="71" t="s">
        <v>14</v>
      </c>
      <c r="E771" s="72">
        <v>0.2</v>
      </c>
      <c r="F771" s="90">
        <v>0</v>
      </c>
      <c r="G771" s="73">
        <v>1600</v>
      </c>
      <c r="H771" s="74">
        <f>E771*G771</f>
        <v>320</v>
      </c>
      <c r="I771" s="58"/>
      <c r="J771" s="59"/>
      <c r="K771" s="58"/>
      <c r="L771" s="37"/>
      <c r="M771" s="37"/>
      <c r="N771" s="37"/>
      <c r="O771" s="58"/>
      <c r="P771" s="37"/>
      <c r="Q771" s="37"/>
      <c r="R771" s="37"/>
    </row>
    <row r="772" spans="1:18" s="2" customFormat="1" x14ac:dyDescent="0.3">
      <c r="A772"/>
      <c r="B772"/>
      <c r="C772" s="77"/>
      <c r="D772" s="78"/>
      <c r="E772" s="79"/>
      <c r="F772" s="107"/>
      <c r="G772" s="80" t="s">
        <v>62</v>
      </c>
      <c r="H772" s="86">
        <f>SUM(H771:H771)</f>
        <v>320</v>
      </c>
      <c r="I772" s="58"/>
      <c r="J772" s="59"/>
      <c r="K772" s="58"/>
      <c r="L772" s="37"/>
      <c r="M772" s="37"/>
      <c r="N772" s="37"/>
      <c r="O772" s="58"/>
      <c r="P772" s="37"/>
      <c r="Q772" s="37"/>
      <c r="R772" s="37"/>
    </row>
    <row r="773" spans="1:18" s="2" customFormat="1" x14ac:dyDescent="0.3">
      <c r="A773"/>
      <c r="B773"/>
      <c r="C773" s="84" t="s">
        <v>64</v>
      </c>
      <c r="D773" s="78"/>
      <c r="E773" s="79"/>
      <c r="F773" s="79"/>
      <c r="G773" s="80"/>
      <c r="H773" s="81"/>
      <c r="I773" s="58"/>
      <c r="J773" s="59"/>
      <c r="K773" s="58"/>
      <c r="L773" s="37"/>
      <c r="M773" s="37"/>
      <c r="N773" s="37"/>
      <c r="O773" s="58"/>
      <c r="P773" s="37"/>
      <c r="Q773" s="37"/>
      <c r="R773" s="37"/>
    </row>
    <row r="774" spans="1:18" s="2" customFormat="1" x14ac:dyDescent="0.3">
      <c r="A774"/>
      <c r="B774"/>
      <c r="C774" s="70"/>
      <c r="D774" s="71"/>
      <c r="E774" s="72"/>
      <c r="F774" s="90"/>
      <c r="G774" s="73"/>
      <c r="H774" s="74"/>
      <c r="I774" s="58"/>
      <c r="J774" s="59"/>
      <c r="K774" s="58"/>
      <c r="L774" s="37"/>
      <c r="M774" s="37"/>
      <c r="N774" s="37"/>
      <c r="O774" s="58"/>
      <c r="P774" s="37"/>
      <c r="Q774" s="37"/>
      <c r="R774" s="37"/>
    </row>
    <row r="775" spans="1:18" s="2" customFormat="1" x14ac:dyDescent="0.3">
      <c r="A775"/>
      <c r="B775"/>
      <c r="C775" s="77"/>
      <c r="D775" s="78"/>
      <c r="E775" s="79"/>
      <c r="F775" s="79"/>
      <c r="G775" s="80" t="s">
        <v>66</v>
      </c>
      <c r="H775" s="74">
        <v>0</v>
      </c>
      <c r="I775" s="58"/>
      <c r="J775" s="59"/>
      <c r="K775" s="58"/>
      <c r="L775" s="37"/>
      <c r="M775" s="37"/>
      <c r="N775" s="37"/>
      <c r="O775" s="58"/>
      <c r="P775" s="37"/>
      <c r="Q775" s="37"/>
      <c r="R775" s="37"/>
    </row>
    <row r="776" spans="1:18" s="2" customFormat="1" x14ac:dyDescent="0.3">
      <c r="A776"/>
      <c r="B776"/>
      <c r="C776" s="77"/>
      <c r="D776" s="78"/>
      <c r="E776" s="79"/>
      <c r="F776" s="107"/>
      <c r="G776" s="80"/>
      <c r="H776" s="81"/>
      <c r="I776" s="58"/>
      <c r="J776" s="59"/>
      <c r="K776" s="58"/>
      <c r="L776" s="37"/>
      <c r="M776" s="37"/>
      <c r="N776" s="37"/>
      <c r="O776" s="58"/>
      <c r="P776" s="37"/>
      <c r="Q776" s="37"/>
      <c r="R776" s="37"/>
    </row>
    <row r="777" spans="1:18" s="2" customFormat="1" ht="15" thickBot="1" x14ac:dyDescent="0.35">
      <c r="A777"/>
      <c r="B777"/>
      <c r="C777" s="93"/>
      <c r="D777" s="94"/>
      <c r="E777" s="95"/>
      <c r="F777" s="110" t="s">
        <v>67</v>
      </c>
      <c r="G777" s="96">
        <f>SUM(H766+H769+H772)</f>
        <v>33770.010499999997</v>
      </c>
      <c r="H777" s="97">
        <v>33770</v>
      </c>
      <c r="I777" s="58"/>
      <c r="J777" s="59"/>
      <c r="K777" s="58"/>
      <c r="L777" s="37"/>
      <c r="M777" s="37"/>
      <c r="N777" s="37"/>
      <c r="O777" s="58"/>
      <c r="P777" s="37"/>
      <c r="Q777" s="37"/>
      <c r="R777" s="37"/>
    </row>
    <row r="778" spans="1:18" s="2" customFormat="1" ht="15" thickTop="1" x14ac:dyDescent="0.3">
      <c r="A778"/>
      <c r="B778"/>
      <c r="C778" s="1"/>
      <c r="D778" s="57"/>
      <c r="E778" s="1"/>
      <c r="F778" s="1"/>
      <c r="G778" s="1"/>
      <c r="H778" s="1"/>
      <c r="I778" s="58"/>
      <c r="J778" s="59"/>
      <c r="K778" s="58"/>
      <c r="L778" s="37"/>
      <c r="M778" s="37"/>
      <c r="N778" s="37"/>
      <c r="O778" s="58"/>
      <c r="P778" s="37"/>
      <c r="Q778" s="37"/>
      <c r="R778" s="37"/>
    </row>
    <row r="779" spans="1:18" s="2" customFormat="1" ht="15" thickBot="1" x14ac:dyDescent="0.35">
      <c r="A779"/>
      <c r="B779"/>
      <c r="C779" s="1"/>
      <c r="D779" s="57"/>
      <c r="E779" s="1"/>
      <c r="F779" s="1"/>
      <c r="G779" s="1"/>
      <c r="H779" s="1"/>
      <c r="I779" s="58"/>
      <c r="J779" s="59"/>
      <c r="K779" s="58"/>
      <c r="L779" s="37"/>
      <c r="M779" s="37"/>
      <c r="N779" s="37"/>
      <c r="O779" s="58"/>
      <c r="P779" s="37"/>
      <c r="Q779" s="37"/>
      <c r="R779" s="37"/>
    </row>
    <row r="780" spans="1:18" ht="15" thickTop="1" x14ac:dyDescent="0.3">
      <c r="C780" s="343" t="s">
        <v>231</v>
      </c>
      <c r="D780" s="344"/>
      <c r="E780" s="344"/>
      <c r="F780" s="344"/>
      <c r="G780" s="101"/>
      <c r="H780" s="63" t="s">
        <v>80</v>
      </c>
    </row>
    <row r="781" spans="1:18" x14ac:dyDescent="0.3">
      <c r="C781" s="345"/>
      <c r="D781" s="346"/>
      <c r="E781" s="346"/>
      <c r="F781" s="346"/>
      <c r="G781" s="106"/>
      <c r="H781" s="66" t="s">
        <v>343</v>
      </c>
    </row>
    <row r="782" spans="1:18" x14ac:dyDescent="0.3">
      <c r="C782" s="70" t="s">
        <v>3</v>
      </c>
      <c r="D782" s="71" t="s">
        <v>4</v>
      </c>
      <c r="E782" s="72" t="s">
        <v>5</v>
      </c>
      <c r="F782" s="90" t="s">
        <v>43</v>
      </c>
      <c r="G782" s="73" t="s">
        <v>44</v>
      </c>
      <c r="H782" s="74" t="s">
        <v>45</v>
      </c>
    </row>
    <row r="783" spans="1:18" x14ac:dyDescent="0.3">
      <c r="C783" s="77"/>
      <c r="D783" s="78"/>
      <c r="E783" s="79"/>
      <c r="F783" s="107"/>
      <c r="G783" s="80"/>
      <c r="H783" s="81"/>
    </row>
    <row r="784" spans="1:18" x14ac:dyDescent="0.3">
      <c r="C784" s="84" t="s">
        <v>47</v>
      </c>
      <c r="D784" s="78"/>
      <c r="E784" s="79"/>
      <c r="F784" s="107"/>
      <c r="G784" s="80"/>
      <c r="H784" s="81"/>
    </row>
    <row r="785" spans="3:8" x14ac:dyDescent="0.3">
      <c r="C785" s="70" t="s">
        <v>48</v>
      </c>
      <c r="D785" s="71" t="s">
        <v>49</v>
      </c>
      <c r="E785" s="72">
        <v>1.9</v>
      </c>
      <c r="F785" s="90">
        <v>0</v>
      </c>
      <c r="G785" s="73">
        <v>17</v>
      </c>
      <c r="H785" s="74">
        <f t="shared" ref="H785:H787" si="23">E785*G785</f>
        <v>32.299999999999997</v>
      </c>
    </row>
    <row r="786" spans="3:8" x14ac:dyDescent="0.3">
      <c r="C786" s="70" t="s">
        <v>236</v>
      </c>
      <c r="D786" s="71" t="s">
        <v>50</v>
      </c>
      <c r="E786" s="72">
        <v>6.25</v>
      </c>
      <c r="F786" s="90">
        <v>0</v>
      </c>
      <c r="G786" s="73">
        <v>3000</v>
      </c>
      <c r="H786" s="74">
        <f t="shared" si="23"/>
        <v>18750</v>
      </c>
    </row>
    <row r="787" spans="3:8" x14ac:dyDescent="0.3">
      <c r="C787" s="70" t="s">
        <v>101</v>
      </c>
      <c r="D787" s="71" t="s">
        <v>95</v>
      </c>
      <c r="E787" s="72">
        <v>0.05</v>
      </c>
      <c r="F787" s="90">
        <v>0</v>
      </c>
      <c r="G787" s="73">
        <v>1200</v>
      </c>
      <c r="H787" s="74">
        <f t="shared" si="23"/>
        <v>60</v>
      </c>
    </row>
    <row r="788" spans="3:8" x14ac:dyDescent="0.3">
      <c r="C788" s="77"/>
      <c r="D788" s="78"/>
      <c r="E788" s="79"/>
      <c r="F788" s="107"/>
      <c r="G788" s="80" t="s">
        <v>52</v>
      </c>
      <c r="H788" s="86">
        <f>SUM(H785:H787)</f>
        <v>18842.3</v>
      </c>
    </row>
    <row r="789" spans="3:8" x14ac:dyDescent="0.3">
      <c r="C789" s="84" t="s">
        <v>54</v>
      </c>
      <c r="D789" s="78"/>
      <c r="E789" s="79"/>
      <c r="F789" s="107"/>
      <c r="G789" s="80"/>
      <c r="H789" s="81"/>
    </row>
    <row r="790" spans="3:8" x14ac:dyDescent="0.3">
      <c r="C790" s="70" t="s">
        <v>93</v>
      </c>
      <c r="D790" s="71" t="s">
        <v>55</v>
      </c>
      <c r="E790" s="90">
        <v>0.74029999999999996</v>
      </c>
      <c r="F790" s="90">
        <v>0</v>
      </c>
      <c r="G790" s="73">
        <v>19395</v>
      </c>
      <c r="H790" s="74">
        <f>E790*G790</f>
        <v>14358.118499999999</v>
      </c>
    </row>
    <row r="791" spans="3:8" x14ac:dyDescent="0.3">
      <c r="C791" s="77"/>
      <c r="D791" s="78"/>
      <c r="E791" s="79"/>
      <c r="F791" s="107"/>
      <c r="G791" s="80" t="s">
        <v>57</v>
      </c>
      <c r="H791" s="86">
        <f>SUM(H790)</f>
        <v>14358.118499999999</v>
      </c>
    </row>
    <row r="792" spans="3:8" x14ac:dyDescent="0.3">
      <c r="C792" s="88" t="s">
        <v>59</v>
      </c>
      <c r="D792" s="78"/>
      <c r="E792" s="79"/>
      <c r="F792" s="107"/>
      <c r="G792" s="80"/>
      <c r="H792" s="81"/>
    </row>
    <row r="793" spans="3:8" x14ac:dyDescent="0.3">
      <c r="C793" s="70" t="s">
        <v>60</v>
      </c>
      <c r="D793" s="71" t="s">
        <v>14</v>
      </c>
      <c r="E793" s="72">
        <v>5.1999999999999998E-2</v>
      </c>
      <c r="F793" s="90">
        <v>0</v>
      </c>
      <c r="G793" s="73">
        <v>1600</v>
      </c>
      <c r="H793" s="74">
        <f>E793*G793</f>
        <v>83.2</v>
      </c>
    </row>
    <row r="794" spans="3:8" x14ac:dyDescent="0.3">
      <c r="C794" s="70" t="s">
        <v>97</v>
      </c>
      <c r="D794" s="71" t="s">
        <v>68</v>
      </c>
      <c r="E794" s="72">
        <v>0.1</v>
      </c>
      <c r="F794" s="90">
        <v>0</v>
      </c>
      <c r="G794" s="73">
        <v>1100</v>
      </c>
      <c r="H794" s="74">
        <f>E794*G794</f>
        <v>110</v>
      </c>
    </row>
    <row r="795" spans="3:8" x14ac:dyDescent="0.3">
      <c r="C795" s="77"/>
      <c r="D795" s="78"/>
      <c r="E795" s="79"/>
      <c r="F795" s="107"/>
      <c r="G795" s="80" t="s">
        <v>62</v>
      </c>
      <c r="H795" s="86">
        <f>SUM(H793:H794)</f>
        <v>193.2</v>
      </c>
    </row>
    <row r="796" spans="3:8" x14ac:dyDescent="0.3">
      <c r="C796" s="84" t="s">
        <v>64</v>
      </c>
      <c r="D796" s="78"/>
      <c r="E796" s="79"/>
      <c r="F796" s="79"/>
      <c r="G796" s="80"/>
      <c r="H796" s="81"/>
    </row>
    <row r="797" spans="3:8" x14ac:dyDescent="0.3">
      <c r="C797" s="70"/>
      <c r="D797" s="71"/>
      <c r="E797" s="72"/>
      <c r="F797" s="90"/>
      <c r="G797" s="73"/>
      <c r="H797" s="74"/>
    </row>
    <row r="798" spans="3:8" x14ac:dyDescent="0.3">
      <c r="C798" s="77"/>
      <c r="D798" s="78"/>
      <c r="E798" s="79"/>
      <c r="F798" s="79"/>
      <c r="G798" s="80" t="s">
        <v>66</v>
      </c>
      <c r="H798" s="74">
        <v>0</v>
      </c>
    </row>
    <row r="799" spans="3:8" x14ac:dyDescent="0.3">
      <c r="C799" s="77"/>
      <c r="D799" s="78"/>
      <c r="E799" s="79"/>
      <c r="F799" s="107"/>
      <c r="G799" s="80"/>
      <c r="H799" s="81"/>
    </row>
    <row r="800" spans="3:8" ht="15" thickBot="1" x14ac:dyDescent="0.35">
      <c r="C800" s="93"/>
      <c r="D800" s="94"/>
      <c r="E800" s="95"/>
      <c r="F800" s="110" t="s">
        <v>67</v>
      </c>
      <c r="G800" s="96">
        <f>SUM(H788+H791+H795)</f>
        <v>33393.618499999997</v>
      </c>
      <c r="H800" s="97">
        <v>33394</v>
      </c>
    </row>
    <row r="801" spans="3:8" ht="15" thickTop="1" x14ac:dyDescent="0.3"/>
    <row r="802" spans="3:8" ht="15" thickBot="1" x14ac:dyDescent="0.35"/>
    <row r="803" spans="3:8" ht="15" thickTop="1" x14ac:dyDescent="0.3">
      <c r="C803" s="343" t="s">
        <v>232</v>
      </c>
      <c r="D803" s="344"/>
      <c r="E803" s="344"/>
      <c r="F803" s="344"/>
      <c r="G803" s="101"/>
      <c r="H803" s="63" t="s">
        <v>80</v>
      </c>
    </row>
    <row r="804" spans="3:8" x14ac:dyDescent="0.3">
      <c r="C804" s="345"/>
      <c r="D804" s="346"/>
      <c r="E804" s="346"/>
      <c r="F804" s="346"/>
      <c r="G804" s="106"/>
      <c r="H804" s="66" t="s">
        <v>344</v>
      </c>
    </row>
    <row r="805" spans="3:8" x14ac:dyDescent="0.3">
      <c r="C805" s="70" t="s">
        <v>3</v>
      </c>
      <c r="D805" s="71" t="s">
        <v>4</v>
      </c>
      <c r="E805" s="72" t="s">
        <v>5</v>
      </c>
      <c r="F805" s="90" t="s">
        <v>43</v>
      </c>
      <c r="G805" s="73" t="s">
        <v>44</v>
      </c>
      <c r="H805" s="74" t="s">
        <v>45</v>
      </c>
    </row>
    <row r="806" spans="3:8" x14ac:dyDescent="0.3">
      <c r="C806" s="77"/>
      <c r="D806" s="78"/>
      <c r="E806" s="79"/>
      <c r="F806" s="107"/>
      <c r="G806" s="80"/>
      <c r="H806" s="81"/>
    </row>
    <row r="807" spans="3:8" x14ac:dyDescent="0.3">
      <c r="C807" s="84" t="s">
        <v>47</v>
      </c>
      <c r="D807" s="78"/>
      <c r="E807" s="79"/>
      <c r="F807" s="107"/>
      <c r="G807" s="80"/>
      <c r="H807" s="81"/>
    </row>
    <row r="808" spans="3:8" x14ac:dyDescent="0.3">
      <c r="C808" s="70" t="s">
        <v>48</v>
      </c>
      <c r="D808" s="71" t="s">
        <v>49</v>
      </c>
      <c r="E808" s="72">
        <v>1.9</v>
      </c>
      <c r="F808" s="90">
        <v>0</v>
      </c>
      <c r="G808" s="73">
        <v>17</v>
      </c>
      <c r="H808" s="74">
        <f t="shared" ref="H808:H810" si="24">E808*G808</f>
        <v>32.299999999999997</v>
      </c>
    </row>
    <row r="809" spans="3:8" x14ac:dyDescent="0.3">
      <c r="C809" s="70" t="s">
        <v>237</v>
      </c>
      <c r="D809" s="71" t="s">
        <v>100</v>
      </c>
      <c r="E809" s="72">
        <v>0.4</v>
      </c>
      <c r="F809" s="90">
        <v>0</v>
      </c>
      <c r="G809" s="73">
        <v>12350</v>
      </c>
      <c r="H809" s="74">
        <f t="shared" si="24"/>
        <v>4940</v>
      </c>
    </row>
    <row r="810" spans="3:8" x14ac:dyDescent="0.3">
      <c r="C810" s="70" t="s">
        <v>101</v>
      </c>
      <c r="D810" s="71" t="s">
        <v>95</v>
      </c>
      <c r="E810" s="72">
        <v>0.05</v>
      </c>
      <c r="F810" s="90">
        <v>0</v>
      </c>
      <c r="G810" s="73">
        <v>1200</v>
      </c>
      <c r="H810" s="74">
        <f t="shared" si="24"/>
        <v>60</v>
      </c>
    </row>
    <row r="811" spans="3:8" x14ac:dyDescent="0.3">
      <c r="C811" s="77"/>
      <c r="D811" s="78"/>
      <c r="E811" s="79"/>
      <c r="F811" s="107"/>
      <c r="G811" s="80" t="s">
        <v>52</v>
      </c>
      <c r="H811" s="86">
        <f>SUM(H808:H810)</f>
        <v>5032.3</v>
      </c>
    </row>
    <row r="812" spans="3:8" x14ac:dyDescent="0.3">
      <c r="C812" s="84" t="s">
        <v>54</v>
      </c>
      <c r="D812" s="78"/>
      <c r="E812" s="79"/>
      <c r="F812" s="107"/>
      <c r="G812" s="80"/>
      <c r="H812" s="81"/>
    </row>
    <row r="813" spans="3:8" x14ac:dyDescent="0.3">
      <c r="C813" s="70" t="s">
        <v>93</v>
      </c>
      <c r="D813" s="71" t="s">
        <v>55</v>
      </c>
      <c r="E813" s="90">
        <v>3.4000000000000002E-4</v>
      </c>
      <c r="F813" s="90">
        <v>0</v>
      </c>
      <c r="G813" s="73">
        <v>19395</v>
      </c>
      <c r="H813" s="74">
        <f>E813*G813</f>
        <v>6.5943000000000005</v>
      </c>
    </row>
    <row r="814" spans="3:8" x14ac:dyDescent="0.3">
      <c r="C814" s="77"/>
      <c r="D814" s="78"/>
      <c r="E814" s="79"/>
      <c r="F814" s="107"/>
      <c r="G814" s="80" t="s">
        <v>57</v>
      </c>
      <c r="H814" s="86">
        <f>SUM(H813)</f>
        <v>6.5943000000000005</v>
      </c>
    </row>
    <row r="815" spans="3:8" x14ac:dyDescent="0.3">
      <c r="C815" s="88" t="s">
        <v>59</v>
      </c>
      <c r="D815" s="78"/>
      <c r="E815" s="79"/>
      <c r="F815" s="107"/>
      <c r="G815" s="80"/>
      <c r="H815" s="81"/>
    </row>
    <row r="816" spans="3:8" x14ac:dyDescent="0.3">
      <c r="C816" s="70" t="s">
        <v>60</v>
      </c>
      <c r="D816" s="71" t="s">
        <v>14</v>
      </c>
      <c r="E816" s="72">
        <v>5.1999999999999998E-2</v>
      </c>
      <c r="F816" s="90">
        <v>0</v>
      </c>
      <c r="G816" s="73">
        <v>1600</v>
      </c>
      <c r="H816" s="74">
        <f>E816*G816</f>
        <v>83.2</v>
      </c>
    </row>
    <row r="817" spans="3:8" x14ac:dyDescent="0.3">
      <c r="C817" s="70" t="s">
        <v>97</v>
      </c>
      <c r="D817" s="71" t="s">
        <v>68</v>
      </c>
      <c r="E817" s="72">
        <v>0.1</v>
      </c>
      <c r="F817" s="90">
        <v>0</v>
      </c>
      <c r="G817" s="73">
        <v>1100</v>
      </c>
      <c r="H817" s="74">
        <f>E817*G817</f>
        <v>110</v>
      </c>
    </row>
    <row r="818" spans="3:8" x14ac:dyDescent="0.3">
      <c r="C818" s="77"/>
      <c r="D818" s="78"/>
      <c r="E818" s="79"/>
      <c r="F818" s="107"/>
      <c r="G818" s="80" t="s">
        <v>62</v>
      </c>
      <c r="H818" s="86">
        <f>SUM(H816:H817)</f>
        <v>193.2</v>
      </c>
    </row>
    <row r="819" spans="3:8" x14ac:dyDescent="0.3">
      <c r="C819" s="84" t="s">
        <v>64</v>
      </c>
      <c r="D819" s="78"/>
      <c r="E819" s="79"/>
      <c r="F819" s="79"/>
      <c r="G819" s="80"/>
      <c r="H819" s="81"/>
    </row>
    <row r="820" spans="3:8" x14ac:dyDescent="0.3">
      <c r="C820" s="70"/>
      <c r="D820" s="71"/>
      <c r="E820" s="72"/>
      <c r="F820" s="90"/>
      <c r="G820" s="73"/>
      <c r="H820" s="74"/>
    </row>
    <row r="821" spans="3:8" x14ac:dyDescent="0.3">
      <c r="C821" s="77"/>
      <c r="D821" s="78"/>
      <c r="E821" s="79"/>
      <c r="F821" s="79"/>
      <c r="G821" s="80" t="s">
        <v>66</v>
      </c>
      <c r="H821" s="74">
        <v>0</v>
      </c>
    </row>
    <row r="822" spans="3:8" x14ac:dyDescent="0.3">
      <c r="C822" s="77"/>
      <c r="D822" s="78"/>
      <c r="E822" s="79"/>
      <c r="F822" s="107"/>
      <c r="G822" s="80"/>
      <c r="H822" s="81"/>
    </row>
    <row r="823" spans="3:8" ht="15" thickBot="1" x14ac:dyDescent="0.35">
      <c r="C823" s="93"/>
      <c r="D823" s="94"/>
      <c r="E823" s="95"/>
      <c r="F823" s="110" t="s">
        <v>67</v>
      </c>
      <c r="G823" s="96">
        <f>SUM(H811+H814+H818)</f>
        <v>5232.0942999999997</v>
      </c>
      <c r="H823" s="97">
        <v>5232</v>
      </c>
    </row>
    <row r="824" spans="3:8" ht="15" thickTop="1" x14ac:dyDescent="0.3"/>
    <row r="825" spans="3:8" ht="15" thickBot="1" x14ac:dyDescent="0.35"/>
    <row r="826" spans="3:8" ht="15" thickTop="1" x14ac:dyDescent="0.3">
      <c r="C826" s="343" t="s">
        <v>281</v>
      </c>
      <c r="D826" s="344"/>
      <c r="E826" s="344"/>
      <c r="F826" s="344"/>
      <c r="G826" s="101"/>
      <c r="H826" s="63" t="s">
        <v>70</v>
      </c>
    </row>
    <row r="827" spans="3:8" x14ac:dyDescent="0.3">
      <c r="C827" s="345"/>
      <c r="D827" s="346"/>
      <c r="E827" s="346"/>
      <c r="F827" s="346"/>
      <c r="G827" s="106"/>
      <c r="H827" s="66" t="s">
        <v>345</v>
      </c>
    </row>
    <row r="828" spans="3:8" x14ac:dyDescent="0.3">
      <c r="C828" s="70" t="s">
        <v>3</v>
      </c>
      <c r="D828" s="71" t="s">
        <v>4</v>
      </c>
      <c r="E828" s="72" t="s">
        <v>5</v>
      </c>
      <c r="F828" s="90" t="s">
        <v>43</v>
      </c>
      <c r="G828" s="73" t="s">
        <v>44</v>
      </c>
      <c r="H828" s="74" t="s">
        <v>45</v>
      </c>
    </row>
    <row r="829" spans="3:8" x14ac:dyDescent="0.3">
      <c r="C829" s="77"/>
      <c r="D829" s="78"/>
      <c r="E829" s="79"/>
      <c r="F829" s="107"/>
      <c r="G829" s="80"/>
      <c r="H829" s="81"/>
    </row>
    <row r="830" spans="3:8" x14ac:dyDescent="0.3">
      <c r="C830" s="84" t="s">
        <v>47</v>
      </c>
      <c r="D830" s="78"/>
      <c r="E830" s="79"/>
      <c r="F830" s="107"/>
      <c r="G830" s="80"/>
      <c r="H830" s="81"/>
    </row>
    <row r="831" spans="3:8" x14ac:dyDescent="0.3">
      <c r="C831" s="70" t="s">
        <v>311</v>
      </c>
      <c r="D831" s="71" t="s">
        <v>96</v>
      </c>
      <c r="E831" s="72">
        <v>1</v>
      </c>
      <c r="F831" s="90">
        <v>0</v>
      </c>
      <c r="G831" s="73">
        <v>5172</v>
      </c>
      <c r="H831" s="74">
        <f t="shared" ref="H831" si="25">E831*G831</f>
        <v>5172</v>
      </c>
    </row>
    <row r="832" spans="3:8" x14ac:dyDescent="0.3">
      <c r="C832" s="77"/>
      <c r="D832" s="78"/>
      <c r="E832" s="79"/>
      <c r="F832" s="107"/>
      <c r="G832" s="80" t="s">
        <v>52</v>
      </c>
      <c r="H832" s="86">
        <f>SUM(H831:H831)</f>
        <v>5172</v>
      </c>
    </row>
    <row r="833" spans="3:8" x14ac:dyDescent="0.3">
      <c r="C833" s="84" t="s">
        <v>54</v>
      </c>
      <c r="D833" s="78"/>
      <c r="E833" s="79"/>
      <c r="F833" s="107"/>
      <c r="G833" s="80"/>
      <c r="H833" s="81"/>
    </row>
    <row r="834" spans="3:8" x14ac:dyDescent="0.3">
      <c r="C834" s="70" t="s">
        <v>93</v>
      </c>
      <c r="D834" s="71" t="s">
        <v>55</v>
      </c>
      <c r="E834" s="90">
        <v>0.15182999999999999</v>
      </c>
      <c r="F834" s="90">
        <v>0</v>
      </c>
      <c r="G834" s="73">
        <v>19395</v>
      </c>
      <c r="H834" s="74">
        <f>E834*G834</f>
        <v>2944.7428499999996</v>
      </c>
    </row>
    <row r="835" spans="3:8" x14ac:dyDescent="0.3">
      <c r="C835" s="77"/>
      <c r="D835" s="78"/>
      <c r="E835" s="79"/>
      <c r="F835" s="107"/>
      <c r="G835" s="80" t="s">
        <v>57</v>
      </c>
      <c r="H835" s="86">
        <f>SUM(H834)</f>
        <v>2944.7428499999996</v>
      </c>
    </row>
    <row r="836" spans="3:8" x14ac:dyDescent="0.3">
      <c r="C836" s="88" t="s">
        <v>59</v>
      </c>
      <c r="D836" s="78"/>
      <c r="E836" s="79"/>
      <c r="F836" s="107"/>
      <c r="G836" s="80"/>
      <c r="H836" s="81"/>
    </row>
    <row r="837" spans="3:8" x14ac:dyDescent="0.3">
      <c r="C837" s="70" t="s">
        <v>60</v>
      </c>
      <c r="D837" s="71" t="s">
        <v>14</v>
      </c>
      <c r="E837" s="72">
        <v>5.1999999999999998E-2</v>
      </c>
      <c r="F837" s="90">
        <v>0</v>
      </c>
      <c r="G837" s="73">
        <v>1600</v>
      </c>
      <c r="H837" s="74">
        <f>E837*G837</f>
        <v>83.2</v>
      </c>
    </row>
    <row r="838" spans="3:8" x14ac:dyDescent="0.3">
      <c r="C838" s="70" t="s">
        <v>97</v>
      </c>
      <c r="D838" s="71" t="s">
        <v>68</v>
      </c>
      <c r="E838" s="72">
        <v>0.1</v>
      </c>
      <c r="F838" s="90">
        <v>0</v>
      </c>
      <c r="G838" s="73">
        <v>1100</v>
      </c>
      <c r="H838" s="74">
        <f>E838*G838</f>
        <v>110</v>
      </c>
    </row>
    <row r="839" spans="3:8" x14ac:dyDescent="0.3">
      <c r="C839" s="77"/>
      <c r="D839" s="78"/>
      <c r="E839" s="79"/>
      <c r="F839" s="107"/>
      <c r="G839" s="80" t="s">
        <v>62</v>
      </c>
      <c r="H839" s="86">
        <f>SUM(H837:H838)</f>
        <v>193.2</v>
      </c>
    </row>
    <row r="840" spans="3:8" x14ac:dyDescent="0.3">
      <c r="C840" s="84" t="s">
        <v>64</v>
      </c>
      <c r="D840" s="78"/>
      <c r="E840" s="79"/>
      <c r="F840" s="79"/>
      <c r="G840" s="80"/>
      <c r="H840" s="81"/>
    </row>
    <row r="841" spans="3:8" x14ac:dyDescent="0.3">
      <c r="C841" s="70"/>
      <c r="D841" s="71"/>
      <c r="E841" s="72"/>
      <c r="F841" s="90"/>
      <c r="G841" s="73"/>
      <c r="H841" s="74"/>
    </row>
    <row r="842" spans="3:8" x14ac:dyDescent="0.3">
      <c r="C842" s="77"/>
      <c r="D842" s="78"/>
      <c r="E842" s="79"/>
      <c r="F842" s="79"/>
      <c r="G842" s="80" t="s">
        <v>66</v>
      </c>
      <c r="H842" s="74">
        <v>0</v>
      </c>
    </row>
    <row r="843" spans="3:8" x14ac:dyDescent="0.3">
      <c r="C843" s="77"/>
      <c r="D843" s="78"/>
      <c r="E843" s="79"/>
      <c r="F843" s="107"/>
      <c r="G843" s="80"/>
      <c r="H843" s="81"/>
    </row>
    <row r="844" spans="3:8" ht="15" thickBot="1" x14ac:dyDescent="0.35">
      <c r="C844" s="93"/>
      <c r="D844" s="94"/>
      <c r="E844" s="95"/>
      <c r="F844" s="110" t="s">
        <v>67</v>
      </c>
      <c r="G844" s="96">
        <f>SUM(H832+H835+H839)</f>
        <v>8309.9428499999995</v>
      </c>
      <c r="H844" s="97">
        <v>8310</v>
      </c>
    </row>
    <row r="845" spans="3:8" ht="15" thickTop="1" x14ac:dyDescent="0.3"/>
    <row r="846" spans="3:8" ht="15" thickBot="1" x14ac:dyDescent="0.35"/>
    <row r="847" spans="3:8" ht="15" thickTop="1" x14ac:dyDescent="0.3">
      <c r="C847" s="343" t="s">
        <v>261</v>
      </c>
      <c r="D847" s="344"/>
      <c r="E847" s="344"/>
      <c r="F847" s="344"/>
      <c r="G847" s="101"/>
      <c r="H847" s="63" t="s">
        <v>80</v>
      </c>
    </row>
    <row r="848" spans="3:8" x14ac:dyDescent="0.3">
      <c r="C848" s="345"/>
      <c r="D848" s="346"/>
      <c r="E848" s="346"/>
      <c r="F848" s="346"/>
      <c r="G848" s="106"/>
      <c r="H848" s="66" t="s">
        <v>346</v>
      </c>
    </row>
    <row r="849" spans="3:8" x14ac:dyDescent="0.3">
      <c r="C849" s="70" t="s">
        <v>3</v>
      </c>
      <c r="D849" s="71" t="s">
        <v>4</v>
      </c>
      <c r="E849" s="72" t="s">
        <v>5</v>
      </c>
      <c r="F849" s="90" t="s">
        <v>43</v>
      </c>
      <c r="G849" s="73" t="s">
        <v>44</v>
      </c>
      <c r="H849" s="74" t="s">
        <v>45</v>
      </c>
    </row>
    <row r="850" spans="3:8" x14ac:dyDescent="0.3">
      <c r="C850" s="77"/>
      <c r="D850" s="78"/>
      <c r="E850" s="79"/>
      <c r="F850" s="107"/>
      <c r="G850" s="80"/>
      <c r="H850" s="81"/>
    </row>
    <row r="851" spans="3:8" x14ac:dyDescent="0.3">
      <c r="C851" s="84" t="s">
        <v>47</v>
      </c>
      <c r="D851" s="78"/>
      <c r="E851" s="79"/>
      <c r="F851" s="107"/>
      <c r="G851" s="80"/>
      <c r="H851" s="81"/>
    </row>
    <row r="852" spans="3:8" x14ac:dyDescent="0.3">
      <c r="C852" s="70" t="s">
        <v>312</v>
      </c>
      <c r="D852" s="71" t="s">
        <v>100</v>
      </c>
      <c r="E852" s="72">
        <v>1</v>
      </c>
      <c r="F852" s="90">
        <v>0</v>
      </c>
      <c r="G852" s="73">
        <v>6172</v>
      </c>
      <c r="H852" s="74">
        <f t="shared" ref="H852" si="26">E852*G852</f>
        <v>6172</v>
      </c>
    </row>
    <row r="853" spans="3:8" x14ac:dyDescent="0.3">
      <c r="C853" s="77"/>
      <c r="D853" s="78"/>
      <c r="E853" s="79"/>
      <c r="F853" s="107"/>
      <c r="G853" s="80" t="s">
        <v>52</v>
      </c>
      <c r="H853" s="86">
        <f>SUM(H852:H852)</f>
        <v>6172</v>
      </c>
    </row>
    <row r="854" spans="3:8" x14ac:dyDescent="0.3">
      <c r="C854" s="84" t="s">
        <v>54</v>
      </c>
      <c r="D854" s="78"/>
      <c r="E854" s="79"/>
      <c r="F854" s="107"/>
      <c r="G854" s="80"/>
      <c r="H854" s="81"/>
    </row>
    <row r="855" spans="3:8" x14ac:dyDescent="0.3">
      <c r="C855" s="70" t="s">
        <v>93</v>
      </c>
      <c r="D855" s="71" t="s">
        <v>55</v>
      </c>
      <c r="E855" s="90">
        <v>0.10084</v>
      </c>
      <c r="F855" s="90">
        <v>0</v>
      </c>
      <c r="G855" s="73">
        <v>19395</v>
      </c>
      <c r="H855" s="74">
        <f>E855*G855</f>
        <v>1955.7918</v>
      </c>
    </row>
    <row r="856" spans="3:8" x14ac:dyDescent="0.3">
      <c r="C856" s="77"/>
      <c r="D856" s="78"/>
      <c r="E856" s="79"/>
      <c r="F856" s="107"/>
      <c r="G856" s="80" t="s">
        <v>57</v>
      </c>
      <c r="H856" s="86">
        <f>SUM(H855)</f>
        <v>1955.7918</v>
      </c>
    </row>
    <row r="857" spans="3:8" x14ac:dyDescent="0.3">
      <c r="C857" s="88" t="s">
        <v>59</v>
      </c>
      <c r="D857" s="78"/>
      <c r="E857" s="79"/>
      <c r="F857" s="107"/>
      <c r="G857" s="80"/>
      <c r="H857" s="81"/>
    </row>
    <row r="858" spans="3:8" x14ac:dyDescent="0.3">
      <c r="C858" s="70" t="s">
        <v>60</v>
      </c>
      <c r="D858" s="71" t="s">
        <v>14</v>
      </c>
      <c r="E858" s="72">
        <v>5.1999999999999998E-2</v>
      </c>
      <c r="F858" s="90">
        <v>0</v>
      </c>
      <c r="G858" s="73">
        <v>1600</v>
      </c>
      <c r="H858" s="74">
        <f>E858*G858</f>
        <v>83.2</v>
      </c>
    </row>
    <row r="859" spans="3:8" x14ac:dyDescent="0.3">
      <c r="C859" s="70" t="s">
        <v>97</v>
      </c>
      <c r="D859" s="71" t="s">
        <v>68</v>
      </c>
      <c r="E859" s="72">
        <v>0.1</v>
      </c>
      <c r="F859" s="90">
        <v>0</v>
      </c>
      <c r="G859" s="73">
        <v>1100</v>
      </c>
      <c r="H859" s="74">
        <f>E859*G859</f>
        <v>110</v>
      </c>
    </row>
    <row r="860" spans="3:8" x14ac:dyDescent="0.3">
      <c r="C860" s="77"/>
      <c r="D860" s="78"/>
      <c r="E860" s="79"/>
      <c r="F860" s="107"/>
      <c r="G860" s="80" t="s">
        <v>62</v>
      </c>
      <c r="H860" s="86">
        <f>SUM(H858:H859)</f>
        <v>193.2</v>
      </c>
    </row>
    <row r="861" spans="3:8" x14ac:dyDescent="0.3">
      <c r="C861" s="84" t="s">
        <v>64</v>
      </c>
      <c r="D861" s="78"/>
      <c r="E861" s="79"/>
      <c r="F861" s="79"/>
      <c r="G861" s="80"/>
      <c r="H861" s="81"/>
    </row>
    <row r="862" spans="3:8" x14ac:dyDescent="0.3">
      <c r="C862" s="70"/>
      <c r="D862" s="71"/>
      <c r="E862" s="72"/>
      <c r="F862" s="90"/>
      <c r="G862" s="73"/>
      <c r="H862" s="74"/>
    </row>
    <row r="863" spans="3:8" x14ac:dyDescent="0.3">
      <c r="C863" s="77"/>
      <c r="D863" s="78"/>
      <c r="E863" s="79"/>
      <c r="F863" s="79"/>
      <c r="G863" s="80" t="s">
        <v>66</v>
      </c>
      <c r="H863" s="74">
        <v>0</v>
      </c>
    </row>
    <row r="864" spans="3:8" x14ac:dyDescent="0.3">
      <c r="C864" s="77"/>
      <c r="D864" s="78"/>
      <c r="E864" s="79"/>
      <c r="F864" s="107"/>
      <c r="G864" s="80"/>
      <c r="H864" s="81"/>
    </row>
    <row r="865" spans="3:8" ht="15" thickBot="1" x14ac:dyDescent="0.35">
      <c r="C865" s="93"/>
      <c r="D865" s="94"/>
      <c r="E865" s="95"/>
      <c r="F865" s="110" t="s">
        <v>67</v>
      </c>
      <c r="G865" s="96">
        <f>SUM(H853+H856+H860)</f>
        <v>8320.9917999999998</v>
      </c>
      <c r="H865" s="97">
        <v>8321</v>
      </c>
    </row>
    <row r="866" spans="3:8" ht="15" thickTop="1" x14ac:dyDescent="0.3"/>
    <row r="867" spans="3:8" ht="15" thickBot="1" x14ac:dyDescent="0.35"/>
    <row r="868" spans="3:8" ht="15" thickTop="1" x14ac:dyDescent="0.3">
      <c r="C868" s="343" t="s">
        <v>234</v>
      </c>
      <c r="D868" s="344"/>
      <c r="E868" s="344"/>
      <c r="F868" s="344"/>
      <c r="G868" s="101"/>
      <c r="H868" s="63" t="s">
        <v>238</v>
      </c>
    </row>
    <row r="869" spans="3:8" x14ac:dyDescent="0.3">
      <c r="C869" s="345"/>
      <c r="D869" s="346"/>
      <c r="E869" s="346"/>
      <c r="F869" s="346"/>
      <c r="G869" s="106"/>
      <c r="H869" s="66" t="s">
        <v>347</v>
      </c>
    </row>
    <row r="870" spans="3:8" x14ac:dyDescent="0.3">
      <c r="C870" s="70" t="s">
        <v>3</v>
      </c>
      <c r="D870" s="71" t="s">
        <v>4</v>
      </c>
      <c r="E870" s="72" t="s">
        <v>5</v>
      </c>
      <c r="F870" s="90" t="s">
        <v>43</v>
      </c>
      <c r="G870" s="73" t="s">
        <v>44</v>
      </c>
      <c r="H870" s="74" t="s">
        <v>45</v>
      </c>
    </row>
    <row r="871" spans="3:8" x14ac:dyDescent="0.3">
      <c r="C871" s="77"/>
      <c r="D871" s="78"/>
      <c r="E871" s="79"/>
      <c r="F871" s="107"/>
      <c r="G871" s="80"/>
      <c r="H871" s="81"/>
    </row>
    <row r="872" spans="3:8" x14ac:dyDescent="0.3">
      <c r="C872" s="84" t="s">
        <v>47</v>
      </c>
      <c r="D872" s="78"/>
      <c r="E872" s="79"/>
      <c r="F872" s="107"/>
      <c r="G872" s="80"/>
      <c r="H872" s="81"/>
    </row>
    <row r="873" spans="3:8" x14ac:dyDescent="0.3">
      <c r="C873" s="70" t="s">
        <v>234</v>
      </c>
      <c r="D873" s="71" t="s">
        <v>14</v>
      </c>
      <c r="E873" s="72">
        <v>1</v>
      </c>
      <c r="F873" s="90">
        <v>0</v>
      </c>
      <c r="G873" s="73">
        <v>1250000</v>
      </c>
      <c r="H873" s="74">
        <f t="shared" ref="H873" si="27">E873*G873</f>
        <v>1250000</v>
      </c>
    </row>
    <row r="874" spans="3:8" x14ac:dyDescent="0.3">
      <c r="C874" s="77"/>
      <c r="D874" s="78"/>
      <c r="E874" s="79"/>
      <c r="F874" s="107"/>
      <c r="G874" s="80" t="s">
        <v>52</v>
      </c>
      <c r="H874" s="86">
        <f>SUM(H873:H873)</f>
        <v>1250000</v>
      </c>
    </row>
    <row r="875" spans="3:8" x14ac:dyDescent="0.3">
      <c r="C875" s="77"/>
      <c r="D875" s="78"/>
      <c r="E875" s="79"/>
      <c r="F875" s="107"/>
      <c r="G875" s="80"/>
      <c r="H875" s="81"/>
    </row>
    <row r="876" spans="3:8" ht="15" thickBot="1" x14ac:dyDescent="0.35">
      <c r="C876" s="93"/>
      <c r="D876" s="94"/>
      <c r="E876" s="95"/>
      <c r="F876" s="110" t="s">
        <v>67</v>
      </c>
      <c r="G876" s="96">
        <f>SUM(H874)</f>
        <v>1250000</v>
      </c>
      <c r="H876" s="97">
        <v>1250000</v>
      </c>
    </row>
    <row r="877" spans="3:8" ht="15" thickTop="1" x14ac:dyDescent="0.3"/>
  </sheetData>
  <mergeCells count="51">
    <mergeCell ref="T1:U1"/>
    <mergeCell ref="C4:E5"/>
    <mergeCell ref="F4:H5"/>
    <mergeCell ref="C6:F7"/>
    <mergeCell ref="G7:H7"/>
    <mergeCell ref="H1:H2"/>
    <mergeCell ref="C1:C2"/>
    <mergeCell ref="D1:E2"/>
    <mergeCell ref="F1:F2"/>
    <mergeCell ref="G1:G2"/>
    <mergeCell ref="C10:F11"/>
    <mergeCell ref="C442:F443"/>
    <mergeCell ref="C27:F28"/>
    <mergeCell ref="C226:F227"/>
    <mergeCell ref="C253:F254"/>
    <mergeCell ref="C73:F74"/>
    <mergeCell ref="C93:F94"/>
    <mergeCell ref="C113:F114"/>
    <mergeCell ref="C133:F134"/>
    <mergeCell ref="C153:F154"/>
    <mergeCell ref="C173:F174"/>
    <mergeCell ref="C275:F276"/>
    <mergeCell ref="C295:F296"/>
    <mergeCell ref="C395:F396"/>
    <mergeCell ref="C422:F423"/>
    <mergeCell ref="C868:F869"/>
    <mergeCell ref="C43:F44"/>
    <mergeCell ref="C193:F194"/>
    <mergeCell ref="C489:F490"/>
    <mergeCell ref="C516:F517"/>
    <mergeCell ref="C583:F584"/>
    <mergeCell ref="C740:F741"/>
    <mergeCell ref="C315:F316"/>
    <mergeCell ref="C335:F336"/>
    <mergeCell ref="C355:F356"/>
    <mergeCell ref="C375:F376"/>
    <mergeCell ref="C469:F470"/>
    <mergeCell ref="C543:F544"/>
    <mergeCell ref="C563:F564"/>
    <mergeCell ref="C603:F604"/>
    <mergeCell ref="C780:F781"/>
    <mergeCell ref="C720:F721"/>
    <mergeCell ref="C760:F761"/>
    <mergeCell ref="C826:F827"/>
    <mergeCell ref="C847:F848"/>
    <mergeCell ref="C803:F804"/>
    <mergeCell ref="C623:F624"/>
    <mergeCell ref="C643:F644"/>
    <mergeCell ref="C660:F661"/>
    <mergeCell ref="C680:F681"/>
    <mergeCell ref="C700:F701"/>
  </mergeCells>
  <conditionalFormatting sqref="C6:F7">
    <cfRule type="cellIs" dxfId="2" priority="3" stopIfTrue="1" operator="equal">
      <formula>"ESCRIBA AQUÍ EL NOMBRE DE LA OBRA"</formula>
    </cfRule>
  </conditionalFormatting>
  <conditionalFormatting sqref="H6">
    <cfRule type="cellIs" dxfId="1" priority="4" stopIfTrue="1" operator="equal">
      <formula>0</formula>
    </cfRule>
  </conditionalFormatting>
  <conditionalFormatting sqref="G6">
    <cfRule type="expression" dxfId="0" priority="5" stopIfTrue="1">
      <formula>$H$6=0</formula>
    </cfRule>
  </conditionalFormatting>
  <pageMargins left="0.70866141732283472" right="0.70866141732283472" top="0.74803149606299213" bottom="0.74803149606299213" header="0.31496062992125984" footer="0.31496062992125984"/>
  <pageSetup paperSize="188" scale="85" orientation="portrait" r:id="rId1"/>
  <rowBreaks count="1" manualBreakCount="1">
    <brk id="5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Estudio de Mercadeo</vt:lpstr>
      <vt:lpstr>PRESUPUESTO</vt:lpstr>
      <vt:lpstr>ANALISIS</vt:lpstr>
      <vt:lpstr>'Estudio de Mercadeo'!Área_de_impresión</vt:lpstr>
      <vt:lpstr>'Estudio de Mercadeo'!Títulos_a_imprimir</vt:lpstr>
      <vt:lpstr>PRESUPUESTO!Títulos_a_imprimir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TuSoft</dc:creator>
  <cp:lastModifiedBy>Viviana Ramirez Fernandez</cp:lastModifiedBy>
  <cp:lastPrinted>2019-06-26T14:55:12Z</cp:lastPrinted>
  <dcterms:created xsi:type="dcterms:W3CDTF">2018-04-05T02:49:22Z</dcterms:created>
  <dcterms:modified xsi:type="dcterms:W3CDTF">2019-06-29T15:20:12Z</dcterms:modified>
</cp:coreProperties>
</file>