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mc:AlternateContent xmlns:mc="http://schemas.openxmlformats.org/markup-compatibility/2006">
    <mc:Choice Requires="x15">
      <x15ac:absPath xmlns:x15ac="http://schemas.microsoft.com/office/spreadsheetml/2010/11/ac" url="C:\Users\lmolarte\Desktop\AA SECRETARÍA GENERAL\AA PROCESOS 2019\PROCESO AB-04-2019 ARRIENDOS\PUBLICAR - JULIO 10\"/>
    </mc:Choice>
  </mc:AlternateContent>
  <xr:revisionPtr revIDLastSave="0" documentId="13_ncr:1_{A70B48E0-88FE-47DF-A11A-4B1A6B5199C0}" xr6:coauthVersionLast="36" xr6:coauthVersionMax="36" xr10:uidLastSave="{00000000-0000-0000-0000-000000000000}"/>
  <bookViews>
    <workbookView xWindow="0" yWindow="0" windowWidth="19200" windowHeight="1086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K38" i="1" l="1"/>
  <c r="H38" i="1"/>
  <c r="J38" i="1" s="1"/>
  <c r="G38" i="1"/>
  <c r="G42" i="1" s="1"/>
  <c r="K32" i="1"/>
  <c r="H32" i="1"/>
  <c r="J32" i="1" s="1"/>
  <c r="K31" i="1"/>
  <c r="H31" i="1"/>
  <c r="J31" i="1" s="1"/>
  <c r="K30" i="1"/>
  <c r="H30" i="1"/>
  <c r="J30" i="1" s="1"/>
  <c r="K29" i="1"/>
  <c r="H29" i="1"/>
  <c r="J29" i="1" s="1"/>
  <c r="K26" i="1"/>
  <c r="J26" i="1"/>
  <c r="K22" i="1"/>
  <c r="H22" i="1"/>
  <c r="J22" i="1" s="1"/>
  <c r="K21" i="1"/>
  <c r="H21" i="1"/>
  <c r="J21" i="1" s="1"/>
  <c r="K20" i="1"/>
  <c r="J20" i="1"/>
  <c r="H20" i="1"/>
  <c r="K19" i="1"/>
  <c r="H19" i="1"/>
  <c r="J19" i="1" s="1"/>
  <c r="K18" i="1"/>
  <c r="H18" i="1"/>
  <c r="J18" i="1" s="1"/>
  <c r="K17" i="1"/>
  <c r="H17" i="1"/>
  <c r="J17" i="1" s="1"/>
  <c r="K16" i="1"/>
  <c r="J16" i="1"/>
  <c r="H16" i="1"/>
  <c r="K15" i="1"/>
  <c r="H15" i="1"/>
  <c r="J15" i="1" s="1"/>
  <c r="K14" i="1"/>
  <c r="H14" i="1"/>
  <c r="J14" i="1" s="1"/>
  <c r="K13" i="1"/>
  <c r="H13" i="1"/>
  <c r="J13" i="1" s="1"/>
  <c r="K12" i="1"/>
  <c r="H12" i="1"/>
  <c r="J12" i="1" s="1"/>
  <c r="K11" i="1"/>
  <c r="H11" i="1"/>
  <c r="J11" i="1" s="1"/>
  <c r="K10" i="1"/>
  <c r="H10" i="1"/>
  <c r="J10" i="1" s="1"/>
  <c r="K9" i="1"/>
  <c r="H9" i="1"/>
  <c r="J9" i="1" s="1"/>
  <c r="K8" i="1"/>
  <c r="H8" i="1"/>
  <c r="J8" i="1" s="1"/>
  <c r="K7" i="1"/>
  <c r="H7" i="1"/>
  <c r="J7" i="1" s="1"/>
  <c r="J33" i="1" l="1"/>
  <c r="J23" i="1"/>
  <c r="J39" i="1" l="1"/>
</calcChain>
</file>

<file path=xl/sharedStrings.xml><?xml version="1.0" encoding="utf-8"?>
<sst xmlns="http://schemas.openxmlformats.org/spreadsheetml/2006/main" count="122" uniqueCount="89">
  <si>
    <t>Si</t>
  </si>
  <si>
    <t>No</t>
  </si>
  <si>
    <t xml:space="preserve">1. KITS </t>
  </si>
  <si>
    <t xml:space="preserve">ELEMENTO </t>
  </si>
  <si>
    <t>DESCRIPCION</t>
  </si>
  <si>
    <t>UNIDAD DE MEDIDA</t>
  </si>
  <si>
    <t>CANTIDADES ESTIMADAS (NO MODIFICAR)</t>
  </si>
  <si>
    <t>VALOR TECHO UNITARIO  ANTES DE IVA (NO MODIFICAR)</t>
  </si>
  <si>
    <t>VALOR UNITARIO OFERTADO ANTES DE IVA</t>
  </si>
  <si>
    <t>IVA PAGADO A TERCEROS (Que se deba trasladar a la Entidad) 
PARA NO RESPONSABLES DEL RÉGIMEN COMÚN*</t>
  </si>
  <si>
    <t>TOTAL PROPUESTA</t>
  </si>
  <si>
    <t>DORMITORIO</t>
  </si>
  <si>
    <r>
      <t>1.</t>
    </r>
    <r>
      <rPr>
        <sz val="10"/>
        <color theme="1"/>
        <rFont val="Arial"/>
        <family val="2"/>
      </rPr>
      <t xml:space="preserve"> Cobija térmica </t>
    </r>
  </si>
  <si>
    <t>170X218</t>
  </si>
  <si>
    <t>UNIDAD</t>
  </si>
  <si>
    <r>
      <t>2.</t>
    </r>
    <r>
      <rPr>
        <sz val="10"/>
        <color theme="1"/>
        <rFont val="Arial"/>
        <family val="2"/>
      </rPr>
      <t xml:space="preserve"> Almohada con relleno poliéster </t>
    </r>
  </si>
  <si>
    <t>Rectangular de (51 x 66 cm aprox)</t>
  </si>
  <si>
    <r>
      <t xml:space="preserve">3. </t>
    </r>
    <r>
      <rPr>
        <sz val="10"/>
        <color theme="1"/>
        <rFont val="Arial"/>
        <family val="2"/>
      </rPr>
      <t>Colchoneta Espuma</t>
    </r>
  </si>
  <si>
    <t>100cm ± 10cm x 1.90m ± 10cm x 15cm ± 2cm
Espuma flexible de poliuretano densidad clase mínima 30 grado 16 en
una sola pieza.</t>
  </si>
  <si>
    <r>
      <t>4.</t>
    </r>
    <r>
      <rPr>
        <sz val="10"/>
        <color theme="1"/>
        <rFont val="Arial"/>
        <family val="2"/>
      </rPr>
      <t xml:space="preserve"> Juego de Sabanas  </t>
    </r>
  </si>
  <si>
    <t>120 cm x 190 cm</t>
  </si>
  <si>
    <t>VAJILLA</t>
  </si>
  <si>
    <r>
      <t xml:space="preserve">5. </t>
    </r>
    <r>
      <rPr>
        <sz val="10"/>
        <color theme="1"/>
        <rFont val="Arial"/>
        <family val="2"/>
      </rPr>
      <t>Plato hondo en melamina</t>
    </r>
  </si>
  <si>
    <t xml:space="preserve">
Norma Técnica Colombiana NTC-1668</t>
  </si>
  <si>
    <r>
      <t xml:space="preserve">6. </t>
    </r>
    <r>
      <rPr>
        <sz val="10"/>
        <color theme="1"/>
        <rFont val="Arial"/>
        <family val="2"/>
      </rPr>
      <t>Plato pando  en melamina</t>
    </r>
  </si>
  <si>
    <r>
      <t>7.</t>
    </r>
    <r>
      <rPr>
        <sz val="10"/>
        <color theme="1"/>
        <rFont val="Arial"/>
        <family val="2"/>
      </rPr>
      <t xml:space="preserve"> Pocillo en melamina</t>
    </r>
  </si>
  <si>
    <t>250 ml</t>
  </si>
  <si>
    <t>Norma Técnica Colombiana NTC-1972</t>
  </si>
  <si>
    <t>COCINA</t>
  </si>
  <si>
    <t>Aluminio 3 litros</t>
  </si>
  <si>
    <t>4 litros</t>
  </si>
  <si>
    <t>Norma Técnica Colombiana NTC-2386</t>
  </si>
  <si>
    <t>SUBTOTAL KITS</t>
  </si>
  <si>
    <t>2. REPARTO DE MEDIDAS</t>
  </si>
  <si>
    <t>MESES</t>
  </si>
  <si>
    <t>VALOR MES MAXIMO ANTES DE IVA</t>
  </si>
  <si>
    <t>VALOR MES OFERTADO ANTES DE IVA</t>
  </si>
  <si>
    <t>IVA PARA RESPONSABLES</t>
  </si>
  <si>
    <t>N/A</t>
  </si>
  <si>
    <t>3. RECURSO HUMANO</t>
  </si>
  <si>
    <t>PERFIL</t>
  </si>
  <si>
    <t>DETALLE</t>
  </si>
  <si>
    <t>CATIDAD</t>
  </si>
  <si>
    <t>VALOR UNITARIO MES OFERTADO ANTES DE IVA</t>
  </si>
  <si>
    <t>Profesional en alguno de los programas del área del conocimiento de las Ciencias Sociales y Humanas y/o Economía, Administración Pública  y Afines y/o Ingeniería Industrial, Ingeniería Ambiental, Arquitectura, Urbanismo y Afines. Cinco (5) años de experiencia laboral en coordinación de proyectos y tres (3) años de experiencia especifica en formulación, ejecución y cierre de proyectos relacionados con la atención de poblaciones vulnerables.</t>
  </si>
  <si>
    <t xml:space="preserve">Profesionales en áreas sociales con dos (2) años de experiencia con atención a población vulnerable. </t>
  </si>
  <si>
    <t>Técnico en sistemas.
Con un (1) año de experiencia.</t>
  </si>
  <si>
    <t>SUBTOTAL RECURSO HUMANO</t>
  </si>
  <si>
    <t>4. MONTOS NO COTIZABLES</t>
  </si>
  <si>
    <t>5. ADMINISTACION MONTOS NO COTIZABLES</t>
  </si>
  <si>
    <t>PORCENTAJE TECHO</t>
  </si>
  <si>
    <t xml:space="preserve">PORCENTAJE OFERTADO </t>
  </si>
  <si>
    <t>VALOR ADMINISTRACION</t>
  </si>
  <si>
    <t>ADMINISTRACION SOBRE MONTOS NO COTIZABLES</t>
  </si>
  <si>
    <t>Sumatoria Valores Unitarios Antes de IVA (Para Evaluación Económica)</t>
  </si>
  <si>
    <t>PROCEDIMIENTO PARA DILIGENCIAR ANEXO "OFERTA ECONÓMICA"</t>
  </si>
  <si>
    <t>5. El proponente deberá diligenciar el "Valor  Techo Unitario Ofertado sin IVA", que se encuentra en la casilla azul señalada, la cual solo podrá ser  diligenciada  númericamente, no copiar, ni pegar para evitar alterar la formula (NO USAR DECIMALES, NI FOMULAS NUEVAS QUE PUEDAN AFECTAR EL CÁLCULO DEL PRESENTE ANEXO),  igualmente se informa que este anexo se encuentra debidamente formulado, por lo que el proponente no tendrá necesidad de adicionar otras casillas. (para los Kits, Reparto de Medidas y Recurso de Humano).</t>
  </si>
  <si>
    <r>
      <t>6. El proponente deberá ofertar el porcentaje de administración  que se indica en la casilla "</t>
    </r>
    <r>
      <rPr>
        <i/>
        <sz val="10"/>
        <rFont val="Arial"/>
        <family val="2"/>
      </rPr>
      <t>Porcentaje Ofertado",</t>
    </r>
    <r>
      <rPr>
        <sz val="10"/>
        <rFont val="Arial"/>
        <family val="2"/>
      </rPr>
      <t>el cual no puede superar el porcentaje techo establecido por la Entidad, el cual se aplica a los Montos no cotizables (Arriendos y Transporte de Emergencia). Verificar Anexo Explicativo</t>
    </r>
  </si>
  <si>
    <t xml:space="preserve">8.  El proponente deberá indicar el valor total de su propuesta que corresponderá al valor total del presupuesto oficial establecido por la Entidad incluido IVA (Si aplica), la cual debe presentarse en la pregunta tipo lista de precios de la plataforma SECOP II. </t>
  </si>
  <si>
    <r>
      <t>8.</t>
    </r>
    <r>
      <rPr>
        <sz val="10"/>
        <color theme="1"/>
        <rFont val="Arial"/>
        <family val="2"/>
      </rPr>
      <t xml:space="preserve"> Cuchillo Acero inoxidable</t>
    </r>
  </si>
  <si>
    <r>
      <t xml:space="preserve">9. </t>
    </r>
    <r>
      <rPr>
        <sz val="10"/>
        <color theme="1"/>
        <rFont val="Arial"/>
        <family val="2"/>
      </rPr>
      <t>Tenedor Acero inoxidable</t>
    </r>
  </si>
  <si>
    <r>
      <t xml:space="preserve">10. </t>
    </r>
    <r>
      <rPr>
        <sz val="10"/>
        <color theme="1"/>
        <rFont val="Arial"/>
        <family val="2"/>
      </rPr>
      <t>Cuchara sopera Acero inoxidable</t>
    </r>
  </si>
  <si>
    <r>
      <t>11.</t>
    </r>
    <r>
      <rPr>
        <sz val="10"/>
        <color theme="1"/>
        <rFont val="Arial"/>
        <family val="2"/>
      </rPr>
      <t xml:space="preserve"> Cucharon mediano Aluminio # 10</t>
    </r>
  </si>
  <si>
    <r>
      <t xml:space="preserve">12. </t>
    </r>
    <r>
      <rPr>
        <sz val="10"/>
        <color theme="1"/>
        <rFont val="Arial"/>
        <family val="2"/>
      </rPr>
      <t xml:space="preserve">Jarra multiusos chocolatera </t>
    </r>
  </si>
  <si>
    <r>
      <t>13.</t>
    </r>
    <r>
      <rPr>
        <sz val="10"/>
        <color theme="1"/>
        <rFont val="Arial"/>
        <family val="2"/>
      </rPr>
      <t xml:space="preserve"> Molinillo Plástico</t>
    </r>
  </si>
  <si>
    <r>
      <t>14.</t>
    </r>
    <r>
      <rPr>
        <sz val="10"/>
        <color theme="1"/>
        <rFont val="Arial"/>
        <family val="2"/>
      </rPr>
      <t xml:space="preserve"> Olla grande con tapa de aluminio -min 24cm</t>
    </r>
  </si>
  <si>
    <r>
      <t>15.</t>
    </r>
    <r>
      <rPr>
        <sz val="10"/>
        <color theme="1"/>
        <rFont val="Arial"/>
        <family val="2"/>
      </rPr>
      <t xml:space="preserve"> Sartén grande de aluminio – min 22 cm</t>
    </r>
  </si>
  <si>
    <r>
      <t xml:space="preserve">16. </t>
    </r>
    <r>
      <rPr>
        <sz val="10"/>
        <rFont val="Arial"/>
        <family val="2"/>
      </rPr>
      <t>Estufa de mesa de 2 puestos (1 por cada unidad doméstica)</t>
    </r>
  </si>
  <si>
    <r>
      <t xml:space="preserve">17. </t>
    </r>
    <r>
      <rPr>
        <sz val="10"/>
        <color theme="1"/>
        <rFont val="Arial"/>
        <family val="2"/>
      </rPr>
      <t>Organización Reparto Medidas de Arriendo (servicio transporte para garantizar la entrega de medidas)</t>
    </r>
  </si>
  <si>
    <r>
      <t xml:space="preserve">18. </t>
    </r>
    <r>
      <rPr>
        <sz val="10"/>
        <rFont val="Arial"/>
        <family val="2"/>
      </rPr>
      <t xml:space="preserve">PROFESIONAL  - LIDER PROYECTO </t>
    </r>
  </si>
  <si>
    <r>
      <t>19.</t>
    </r>
    <r>
      <rPr>
        <sz val="10"/>
        <rFont val="Arial"/>
        <family val="2"/>
      </rPr>
      <t xml:space="preserve"> PROFESIONAL  - SOCIAL DE APOYO</t>
    </r>
  </si>
  <si>
    <r>
      <t xml:space="preserve">20. </t>
    </r>
    <r>
      <rPr>
        <sz val="10"/>
        <rFont val="Arial"/>
        <family val="2"/>
      </rPr>
      <t>TECNICO EN SISTEMAS</t>
    </r>
  </si>
  <si>
    <r>
      <t>21.</t>
    </r>
    <r>
      <rPr>
        <sz val="10"/>
        <rFont val="Arial"/>
        <family val="2"/>
      </rPr>
      <t xml:space="preserve"> APOYO LOGISTICO </t>
    </r>
  </si>
  <si>
    <r>
      <t xml:space="preserve">ANEXO OFERTA ECONÓMICA
Objeto: </t>
    </r>
    <r>
      <rPr>
        <sz val="10"/>
        <color rgb="FF000000"/>
        <rFont val="Arial"/>
        <family val="2"/>
      </rPr>
      <t xml:space="preserve">Prestar servicios de ayuda humanitaria inmediata relacionados con la entrega de Medidas de alojamiento en la modalidad de arriendo, Transporte de Emergencia y dotación de bienes y enseres de primera necesidad a las víctimas del conflicto armado interno en el marco de la Ley 1448 de 2011.
</t>
    </r>
    <r>
      <rPr>
        <sz val="10"/>
        <color theme="1"/>
        <rFont val="Arial"/>
        <family val="2"/>
      </rPr>
      <t>OFICINA RESPONSABLE: ALTA CONSEJERÍA PARA LOS DERECHOS DE LAS VÍCTIMAS, LA PAZ Y LA RECONCILIACIÓN.</t>
    </r>
  </si>
  <si>
    <t xml:space="preserve">Bachiller con un (1) año de experiencia laboral en atención a población vulnerable. </t>
  </si>
  <si>
    <t>2. Para efectos de evaluación económica, el oferente deberá diligenciar el presente anexo denominado “OFERTA ECONÓMICA” en el cual señalará el valor unitario de cada uno de los bienes y servicios requeridos por la Entidad, así como el valor total.</t>
  </si>
  <si>
    <t>1.  Para la presentación de la Oferta Económica, debe tener en cuenta las consideraciones señaladas en el Anexo Explicativo - Numeral 3,3 "REGLAS DE PRESENTACIÓN DE LA OFERTA ECONÓMICA"</t>
  </si>
  <si>
    <r>
      <rPr>
        <b/>
        <sz val="10"/>
        <color theme="1"/>
        <rFont val="Arial"/>
        <family val="2"/>
      </rPr>
      <t>Nota 1</t>
    </r>
    <r>
      <rPr>
        <sz val="10"/>
        <color theme="1"/>
        <rFont val="Arial"/>
        <family val="2"/>
      </rPr>
      <t>: Teniendo en cuenta que a éste proceso se pueden presentar proponentes con diferentes responsabilidades frente al IVA y para garantizar la igualdad de condiciones en la evaluación, se dispone que el puntaje económico se otorgará sobre la sumatoria de los precios unitarios ofertados antes de IVA.</t>
    </r>
  </si>
  <si>
    <r>
      <rPr>
        <b/>
        <sz val="10"/>
        <color theme="1"/>
        <rFont val="Arial"/>
        <family val="2"/>
      </rPr>
      <t>Nota 2</t>
    </r>
    <r>
      <rPr>
        <sz val="10"/>
        <color theme="1"/>
        <rFont val="Arial"/>
        <family val="2"/>
      </rPr>
      <t>: Si el proponente no es responsable de IVA, debe manifestar su responsabilidad frente a dicho impuesto y en caso que deba trasladar el costo a la Entidad, deberá reconocerlo en el valor total incluido IVA y en el anexo correspondiente para tal caso.</t>
    </r>
  </si>
  <si>
    <r>
      <rPr>
        <b/>
        <sz val="10"/>
        <color theme="1"/>
        <rFont val="Arial"/>
        <family val="2"/>
      </rPr>
      <t>Nota 3:</t>
    </r>
    <r>
      <rPr>
        <sz val="10"/>
        <color theme="1"/>
        <rFont val="Arial"/>
        <family val="2"/>
      </rPr>
      <t xml:space="preserve"> La Entidad verificará las responsabilidades frente al impuesto a las ventas de los proponentes para cada uno de los ítems contemplados en la propuesta económica y verificará los precios unitarios ofertados que tendran vigencia durante la ejecución del contrato.</t>
    </r>
  </si>
  <si>
    <r>
      <rPr>
        <b/>
        <sz val="10"/>
        <color theme="1"/>
        <rFont val="Arial"/>
        <family val="2"/>
      </rPr>
      <t>Nota 4</t>
    </r>
    <r>
      <rPr>
        <sz val="10"/>
        <color theme="1"/>
        <rFont val="Arial"/>
        <family val="2"/>
      </rPr>
      <t>: La Entidad previo a la suscripción del contrato verificará los precios ofertados, con el fin de corroborar la información suministrada en el Anexo “Oferta Económica” y así determinar el régimen tributario aplicable al adjudicatario</t>
    </r>
  </si>
  <si>
    <t>BOLSA MONTO ESTIMADO MONTOS NO COTIZABLES POR 105 DÍAS CALENDARIO - COMPRENDE (ARRIENDOS (98%) Y TRANSPORTE EMERGENCIA (2%) APROXIMADAMENTE)</t>
  </si>
  <si>
    <t>NOTAS:</t>
  </si>
  <si>
    <t>EL PROPONENTE ES RESPONSABLE DE IVA? Si/No</t>
  </si>
  <si>
    <r>
      <t>3. El proponente deberá diligenciar</t>
    </r>
    <r>
      <rPr>
        <b/>
        <sz val="10"/>
        <color theme="1"/>
        <rFont val="Arial"/>
        <family val="2"/>
      </rPr>
      <t xml:space="preserve"> SI es o  NO </t>
    </r>
    <r>
      <rPr>
        <sz val="10"/>
        <color theme="1"/>
        <rFont val="Arial"/>
        <family val="2"/>
      </rPr>
      <t xml:space="preserve"> responsable del Impuesto a las Ventas, en el campo que se encuentra  en la casilla amarilla, que señala la pregunta* </t>
    </r>
  </si>
  <si>
    <r>
      <t xml:space="preserve">4. Si el proponente no es responsable de IVA y no tiene la posibilidad de recuperar el IVA pagado a Terceros, por lo que debe trasladar el costo de dicho IVA  a la Entidad, deberá registrarlo en la columna "IVA PAGADO A TERCEROS (Que se deba trasladar a la Entidad) PARA NO RESPONSABLES DE IVA". * Dicha columna solo la deben diligenciar los proponentes que </t>
    </r>
    <r>
      <rPr>
        <b/>
        <u/>
        <sz val="10"/>
        <color theme="1"/>
        <rFont val="Arial"/>
        <family val="2"/>
      </rPr>
      <t>NO</t>
    </r>
    <r>
      <rPr>
        <sz val="10"/>
        <color theme="1"/>
        <rFont val="Arial"/>
        <family val="2"/>
      </rPr>
      <t xml:space="preserve"> sean responsables de IVA y que </t>
    </r>
    <r>
      <rPr>
        <b/>
        <u/>
        <sz val="10"/>
        <color theme="1"/>
        <rFont val="Arial"/>
        <family val="2"/>
      </rPr>
      <t>NO</t>
    </r>
    <r>
      <rPr>
        <sz val="10"/>
        <color theme="1"/>
        <rFont val="Arial"/>
        <family val="2"/>
      </rPr>
      <t xml:space="preserve"> tengan la posibilidad de recuperar el IVA pagado a terceros en la adquisición de los bienes y servicios objeto de la oferta. La Secretaría General de la Alcaldía Mayor de Bogotá verificará dicha condición previo al inicio de la ejecución del contrato y para los pagos, deberá ser demostrado por el contratista.</t>
    </r>
  </si>
  <si>
    <t>IVA PAGADO A TERCEROS (Que se deba trasladar a la Entidad) 
PARA NO RESPONSABLES DE IVA*</t>
  </si>
  <si>
    <t>IVA PARA RESPONSABLES DE IVA</t>
  </si>
  <si>
    <t>7. Los costos no cotizables los cuales incluyen una bolsa de servicios que componen: (Ayuda Humanitaria en el servicio de arrendamiento y transporte de emergencia)   NO SERÁN OBJETO DE PONDERACIÓN. Los oferentes deberán aceptar los costos no cotizables establecidos en este Anexo denominado “OFERTA ECONÓMICA”, los cuales hacen parte intregral del presupuesto Oficial. Igualmente los costos no cotizables pueden variar en la ejecución de acuerdo con las necesidades de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</si>
</sst>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_-[$$-240A]\ * #,##0_ ;_-[$$-240A]\ * \-#,##0\ ;_-[$$-240A]\ * &quot;-&quot;_ ;_-@_ "/>
    <numFmt numFmtId="165" formatCode="_-* #,##0\ _€_-;\-* #,##0\ _€_-;_-* &quot;-&quot;??\ _€_-;_-@_-"/>
    <numFmt numFmtId="166" formatCode="_-* #,##0\ _€_-;\-* #,##0\ _€_-;_-* \-??\ _€_-;_-@_-"/>
    <numFmt numFmtId="167" formatCode="0.000%"/>
  </numFmts>
  <fonts count="14" x14ac:knownFonts="1">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10"/>
      <color rgb="FF000000"/>
      <name val="Arial"/>
      <family val="2"/>
    </font>
    <font>
      <b/>
      <sz val="10"/>
      <color indexed="8"/>
      <name val="Arial"/>
      <family val="2"/>
    </font>
    <font>
      <sz val="10"/>
      <color indexed="8"/>
      <name val="Arial"/>
      <family val="2"/>
    </font>
    <font>
      <b/>
      <sz val="10"/>
      <name val="Arial"/>
      <family val="2"/>
    </font>
    <font>
      <sz val="10"/>
      <name val="Arial"/>
      <family val="2"/>
    </font>
    <font>
      <sz val="11"/>
      <color indexed="8"/>
      <name val="Calibri"/>
      <family val="2"/>
      <charset val="1"/>
    </font>
    <font>
      <b/>
      <u/>
      <sz val="10"/>
      <color theme="1"/>
      <name val="Arial"/>
      <family val="2"/>
    </font>
    <font>
      <i/>
      <sz val="10"/>
      <name val="Arial"/>
      <family val="2"/>
    </font>
    <font>
      <sz val="11"/>
      <name val="Arial"/>
      <family val="2"/>
    </font>
    <font>
      <sz val="11"/>
      <color theme="1"/>
      <name val="Arial"/>
      <family val="2"/>
    </font>
  </fonts>
  <fills count="7">
    <fill>
      <patternFill patternType="none"/>
    </fill>
    <fill>
      <patternFill patternType="gray125"/>
    </fill>
    <fill>
      <patternFill patternType="solid">
        <fgColor rgb="FFFFFF00"/>
        <bgColor indexed="64"/>
      </patternFill>
    </fill>
    <fill>
      <patternFill patternType="solid">
        <fgColor indexed="22"/>
        <bgColor indexed="47"/>
      </patternFill>
    </fill>
    <fill>
      <patternFill patternType="solid">
        <fgColor theme="3" tint="0.59999389629810485"/>
        <bgColor indexed="64"/>
      </patternFill>
    </fill>
    <fill>
      <patternFill patternType="solid">
        <fgColor theme="0" tint="-0.249977111117893"/>
        <bgColor indexed="64"/>
      </patternFill>
    </fill>
    <fill>
      <patternFill patternType="solid">
        <fgColor theme="5"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medium">
        <color indexed="64"/>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style="thin">
        <color indexed="64"/>
      </right>
      <top style="thin">
        <color indexed="64"/>
      </top>
      <bottom/>
      <diagonal/>
    </border>
    <border>
      <left style="medium">
        <color indexed="64"/>
      </left>
      <right/>
      <top style="thin">
        <color indexed="8"/>
      </top>
      <bottom/>
      <diagonal/>
    </border>
    <border>
      <left style="thin">
        <color indexed="8"/>
      </left>
      <right/>
      <top/>
      <bottom/>
      <diagonal/>
    </border>
    <border>
      <left style="thin">
        <color indexed="64"/>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9" fillId="0" borderId="0"/>
  </cellStyleXfs>
  <cellXfs count="114">
    <xf numFmtId="0" fontId="0" fillId="0" borderId="0" xfId="0"/>
    <xf numFmtId="0" fontId="2" fillId="0" borderId="0" xfId="0" applyFont="1"/>
    <xf numFmtId="164" fontId="2" fillId="0" borderId="0" xfId="0" applyNumberFormat="1" applyFont="1"/>
    <xf numFmtId="0" fontId="3" fillId="2" borderId="1" xfId="0" applyFont="1" applyFill="1" applyBorder="1" applyAlignment="1" applyProtection="1">
      <alignment horizontal="center" wrapText="1"/>
      <protection locked="0"/>
    </xf>
    <xf numFmtId="165" fontId="2" fillId="0" borderId="0" xfId="0" applyNumberFormat="1" applyFont="1"/>
    <xf numFmtId="0" fontId="2" fillId="0" borderId="5" xfId="0" applyFont="1" applyBorder="1" applyAlignment="1"/>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5" xfId="0" applyFont="1" applyBorder="1" applyAlignment="1">
      <alignment horizontal="center" vertical="center" wrapText="1"/>
    </xf>
    <xf numFmtId="0" fontId="5" fillId="0" borderId="5" xfId="0" applyFont="1" applyFill="1" applyBorder="1" applyAlignment="1">
      <alignment horizontal="center" vertical="center" wrapText="1"/>
    </xf>
    <xf numFmtId="0" fontId="5" fillId="0" borderId="10" xfId="0" applyFont="1" applyBorder="1" applyAlignment="1">
      <alignment vertical="center" wrapText="1"/>
    </xf>
    <xf numFmtId="0" fontId="6" fillId="0" borderId="10" xfId="0" applyFont="1" applyBorder="1" applyAlignment="1">
      <alignment horizontal="left" vertical="center" wrapText="1"/>
    </xf>
    <xf numFmtId="0" fontId="2" fillId="0" borderId="11" xfId="0" applyFont="1" applyFill="1" applyBorder="1" applyAlignment="1">
      <alignment vertical="center"/>
    </xf>
    <xf numFmtId="165" fontId="2" fillId="0" borderId="1" xfId="1" applyNumberFormat="1" applyFont="1" applyFill="1" applyBorder="1" applyAlignment="1">
      <alignment vertical="center"/>
    </xf>
    <xf numFmtId="164" fontId="2" fillId="0" borderId="1" xfId="0" applyNumberFormat="1" applyFont="1" applyBorder="1" applyAlignment="1">
      <alignment vertical="center"/>
    </xf>
    <xf numFmtId="164" fontId="3" fillId="4" borderId="1" xfId="0" applyNumberFormat="1" applyFont="1" applyFill="1" applyBorder="1" applyAlignment="1" applyProtection="1">
      <alignment vertical="center"/>
      <protection locked="0"/>
    </xf>
    <xf numFmtId="164" fontId="2" fillId="0" borderId="1" xfId="0" applyNumberFormat="1" applyFont="1" applyBorder="1" applyAlignment="1" applyProtection="1">
      <alignment vertical="center"/>
      <protection locked="0"/>
    </xf>
    <xf numFmtId="0" fontId="5" fillId="0" borderId="14" xfId="0" applyFont="1" applyBorder="1" applyAlignment="1">
      <alignment vertical="center" wrapText="1"/>
    </xf>
    <xf numFmtId="0" fontId="6" fillId="0" borderId="14" xfId="0" applyFont="1" applyBorder="1" applyAlignment="1">
      <alignment horizontal="left" vertical="center" wrapText="1"/>
    </xf>
    <xf numFmtId="0" fontId="2" fillId="0" borderId="15" xfId="0" applyFont="1" applyFill="1" applyBorder="1" applyAlignment="1">
      <alignment vertical="center"/>
    </xf>
    <xf numFmtId="164" fontId="2" fillId="0" borderId="16" xfId="0" applyNumberFormat="1" applyFont="1" applyBorder="1" applyAlignment="1">
      <alignment vertical="center"/>
    </xf>
    <xf numFmtId="164" fontId="3" fillId="4" borderId="16" xfId="0" applyNumberFormat="1" applyFont="1" applyFill="1" applyBorder="1" applyAlignment="1" applyProtection="1">
      <alignment vertical="center"/>
      <protection locked="0"/>
    </xf>
    <xf numFmtId="0" fontId="7" fillId="0" borderId="1" xfId="0" applyFont="1" applyBorder="1" applyAlignment="1">
      <alignment vertical="center" wrapText="1"/>
    </xf>
    <xf numFmtId="0" fontId="6" fillId="0" borderId="1" xfId="0" applyFont="1" applyBorder="1" applyAlignment="1">
      <alignment horizontal="left" vertical="center" wrapText="1"/>
    </xf>
    <xf numFmtId="0" fontId="2" fillId="0" borderId="1" xfId="0" applyFont="1" applyFill="1" applyBorder="1" applyAlignment="1">
      <alignment vertical="center"/>
    </xf>
    <xf numFmtId="0" fontId="5" fillId="0" borderId="0" xfId="0" applyFont="1" applyBorder="1" applyAlignment="1">
      <alignment horizontal="center" vertical="center" textRotation="90"/>
    </xf>
    <xf numFmtId="165" fontId="3" fillId="5" borderId="1" xfId="1" applyNumberFormat="1" applyFont="1" applyFill="1" applyBorder="1"/>
    <xf numFmtId="164" fontId="3" fillId="5" borderId="1" xfId="0" applyNumberFormat="1" applyFont="1" applyFill="1" applyBorder="1"/>
    <xf numFmtId="0" fontId="3" fillId="5" borderId="1" xfId="0" applyFont="1" applyFill="1" applyBorder="1"/>
    <xf numFmtId="0" fontId="5" fillId="0" borderId="18" xfId="0" applyFont="1" applyBorder="1" applyAlignment="1">
      <alignment vertical="center" wrapText="1"/>
    </xf>
    <xf numFmtId="0" fontId="5" fillId="0" borderId="19" xfId="0" applyFont="1" applyFill="1" applyBorder="1" applyAlignment="1">
      <alignment horizontal="center" vertical="center" wrapText="1"/>
    </xf>
    <xf numFmtId="0" fontId="8" fillId="0" borderId="16" xfId="3" applyFont="1" applyFill="1" applyBorder="1" applyAlignment="1">
      <alignment vertical="center" wrapText="1"/>
    </xf>
    <xf numFmtId="164" fontId="2" fillId="0" borderId="1" xfId="0" applyNumberFormat="1" applyFont="1" applyBorder="1" applyAlignment="1">
      <alignment horizontal="center" vertical="center"/>
    </xf>
    <xf numFmtId="0" fontId="5" fillId="0" borderId="1" xfId="0" applyFont="1" applyFill="1" applyBorder="1" applyAlignment="1">
      <alignment vertical="center" wrapText="1"/>
    </xf>
    <xf numFmtId="0" fontId="5" fillId="0" borderId="1" xfId="0" applyFont="1" applyBorder="1" applyAlignment="1">
      <alignment vertical="center" wrapText="1"/>
    </xf>
    <xf numFmtId="0" fontId="7" fillId="0" borderId="1" xfId="3" applyFont="1" applyFill="1" applyBorder="1" applyAlignment="1">
      <alignment vertical="center" wrapText="1"/>
    </xf>
    <xf numFmtId="0" fontId="8" fillId="0" borderId="1" xfId="3" applyFont="1" applyFill="1" applyBorder="1" applyAlignment="1">
      <alignment wrapText="1"/>
    </xf>
    <xf numFmtId="0" fontId="2" fillId="0" borderId="1" xfId="0" applyNumberFormat="1" applyFont="1" applyFill="1" applyBorder="1" applyAlignment="1">
      <alignment vertical="center"/>
    </xf>
    <xf numFmtId="0" fontId="8" fillId="0" borderId="1" xfId="3" applyFont="1" applyFill="1" applyBorder="1" applyAlignment="1">
      <alignment vertical="center" wrapText="1"/>
    </xf>
    <xf numFmtId="166" fontId="2" fillId="0" borderId="1" xfId="1" applyNumberFormat="1" applyFont="1" applyFill="1" applyBorder="1" applyAlignment="1">
      <alignment vertical="center"/>
    </xf>
    <xf numFmtId="0" fontId="5" fillId="0" borderId="1" xfId="0" applyFont="1" applyFill="1" applyBorder="1" applyAlignment="1">
      <alignment horizontal="center" vertical="center" wrapText="1"/>
    </xf>
    <xf numFmtId="167" fontId="3" fillId="4" borderId="1" xfId="2" applyNumberFormat="1" applyFont="1" applyFill="1" applyBorder="1" applyProtection="1">
      <protection locked="0"/>
    </xf>
    <xf numFmtId="164" fontId="2" fillId="0" borderId="1" xfId="0" applyNumberFormat="1" applyFont="1" applyBorder="1" applyAlignment="1">
      <alignment horizontal="center"/>
    </xf>
    <xf numFmtId="164" fontId="3" fillId="6" borderId="1" xfId="0" applyNumberFormat="1" applyFont="1" applyFill="1" applyBorder="1"/>
    <xf numFmtId="0" fontId="2" fillId="0" borderId="2" xfId="0" applyFont="1" applyBorder="1" applyAlignment="1">
      <alignment horizontal="center" vertical="center"/>
    </xf>
    <xf numFmtId="0" fontId="0" fillId="0" borderId="0" xfId="0" applyBorder="1"/>
    <xf numFmtId="0" fontId="2" fillId="0" borderId="0" xfId="0" applyFont="1" applyBorder="1"/>
    <xf numFmtId="0" fontId="2" fillId="0" borderId="0" xfId="0" applyFont="1" applyBorder="1" applyAlignment="1" applyProtection="1">
      <alignment vertical="center" wrapText="1"/>
    </xf>
    <xf numFmtId="0" fontId="8" fillId="0" borderId="0" xfId="0" applyFont="1" applyBorder="1" applyAlignment="1" applyProtection="1">
      <alignment vertical="center" wrapText="1"/>
    </xf>
    <xf numFmtId="0" fontId="0" fillId="0" borderId="0" xfId="0" applyFont="1"/>
    <xf numFmtId="0" fontId="0" fillId="0" borderId="0" xfId="0" applyFont="1" applyBorder="1"/>
    <xf numFmtId="9" fontId="2" fillId="0" borderId="1" xfId="0" applyNumberFormat="1" applyFont="1" applyBorder="1"/>
    <xf numFmtId="0" fontId="13" fillId="0" borderId="0" xfId="0" applyFont="1" applyBorder="1" applyAlignment="1" applyProtection="1">
      <alignment vertical="center" wrapText="1"/>
    </xf>
    <xf numFmtId="0" fontId="13" fillId="0" borderId="0" xfId="0" applyFont="1" applyBorder="1" applyAlignment="1" applyProtection="1">
      <alignment vertical="center"/>
    </xf>
    <xf numFmtId="0" fontId="13" fillId="0" borderId="0" xfId="0" applyFont="1" applyBorder="1"/>
    <xf numFmtId="0" fontId="8" fillId="0" borderId="1" xfId="0" applyNumberFormat="1" applyFont="1" applyFill="1" applyBorder="1" applyAlignment="1">
      <alignment vertical="center"/>
    </xf>
    <xf numFmtId="166" fontId="8" fillId="0" borderId="1" xfId="1" applyNumberFormat="1" applyFont="1" applyFill="1" applyBorder="1" applyAlignment="1">
      <alignment vertical="center"/>
    </xf>
    <xf numFmtId="164" fontId="7" fillId="4" borderId="1" xfId="0" applyNumberFormat="1" applyFont="1" applyFill="1" applyBorder="1" applyAlignment="1" applyProtection="1">
      <alignment vertical="center"/>
      <protection locked="0"/>
    </xf>
    <xf numFmtId="164" fontId="8" fillId="0" borderId="1" xfId="0" applyNumberFormat="1" applyFont="1" applyBorder="1" applyAlignment="1">
      <alignment vertical="center"/>
    </xf>
    <xf numFmtId="164" fontId="8" fillId="0" borderId="1" xfId="0" applyNumberFormat="1" applyFont="1" applyBorder="1" applyAlignment="1" applyProtection="1">
      <alignment vertical="center"/>
      <protection locked="0"/>
    </xf>
    <xf numFmtId="165" fontId="7" fillId="5" borderId="1" xfId="1" applyNumberFormat="1" applyFont="1" applyFill="1" applyBorder="1"/>
    <xf numFmtId="164" fontId="7" fillId="5" borderId="1" xfId="0" applyNumberFormat="1" applyFont="1" applyFill="1" applyBorder="1"/>
    <xf numFmtId="0" fontId="7" fillId="5" borderId="1" xfId="0" applyFont="1" applyFill="1" applyBorder="1"/>
    <xf numFmtId="164" fontId="8" fillId="0" borderId="1" xfId="0" applyNumberFormat="1" applyFont="1" applyBorder="1"/>
    <xf numFmtId="0" fontId="7" fillId="5" borderId="2" xfId="0" applyFont="1" applyFill="1" applyBorder="1" applyAlignment="1">
      <alignment horizontal="left" vertical="center" wrapText="1"/>
    </xf>
    <xf numFmtId="0" fontId="7" fillId="5" borderId="3" xfId="0" applyFont="1" applyFill="1" applyBorder="1" applyAlignment="1">
      <alignment horizontal="left" vertical="center" wrapText="1"/>
    </xf>
    <xf numFmtId="0" fontId="7" fillId="5" borderId="4" xfId="0" applyFont="1" applyFill="1" applyBorder="1" applyAlignment="1">
      <alignment horizontal="left" vertical="center" wrapText="1"/>
    </xf>
    <xf numFmtId="0" fontId="3" fillId="0" borderId="1" xfId="0" applyFont="1" applyFill="1" applyBorder="1" applyAlignment="1">
      <alignment horizont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5" fillId="3" borderId="1" xfId="0" applyFont="1" applyFill="1" applyBorder="1" applyAlignment="1">
      <alignment horizontal="center" wrapText="1"/>
    </xf>
    <xf numFmtId="0" fontId="5" fillId="0" borderId="9" xfId="0" applyFont="1" applyBorder="1" applyAlignment="1">
      <alignment horizontal="center" vertical="center" textRotation="90"/>
    </xf>
    <xf numFmtId="0" fontId="5" fillId="0" borderId="12" xfId="0" applyFont="1" applyBorder="1" applyAlignment="1">
      <alignment horizontal="center" vertical="center" textRotation="90"/>
    </xf>
    <xf numFmtId="0" fontId="5" fillId="0" borderId="12" xfId="0" applyFont="1" applyBorder="1" applyAlignment="1">
      <alignment horizontal="center" vertical="center" textRotation="90" wrapText="1"/>
    </xf>
    <xf numFmtId="0" fontId="5" fillId="0" borderId="13" xfId="0" applyFont="1" applyBorder="1" applyAlignment="1">
      <alignment horizontal="center" vertical="center" textRotation="90"/>
    </xf>
    <xf numFmtId="0" fontId="5" fillId="0" borderId="17" xfId="0" applyFont="1" applyBorder="1" applyAlignment="1">
      <alignment horizontal="center" vertical="center" textRotation="90"/>
    </xf>
    <xf numFmtId="0" fontId="5" fillId="0" borderId="7" xfId="0" applyFont="1" applyFill="1" applyBorder="1" applyAlignment="1">
      <alignment horizontal="center" vertical="center" wrapText="1"/>
    </xf>
    <xf numFmtId="0" fontId="5" fillId="0" borderId="14"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5" fillId="3" borderId="2" xfId="0" applyFont="1" applyFill="1" applyBorder="1" applyAlignment="1">
      <alignment horizontal="center" wrapText="1"/>
    </xf>
    <xf numFmtId="0" fontId="5" fillId="3" borderId="3" xfId="0" applyFont="1" applyFill="1" applyBorder="1" applyAlignment="1">
      <alignment horizontal="center" wrapText="1"/>
    </xf>
    <xf numFmtId="0" fontId="5" fillId="3" borderId="4" xfId="0" applyFont="1" applyFill="1" applyBorder="1" applyAlignment="1">
      <alignment horizontal="center" wrapText="1"/>
    </xf>
    <xf numFmtId="0" fontId="2" fillId="0" borderId="0" xfId="0" applyFont="1" applyBorder="1" applyAlignment="1">
      <alignment horizontal="left" wrapText="1"/>
    </xf>
    <xf numFmtId="0" fontId="7" fillId="3" borderId="1" xfId="0" applyFont="1" applyFill="1" applyBorder="1" applyAlignment="1">
      <alignment horizontal="center" wrapText="1"/>
    </xf>
    <xf numFmtId="0" fontId="7" fillId="0" borderId="1" xfId="0" applyFont="1" applyBorder="1" applyAlignment="1">
      <alignment horizontal="left" vertical="center" wrapText="1"/>
    </xf>
    <xf numFmtId="164" fontId="7" fillId="0" borderId="2" xfId="0" applyNumberFormat="1" applyFont="1" applyBorder="1" applyAlignment="1">
      <alignment horizontal="center" vertical="center"/>
    </xf>
    <xf numFmtId="164" fontId="7" fillId="0" borderId="3" xfId="0" applyNumberFormat="1" applyFont="1" applyBorder="1" applyAlignment="1">
      <alignment horizontal="center" vertical="center"/>
    </xf>
    <xf numFmtId="164" fontId="7" fillId="0" borderId="4" xfId="0" applyNumberFormat="1" applyFont="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3" fillId="5" borderId="1" xfId="0" applyFont="1" applyFill="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8" fillId="0" borderId="0" xfId="0" applyFont="1" applyBorder="1" applyAlignment="1" applyProtection="1">
      <alignment horizontal="left" vertical="center"/>
    </xf>
    <xf numFmtId="0" fontId="3" fillId="0" borderId="0" xfId="0" applyFont="1" applyBorder="1" applyAlignment="1">
      <alignment horizontal="center"/>
    </xf>
    <xf numFmtId="0" fontId="2" fillId="0" borderId="0" xfId="0" applyFont="1" applyBorder="1" applyAlignment="1" applyProtection="1">
      <alignment horizontal="center" vertical="center" wrapText="1"/>
    </xf>
    <xf numFmtId="0" fontId="2" fillId="0" borderId="0" xfId="0" applyFont="1" applyBorder="1" applyAlignment="1">
      <alignment horizontal="justify"/>
    </xf>
    <xf numFmtId="0" fontId="2" fillId="0" borderId="0" xfId="0" applyFont="1" applyBorder="1" applyAlignment="1">
      <alignment horizontal="justify" wrapText="1"/>
    </xf>
    <xf numFmtId="0" fontId="2" fillId="0" borderId="0" xfId="0" applyFont="1" applyBorder="1" applyAlignment="1">
      <alignment horizontal="justify" vertical="center" wrapText="1"/>
    </xf>
    <xf numFmtId="0" fontId="8" fillId="0" borderId="0" xfId="0" applyFont="1" applyBorder="1" applyAlignment="1" applyProtection="1">
      <alignment horizontal="left" vertical="center" wrapText="1"/>
    </xf>
    <xf numFmtId="0" fontId="2" fillId="0" borderId="0" xfId="0" applyFont="1" applyBorder="1" applyAlignment="1" applyProtection="1">
      <alignment horizontal="left" vertical="center" wrapText="1"/>
    </xf>
    <xf numFmtId="0" fontId="13" fillId="0" borderId="0" xfId="0" applyFont="1" applyBorder="1" applyAlignment="1" applyProtection="1">
      <alignment horizontal="left" vertical="center" wrapText="1"/>
    </xf>
    <xf numFmtId="0" fontId="0" fillId="0" borderId="23" xfId="0" applyFont="1" applyBorder="1" applyAlignment="1" applyProtection="1">
      <alignment horizontal="left" vertical="center" wrapText="1"/>
    </xf>
    <xf numFmtId="0" fontId="0" fillId="0" borderId="24" xfId="0" applyFont="1" applyBorder="1" applyAlignment="1" applyProtection="1">
      <alignment horizontal="left" vertical="center" wrapText="1"/>
    </xf>
    <xf numFmtId="0" fontId="0" fillId="0" borderId="25" xfId="0" applyFont="1" applyBorder="1" applyAlignment="1" applyProtection="1">
      <alignment horizontal="left" vertical="center" wrapText="1"/>
    </xf>
    <xf numFmtId="0" fontId="0" fillId="0" borderId="0" xfId="0" applyFont="1" applyBorder="1" applyAlignment="1">
      <alignment horizontal="justify" wrapText="1"/>
    </xf>
    <xf numFmtId="0" fontId="12" fillId="0" borderId="0" xfId="0" applyFont="1" applyBorder="1" applyAlignment="1" applyProtection="1">
      <alignment horizontal="left" vertical="center"/>
    </xf>
    <xf numFmtId="0" fontId="0" fillId="0" borderId="0" xfId="0" applyFont="1" applyBorder="1" applyAlignment="1" applyProtection="1">
      <alignment horizontal="left" vertical="center" wrapText="1"/>
    </xf>
    <xf numFmtId="0" fontId="12" fillId="0" borderId="20" xfId="0" applyFont="1" applyBorder="1" applyAlignment="1" applyProtection="1">
      <alignment horizontal="left" vertical="center"/>
    </xf>
    <xf numFmtId="0" fontId="12" fillId="0" borderId="21" xfId="0" applyFont="1" applyBorder="1" applyAlignment="1" applyProtection="1">
      <alignment horizontal="left" vertical="center"/>
    </xf>
    <xf numFmtId="0" fontId="12" fillId="0" borderId="22" xfId="0" applyFont="1" applyBorder="1" applyAlignment="1" applyProtection="1">
      <alignment horizontal="left" vertical="center"/>
    </xf>
  </cellXfs>
  <cellStyles count="4">
    <cellStyle name="Millares" xfId="1" builtinId="3"/>
    <cellStyle name="Normal" xfId="0" builtinId="0"/>
    <cellStyle name="Normal 2" xfId="3" xr:uid="{00000000-0005-0000-0000-000002000000}"/>
    <cellStyle name="Porcentaje" xfId="2" builtinId="5"/>
  </cellStyles>
  <dxfs count="2">
    <dxf>
      <fill>
        <patternFill>
          <bgColor theme="3" tint="0.59996337778862885"/>
        </patternFill>
      </fill>
    </dxf>
    <dxf>
      <fill>
        <patternFill>
          <bgColor theme="3"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81"/>
  <sheetViews>
    <sheetView tabSelected="1" topLeftCell="B46" workbookViewId="0">
      <selection activeCell="B60" sqref="B60:J60"/>
    </sheetView>
  </sheetViews>
  <sheetFormatPr baseColWidth="10" defaultRowHeight="15" x14ac:dyDescent="0.25"/>
  <cols>
    <col min="1" max="1" width="3.7109375" bestFit="1" customWidth="1"/>
    <col min="2" max="2" width="27" customWidth="1"/>
    <col min="3" max="3" width="32" customWidth="1"/>
    <col min="4" max="4" width="11.5703125" bestFit="1" customWidth="1"/>
    <col min="5" max="5" width="14" customWidth="1"/>
    <col min="6" max="6" width="13.28515625" bestFit="1" customWidth="1"/>
    <col min="7" max="7" width="15.140625" customWidth="1"/>
    <col min="8" max="8" width="16.7109375" customWidth="1"/>
    <col min="9" max="9" width="18.85546875" customWidth="1"/>
    <col min="10" max="10" width="16.42578125" customWidth="1"/>
    <col min="11" max="11" width="19.85546875" bestFit="1" customWidth="1"/>
    <col min="12" max="12" width="11.42578125" hidden="1" customWidth="1"/>
  </cols>
  <sheetData>
    <row r="1" spans="1:12" ht="66.75" customHeight="1" x14ac:dyDescent="0.25">
      <c r="A1" s="1"/>
      <c r="B1" s="68" t="s">
        <v>73</v>
      </c>
      <c r="C1" s="68"/>
      <c r="D1" s="68"/>
      <c r="E1" s="68"/>
      <c r="F1" s="68"/>
      <c r="G1" s="68"/>
      <c r="H1" s="68"/>
      <c r="I1" s="68"/>
      <c r="J1" s="68"/>
      <c r="K1" s="1"/>
      <c r="L1" t="s">
        <v>0</v>
      </c>
    </row>
    <row r="2" spans="1:12" x14ac:dyDescent="0.25">
      <c r="A2" s="1"/>
      <c r="B2" s="1"/>
      <c r="C2" s="1"/>
      <c r="D2" s="1"/>
      <c r="E2" s="1"/>
      <c r="F2" s="1"/>
      <c r="G2" s="1"/>
      <c r="H2" s="1"/>
      <c r="I2" s="1"/>
      <c r="J2" s="1"/>
      <c r="K2" s="2"/>
      <c r="L2" t="s">
        <v>1</v>
      </c>
    </row>
    <row r="3" spans="1:12" ht="15" customHeight="1" x14ac:dyDescent="0.25">
      <c r="A3" s="1"/>
      <c r="B3" s="1"/>
      <c r="C3" s="1"/>
      <c r="D3" s="69" t="s">
        <v>83</v>
      </c>
      <c r="E3" s="70"/>
      <c r="F3" s="70"/>
      <c r="G3" s="70"/>
      <c r="H3" s="71"/>
      <c r="I3" s="3"/>
      <c r="J3" s="1"/>
      <c r="K3" s="4"/>
    </row>
    <row r="4" spans="1:12" x14ac:dyDescent="0.25">
      <c r="A4" s="1"/>
      <c r="B4" s="1"/>
      <c r="C4" s="1"/>
      <c r="D4" s="1"/>
      <c r="E4" s="1"/>
      <c r="F4" s="1"/>
      <c r="G4" s="1"/>
      <c r="H4" s="1"/>
      <c r="I4" s="1"/>
      <c r="J4" s="1"/>
      <c r="K4" s="1"/>
    </row>
    <row r="5" spans="1:12" x14ac:dyDescent="0.25">
      <c r="A5" s="72" t="s">
        <v>2</v>
      </c>
      <c r="B5" s="72"/>
      <c r="C5" s="72"/>
      <c r="D5" s="72"/>
      <c r="E5" s="72"/>
      <c r="F5" s="72"/>
      <c r="G5" s="72"/>
      <c r="H5" s="72"/>
      <c r="I5" s="72"/>
      <c r="J5" s="72"/>
      <c r="K5" s="1"/>
    </row>
    <row r="6" spans="1:12" ht="89.25" x14ac:dyDescent="0.25">
      <c r="A6" s="5"/>
      <c r="B6" s="6" t="s">
        <v>3</v>
      </c>
      <c r="C6" s="7" t="s">
        <v>4</v>
      </c>
      <c r="D6" s="8" t="s">
        <v>5</v>
      </c>
      <c r="E6" s="9" t="s">
        <v>6</v>
      </c>
      <c r="F6" s="10" t="s">
        <v>7</v>
      </c>
      <c r="G6" s="10" t="s">
        <v>8</v>
      </c>
      <c r="H6" s="10" t="s">
        <v>87</v>
      </c>
      <c r="I6" s="10" t="s">
        <v>86</v>
      </c>
      <c r="J6" s="10" t="s">
        <v>10</v>
      </c>
      <c r="K6" s="1"/>
    </row>
    <row r="7" spans="1:12" x14ac:dyDescent="0.25">
      <c r="A7" s="73" t="s">
        <v>11</v>
      </c>
      <c r="B7" s="11" t="s">
        <v>12</v>
      </c>
      <c r="C7" s="12" t="s">
        <v>13</v>
      </c>
      <c r="D7" s="13" t="s">
        <v>14</v>
      </c>
      <c r="E7" s="14">
        <v>1710</v>
      </c>
      <c r="F7" s="15">
        <v>51563</v>
      </c>
      <c r="G7" s="16"/>
      <c r="H7" s="15" t="str">
        <f t="shared" ref="H7:H22" si="0">+IF($I$3=$L$1,ROUND(G7*19%,0),IF($I$3=$L$2,"N/A",""))</f>
        <v/>
      </c>
      <c r="I7" s="17"/>
      <c r="J7" s="15" t="str">
        <f t="shared" ref="J7:J22" si="1">IF($I$3="","",IF($I$3=$L$1,(G7+H7)*E7,(G7+I7)*E7))</f>
        <v/>
      </c>
      <c r="K7" s="1" t="str">
        <f>IF(G7&gt;F7,"Supera Precios Techo","")</f>
        <v/>
      </c>
    </row>
    <row r="8" spans="1:12" ht="25.5" x14ac:dyDescent="0.25">
      <c r="A8" s="74"/>
      <c r="B8" s="11" t="s">
        <v>15</v>
      </c>
      <c r="C8" s="12" t="s">
        <v>16</v>
      </c>
      <c r="D8" s="13" t="s">
        <v>14</v>
      </c>
      <c r="E8" s="14">
        <v>1710</v>
      </c>
      <c r="F8" s="15">
        <v>17917</v>
      </c>
      <c r="G8" s="16"/>
      <c r="H8" s="15" t="str">
        <f t="shared" si="0"/>
        <v/>
      </c>
      <c r="I8" s="17"/>
      <c r="J8" s="15" t="str">
        <f t="shared" si="1"/>
        <v/>
      </c>
      <c r="K8" s="1" t="str">
        <f t="shared" ref="K8:K22" si="2">IF(G8&gt;F8,"Supera Precios Techo","")</f>
        <v/>
      </c>
    </row>
    <row r="9" spans="1:12" ht="76.5" x14ac:dyDescent="0.25">
      <c r="A9" s="74"/>
      <c r="B9" s="11" t="s">
        <v>17</v>
      </c>
      <c r="C9" s="12" t="s">
        <v>18</v>
      </c>
      <c r="D9" s="13" t="s">
        <v>14</v>
      </c>
      <c r="E9" s="14">
        <v>1710</v>
      </c>
      <c r="F9" s="15">
        <v>186000</v>
      </c>
      <c r="G9" s="16"/>
      <c r="H9" s="15" t="str">
        <f t="shared" si="0"/>
        <v/>
      </c>
      <c r="I9" s="17"/>
      <c r="J9" s="15" t="str">
        <f t="shared" si="1"/>
        <v/>
      </c>
      <c r="K9" s="1" t="str">
        <f t="shared" si="2"/>
        <v/>
      </c>
    </row>
    <row r="10" spans="1:12" x14ac:dyDescent="0.25">
      <c r="A10" s="74"/>
      <c r="B10" s="11" t="s">
        <v>19</v>
      </c>
      <c r="C10" s="12" t="s">
        <v>20</v>
      </c>
      <c r="D10" s="13" t="s">
        <v>14</v>
      </c>
      <c r="E10" s="14">
        <v>1710</v>
      </c>
      <c r="F10" s="15">
        <v>54667</v>
      </c>
      <c r="G10" s="16"/>
      <c r="H10" s="15" t="str">
        <f t="shared" si="0"/>
        <v/>
      </c>
      <c r="I10" s="17"/>
      <c r="J10" s="15" t="str">
        <f t="shared" si="1"/>
        <v/>
      </c>
      <c r="K10" s="1" t="str">
        <f t="shared" si="2"/>
        <v/>
      </c>
    </row>
    <row r="11" spans="1:12" ht="38.25" x14ac:dyDescent="0.25">
      <c r="A11" s="75" t="s">
        <v>21</v>
      </c>
      <c r="B11" s="11" t="s">
        <v>22</v>
      </c>
      <c r="C11" s="12" t="s">
        <v>23</v>
      </c>
      <c r="D11" s="13" t="s">
        <v>14</v>
      </c>
      <c r="E11" s="14">
        <v>1710</v>
      </c>
      <c r="F11" s="15">
        <v>6000</v>
      </c>
      <c r="G11" s="16"/>
      <c r="H11" s="15" t="str">
        <f t="shared" si="0"/>
        <v/>
      </c>
      <c r="I11" s="17"/>
      <c r="J11" s="15" t="str">
        <f t="shared" si="1"/>
        <v/>
      </c>
      <c r="K11" s="1" t="str">
        <f t="shared" si="2"/>
        <v/>
      </c>
    </row>
    <row r="12" spans="1:12" ht="38.25" x14ac:dyDescent="0.25">
      <c r="A12" s="75"/>
      <c r="B12" s="11" t="s">
        <v>24</v>
      </c>
      <c r="C12" s="12" t="s">
        <v>23</v>
      </c>
      <c r="D12" s="13" t="s">
        <v>14</v>
      </c>
      <c r="E12" s="14">
        <v>1710</v>
      </c>
      <c r="F12" s="15">
        <v>6883</v>
      </c>
      <c r="G12" s="16"/>
      <c r="H12" s="15" t="str">
        <f t="shared" si="0"/>
        <v/>
      </c>
      <c r="I12" s="17"/>
      <c r="J12" s="15" t="str">
        <f t="shared" si="1"/>
        <v/>
      </c>
      <c r="K12" s="1" t="str">
        <f t="shared" si="2"/>
        <v/>
      </c>
    </row>
    <row r="13" spans="1:12" x14ac:dyDescent="0.25">
      <c r="A13" s="75"/>
      <c r="B13" s="11" t="s">
        <v>25</v>
      </c>
      <c r="C13" s="12" t="s">
        <v>26</v>
      </c>
      <c r="D13" s="13" t="s">
        <v>14</v>
      </c>
      <c r="E13" s="14">
        <v>1710</v>
      </c>
      <c r="F13" s="15">
        <v>5567</v>
      </c>
      <c r="G13" s="16"/>
      <c r="H13" s="15" t="str">
        <f t="shared" si="0"/>
        <v/>
      </c>
      <c r="I13" s="17"/>
      <c r="J13" s="15" t="str">
        <f t="shared" si="1"/>
        <v/>
      </c>
      <c r="K13" s="1" t="str">
        <f t="shared" si="2"/>
        <v/>
      </c>
    </row>
    <row r="14" spans="1:12" ht="25.5" x14ac:dyDescent="0.25">
      <c r="A14" s="75"/>
      <c r="B14" s="11" t="s">
        <v>59</v>
      </c>
      <c r="C14" s="12" t="s">
        <v>27</v>
      </c>
      <c r="D14" s="13" t="s">
        <v>14</v>
      </c>
      <c r="E14" s="14">
        <v>1710</v>
      </c>
      <c r="F14" s="15">
        <v>2817</v>
      </c>
      <c r="G14" s="16"/>
      <c r="H14" s="15" t="str">
        <f t="shared" si="0"/>
        <v/>
      </c>
      <c r="I14" s="17"/>
      <c r="J14" s="15" t="str">
        <f t="shared" si="1"/>
        <v/>
      </c>
      <c r="K14" s="1" t="str">
        <f t="shared" si="2"/>
        <v/>
      </c>
    </row>
    <row r="15" spans="1:12" ht="25.5" x14ac:dyDescent="0.25">
      <c r="A15" s="75"/>
      <c r="B15" s="11" t="s">
        <v>60</v>
      </c>
      <c r="C15" s="12" t="s">
        <v>27</v>
      </c>
      <c r="D15" s="13" t="s">
        <v>14</v>
      </c>
      <c r="E15" s="14">
        <v>1710</v>
      </c>
      <c r="F15" s="15">
        <v>2717</v>
      </c>
      <c r="G15" s="16"/>
      <c r="H15" s="15" t="str">
        <f t="shared" si="0"/>
        <v/>
      </c>
      <c r="I15" s="17"/>
      <c r="J15" s="15" t="str">
        <f t="shared" si="1"/>
        <v/>
      </c>
      <c r="K15" s="1" t="str">
        <f t="shared" si="2"/>
        <v/>
      </c>
    </row>
    <row r="16" spans="1:12" ht="25.5" x14ac:dyDescent="0.25">
      <c r="A16" s="75"/>
      <c r="B16" s="11" t="s">
        <v>61</v>
      </c>
      <c r="C16" s="12" t="s">
        <v>27</v>
      </c>
      <c r="D16" s="13" t="s">
        <v>14</v>
      </c>
      <c r="E16" s="14">
        <v>1710</v>
      </c>
      <c r="F16" s="15">
        <v>2717</v>
      </c>
      <c r="G16" s="16"/>
      <c r="H16" s="15" t="str">
        <f t="shared" si="0"/>
        <v/>
      </c>
      <c r="I16" s="17"/>
      <c r="J16" s="15" t="str">
        <f t="shared" si="1"/>
        <v/>
      </c>
      <c r="K16" s="1" t="str">
        <f t="shared" si="2"/>
        <v/>
      </c>
    </row>
    <row r="17" spans="1:11" ht="25.5" x14ac:dyDescent="0.25">
      <c r="A17" s="76" t="s">
        <v>28</v>
      </c>
      <c r="B17" s="11" t="s">
        <v>62</v>
      </c>
      <c r="C17" s="12" t="s">
        <v>27</v>
      </c>
      <c r="D17" s="13" t="s">
        <v>14</v>
      </c>
      <c r="E17" s="14">
        <v>885</v>
      </c>
      <c r="F17" s="15">
        <v>9600</v>
      </c>
      <c r="G17" s="16"/>
      <c r="H17" s="15" t="str">
        <f t="shared" si="0"/>
        <v/>
      </c>
      <c r="I17" s="17"/>
      <c r="J17" s="15" t="str">
        <f t="shared" si="1"/>
        <v/>
      </c>
      <c r="K17" s="1" t="str">
        <f t="shared" si="2"/>
        <v/>
      </c>
    </row>
    <row r="18" spans="1:11" ht="25.5" x14ac:dyDescent="0.25">
      <c r="A18" s="76"/>
      <c r="B18" s="11" t="s">
        <v>63</v>
      </c>
      <c r="C18" s="12" t="s">
        <v>29</v>
      </c>
      <c r="D18" s="13" t="s">
        <v>14</v>
      </c>
      <c r="E18" s="14">
        <v>885</v>
      </c>
      <c r="F18" s="15">
        <v>15833</v>
      </c>
      <c r="G18" s="16"/>
      <c r="H18" s="15" t="str">
        <f t="shared" si="0"/>
        <v/>
      </c>
      <c r="I18" s="17"/>
      <c r="J18" s="15" t="str">
        <f t="shared" si="1"/>
        <v/>
      </c>
      <c r="K18" s="1" t="str">
        <f t="shared" si="2"/>
        <v/>
      </c>
    </row>
    <row r="19" spans="1:11" x14ac:dyDescent="0.25">
      <c r="A19" s="76"/>
      <c r="B19" s="11" t="s">
        <v>64</v>
      </c>
      <c r="C19" s="12"/>
      <c r="D19" s="13" t="s">
        <v>14</v>
      </c>
      <c r="E19" s="14">
        <v>885</v>
      </c>
      <c r="F19" s="15">
        <v>4167</v>
      </c>
      <c r="G19" s="16"/>
      <c r="H19" s="15" t="str">
        <f t="shared" si="0"/>
        <v/>
      </c>
      <c r="I19" s="17"/>
      <c r="J19" s="15" t="str">
        <f t="shared" si="1"/>
        <v/>
      </c>
      <c r="K19" s="1" t="str">
        <f t="shared" si="2"/>
        <v/>
      </c>
    </row>
    <row r="20" spans="1:11" ht="25.5" x14ac:dyDescent="0.25">
      <c r="A20" s="76"/>
      <c r="B20" s="11" t="s">
        <v>65</v>
      </c>
      <c r="C20" s="12" t="s">
        <v>30</v>
      </c>
      <c r="D20" s="13" t="s">
        <v>14</v>
      </c>
      <c r="E20" s="14">
        <v>885</v>
      </c>
      <c r="F20" s="15">
        <v>28433</v>
      </c>
      <c r="G20" s="16"/>
      <c r="H20" s="15" t="str">
        <f t="shared" si="0"/>
        <v/>
      </c>
      <c r="I20" s="17"/>
      <c r="J20" s="15" t="str">
        <f t="shared" si="1"/>
        <v/>
      </c>
      <c r="K20" s="1" t="str">
        <f t="shared" si="2"/>
        <v/>
      </c>
    </row>
    <row r="21" spans="1:11" ht="25.5" x14ac:dyDescent="0.25">
      <c r="A21" s="76"/>
      <c r="B21" s="18" t="s">
        <v>66</v>
      </c>
      <c r="C21" s="19"/>
      <c r="D21" s="20" t="s">
        <v>14</v>
      </c>
      <c r="E21" s="14">
        <v>885</v>
      </c>
      <c r="F21" s="21">
        <v>15300</v>
      </c>
      <c r="G21" s="22"/>
      <c r="H21" s="15" t="str">
        <f t="shared" si="0"/>
        <v/>
      </c>
      <c r="I21" s="17"/>
      <c r="J21" s="15" t="str">
        <f t="shared" si="1"/>
        <v/>
      </c>
      <c r="K21" s="1" t="str">
        <f t="shared" si="2"/>
        <v/>
      </c>
    </row>
    <row r="22" spans="1:11" ht="38.25" x14ac:dyDescent="0.25">
      <c r="A22" s="77"/>
      <c r="B22" s="23" t="s">
        <v>67</v>
      </c>
      <c r="C22" s="24" t="s">
        <v>31</v>
      </c>
      <c r="D22" s="25" t="s">
        <v>14</v>
      </c>
      <c r="E22" s="14">
        <v>885</v>
      </c>
      <c r="F22" s="15">
        <v>62167</v>
      </c>
      <c r="G22" s="16"/>
      <c r="H22" s="15" t="str">
        <f t="shared" si="0"/>
        <v/>
      </c>
      <c r="I22" s="17"/>
      <c r="J22" s="15" t="str">
        <f t="shared" si="1"/>
        <v/>
      </c>
      <c r="K22" s="1" t="str">
        <f t="shared" si="2"/>
        <v/>
      </c>
    </row>
    <row r="23" spans="1:11" x14ac:dyDescent="0.25">
      <c r="A23" s="26"/>
      <c r="B23" s="65" t="s">
        <v>32</v>
      </c>
      <c r="C23" s="66"/>
      <c r="D23" s="67"/>
      <c r="E23" s="27"/>
      <c r="F23" s="28"/>
      <c r="G23" s="28"/>
      <c r="H23" s="29"/>
      <c r="I23" s="29"/>
      <c r="J23" s="28">
        <f>SUM(J7:J22)</f>
        <v>0</v>
      </c>
      <c r="K23" s="1"/>
    </row>
    <row r="24" spans="1:11" ht="15" customHeight="1" x14ac:dyDescent="0.25">
      <c r="A24" s="1"/>
      <c r="B24" s="72" t="s">
        <v>33</v>
      </c>
      <c r="C24" s="72"/>
      <c r="D24" s="72"/>
      <c r="E24" s="72"/>
      <c r="F24" s="72"/>
      <c r="G24" s="72"/>
      <c r="H24" s="72"/>
      <c r="I24" s="72"/>
      <c r="J24" s="72"/>
      <c r="K24" s="1"/>
    </row>
    <row r="25" spans="1:11" ht="102" x14ac:dyDescent="0.25">
      <c r="A25" s="1"/>
      <c r="B25" s="78" t="s">
        <v>4</v>
      </c>
      <c r="C25" s="78"/>
      <c r="D25" s="78"/>
      <c r="E25" s="30" t="s">
        <v>34</v>
      </c>
      <c r="F25" s="31" t="s">
        <v>35</v>
      </c>
      <c r="G25" s="10" t="s">
        <v>36</v>
      </c>
      <c r="H25" s="10" t="s">
        <v>37</v>
      </c>
      <c r="I25" s="10" t="s">
        <v>9</v>
      </c>
      <c r="J25" s="10" t="s">
        <v>10</v>
      </c>
      <c r="K25" s="1"/>
    </row>
    <row r="26" spans="1:11" ht="32.25" customHeight="1" x14ac:dyDescent="0.25">
      <c r="A26" s="1"/>
      <c r="B26" s="79" t="s">
        <v>68</v>
      </c>
      <c r="C26" s="79"/>
      <c r="D26" s="80"/>
      <c r="E26" s="32">
        <v>3.5</v>
      </c>
      <c r="F26" s="15">
        <v>8173333</v>
      </c>
      <c r="G26" s="16"/>
      <c r="H26" s="33" t="s">
        <v>38</v>
      </c>
      <c r="I26" s="33" t="s">
        <v>38</v>
      </c>
      <c r="J26" s="15">
        <f>+G26*E26</f>
        <v>0</v>
      </c>
      <c r="K26" s="1" t="str">
        <f>IF(G26&gt;F26,"Supera Precios Techo","")</f>
        <v/>
      </c>
    </row>
    <row r="27" spans="1:11" x14ac:dyDescent="0.25">
      <c r="A27" s="1"/>
      <c r="B27" s="81" t="s">
        <v>39</v>
      </c>
      <c r="C27" s="82"/>
      <c r="D27" s="82"/>
      <c r="E27" s="82"/>
      <c r="F27" s="82"/>
      <c r="G27" s="82"/>
      <c r="H27" s="82"/>
      <c r="I27" s="82"/>
      <c r="J27" s="83"/>
      <c r="K27" s="1"/>
    </row>
    <row r="28" spans="1:11" ht="102" x14ac:dyDescent="0.25">
      <c r="A28" s="1"/>
      <c r="B28" s="34" t="s">
        <v>40</v>
      </c>
      <c r="C28" s="34" t="s">
        <v>41</v>
      </c>
      <c r="D28" s="35" t="s">
        <v>42</v>
      </c>
      <c r="E28" s="35" t="s">
        <v>34</v>
      </c>
      <c r="F28" s="31" t="s">
        <v>35</v>
      </c>
      <c r="G28" s="10" t="s">
        <v>43</v>
      </c>
      <c r="H28" s="10" t="s">
        <v>37</v>
      </c>
      <c r="I28" s="10" t="s">
        <v>9</v>
      </c>
      <c r="J28" s="10" t="s">
        <v>10</v>
      </c>
      <c r="K28" s="1"/>
    </row>
    <row r="29" spans="1:11" ht="179.25" x14ac:dyDescent="0.25">
      <c r="A29" s="1"/>
      <c r="B29" s="36" t="s">
        <v>69</v>
      </c>
      <c r="C29" s="37" t="s">
        <v>44</v>
      </c>
      <c r="D29" s="38">
        <v>1</v>
      </c>
      <c r="E29" s="39">
        <v>3.5</v>
      </c>
      <c r="F29" s="40">
        <v>5100000</v>
      </c>
      <c r="G29" s="16"/>
      <c r="H29" s="15" t="str">
        <f>+IF($I$3=$L$1,ROUND(G29*19%,0),IF($I$3=$L$2,"N/A",""))</f>
        <v/>
      </c>
      <c r="I29" s="17"/>
      <c r="J29" s="15" t="str">
        <f>IF($I$3="","",IF($I$3=$L$1,(G29+H29)*E29*D29,(G29+I29)*E29*D29))</f>
        <v/>
      </c>
      <c r="K29" s="1" t="str">
        <f t="shared" ref="K29:K32" si="3">IF(G29&gt;F29,"Supera Precios Techo","")</f>
        <v/>
      </c>
    </row>
    <row r="30" spans="1:11" ht="39" x14ac:dyDescent="0.25">
      <c r="A30" s="1"/>
      <c r="B30" s="36" t="s">
        <v>70</v>
      </c>
      <c r="C30" s="37" t="s">
        <v>45</v>
      </c>
      <c r="D30" s="38">
        <v>2</v>
      </c>
      <c r="E30" s="39">
        <v>3.5</v>
      </c>
      <c r="F30" s="40">
        <v>3733333</v>
      </c>
      <c r="G30" s="16"/>
      <c r="H30" s="15" t="str">
        <f t="shared" ref="H30:H32" si="4">+IF($I$3=$L$1,ROUND(G30*19%,0),IF($I$3=$L$2,"N/A",""))</f>
        <v/>
      </c>
      <c r="I30" s="17"/>
      <c r="J30" s="15" t="str">
        <f t="shared" ref="J30:J32" si="5">IF($I$3="","",IF($I$3=$L$1,(G30+H30)*E30*D30,(G30+I30)*E30*D30))</f>
        <v/>
      </c>
      <c r="K30" s="1" t="str">
        <f t="shared" si="3"/>
        <v/>
      </c>
    </row>
    <row r="31" spans="1:11" ht="26.25" x14ac:dyDescent="0.25">
      <c r="A31" s="1"/>
      <c r="B31" s="36" t="s">
        <v>71</v>
      </c>
      <c r="C31" s="37" t="s">
        <v>46</v>
      </c>
      <c r="D31" s="38">
        <v>1</v>
      </c>
      <c r="E31" s="39">
        <v>3.5</v>
      </c>
      <c r="F31" s="40">
        <v>3000000</v>
      </c>
      <c r="G31" s="16"/>
      <c r="H31" s="15" t="str">
        <f t="shared" si="4"/>
        <v/>
      </c>
      <c r="I31" s="17"/>
      <c r="J31" s="15" t="str">
        <f t="shared" si="5"/>
        <v/>
      </c>
      <c r="K31" s="1" t="str">
        <f t="shared" si="3"/>
        <v/>
      </c>
    </row>
    <row r="32" spans="1:11" ht="39" x14ac:dyDescent="0.25">
      <c r="A32" s="1"/>
      <c r="B32" s="36" t="s">
        <v>72</v>
      </c>
      <c r="C32" s="37" t="s">
        <v>74</v>
      </c>
      <c r="D32" s="56">
        <v>1</v>
      </c>
      <c r="E32" s="39">
        <v>3.5</v>
      </c>
      <c r="F32" s="57">
        <v>2066667</v>
      </c>
      <c r="G32" s="58"/>
      <c r="H32" s="59" t="str">
        <f t="shared" si="4"/>
        <v/>
      </c>
      <c r="I32" s="60"/>
      <c r="J32" s="59" t="str">
        <f t="shared" si="5"/>
        <v/>
      </c>
      <c r="K32" s="1" t="str">
        <f t="shared" si="3"/>
        <v/>
      </c>
    </row>
    <row r="33" spans="1:18" x14ac:dyDescent="0.25">
      <c r="A33" s="1"/>
      <c r="B33" s="65" t="s">
        <v>47</v>
      </c>
      <c r="C33" s="66"/>
      <c r="D33" s="67"/>
      <c r="E33" s="61"/>
      <c r="F33" s="62"/>
      <c r="G33" s="62"/>
      <c r="H33" s="63"/>
      <c r="I33" s="63"/>
      <c r="J33" s="62">
        <f>SUM(J29:J32)</f>
        <v>0</v>
      </c>
      <c r="K33" s="1"/>
    </row>
    <row r="34" spans="1:18" ht="15.75" customHeight="1" x14ac:dyDescent="0.25">
      <c r="A34" s="1"/>
      <c r="B34" s="85" t="s">
        <v>48</v>
      </c>
      <c r="C34" s="85"/>
      <c r="D34" s="85"/>
      <c r="E34" s="85"/>
      <c r="F34" s="85"/>
      <c r="G34" s="85"/>
      <c r="H34" s="85"/>
      <c r="I34" s="85"/>
      <c r="J34" s="85"/>
      <c r="K34" s="1"/>
    </row>
    <row r="35" spans="1:18" ht="52.5" customHeight="1" x14ac:dyDescent="0.25">
      <c r="A35" s="1"/>
      <c r="B35" s="86" t="s">
        <v>81</v>
      </c>
      <c r="C35" s="86"/>
      <c r="D35" s="86"/>
      <c r="E35" s="86"/>
      <c r="F35" s="87">
        <v>768917710</v>
      </c>
      <c r="G35" s="88"/>
      <c r="H35" s="88"/>
      <c r="I35" s="88"/>
      <c r="J35" s="89"/>
      <c r="K35" s="1"/>
    </row>
    <row r="36" spans="1:18" x14ac:dyDescent="0.25">
      <c r="A36" s="1"/>
      <c r="B36" s="72" t="s">
        <v>49</v>
      </c>
      <c r="C36" s="72"/>
      <c r="D36" s="72"/>
      <c r="E36" s="72"/>
      <c r="F36" s="72"/>
      <c r="G36" s="72"/>
      <c r="H36" s="72"/>
      <c r="I36" s="72"/>
      <c r="J36" s="72"/>
      <c r="K36" s="1"/>
    </row>
    <row r="37" spans="1:18" ht="102" x14ac:dyDescent="0.25">
      <c r="A37" s="1"/>
      <c r="B37" s="90" t="s">
        <v>4</v>
      </c>
      <c r="C37" s="90"/>
      <c r="D37" s="90"/>
      <c r="E37" s="41" t="s">
        <v>50</v>
      </c>
      <c r="F37" s="41" t="s">
        <v>51</v>
      </c>
      <c r="G37" s="41" t="s">
        <v>52</v>
      </c>
      <c r="H37" s="41" t="s">
        <v>37</v>
      </c>
      <c r="I37" s="10" t="s">
        <v>9</v>
      </c>
      <c r="J37" s="41" t="s">
        <v>10</v>
      </c>
      <c r="K37" s="1"/>
    </row>
    <row r="38" spans="1:18" ht="15" customHeight="1" x14ac:dyDescent="0.25">
      <c r="A38" s="1"/>
      <c r="B38" s="91" t="s">
        <v>53</v>
      </c>
      <c r="C38" s="91"/>
      <c r="D38" s="91"/>
      <c r="E38" s="52">
        <v>0.08</v>
      </c>
      <c r="F38" s="42"/>
      <c r="G38" s="64">
        <f>ROUND(F35*F38,0)</f>
        <v>0</v>
      </c>
      <c r="H38" s="15" t="str">
        <f>+IF($I$3=$L$1,ROUND(G38*19%,0),IF($I$3=$L$2,"N/A",""))</f>
        <v/>
      </c>
      <c r="I38" s="43" t="s">
        <v>38</v>
      </c>
      <c r="J38" s="15" t="str">
        <f>IF($I$3="","",IF($I$3=$L$1,(G38+H38),(G38)))</f>
        <v/>
      </c>
      <c r="K38" s="1" t="str">
        <f>IF(F38&gt;E38,"Supera Precios Techo","")</f>
        <v/>
      </c>
    </row>
    <row r="39" spans="1:18" x14ac:dyDescent="0.25">
      <c r="A39" s="1"/>
      <c r="B39" s="92" t="s">
        <v>10</v>
      </c>
      <c r="C39" s="92"/>
      <c r="D39" s="92"/>
      <c r="E39" s="92"/>
      <c r="F39" s="92"/>
      <c r="G39" s="92"/>
      <c r="H39" s="92"/>
      <c r="I39" s="92"/>
      <c r="J39" s="28" t="e">
        <f>+J38+F35+J33+J26+J23</f>
        <v>#VALUE!</v>
      </c>
      <c r="K39" s="1"/>
    </row>
    <row r="40" spans="1:18" x14ac:dyDescent="0.25">
      <c r="A40" s="1"/>
      <c r="B40" s="1"/>
      <c r="C40" s="1"/>
      <c r="D40" s="1"/>
      <c r="E40" s="1"/>
      <c r="F40" s="1"/>
      <c r="G40" s="1"/>
      <c r="H40" s="1"/>
      <c r="I40" s="1"/>
      <c r="J40" s="1"/>
      <c r="K40" s="1"/>
    </row>
    <row r="41" spans="1:18" x14ac:dyDescent="0.25">
      <c r="A41" s="1"/>
      <c r="B41" s="1"/>
      <c r="C41" s="1"/>
      <c r="D41" s="1"/>
      <c r="E41" s="1"/>
      <c r="F41" s="1"/>
      <c r="G41" s="1"/>
      <c r="H41" s="1"/>
      <c r="I41" s="1"/>
      <c r="J41" s="1"/>
      <c r="K41" s="1"/>
    </row>
    <row r="42" spans="1:18" x14ac:dyDescent="0.25">
      <c r="A42" s="1"/>
      <c r="B42" s="93" t="s">
        <v>54</v>
      </c>
      <c r="C42" s="94"/>
      <c r="D42" s="95"/>
      <c r="E42" s="1"/>
      <c r="F42" s="1"/>
      <c r="G42" s="44">
        <f>G38+SUM(G29:G32)+G26+SUM(G7:G22)</f>
        <v>0</v>
      </c>
      <c r="H42" s="1"/>
      <c r="I42" s="1"/>
      <c r="J42" s="1"/>
      <c r="K42" s="1"/>
    </row>
    <row r="43" spans="1:18" x14ac:dyDescent="0.25">
      <c r="A43" s="1"/>
      <c r="B43" s="1"/>
      <c r="C43" s="1"/>
      <c r="D43" s="1"/>
      <c r="E43" s="1"/>
      <c r="F43" s="1"/>
      <c r="G43" s="1"/>
      <c r="H43" s="1"/>
      <c r="I43" s="1"/>
      <c r="J43" s="1"/>
      <c r="K43" s="1"/>
    </row>
    <row r="44" spans="1:18" x14ac:dyDescent="0.25">
      <c r="A44" s="1"/>
      <c r="B44" s="1"/>
      <c r="C44" s="1"/>
      <c r="D44" s="1"/>
      <c r="E44" s="1"/>
      <c r="F44" s="1"/>
      <c r="G44" s="1"/>
      <c r="H44" s="1"/>
      <c r="I44" s="1"/>
      <c r="J44" s="1"/>
      <c r="K44" s="1"/>
    </row>
    <row r="45" spans="1:18" ht="23.25" customHeight="1" x14ac:dyDescent="0.25">
      <c r="A45" s="45"/>
      <c r="B45" s="96"/>
      <c r="C45" s="96"/>
      <c r="D45" s="96"/>
      <c r="E45" s="96"/>
      <c r="F45" s="96"/>
      <c r="G45" s="96"/>
      <c r="H45" s="96"/>
      <c r="I45" s="96"/>
      <c r="J45" s="96"/>
      <c r="K45" s="96"/>
      <c r="L45" s="46"/>
      <c r="M45" s="46"/>
      <c r="N45" s="46"/>
      <c r="O45" s="46"/>
      <c r="P45" s="46"/>
      <c r="Q45" s="46"/>
      <c r="R45" s="46"/>
    </row>
    <row r="46" spans="1:18" x14ac:dyDescent="0.25">
      <c r="A46" s="1"/>
      <c r="B46" s="97" t="s">
        <v>55</v>
      </c>
      <c r="C46" s="97"/>
      <c r="D46" s="97"/>
      <c r="E46" s="97"/>
      <c r="F46" s="97"/>
      <c r="G46" s="97"/>
      <c r="H46" s="97"/>
      <c r="I46" s="97"/>
      <c r="J46" s="97"/>
      <c r="K46" s="47"/>
      <c r="L46" s="46"/>
      <c r="M46" s="46"/>
      <c r="N46" s="46"/>
      <c r="O46" s="46"/>
      <c r="P46" s="46"/>
      <c r="Q46" s="46"/>
      <c r="R46" s="46"/>
    </row>
    <row r="47" spans="1:18" x14ac:dyDescent="0.25">
      <c r="A47" s="1"/>
      <c r="B47" s="98"/>
      <c r="C47" s="98"/>
      <c r="D47" s="98"/>
      <c r="E47" s="98"/>
      <c r="F47" s="98"/>
      <c r="G47" s="98"/>
      <c r="H47" s="98"/>
      <c r="I47" s="98"/>
      <c r="J47" s="98"/>
      <c r="K47" s="48"/>
      <c r="L47" s="46"/>
      <c r="M47" s="46"/>
      <c r="N47" s="46"/>
      <c r="O47" s="46"/>
      <c r="P47" s="46"/>
      <c r="Q47" s="46"/>
      <c r="R47" s="46"/>
    </row>
    <row r="48" spans="1:18" ht="27.75" customHeight="1" x14ac:dyDescent="0.25">
      <c r="A48" s="1"/>
      <c r="B48" s="84" t="s">
        <v>76</v>
      </c>
      <c r="C48" s="84"/>
      <c r="D48" s="84"/>
      <c r="E48" s="84"/>
      <c r="F48" s="84"/>
      <c r="G48" s="84"/>
      <c r="H48" s="84"/>
      <c r="I48" s="84"/>
      <c r="J48" s="84"/>
      <c r="K48" s="47"/>
      <c r="L48" s="46"/>
      <c r="M48" s="46"/>
      <c r="N48" s="46"/>
      <c r="O48" s="46"/>
      <c r="P48" s="46"/>
      <c r="Q48" s="46"/>
      <c r="R48" s="46"/>
    </row>
    <row r="49" spans="1:18" ht="29.25" customHeight="1" x14ac:dyDescent="0.25">
      <c r="A49" s="1"/>
      <c r="B49" s="84" t="s">
        <v>75</v>
      </c>
      <c r="C49" s="84"/>
      <c r="D49" s="84"/>
      <c r="E49" s="84"/>
      <c r="F49" s="84"/>
      <c r="G49" s="84"/>
      <c r="H49" s="84"/>
      <c r="I49" s="84"/>
      <c r="J49" s="84"/>
      <c r="K49" s="47"/>
      <c r="L49" s="46"/>
      <c r="M49" s="46"/>
      <c r="N49" s="46"/>
      <c r="O49" s="46"/>
      <c r="P49" s="46"/>
      <c r="Q49" s="46"/>
      <c r="R49" s="46"/>
    </row>
    <row r="50" spans="1:18" ht="18.75" customHeight="1" x14ac:dyDescent="0.25">
      <c r="A50" s="1"/>
      <c r="B50" s="100" t="s">
        <v>84</v>
      </c>
      <c r="C50" s="100"/>
      <c r="D50" s="100"/>
      <c r="E50" s="100"/>
      <c r="F50" s="100"/>
      <c r="G50" s="100"/>
      <c r="H50" s="100"/>
      <c r="I50" s="100"/>
      <c r="J50" s="100"/>
      <c r="K50" s="47"/>
      <c r="L50" s="46"/>
      <c r="M50" s="46"/>
      <c r="N50" s="46"/>
      <c r="O50" s="46"/>
      <c r="P50" s="46"/>
      <c r="Q50" s="46"/>
      <c r="R50" s="46"/>
    </row>
    <row r="51" spans="1:18" ht="54.75" customHeight="1" x14ac:dyDescent="0.25">
      <c r="A51" s="1"/>
      <c r="B51" s="84" t="s">
        <v>85</v>
      </c>
      <c r="C51" s="84"/>
      <c r="D51" s="84"/>
      <c r="E51" s="84"/>
      <c r="F51" s="84"/>
      <c r="G51" s="84"/>
      <c r="H51" s="84"/>
      <c r="I51" s="84"/>
      <c r="J51" s="84"/>
      <c r="K51" s="47"/>
      <c r="L51" s="46"/>
      <c r="M51" s="46"/>
      <c r="N51" s="46"/>
      <c r="O51" s="46"/>
      <c r="P51" s="46"/>
      <c r="Q51" s="46"/>
      <c r="R51" s="46"/>
    </row>
    <row r="52" spans="1:18" ht="41.25" customHeight="1" x14ac:dyDescent="0.25">
      <c r="A52" s="1"/>
      <c r="B52" s="101" t="s">
        <v>56</v>
      </c>
      <c r="C52" s="101"/>
      <c r="D52" s="101"/>
      <c r="E52" s="101"/>
      <c r="F52" s="101"/>
      <c r="G52" s="101"/>
      <c r="H52" s="101"/>
      <c r="I52" s="101"/>
      <c r="J52" s="101"/>
      <c r="K52" s="47"/>
      <c r="L52" s="46"/>
      <c r="M52" s="46"/>
      <c r="N52" s="46"/>
      <c r="O52" s="46"/>
      <c r="P52" s="46"/>
      <c r="Q52" s="46"/>
      <c r="R52" s="46"/>
    </row>
    <row r="53" spans="1:18" ht="30" customHeight="1" x14ac:dyDescent="0.25">
      <c r="A53" s="1"/>
      <c r="B53" s="102" t="s">
        <v>57</v>
      </c>
      <c r="C53" s="102"/>
      <c r="D53" s="102"/>
      <c r="E53" s="102"/>
      <c r="F53" s="102"/>
      <c r="G53" s="102"/>
      <c r="H53" s="102"/>
      <c r="I53" s="102"/>
      <c r="J53" s="102"/>
      <c r="K53" s="49"/>
      <c r="L53" s="46"/>
      <c r="M53" s="46"/>
      <c r="N53" s="46"/>
      <c r="O53" s="46"/>
      <c r="P53" s="46"/>
      <c r="Q53" s="46"/>
      <c r="R53" s="46"/>
    </row>
    <row r="54" spans="1:18" ht="43.5" customHeight="1" x14ac:dyDescent="0.25">
      <c r="A54" s="1"/>
      <c r="B54" s="103" t="s">
        <v>88</v>
      </c>
      <c r="C54" s="103"/>
      <c r="D54" s="103"/>
      <c r="E54" s="103"/>
      <c r="F54" s="103"/>
      <c r="G54" s="103"/>
      <c r="H54" s="103"/>
      <c r="I54" s="103"/>
      <c r="J54" s="103"/>
      <c r="K54" s="48"/>
      <c r="L54" s="46"/>
      <c r="M54" s="46"/>
      <c r="N54" s="46"/>
      <c r="O54" s="46"/>
      <c r="P54" s="46"/>
      <c r="Q54" s="46"/>
      <c r="R54" s="46"/>
    </row>
    <row r="55" spans="1:18" ht="33" customHeight="1" x14ac:dyDescent="0.25">
      <c r="A55" s="50"/>
      <c r="B55" s="103" t="s">
        <v>58</v>
      </c>
      <c r="C55" s="103"/>
      <c r="D55" s="103"/>
      <c r="E55" s="103"/>
      <c r="F55" s="103"/>
      <c r="G55" s="103"/>
      <c r="H55" s="103"/>
      <c r="I55" s="103"/>
      <c r="J55" s="103"/>
      <c r="K55" s="53"/>
      <c r="L55" s="46"/>
      <c r="M55" s="46"/>
      <c r="N55" s="46"/>
      <c r="O55" s="46"/>
      <c r="P55" s="46"/>
      <c r="Q55" s="46"/>
      <c r="R55" s="46"/>
    </row>
    <row r="56" spans="1:18" x14ac:dyDescent="0.25">
      <c r="A56" s="50"/>
      <c r="B56" s="104" t="s">
        <v>82</v>
      </c>
      <c r="C56" s="104"/>
      <c r="D56" s="104"/>
      <c r="E56" s="104"/>
      <c r="F56" s="104"/>
      <c r="G56" s="104"/>
      <c r="H56" s="104"/>
      <c r="I56" s="104"/>
      <c r="J56" s="104"/>
      <c r="K56" s="104"/>
      <c r="L56" s="46"/>
      <c r="M56" s="46"/>
      <c r="N56" s="46"/>
      <c r="O56" s="46"/>
      <c r="P56" s="46"/>
      <c r="Q56" s="46"/>
      <c r="R56" s="46"/>
    </row>
    <row r="57" spans="1:18" ht="31.5" customHeight="1" x14ac:dyDescent="0.25">
      <c r="A57" s="50"/>
      <c r="B57" s="103" t="s">
        <v>77</v>
      </c>
      <c r="C57" s="103"/>
      <c r="D57" s="103"/>
      <c r="E57" s="103"/>
      <c r="F57" s="103"/>
      <c r="G57" s="103"/>
      <c r="H57" s="103"/>
      <c r="I57" s="103"/>
      <c r="J57" s="103"/>
      <c r="K57" s="53"/>
      <c r="L57" s="46"/>
      <c r="M57" s="46"/>
      <c r="N57" s="46"/>
      <c r="O57" s="46"/>
      <c r="P57" s="46"/>
      <c r="Q57" s="46"/>
      <c r="R57" s="46"/>
    </row>
    <row r="58" spans="1:18" ht="29.25" customHeight="1" x14ac:dyDescent="0.25">
      <c r="A58" s="50"/>
      <c r="B58" s="103" t="s">
        <v>78</v>
      </c>
      <c r="C58" s="103"/>
      <c r="D58" s="103"/>
      <c r="E58" s="103"/>
      <c r="F58" s="103"/>
      <c r="G58" s="103"/>
      <c r="H58" s="103"/>
      <c r="I58" s="103"/>
      <c r="J58" s="103"/>
      <c r="K58" s="54"/>
      <c r="L58" s="46"/>
      <c r="M58" s="46"/>
      <c r="N58" s="46"/>
      <c r="O58" s="46"/>
      <c r="P58" s="46"/>
      <c r="Q58" s="46"/>
      <c r="R58" s="46"/>
    </row>
    <row r="59" spans="1:18" ht="30.75" customHeight="1" x14ac:dyDescent="0.25">
      <c r="A59" s="50"/>
      <c r="B59" s="84" t="s">
        <v>79</v>
      </c>
      <c r="C59" s="84"/>
      <c r="D59" s="84"/>
      <c r="E59" s="84"/>
      <c r="F59" s="84"/>
      <c r="G59" s="84"/>
      <c r="H59" s="84"/>
      <c r="I59" s="84"/>
      <c r="J59" s="84"/>
      <c r="K59" s="55"/>
      <c r="L59" s="46"/>
      <c r="M59" s="46"/>
      <c r="N59" s="46"/>
      <c r="O59" s="46"/>
      <c r="P59" s="46"/>
      <c r="Q59" s="46"/>
      <c r="R59" s="46"/>
    </row>
    <row r="60" spans="1:18" ht="27" customHeight="1" x14ac:dyDescent="0.25">
      <c r="A60" s="50"/>
      <c r="B60" s="99" t="s">
        <v>80</v>
      </c>
      <c r="C60" s="99"/>
      <c r="D60" s="99"/>
      <c r="E60" s="99"/>
      <c r="F60" s="99"/>
      <c r="G60" s="99"/>
      <c r="H60" s="99"/>
      <c r="I60" s="99"/>
      <c r="J60" s="99"/>
      <c r="K60" s="55"/>
      <c r="L60" s="46"/>
      <c r="M60" s="46"/>
      <c r="N60" s="46"/>
      <c r="O60" s="46"/>
      <c r="P60" s="46"/>
      <c r="Q60" s="46"/>
      <c r="R60" s="46"/>
    </row>
    <row r="61" spans="1:18" ht="60.75" customHeight="1" x14ac:dyDescent="0.25">
      <c r="B61" s="108"/>
      <c r="C61" s="108"/>
      <c r="D61" s="108"/>
      <c r="E61" s="108"/>
      <c r="F61" s="108"/>
      <c r="G61" s="108"/>
      <c r="H61" s="108"/>
      <c r="I61" s="108"/>
      <c r="J61" s="108"/>
      <c r="K61" s="51"/>
      <c r="L61" s="46"/>
      <c r="M61" s="46"/>
      <c r="N61" s="46"/>
      <c r="O61" s="46"/>
      <c r="P61" s="46"/>
      <c r="Q61" s="46"/>
      <c r="R61" s="46"/>
    </row>
    <row r="62" spans="1:18" x14ac:dyDescent="0.25">
      <c r="B62" s="46"/>
      <c r="C62" s="46"/>
      <c r="D62" s="46"/>
      <c r="E62" s="46"/>
      <c r="F62" s="46"/>
      <c r="G62" s="46"/>
      <c r="H62" s="46"/>
      <c r="I62" s="46"/>
      <c r="J62" s="46"/>
      <c r="K62" s="46"/>
      <c r="L62" s="46"/>
      <c r="M62" s="46"/>
      <c r="N62" s="46"/>
      <c r="O62" s="46"/>
      <c r="P62" s="46"/>
      <c r="Q62" s="46"/>
      <c r="R62" s="46"/>
    </row>
    <row r="63" spans="1:18" x14ac:dyDescent="0.25">
      <c r="B63" s="46"/>
      <c r="C63" s="46"/>
      <c r="D63" s="46"/>
      <c r="E63" s="46"/>
      <c r="F63" s="46"/>
      <c r="G63" s="46"/>
      <c r="H63" s="46"/>
      <c r="I63" s="46"/>
      <c r="J63" s="46"/>
      <c r="K63" s="46"/>
      <c r="L63" s="46"/>
      <c r="M63" s="46"/>
      <c r="N63" s="46"/>
      <c r="O63" s="46"/>
      <c r="P63" s="46"/>
      <c r="Q63" s="46"/>
      <c r="R63" s="46"/>
    </row>
    <row r="64" spans="1:18" x14ac:dyDescent="0.25">
      <c r="B64" s="109"/>
      <c r="C64" s="109"/>
      <c r="D64" s="109"/>
      <c r="E64" s="109"/>
      <c r="F64" s="109"/>
      <c r="G64" s="109"/>
      <c r="H64" s="109"/>
      <c r="I64" s="109"/>
      <c r="J64" s="109"/>
      <c r="K64" s="109"/>
      <c r="L64" s="46"/>
      <c r="M64" s="46"/>
      <c r="N64" s="46"/>
      <c r="O64" s="46"/>
      <c r="P64" s="46"/>
      <c r="Q64" s="46"/>
      <c r="R64" s="46"/>
    </row>
    <row r="65" spans="2:18" x14ac:dyDescent="0.25">
      <c r="B65" s="51"/>
      <c r="C65" s="51"/>
      <c r="D65" s="51"/>
      <c r="E65" s="51"/>
      <c r="F65" s="51"/>
      <c r="G65" s="51"/>
      <c r="H65" s="51"/>
      <c r="I65" s="51"/>
      <c r="J65" s="51"/>
      <c r="K65" s="51"/>
      <c r="L65" s="46"/>
      <c r="M65" s="46"/>
      <c r="N65" s="46"/>
      <c r="O65" s="46"/>
      <c r="P65" s="46"/>
      <c r="Q65" s="46"/>
      <c r="R65" s="46"/>
    </row>
    <row r="66" spans="2:18" x14ac:dyDescent="0.25">
      <c r="B66" s="110"/>
      <c r="C66" s="110"/>
      <c r="D66" s="110"/>
      <c r="E66" s="110"/>
      <c r="F66" s="110"/>
      <c r="G66" s="110"/>
      <c r="H66" s="110"/>
      <c r="I66" s="110"/>
      <c r="J66" s="110"/>
      <c r="K66" s="110"/>
      <c r="L66" s="46"/>
      <c r="M66" s="46"/>
      <c r="N66" s="46"/>
      <c r="O66" s="46"/>
      <c r="P66" s="46"/>
      <c r="Q66" s="46"/>
      <c r="R66" s="46"/>
    </row>
    <row r="67" spans="2:18" x14ac:dyDescent="0.25">
      <c r="B67" s="46"/>
      <c r="C67" s="46"/>
      <c r="D67" s="46"/>
      <c r="E67" s="46"/>
      <c r="F67" s="46"/>
      <c r="G67" s="46"/>
      <c r="H67" s="46"/>
      <c r="I67" s="46"/>
      <c r="J67" s="46"/>
      <c r="K67" s="46"/>
      <c r="L67" s="46"/>
      <c r="M67" s="46"/>
      <c r="N67" s="46"/>
      <c r="O67" s="46"/>
      <c r="P67" s="46"/>
      <c r="Q67" s="46"/>
      <c r="R67" s="46"/>
    </row>
    <row r="68" spans="2:18" x14ac:dyDescent="0.25">
      <c r="B68" s="46"/>
      <c r="C68" s="51"/>
      <c r="D68" s="51"/>
      <c r="E68" s="51"/>
      <c r="F68" s="51"/>
      <c r="G68" s="51"/>
      <c r="H68" s="51"/>
      <c r="I68" s="51"/>
      <c r="J68" s="51"/>
      <c r="K68" s="51"/>
      <c r="L68" s="51"/>
      <c r="M68" s="46"/>
      <c r="N68" s="46"/>
      <c r="O68" s="46"/>
      <c r="P68" s="46"/>
      <c r="Q68" s="46"/>
      <c r="R68" s="46"/>
    </row>
    <row r="69" spans="2:18" x14ac:dyDescent="0.25">
      <c r="B69" s="46"/>
      <c r="C69" s="46"/>
      <c r="D69" s="46"/>
      <c r="E69" s="46"/>
      <c r="F69" s="46"/>
      <c r="G69" s="46"/>
      <c r="H69" s="46"/>
      <c r="I69" s="46"/>
      <c r="J69" s="46"/>
      <c r="K69" s="46"/>
      <c r="L69" s="46"/>
      <c r="M69" s="46"/>
      <c r="N69" s="46"/>
      <c r="O69" s="46"/>
      <c r="P69" s="46"/>
      <c r="Q69" s="46"/>
      <c r="R69" s="46"/>
    </row>
    <row r="70" spans="2:18" x14ac:dyDescent="0.25">
      <c r="B70" s="46"/>
      <c r="C70" s="46"/>
      <c r="D70" s="46"/>
      <c r="E70" s="46"/>
      <c r="F70" s="46"/>
      <c r="G70" s="46"/>
      <c r="H70" s="46"/>
      <c r="I70" s="46"/>
      <c r="J70" s="46"/>
      <c r="K70" s="46"/>
      <c r="L70" s="46"/>
      <c r="M70" s="46"/>
      <c r="N70" s="46"/>
      <c r="O70" s="46"/>
      <c r="P70" s="46"/>
      <c r="Q70" s="46"/>
      <c r="R70" s="46"/>
    </row>
    <row r="71" spans="2:18" x14ac:dyDescent="0.25">
      <c r="B71" s="46"/>
      <c r="C71" s="46"/>
      <c r="D71" s="46"/>
      <c r="E71" s="46"/>
      <c r="F71" s="46"/>
      <c r="G71" s="46"/>
      <c r="H71" s="46"/>
      <c r="I71" s="46"/>
      <c r="J71" s="46"/>
      <c r="K71" s="46"/>
      <c r="L71" s="46"/>
      <c r="M71" s="46"/>
      <c r="N71" s="46"/>
      <c r="O71" s="46"/>
      <c r="P71" s="46"/>
      <c r="Q71" s="46"/>
      <c r="R71" s="46"/>
    </row>
    <row r="72" spans="2:18" x14ac:dyDescent="0.25">
      <c r="B72" s="46"/>
      <c r="C72" s="46"/>
      <c r="D72" s="46"/>
      <c r="E72" s="46"/>
      <c r="F72" s="46"/>
      <c r="G72" s="46"/>
      <c r="H72" s="46"/>
      <c r="I72" s="46"/>
      <c r="J72" s="46"/>
      <c r="K72" s="46"/>
      <c r="L72" s="46"/>
      <c r="M72" s="46"/>
      <c r="N72" s="46"/>
      <c r="O72" s="46"/>
      <c r="P72" s="46"/>
      <c r="Q72" s="46"/>
      <c r="R72" s="46"/>
    </row>
    <row r="73" spans="2:18" x14ac:dyDescent="0.25">
      <c r="B73" s="46"/>
      <c r="C73" s="46"/>
      <c r="D73" s="46"/>
      <c r="E73" s="46"/>
      <c r="F73" s="46"/>
      <c r="G73" s="46"/>
      <c r="H73" s="46"/>
      <c r="I73" s="46"/>
      <c r="J73" s="46"/>
      <c r="K73" s="46"/>
      <c r="L73" s="46"/>
      <c r="M73" s="46"/>
      <c r="N73" s="46"/>
      <c r="O73" s="46"/>
      <c r="P73" s="46"/>
      <c r="Q73" s="46"/>
      <c r="R73" s="46"/>
    </row>
    <row r="74" spans="2:18" x14ac:dyDescent="0.25">
      <c r="B74" s="46"/>
      <c r="C74" s="46"/>
      <c r="D74" s="46"/>
      <c r="E74" s="46"/>
      <c r="F74" s="46"/>
      <c r="G74" s="46"/>
      <c r="H74" s="46"/>
      <c r="I74" s="46"/>
      <c r="J74" s="46"/>
      <c r="K74" s="46"/>
      <c r="L74" s="46"/>
      <c r="M74" s="46"/>
      <c r="N74" s="46"/>
      <c r="O74" s="46"/>
      <c r="P74" s="46"/>
      <c r="Q74" s="46"/>
      <c r="R74" s="46"/>
    </row>
    <row r="75" spans="2:18" x14ac:dyDescent="0.25">
      <c r="B75" s="46"/>
      <c r="C75" s="46"/>
      <c r="D75" s="46"/>
      <c r="E75" s="46"/>
      <c r="F75" s="46"/>
      <c r="G75" s="46"/>
      <c r="H75" s="46"/>
      <c r="I75" s="46"/>
      <c r="J75" s="46"/>
      <c r="K75" s="46"/>
      <c r="L75" s="46"/>
      <c r="M75" s="46"/>
      <c r="N75" s="46"/>
      <c r="O75" s="46"/>
      <c r="P75" s="46"/>
      <c r="Q75" s="46"/>
      <c r="R75" s="46"/>
    </row>
    <row r="76" spans="2:18" x14ac:dyDescent="0.25">
      <c r="B76" s="111"/>
      <c r="C76" s="112"/>
      <c r="D76" s="112"/>
      <c r="E76" s="112"/>
      <c r="F76" s="112"/>
      <c r="G76" s="112"/>
      <c r="H76" s="112"/>
      <c r="I76" s="112"/>
      <c r="J76" s="112"/>
      <c r="K76" s="113"/>
    </row>
    <row r="77" spans="2:18" x14ac:dyDescent="0.25">
      <c r="B77" s="105"/>
      <c r="C77" s="106"/>
      <c r="D77" s="106"/>
      <c r="E77" s="106"/>
      <c r="F77" s="106"/>
      <c r="G77" s="106"/>
      <c r="H77" s="106"/>
      <c r="I77" s="106"/>
      <c r="J77" s="106"/>
      <c r="K77" s="107"/>
    </row>
    <row r="78" spans="2:18" x14ac:dyDescent="0.25">
      <c r="B78" s="105"/>
      <c r="C78" s="106"/>
      <c r="D78" s="106"/>
      <c r="E78" s="106"/>
      <c r="F78" s="106"/>
      <c r="G78" s="106"/>
      <c r="H78" s="106"/>
      <c r="I78" s="106"/>
      <c r="J78" s="106"/>
      <c r="K78" s="107"/>
    </row>
    <row r="79" spans="2:18" x14ac:dyDescent="0.25">
      <c r="B79" s="105"/>
      <c r="C79" s="106"/>
      <c r="D79" s="106"/>
      <c r="E79" s="106"/>
      <c r="F79" s="106"/>
      <c r="G79" s="106"/>
      <c r="H79" s="106"/>
      <c r="I79" s="106"/>
      <c r="J79" s="106"/>
      <c r="K79" s="107"/>
    </row>
    <row r="80" spans="2:18" x14ac:dyDescent="0.25">
      <c r="B80" s="105"/>
      <c r="C80" s="106"/>
      <c r="D80" s="106"/>
      <c r="E80" s="106"/>
      <c r="F80" s="106"/>
      <c r="G80" s="106"/>
      <c r="H80" s="106"/>
      <c r="I80" s="106"/>
      <c r="J80" s="106"/>
      <c r="K80" s="107"/>
    </row>
    <row r="81" spans="2:11" x14ac:dyDescent="0.25">
      <c r="B81" s="105"/>
      <c r="C81" s="106"/>
      <c r="D81" s="106"/>
      <c r="E81" s="106"/>
      <c r="F81" s="106"/>
      <c r="G81" s="106"/>
      <c r="H81" s="106"/>
      <c r="I81" s="106"/>
      <c r="J81" s="106"/>
      <c r="K81" s="107"/>
    </row>
  </sheetData>
  <sheetProtection sheet="1" objects="1" scenarios="1"/>
  <mergeCells count="45">
    <mergeCell ref="B79:K79"/>
    <mergeCell ref="B80:K80"/>
    <mergeCell ref="B81:K81"/>
    <mergeCell ref="B61:J61"/>
    <mergeCell ref="B64:K64"/>
    <mergeCell ref="B66:K66"/>
    <mergeCell ref="B76:K76"/>
    <mergeCell ref="B77:K77"/>
    <mergeCell ref="B78:K78"/>
    <mergeCell ref="B60:J60"/>
    <mergeCell ref="B49:J49"/>
    <mergeCell ref="B50:J50"/>
    <mergeCell ref="B51:J51"/>
    <mergeCell ref="B52:J52"/>
    <mergeCell ref="B53:J53"/>
    <mergeCell ref="B54:J54"/>
    <mergeCell ref="B55:J55"/>
    <mergeCell ref="B56:K56"/>
    <mergeCell ref="B57:J57"/>
    <mergeCell ref="B58:J58"/>
    <mergeCell ref="B59:J59"/>
    <mergeCell ref="B48:J48"/>
    <mergeCell ref="B34:J34"/>
    <mergeCell ref="B35:E35"/>
    <mergeCell ref="F35:J35"/>
    <mergeCell ref="B36:J36"/>
    <mergeCell ref="B37:D37"/>
    <mergeCell ref="B38:D38"/>
    <mergeCell ref="B39:I39"/>
    <mergeCell ref="B42:D42"/>
    <mergeCell ref="B45:K45"/>
    <mergeCell ref="B46:J46"/>
    <mergeCell ref="B47:J47"/>
    <mergeCell ref="B33:D33"/>
    <mergeCell ref="B1:J1"/>
    <mergeCell ref="D3:H3"/>
    <mergeCell ref="A5:J5"/>
    <mergeCell ref="A7:A10"/>
    <mergeCell ref="A11:A16"/>
    <mergeCell ref="A17:A22"/>
    <mergeCell ref="B23:D23"/>
    <mergeCell ref="B24:J24"/>
    <mergeCell ref="B25:D25"/>
    <mergeCell ref="B26:D26"/>
    <mergeCell ref="B27:J27"/>
  </mergeCells>
  <conditionalFormatting sqref="I7:I22">
    <cfRule type="expression" dxfId="1" priority="2">
      <formula>($I$3=$L$2)</formula>
    </cfRule>
  </conditionalFormatting>
  <conditionalFormatting sqref="I29:I32">
    <cfRule type="expression" dxfId="0" priority="1">
      <formula>($I$3=$L$2)</formula>
    </cfRule>
  </conditionalFormatting>
  <dataValidations count="3">
    <dataValidation type="custom" operator="greaterThan" allowBlank="1" showInputMessage="1" showErrorMessage="1" errorTitle="Atención" error="Esta casilla la puede registrar si y solo si no es responsable de IVA del Régimen Común" promptTitle="Registre Valores sin Centavos" prompt="No registre valores con posiciones decimales" sqref="I29:I32 I7:I22" xr:uid="{00000000-0002-0000-0000-000000000000}">
      <formula1>$I$3="No"</formula1>
    </dataValidation>
    <dataValidation type="whole" operator="greaterThan" allowBlank="1" showInputMessage="1" showErrorMessage="1" promptTitle="Registre el Valor sin Centavos" prompt="El valor a ofertar no debe contener posiciones decimales" sqref="G29:G32 G26 G7:G22" xr:uid="{00000000-0002-0000-0000-000001000000}">
      <formula1>0</formula1>
    </dataValidation>
    <dataValidation type="list" allowBlank="1" showInputMessage="1" showErrorMessage="1" sqref="I3" xr:uid="{00000000-0002-0000-0000-000002000000}">
      <formula1>$L$1:$L$2</formula1>
    </dataValidation>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jmacosta</dc:creator>
  <cp:lastModifiedBy>Laura Marcela Olarte Gelvez</cp:lastModifiedBy>
  <dcterms:created xsi:type="dcterms:W3CDTF">2018-03-15T22:28:00Z</dcterms:created>
  <dcterms:modified xsi:type="dcterms:W3CDTF">2019-07-10T15:48:11Z</dcterms:modified>
</cp:coreProperties>
</file>