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gela.uribe.GOBIERNOBOGOTA\Desktop\ANGELA\JULIO 2019\EVALUACIONES CMA-029-2019\"/>
    </mc:Choice>
  </mc:AlternateContent>
  <bookViews>
    <workbookView xWindow="0" yWindow="0" windowWidth="14940" windowHeight="12255"/>
  </bookViews>
  <sheets>
    <sheet name="HABILITANTE TÉCNICOS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2" i="1" l="1"/>
  <c r="L41" i="1"/>
  <c r="L40" i="1"/>
  <c r="L43" i="1" s="1"/>
  <c r="L37" i="1"/>
  <c r="L36" i="1"/>
  <c r="L39" i="1" s="1"/>
  <c r="L35" i="1"/>
  <c r="L32" i="1"/>
  <c r="L30" i="1"/>
  <c r="L29" i="1"/>
  <c r="L28" i="1"/>
  <c r="L31" i="1" s="1"/>
  <c r="L26" i="1"/>
  <c r="L25" i="1"/>
  <c r="L24" i="1"/>
  <c r="L27" i="1" s="1"/>
  <c r="L23" i="1"/>
  <c r="L21" i="1"/>
  <c r="L20" i="1"/>
  <c r="L18" i="1"/>
  <c r="L17" i="1"/>
  <c r="L16" i="1"/>
  <c r="L19" i="1" s="1"/>
  <c r="L14" i="1"/>
  <c r="L13" i="1"/>
  <c r="L12" i="1"/>
  <c r="L15" i="1" s="1"/>
  <c r="N6" i="1"/>
</calcChain>
</file>

<file path=xl/sharedStrings.xml><?xml version="1.0" encoding="utf-8"?>
<sst xmlns="http://schemas.openxmlformats.org/spreadsheetml/2006/main" count="187" uniqueCount="75">
  <si>
    <t>INTERVENTORIA DE SALONES COMUNALES 2019
FACTORES HABILITANTES</t>
  </si>
  <si>
    <t>“CONTRATAR LA INTERVENTORÍA TÉCNICA, ADMINISTRATIVA, FINANCIERA, AMBIENTAL, SOCIAL Y SISO, DEL CONTRATO CUYO OBJETO “CONTRATAR BAJO LA MODALIDAD DE PRECIOS UNITARIOS FIJOS, NO REAJUSTABLES, LAS OBRAS DE INTERVENCIÓN FÍSICA, CONSISTENTES EN LAS ADECUACIONES Y REPARACIONES LOCATIVAS REQUERIDAS EN LOS SALONES COMUNALES, UBICADOS EN LAS LOCALIDAD DE SAN CRISTÓBAL”</t>
  </si>
  <si>
    <t>FDLSC -CMA-029-2019</t>
  </si>
  <si>
    <t>SMMLV 2019</t>
  </si>
  <si>
    <t>EVALUACIÓN TÉCNICA</t>
  </si>
  <si>
    <t>No.</t>
  </si>
  <si>
    <t>VALOR PROCESO</t>
  </si>
  <si>
    <t>VALOR DEL PROCESO EN SALARIOS MINIMOS</t>
  </si>
  <si>
    <t>NOMBRE</t>
  </si>
  <si>
    <t>CODIGOS UNSPSC
811015</t>
  </si>
  <si>
    <t>EXPERIENCIA HABILITANTE</t>
  </si>
  <si>
    <t>EQUIPO DE TRABAJO</t>
  </si>
  <si>
    <t>OBSERVACIONES</t>
  </si>
  <si>
    <t>CONCLUSIÓN</t>
  </si>
  <si>
    <t>El proponente deberá acreditar la experiencia en contratos de interventorías en máximo tres (3) contratos cuyo objeto sea Construcción y/o mantenimiento y/o adecuación de edificaciones institucionales ejecutados, terminados y/o liquidados.</t>
  </si>
  <si>
    <t>La sumatoria del valor ejecutado debe ser igual o superior al cien por ciento (100%) del presupuesto oficial, en SMMLV. Las adicionales y contratos adicionales se tomarán como un solo contrato junto con el contrato inicial</t>
  </si>
  <si>
    <t>DIRECTOR DE INTERVENTORIA</t>
  </si>
  <si>
    <t>RESIDENTE DE INTERVENTORIA</t>
  </si>
  <si>
    <t xml:space="preserve"> INGENIERO CIVIL Y/O ARQUITECTO
DIEZ (10) años en el ejercicio de la profesión, contados partir de la tarjeta profesional.</t>
  </si>
  <si>
    <t>: El profesional propuesto para el cargo deberá contar con mínimo tres (3) contratos de
interventoría para la construcción y/o mantenimiento y/o adecuación de edificaciones institucionales, de los cuales al menos uno (1) debe ser específicamente en salones comunales y/o centros integrales y/o instituciones, contados a partir del cierre del presente proceso, de igual o mayor sumatoria al 100% del presupuesto oficial.</t>
  </si>
  <si>
    <t xml:space="preserve"> INGENIERO CIVIL Y/O ARQUITECTO
Dos (2) años en el ejercicio de la profesión, contados partir de la tarjeta profesional que
acredite título académico.</t>
  </si>
  <si>
    <t xml:space="preserve">El profesional propuesto para el cargo deberá contar con mínimo tres (3) contratos de interventoría para la construcción y/o mantenimiento y/o adecuación de edificaciones institucionales, de los cuales al
menos uno (1) debe ser específicamente en salones comunales y/o centros integrales y/o instituciones, contados  a partir del cierre del presente proceso, de igual o mayor sumatoria al 100% del presupuesto oficial.
</t>
  </si>
  <si>
    <t>EJECUTADO POR</t>
  </si>
  <si>
    <t>No. DE CONTRATO</t>
  </si>
  <si>
    <t>VALOR CONTRATO</t>
  </si>
  <si>
    <t>% DE PARTICIPACIÓN</t>
  </si>
  <si>
    <t>AÑO DE TERMINACIÓN CONTRATO</t>
  </si>
  <si>
    <t>SMMLV ACREDITADOS</t>
  </si>
  <si>
    <t>CUMPLE/NO CUMPLE</t>
  </si>
  <si>
    <r>
      <rPr>
        <b/>
        <sz val="11"/>
        <color theme="1"/>
        <rFont val="Calibri"/>
        <family val="2"/>
        <scheme val="minor"/>
      </rPr>
      <t>CONSORCIO SOLIDOS</t>
    </r>
    <r>
      <rPr>
        <sz val="11"/>
        <color theme="1"/>
        <rFont val="Calibri"/>
        <family val="2"/>
        <scheme val="minor"/>
      </rPr>
      <t xml:space="preserve">
CUBIKO OBRAS Y CONSULTORIA SAS 50%
SOLIDOS 50%
Adriana Carolina Sanabria Nieto
C.C. 10.190.13.695 de Bogotá D.C.</t>
    </r>
  </si>
  <si>
    <t>CUMPLE</t>
  </si>
  <si>
    <t>CUBIKO OBRAS Y CONSULTORIA SAS</t>
  </si>
  <si>
    <t>01-076-2014</t>
  </si>
  <si>
    <t>HABILITADO</t>
  </si>
  <si>
    <t>738-2017</t>
  </si>
  <si>
    <t>SOLIDOS SAS</t>
  </si>
  <si>
    <t>1924-2011</t>
  </si>
  <si>
    <t>TOTAL</t>
  </si>
  <si>
    <r>
      <rPr>
        <b/>
        <sz val="11"/>
        <color theme="1"/>
        <rFont val="Calibri"/>
        <family val="2"/>
        <scheme val="minor"/>
      </rPr>
      <t>ICOD CONSTRUCCIONES Y PROYECTOS SAS</t>
    </r>
    <r>
      <rPr>
        <sz val="11"/>
        <color theme="1"/>
        <rFont val="Calibri"/>
        <family val="2"/>
        <scheme val="minor"/>
      </rPr>
      <t xml:space="preserve">
Oscar Julian Moreno
c.c. 1.032.472.777 de Bogotá
Nit. 901.172.65-1</t>
    </r>
  </si>
  <si>
    <t>ICOD CONSTRUCCIONES Y PROYECTOS SAS</t>
  </si>
  <si>
    <t>009-3-2012</t>
  </si>
  <si>
    <t>032-2010</t>
  </si>
  <si>
    <t>12 DE 2012</t>
  </si>
  <si>
    <r>
      <rPr>
        <b/>
        <sz val="11"/>
        <color theme="1"/>
        <rFont val="Calibri"/>
        <family val="2"/>
        <scheme val="minor"/>
      </rPr>
      <t>PROYECTISTAS ASOCIADOS SAS</t>
    </r>
    <r>
      <rPr>
        <sz val="11"/>
        <color theme="1"/>
        <rFont val="Calibri"/>
        <family val="2"/>
        <scheme val="minor"/>
      </rPr>
      <t xml:space="preserve">
Oscar Andres Plazas Roldan
c.c. 74.082.238 de sogamoso
Nit. 900.426.155-7</t>
    </r>
  </si>
  <si>
    <t>PROYECTISTAS ASOCIADOS SAS</t>
  </si>
  <si>
    <t>CM-2013-0427</t>
  </si>
  <si>
    <t>CM-2014-0493</t>
  </si>
  <si>
    <r>
      <rPr>
        <b/>
        <sz val="11"/>
        <color theme="1"/>
        <rFont val="Calibri"/>
        <family val="2"/>
        <scheme val="minor"/>
      </rPr>
      <t>GEAGOR SAS</t>
    </r>
    <r>
      <rPr>
        <sz val="11"/>
        <color theme="1"/>
        <rFont val="Calibri"/>
        <family val="2"/>
        <scheme val="minor"/>
      </rPr>
      <t xml:space="preserve">
Elber Ramiro Aguirre Ortiz
c.c. 1.077.968.979 de Villeta
Nit. 900.544.313-1</t>
    </r>
  </si>
  <si>
    <t>GEAGOR SAS</t>
  </si>
  <si>
    <t>06-3-10080-15</t>
  </si>
  <si>
    <t>06-3-10036-15</t>
  </si>
  <si>
    <t>043 DE 2018</t>
  </si>
  <si>
    <r>
      <rPr>
        <b/>
        <sz val="11"/>
        <color theme="1"/>
        <rFont val="Calibri"/>
        <family val="2"/>
        <scheme val="minor"/>
      </rPr>
      <t>JASB</t>
    </r>
    <r>
      <rPr>
        <sz val="11"/>
        <color theme="1"/>
        <rFont val="Calibri"/>
        <family val="2"/>
        <scheme val="minor"/>
      </rPr>
      <t xml:space="preserve">
Jorge Alvaro Sanchez Blanco
c.c. 79.785.874 de Bogotá
Nit</t>
    </r>
  </si>
  <si>
    <t>JASB</t>
  </si>
  <si>
    <t>100215312-0164 DE 2015</t>
  </si>
  <si>
    <t>PN-DIRAF-06-3-10119-13</t>
  </si>
  <si>
    <t>UNICO DE 2010</t>
  </si>
  <si>
    <t xml:space="preserve">R&amp;M CONSTRUCCIONES E INTERVENTORIAS
Cesar Eduardo Gomez Gomez
c.c. 19.275.138 de Bogotá D.C.
Nit. </t>
  </si>
  <si>
    <t>R&amp;M CONSTRUCCIONES E INTERVENTORIAS</t>
  </si>
  <si>
    <t>3758 DE 2015</t>
  </si>
  <si>
    <r>
      <rPr>
        <b/>
        <sz val="11"/>
        <color theme="1"/>
        <rFont val="Calibri"/>
        <family val="2"/>
        <scheme val="minor"/>
      </rPr>
      <t>CONSTRUCTORA JAIME URIBE SAS</t>
    </r>
    <r>
      <rPr>
        <sz val="11"/>
        <color theme="1"/>
        <rFont val="Calibri"/>
        <family val="2"/>
        <scheme val="minor"/>
      </rPr>
      <t xml:space="preserve">
Lucia Margarita Chacon
c.c. 37.802.516 de Bucaramanga
Nit. 901.094.240-2</t>
    </r>
  </si>
  <si>
    <t>CONSTRUCTORA JAIME URIBE SAS</t>
  </si>
  <si>
    <t>4-404 DE 2010</t>
  </si>
  <si>
    <t>223-4 DE 2009</t>
  </si>
  <si>
    <r>
      <rPr>
        <b/>
        <sz val="11"/>
        <color theme="1"/>
        <rFont val="Calibri"/>
        <family val="2"/>
        <scheme val="minor"/>
      </rPr>
      <t>DISECOIN SAS</t>
    </r>
    <r>
      <rPr>
        <sz val="11"/>
        <color theme="1"/>
        <rFont val="Calibri"/>
        <family val="2"/>
        <scheme val="minor"/>
      </rPr>
      <t xml:space="preserve">
Maria Librada Palacios Cortes
c.c. 51.703.035 de Bogotá D.C.
Nit. 830.020.859-6</t>
    </r>
  </si>
  <si>
    <r>
      <t xml:space="preserve">NO CUMPLE.
Allega contrato cuyo objeto corresponde a un proceso de CONSULTORIA, por lo tanto no cumple con la experiencia solicitada la cual se solicito en </t>
    </r>
    <r>
      <rPr>
        <u/>
        <sz val="8"/>
        <color theme="1"/>
        <rFont val="Calibri"/>
        <family val="2"/>
        <scheme val="minor"/>
      </rPr>
      <t>INTERVENTORIA.</t>
    </r>
  </si>
  <si>
    <t>DISECOIN</t>
  </si>
  <si>
    <t>941 DE 2009</t>
  </si>
  <si>
    <t>NO CUMPLE CON EL OBJETO SOLICITADO</t>
  </si>
  <si>
    <t>No Presenta hoja de vida</t>
  </si>
  <si>
    <t>No presenta hoja de vida</t>
  </si>
  <si>
    <t>No presenta profesionales</t>
  </si>
  <si>
    <t>NO HABILITADO</t>
  </si>
  <si>
    <t>088 DE 2003</t>
  </si>
  <si>
    <t>UEL-DAACD-2362 DE 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</si>
</sst>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64" fontId="0" fillId="0" borderId="6" xfId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164" fontId="5" fillId="2" borderId="5" xfId="1" applyFont="1" applyFill="1" applyBorder="1" applyAlignment="1">
      <alignment horizontal="center" vertical="center"/>
    </xf>
    <xf numFmtId="9" fontId="0" fillId="2" borderId="5" xfId="0" applyNumberForma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  <xf numFmtId="2" fontId="6" fillId="2" borderId="5" xfId="0" applyNumberFormat="1" applyFont="1" applyFill="1" applyBorder="1" applyAlignment="1">
      <alignment horizontal="center" vertical="center"/>
    </xf>
    <xf numFmtId="2" fontId="6" fillId="2" borderId="5" xfId="0" applyNumberFormat="1" applyFont="1" applyFill="1" applyBorder="1" applyAlignment="1">
      <alignment horizontal="center" vertical="center" wrapText="1"/>
    </xf>
    <xf numFmtId="9" fontId="0" fillId="2" borderId="5" xfId="2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2" fillId="2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164" fontId="5" fillId="0" borderId="5" xfId="1" applyFont="1" applyFill="1" applyBorder="1" applyAlignment="1">
      <alignment horizontal="center" vertical="center"/>
    </xf>
    <xf numFmtId="9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2" fontId="2" fillId="0" borderId="5" xfId="0" applyNumberFormat="1" applyFont="1" applyFill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 wrapText="1"/>
    </xf>
    <xf numFmtId="9" fontId="0" fillId="0" borderId="5" xfId="2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/>
    </xf>
    <xf numFmtId="0" fontId="0" fillId="2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2" fillId="0" borderId="5" xfId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5" fontId="2" fillId="0" borderId="5" xfId="1" applyNumberFormat="1" applyFon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NDRA.FAJARDO/Desktop/SANDRA%20FDLSC%202019/3.%20FORMULACION%202019/1.%20SALONES%20COMUNALES/INTERVENTORIA/6.%20evaluaci&#243;n%20preliminar/EVALUCACION%20PRELIMINAR%20int.%20salones%202019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RIOS MINIMOS"/>
      <sheetName val="HABILITANTE TÉCNICOS"/>
      <sheetName val="PONDERABLES"/>
      <sheetName val="CONSOLIDADO"/>
      <sheetName val="TRM PO"/>
    </sheetNames>
    <sheetDataSet>
      <sheetData sheetId="0">
        <row r="4">
          <cell r="B4" t="str">
            <v>AÑO</v>
          </cell>
          <cell r="C4" t="str">
            <v>S.M.M.L.V. ($)</v>
          </cell>
        </row>
        <row r="5">
          <cell r="B5">
            <v>2019</v>
          </cell>
          <cell r="C5">
            <v>828116</v>
          </cell>
        </row>
        <row r="6">
          <cell r="B6">
            <v>2018</v>
          </cell>
          <cell r="C6">
            <v>781242</v>
          </cell>
        </row>
        <row r="7">
          <cell r="B7">
            <v>2017</v>
          </cell>
          <cell r="C7">
            <v>737717</v>
          </cell>
        </row>
        <row r="8">
          <cell r="B8">
            <v>2016</v>
          </cell>
          <cell r="C8">
            <v>689455</v>
          </cell>
        </row>
        <row r="9">
          <cell r="B9">
            <v>2015</v>
          </cell>
          <cell r="C9">
            <v>644350</v>
          </cell>
        </row>
        <row r="10">
          <cell r="B10">
            <v>2014</v>
          </cell>
          <cell r="C10">
            <v>616000</v>
          </cell>
        </row>
        <row r="11">
          <cell r="B11">
            <v>2013</v>
          </cell>
          <cell r="C11">
            <v>589500</v>
          </cell>
        </row>
        <row r="12">
          <cell r="B12">
            <v>2012</v>
          </cell>
          <cell r="C12">
            <v>566700</v>
          </cell>
        </row>
        <row r="13">
          <cell r="B13">
            <v>2011</v>
          </cell>
          <cell r="C13">
            <v>535600</v>
          </cell>
        </row>
        <row r="14">
          <cell r="B14">
            <v>2010</v>
          </cell>
          <cell r="C14">
            <v>515000</v>
          </cell>
        </row>
        <row r="15">
          <cell r="B15">
            <v>2009</v>
          </cell>
          <cell r="C15">
            <v>496900</v>
          </cell>
        </row>
        <row r="16">
          <cell r="B16">
            <v>2008</v>
          </cell>
          <cell r="C16">
            <v>461500</v>
          </cell>
        </row>
        <row r="17">
          <cell r="B17">
            <v>2007</v>
          </cell>
          <cell r="C17">
            <v>433700</v>
          </cell>
        </row>
        <row r="18">
          <cell r="B18">
            <v>2006</v>
          </cell>
          <cell r="C18">
            <v>408000</v>
          </cell>
        </row>
        <row r="19">
          <cell r="B19">
            <v>2005</v>
          </cell>
          <cell r="C19">
            <v>381500</v>
          </cell>
        </row>
        <row r="20">
          <cell r="B20">
            <v>2004</v>
          </cell>
          <cell r="C20">
            <v>358000</v>
          </cell>
        </row>
        <row r="21">
          <cell r="B21">
            <v>2003</v>
          </cell>
          <cell r="C21">
            <v>332000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"/>
  <sheetViews>
    <sheetView showGridLines="0" tabSelected="1" zoomScale="90" zoomScaleNormal="90" workbookViewId="0">
      <selection activeCell="H26" sqref="H26"/>
    </sheetView>
  </sheetViews>
  <sheetFormatPr baseColWidth="10" defaultRowHeight="15" x14ac:dyDescent="0.25"/>
  <cols>
    <col min="1" max="1" width="6" style="1" customWidth="1"/>
    <col min="2" max="2" width="35.7109375" style="1" customWidth="1"/>
    <col min="3" max="3" width="14.28515625" style="1" customWidth="1"/>
    <col min="4" max="4" width="10.5703125" style="1" customWidth="1"/>
    <col min="5" max="5" width="11.85546875" style="1" customWidth="1"/>
    <col min="6" max="6" width="18" style="1" customWidth="1"/>
    <col min="7" max="7" width="37.42578125" style="1" customWidth="1"/>
    <col min="8" max="8" width="26.140625" style="1" customWidth="1"/>
    <col min="9" max="9" width="19.42578125" style="1" customWidth="1"/>
    <col min="10" max="10" width="17" style="1" customWidth="1"/>
    <col min="11" max="12" width="16.28515625" style="1" customWidth="1"/>
    <col min="13" max="13" width="35.140625" style="1" customWidth="1"/>
    <col min="14" max="14" width="29" style="1" customWidth="1"/>
    <col min="15" max="15" width="41.85546875" style="1" customWidth="1"/>
    <col min="16" max="16" width="29.85546875" style="1" customWidth="1"/>
    <col min="17" max="17" width="44.28515625" style="1" customWidth="1"/>
    <col min="18" max="18" width="42.7109375" style="1" customWidth="1"/>
    <col min="19" max="19" width="20.85546875" style="1" customWidth="1"/>
    <col min="20" max="16384" width="11.42578125" style="1"/>
  </cols>
  <sheetData>
    <row r="1" spans="1:20" ht="15.75" thickBot="1" x14ac:dyDescent="0.3"/>
    <row r="2" spans="1:20" ht="52.5" customHeight="1" x14ac:dyDescent="0.25">
      <c r="A2" s="59" t="s">
        <v>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1"/>
    </row>
    <row r="3" spans="1:20" ht="46.5" customHeight="1" x14ac:dyDescent="0.25">
      <c r="A3" s="62" t="s">
        <v>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4"/>
    </row>
    <row r="4" spans="1:20" x14ac:dyDescent="0.25">
      <c r="A4" s="65" t="s">
        <v>2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2"/>
      <c r="S4" s="3" t="s">
        <v>3</v>
      </c>
    </row>
    <row r="5" spans="1:20" ht="15.75" x14ac:dyDescent="0.25">
      <c r="A5" s="67" t="s">
        <v>4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4"/>
      <c r="S5" s="5">
        <v>828116</v>
      </c>
    </row>
    <row r="6" spans="1:20" x14ac:dyDescent="0.25">
      <c r="A6" s="69" t="s">
        <v>5</v>
      </c>
      <c r="B6" s="6" t="s">
        <v>6</v>
      </c>
      <c r="C6" s="70">
        <v>100000000</v>
      </c>
      <c r="D6" s="70"/>
      <c r="E6" s="70"/>
      <c r="F6" s="66" t="s">
        <v>7</v>
      </c>
      <c r="G6" s="66"/>
      <c r="H6" s="66"/>
      <c r="I6" s="66"/>
      <c r="J6" s="66"/>
      <c r="K6" s="66"/>
      <c r="L6" s="66"/>
      <c r="M6" s="66"/>
      <c r="N6" s="71">
        <f>+C6/S5</f>
        <v>120.75602934854537</v>
      </c>
      <c r="O6" s="71"/>
      <c r="P6" s="71"/>
      <c r="Q6" s="71"/>
      <c r="R6" s="71"/>
      <c r="S6" s="72"/>
    </row>
    <row r="7" spans="1:20" ht="15" customHeight="1" x14ac:dyDescent="0.25">
      <c r="A7" s="69"/>
      <c r="B7" s="73" t="s">
        <v>8</v>
      </c>
      <c r="C7" s="58" t="s">
        <v>9</v>
      </c>
      <c r="D7" s="53" t="s">
        <v>10</v>
      </c>
      <c r="E7" s="53"/>
      <c r="F7" s="53"/>
      <c r="G7" s="53"/>
      <c r="H7" s="53"/>
      <c r="I7" s="53"/>
      <c r="J7" s="53"/>
      <c r="K7" s="53"/>
      <c r="L7" s="53"/>
      <c r="M7" s="53"/>
      <c r="N7" s="54" t="s">
        <v>11</v>
      </c>
      <c r="O7" s="54"/>
      <c r="P7" s="54"/>
      <c r="Q7" s="54"/>
      <c r="R7" s="55" t="s">
        <v>12</v>
      </c>
      <c r="S7" s="56" t="s">
        <v>13</v>
      </c>
    </row>
    <row r="8" spans="1:20" ht="21" customHeight="1" x14ac:dyDescent="0.25">
      <c r="A8" s="69"/>
      <c r="B8" s="73"/>
      <c r="C8" s="58"/>
      <c r="D8" s="57" t="s">
        <v>14</v>
      </c>
      <c r="E8" s="57"/>
      <c r="F8" s="57"/>
      <c r="G8" s="57" t="s">
        <v>15</v>
      </c>
      <c r="H8" s="57"/>
      <c r="I8" s="57"/>
      <c r="J8" s="57"/>
      <c r="K8" s="57"/>
      <c r="L8" s="57"/>
      <c r="M8" s="57"/>
      <c r="N8" s="58" t="s">
        <v>16</v>
      </c>
      <c r="O8" s="58"/>
      <c r="P8" s="58" t="s">
        <v>17</v>
      </c>
      <c r="Q8" s="58"/>
      <c r="R8" s="55"/>
      <c r="S8" s="56"/>
    </row>
    <row r="9" spans="1:20" ht="27.75" customHeight="1" x14ac:dyDescent="0.25">
      <c r="A9" s="69"/>
      <c r="B9" s="73"/>
      <c r="C9" s="58"/>
      <c r="D9" s="57"/>
      <c r="E9" s="57"/>
      <c r="F9" s="57"/>
      <c r="G9" s="57"/>
      <c r="H9" s="57"/>
      <c r="I9" s="57"/>
      <c r="J9" s="57"/>
      <c r="K9" s="57"/>
      <c r="L9" s="57"/>
      <c r="M9" s="57"/>
      <c r="N9" s="52" t="s">
        <v>18</v>
      </c>
      <c r="O9" s="52" t="s">
        <v>19</v>
      </c>
      <c r="P9" s="52" t="s">
        <v>20</v>
      </c>
      <c r="Q9" s="52" t="s">
        <v>21</v>
      </c>
      <c r="R9" s="55"/>
      <c r="S9" s="56"/>
    </row>
    <row r="10" spans="1:20" ht="30" customHeight="1" x14ac:dyDescent="0.25">
      <c r="A10" s="69"/>
      <c r="B10" s="73"/>
      <c r="C10" s="58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2"/>
      <c r="O10" s="52"/>
      <c r="P10" s="52"/>
      <c r="Q10" s="52"/>
      <c r="R10" s="55"/>
      <c r="S10" s="56"/>
    </row>
    <row r="11" spans="1:20" ht="52.5" customHeight="1" x14ac:dyDescent="0.25">
      <c r="A11" s="69"/>
      <c r="B11" s="73"/>
      <c r="C11" s="58"/>
      <c r="D11" s="57"/>
      <c r="E11" s="57"/>
      <c r="F11" s="57"/>
      <c r="G11" s="7" t="s">
        <v>22</v>
      </c>
      <c r="H11" s="7" t="s">
        <v>23</v>
      </c>
      <c r="I11" s="7" t="s">
        <v>24</v>
      </c>
      <c r="J11" s="7" t="s">
        <v>25</v>
      </c>
      <c r="K11" s="7" t="s">
        <v>26</v>
      </c>
      <c r="L11" s="7" t="s">
        <v>27</v>
      </c>
      <c r="M11" s="7" t="s">
        <v>28</v>
      </c>
      <c r="N11" s="52"/>
      <c r="O11" s="52"/>
      <c r="P11" s="52"/>
      <c r="Q11" s="52"/>
      <c r="R11" s="55"/>
      <c r="S11" s="56"/>
    </row>
    <row r="12" spans="1:20" ht="30" customHeight="1" x14ac:dyDescent="0.25">
      <c r="A12" s="45">
        <v>1</v>
      </c>
      <c r="B12" s="46" t="s">
        <v>29</v>
      </c>
      <c r="C12" s="8" t="s">
        <v>30</v>
      </c>
      <c r="D12" s="51" t="s">
        <v>30</v>
      </c>
      <c r="E12" s="42"/>
      <c r="F12" s="42"/>
      <c r="G12" s="9" t="s">
        <v>31</v>
      </c>
      <c r="H12" s="10" t="s">
        <v>32</v>
      </c>
      <c r="I12" s="11">
        <v>28000000</v>
      </c>
      <c r="J12" s="12">
        <v>0.9</v>
      </c>
      <c r="K12" s="10">
        <v>2014</v>
      </c>
      <c r="L12" s="13">
        <f>+I12/(VLOOKUP(K12,'[1]SALARIOS MINIMOS'!$B$4:$C$21,2,FALSE))*J12</f>
        <v>40.909090909090907</v>
      </c>
      <c r="M12" s="14" t="s">
        <v>30</v>
      </c>
      <c r="N12" s="40" t="s">
        <v>30</v>
      </c>
      <c r="O12" s="48" t="s">
        <v>30</v>
      </c>
      <c r="P12" s="40" t="s">
        <v>30</v>
      </c>
      <c r="Q12" s="40" t="s">
        <v>30</v>
      </c>
      <c r="R12" s="40"/>
      <c r="S12" s="41" t="s">
        <v>33</v>
      </c>
    </row>
    <row r="13" spans="1:20" ht="30" customHeight="1" x14ac:dyDescent="0.25">
      <c r="A13" s="45"/>
      <c r="B13" s="47"/>
      <c r="C13" s="8" t="s">
        <v>30</v>
      </c>
      <c r="D13" s="51" t="s">
        <v>30</v>
      </c>
      <c r="E13" s="42"/>
      <c r="F13" s="42"/>
      <c r="G13" s="9" t="s">
        <v>31</v>
      </c>
      <c r="H13" s="10" t="s">
        <v>34</v>
      </c>
      <c r="I13" s="11">
        <v>29750000</v>
      </c>
      <c r="J13" s="12">
        <v>0.5</v>
      </c>
      <c r="K13" s="10">
        <v>2017</v>
      </c>
      <c r="L13" s="13">
        <f>+I13/(VLOOKUP(K13,'[1]SALARIOS MINIMOS'!$B$4:$C$21,2,FALSE))*J13</f>
        <v>20.163558654606035</v>
      </c>
      <c r="M13" s="15" t="s">
        <v>30</v>
      </c>
      <c r="N13" s="40"/>
      <c r="O13" s="48"/>
      <c r="P13" s="40"/>
      <c r="Q13" s="40"/>
      <c r="R13" s="40"/>
      <c r="S13" s="41"/>
    </row>
    <row r="14" spans="1:20" ht="30" customHeight="1" x14ac:dyDescent="0.25">
      <c r="A14" s="45"/>
      <c r="B14" s="47"/>
      <c r="C14" s="8" t="s">
        <v>30</v>
      </c>
      <c r="D14" s="51" t="s">
        <v>30</v>
      </c>
      <c r="E14" s="42"/>
      <c r="F14" s="42"/>
      <c r="G14" s="9" t="s">
        <v>35</v>
      </c>
      <c r="H14" s="10" t="s">
        <v>36</v>
      </c>
      <c r="I14" s="11">
        <v>44924509</v>
      </c>
      <c r="J14" s="16">
        <v>1</v>
      </c>
      <c r="K14" s="10">
        <v>2012</v>
      </c>
      <c r="L14" s="13">
        <f>+I14/(VLOOKUP(K14,'[1]SALARIOS MINIMOS'!$B$4:$C$21,2,FALSE))*J14</f>
        <v>79.273882124580908</v>
      </c>
      <c r="M14" s="15" t="s">
        <v>30</v>
      </c>
      <c r="N14" s="40"/>
      <c r="O14" s="48"/>
      <c r="P14" s="40"/>
      <c r="Q14" s="40"/>
      <c r="R14" s="40"/>
      <c r="S14" s="41"/>
      <c r="T14" s="17"/>
    </row>
    <row r="15" spans="1:20" ht="30" customHeight="1" x14ac:dyDescent="0.25">
      <c r="A15" s="45"/>
      <c r="B15" s="47"/>
      <c r="C15" s="10"/>
      <c r="D15" s="43"/>
      <c r="E15" s="43"/>
      <c r="F15" s="43"/>
      <c r="G15" s="44" t="s">
        <v>37</v>
      </c>
      <c r="H15" s="44"/>
      <c r="I15" s="44"/>
      <c r="J15" s="44"/>
      <c r="K15" s="44"/>
      <c r="L15" s="13">
        <f>+SUM(L12:L14)</f>
        <v>140.34653168827785</v>
      </c>
      <c r="M15" s="18"/>
      <c r="N15" s="40"/>
      <c r="O15" s="48"/>
      <c r="P15" s="40"/>
      <c r="Q15" s="40"/>
      <c r="R15" s="40"/>
      <c r="S15" s="41"/>
      <c r="T15" s="17"/>
    </row>
    <row r="16" spans="1:20" ht="30" customHeight="1" x14ac:dyDescent="0.25">
      <c r="A16" s="34">
        <v>2</v>
      </c>
      <c r="B16" s="49" t="s">
        <v>38</v>
      </c>
      <c r="C16" s="19" t="s">
        <v>30</v>
      </c>
      <c r="D16" s="31" t="s">
        <v>30</v>
      </c>
      <c r="E16" s="31"/>
      <c r="F16" s="31"/>
      <c r="G16" s="20" t="s">
        <v>39</v>
      </c>
      <c r="H16" s="19" t="s">
        <v>40</v>
      </c>
      <c r="I16" s="21">
        <v>46803011</v>
      </c>
      <c r="J16" s="22">
        <v>1</v>
      </c>
      <c r="K16" s="23">
        <v>2009</v>
      </c>
      <c r="L16" s="24">
        <f>+I16/(VLOOKUP(K16,'[1]SALARIOS MINIMOS'!$B$4:$C$21,2,FALSE))*J16</f>
        <v>94.19</v>
      </c>
      <c r="M16" s="24" t="s">
        <v>30</v>
      </c>
      <c r="N16" s="32" t="s">
        <v>30</v>
      </c>
      <c r="O16" s="32" t="s">
        <v>30</v>
      </c>
      <c r="P16" s="32" t="s">
        <v>30</v>
      </c>
      <c r="Q16" s="32" t="s">
        <v>30</v>
      </c>
      <c r="R16" s="28"/>
      <c r="S16" s="41" t="s">
        <v>33</v>
      </c>
      <c r="T16" s="17"/>
    </row>
    <row r="17" spans="1:20" ht="30" customHeight="1" x14ac:dyDescent="0.25">
      <c r="A17" s="34"/>
      <c r="B17" s="50"/>
      <c r="C17" s="19" t="s">
        <v>30</v>
      </c>
      <c r="D17" s="31" t="s">
        <v>30</v>
      </c>
      <c r="E17" s="31"/>
      <c r="F17" s="31"/>
      <c r="G17" s="20" t="s">
        <v>39</v>
      </c>
      <c r="H17" s="19" t="s">
        <v>41</v>
      </c>
      <c r="I17" s="21">
        <v>71518050</v>
      </c>
      <c r="J17" s="22">
        <v>1</v>
      </c>
      <c r="K17" s="23">
        <v>2010</v>
      </c>
      <c r="L17" s="24">
        <f>+I17/(VLOOKUP(K17,'[1]SALARIOS MINIMOS'!$B$4:$C$21,2,FALSE))*J17</f>
        <v>138.87</v>
      </c>
      <c r="M17" s="24" t="s">
        <v>30</v>
      </c>
      <c r="N17" s="32"/>
      <c r="O17" s="32"/>
      <c r="P17" s="32"/>
      <c r="Q17" s="32"/>
      <c r="R17" s="28"/>
      <c r="S17" s="41"/>
      <c r="T17" s="17"/>
    </row>
    <row r="18" spans="1:20" ht="30" customHeight="1" x14ac:dyDescent="0.25">
      <c r="A18" s="34"/>
      <c r="B18" s="50"/>
      <c r="C18" s="19" t="s">
        <v>30</v>
      </c>
      <c r="D18" s="31" t="s">
        <v>30</v>
      </c>
      <c r="E18" s="31"/>
      <c r="F18" s="31"/>
      <c r="G18" s="20" t="s">
        <v>39</v>
      </c>
      <c r="H18" s="19" t="s">
        <v>42</v>
      </c>
      <c r="I18" s="21">
        <v>61588956</v>
      </c>
      <c r="J18" s="22">
        <v>1</v>
      </c>
      <c r="K18" s="23">
        <v>2012</v>
      </c>
      <c r="L18" s="24">
        <f>+I18/(VLOOKUP(K18,'[1]SALARIOS MINIMOS'!$B$4:$C$21,2,FALSE))*J18</f>
        <v>108.68</v>
      </c>
      <c r="M18" s="24" t="s">
        <v>30</v>
      </c>
      <c r="N18" s="32"/>
      <c r="O18" s="32"/>
      <c r="P18" s="32"/>
      <c r="Q18" s="32"/>
      <c r="R18" s="28"/>
      <c r="S18" s="41"/>
      <c r="T18" s="17"/>
    </row>
    <row r="19" spans="1:20" ht="30" customHeight="1" x14ac:dyDescent="0.25">
      <c r="A19" s="34"/>
      <c r="B19" s="50"/>
      <c r="C19" s="23"/>
      <c r="D19" s="32"/>
      <c r="E19" s="32"/>
      <c r="F19" s="32"/>
      <c r="G19" s="33" t="s">
        <v>37</v>
      </c>
      <c r="H19" s="33"/>
      <c r="I19" s="33"/>
      <c r="J19" s="33"/>
      <c r="K19" s="33"/>
      <c r="L19" s="25">
        <f>+SUM(L16:L18)</f>
        <v>341.74</v>
      </c>
      <c r="M19" s="25"/>
      <c r="N19" s="32"/>
      <c r="O19" s="32"/>
      <c r="P19" s="32"/>
      <c r="Q19" s="32"/>
      <c r="R19" s="28"/>
      <c r="S19" s="41"/>
      <c r="T19" s="17"/>
    </row>
    <row r="20" spans="1:20" ht="30" customHeight="1" x14ac:dyDescent="0.25">
      <c r="A20" s="45">
        <v>3</v>
      </c>
      <c r="B20" s="46" t="s">
        <v>43</v>
      </c>
      <c r="C20" s="8" t="s">
        <v>30</v>
      </c>
      <c r="D20" s="42" t="s">
        <v>30</v>
      </c>
      <c r="E20" s="42"/>
      <c r="F20" s="42"/>
      <c r="G20" s="9" t="s">
        <v>44</v>
      </c>
      <c r="H20" s="10" t="s">
        <v>45</v>
      </c>
      <c r="I20" s="11">
        <v>55736224.479999997</v>
      </c>
      <c r="J20" s="12">
        <v>0.99</v>
      </c>
      <c r="K20" s="10">
        <v>2014</v>
      </c>
      <c r="L20" s="13">
        <f>+I20/(VLOOKUP(K20,'[1]SALARIOS MINIMOS'!$B$4:$C$21,2,FALSE))*J20</f>
        <v>89.576075057142845</v>
      </c>
      <c r="M20" s="14" t="s">
        <v>30</v>
      </c>
      <c r="N20" s="40" t="s">
        <v>30</v>
      </c>
      <c r="O20" s="48" t="s">
        <v>30</v>
      </c>
      <c r="P20" s="40" t="s">
        <v>30</v>
      </c>
      <c r="Q20" s="40" t="s">
        <v>30</v>
      </c>
      <c r="R20" s="40"/>
      <c r="S20" s="41" t="s">
        <v>33</v>
      </c>
    </row>
    <row r="21" spans="1:20" ht="30" customHeight="1" x14ac:dyDescent="0.25">
      <c r="A21" s="45"/>
      <c r="B21" s="47"/>
      <c r="C21" s="8" t="s">
        <v>30</v>
      </c>
      <c r="D21" s="42" t="s">
        <v>30</v>
      </c>
      <c r="E21" s="42"/>
      <c r="F21" s="42"/>
      <c r="G21" s="9" t="s">
        <v>44</v>
      </c>
      <c r="H21" s="10" t="s">
        <v>46</v>
      </c>
      <c r="I21" s="11">
        <v>79999632</v>
      </c>
      <c r="J21" s="12">
        <v>0.99</v>
      </c>
      <c r="K21" s="10">
        <v>2015</v>
      </c>
      <c r="L21" s="13">
        <f>+I21/(VLOOKUP(K21,'[1]SALARIOS MINIMOS'!$B$4:$C$21,2,FALSE))*J21</f>
        <v>122.91399965857065</v>
      </c>
      <c r="M21" s="14" t="s">
        <v>30</v>
      </c>
      <c r="N21" s="40"/>
      <c r="O21" s="48"/>
      <c r="P21" s="40"/>
      <c r="Q21" s="40"/>
      <c r="R21" s="40"/>
      <c r="S21" s="41"/>
    </row>
    <row r="22" spans="1:20" ht="30" hidden="1" customHeight="1" x14ac:dyDescent="0.25">
      <c r="A22" s="45"/>
      <c r="B22" s="47"/>
      <c r="C22" s="8" t="s">
        <v>30</v>
      </c>
      <c r="D22" s="42"/>
      <c r="E22" s="42"/>
      <c r="F22" s="42"/>
      <c r="G22" s="9"/>
      <c r="H22" s="10"/>
      <c r="I22" s="11"/>
      <c r="J22" s="16"/>
      <c r="K22" s="10"/>
      <c r="L22" s="13">
        <v>0</v>
      </c>
      <c r="M22" s="14"/>
      <c r="N22" s="40"/>
      <c r="O22" s="48"/>
      <c r="P22" s="40"/>
      <c r="Q22" s="40"/>
      <c r="R22" s="40"/>
      <c r="S22" s="41"/>
      <c r="T22" s="17"/>
    </row>
    <row r="23" spans="1:20" ht="30" customHeight="1" x14ac:dyDescent="0.25">
      <c r="A23" s="45"/>
      <c r="B23" s="47"/>
      <c r="C23" s="10"/>
      <c r="D23" s="43"/>
      <c r="E23" s="43"/>
      <c r="F23" s="43"/>
      <c r="G23" s="44" t="s">
        <v>37</v>
      </c>
      <c r="H23" s="44"/>
      <c r="I23" s="44"/>
      <c r="J23" s="44"/>
      <c r="K23" s="44"/>
      <c r="L23" s="13">
        <f>+SUM(L20:L22)</f>
        <v>212.49007471571349</v>
      </c>
      <c r="M23" s="18"/>
      <c r="N23" s="40"/>
      <c r="O23" s="48"/>
      <c r="P23" s="40"/>
      <c r="Q23" s="40"/>
      <c r="R23" s="40"/>
      <c r="S23" s="41"/>
      <c r="T23" s="17"/>
    </row>
    <row r="24" spans="1:20" ht="30" customHeight="1" x14ac:dyDescent="0.25">
      <c r="A24" s="34">
        <v>4</v>
      </c>
      <c r="B24" s="49" t="s">
        <v>47</v>
      </c>
      <c r="C24" s="19" t="s">
        <v>30</v>
      </c>
      <c r="D24" s="31" t="s">
        <v>30</v>
      </c>
      <c r="E24" s="31"/>
      <c r="F24" s="31"/>
      <c r="G24" s="20" t="s">
        <v>48</v>
      </c>
      <c r="H24" s="19" t="s">
        <v>49</v>
      </c>
      <c r="I24" s="21">
        <v>243800000</v>
      </c>
      <c r="J24" s="22">
        <v>0.34</v>
      </c>
      <c r="K24" s="23">
        <v>2017</v>
      </c>
      <c r="L24" s="24">
        <f>+I24/(VLOOKUP(K24,'[1]SALARIOS MINIMOS'!$B$4:$C$21,2,FALSE))*J24</f>
        <v>112.36287085698174</v>
      </c>
      <c r="M24" s="24" t="s">
        <v>30</v>
      </c>
      <c r="N24" s="32" t="s">
        <v>30</v>
      </c>
      <c r="O24" s="32" t="s">
        <v>30</v>
      </c>
      <c r="P24" s="32" t="s">
        <v>30</v>
      </c>
      <c r="Q24" s="32" t="s">
        <v>30</v>
      </c>
      <c r="R24" s="28"/>
      <c r="S24" s="41" t="s">
        <v>33</v>
      </c>
      <c r="T24" s="17"/>
    </row>
    <row r="25" spans="1:20" ht="30" customHeight="1" x14ac:dyDescent="0.25">
      <c r="A25" s="34"/>
      <c r="B25" s="50"/>
      <c r="C25" s="19" t="s">
        <v>30</v>
      </c>
      <c r="D25" s="31" t="s">
        <v>30</v>
      </c>
      <c r="E25" s="31"/>
      <c r="F25" s="31"/>
      <c r="G25" s="20" t="s">
        <v>48</v>
      </c>
      <c r="H25" s="19" t="s">
        <v>50</v>
      </c>
      <c r="I25" s="21">
        <v>181945251.88</v>
      </c>
      <c r="J25" s="22">
        <v>0.33</v>
      </c>
      <c r="K25" s="23">
        <v>2016</v>
      </c>
      <c r="L25" s="24">
        <f>+I25/(VLOOKUP(K25,'[1]SALARIOS MINIMOS'!$B$4:$C$21,2,FALSE))*J25</f>
        <v>87.086079759230117</v>
      </c>
      <c r="M25" s="24" t="s">
        <v>30</v>
      </c>
      <c r="N25" s="32"/>
      <c r="O25" s="32"/>
      <c r="P25" s="32"/>
      <c r="Q25" s="32"/>
      <c r="R25" s="28"/>
      <c r="S25" s="41"/>
      <c r="T25" s="17"/>
    </row>
    <row r="26" spans="1:20" ht="30" customHeight="1" x14ac:dyDescent="0.25">
      <c r="A26" s="34"/>
      <c r="B26" s="50"/>
      <c r="C26" s="19" t="s">
        <v>30</v>
      </c>
      <c r="D26" s="31" t="s">
        <v>30</v>
      </c>
      <c r="E26" s="31"/>
      <c r="F26" s="31"/>
      <c r="G26" s="20" t="s">
        <v>48</v>
      </c>
      <c r="H26" s="19" t="s">
        <v>51</v>
      </c>
      <c r="I26" s="21">
        <v>48839217</v>
      </c>
      <c r="J26" s="22">
        <v>0.5</v>
      </c>
      <c r="K26" s="23">
        <v>2018</v>
      </c>
      <c r="L26" s="24">
        <f>+I26/(VLOOKUP(K26,'[1]SALARIOS MINIMOS'!$B$4:$C$21,2,FALSE))*J26</f>
        <v>31.25741895597011</v>
      </c>
      <c r="M26" s="24" t="s">
        <v>30</v>
      </c>
      <c r="N26" s="32"/>
      <c r="O26" s="32"/>
      <c r="P26" s="32"/>
      <c r="Q26" s="32"/>
      <c r="R26" s="28"/>
      <c r="S26" s="41"/>
      <c r="T26" s="17"/>
    </row>
    <row r="27" spans="1:20" ht="30" customHeight="1" x14ac:dyDescent="0.25">
      <c r="A27" s="34"/>
      <c r="B27" s="50"/>
      <c r="C27" s="23"/>
      <c r="D27" s="32"/>
      <c r="E27" s="32"/>
      <c r="F27" s="32"/>
      <c r="G27" s="33" t="s">
        <v>37</v>
      </c>
      <c r="H27" s="33"/>
      <c r="I27" s="33"/>
      <c r="J27" s="33"/>
      <c r="K27" s="33"/>
      <c r="L27" s="25">
        <f>+SUM(L24:L26)</f>
        <v>230.70636957218196</v>
      </c>
      <c r="M27" s="25"/>
      <c r="N27" s="32"/>
      <c r="O27" s="32"/>
      <c r="P27" s="32"/>
      <c r="Q27" s="32"/>
      <c r="R27" s="28"/>
      <c r="S27" s="41"/>
      <c r="T27" s="17"/>
    </row>
    <row r="28" spans="1:20" ht="30" customHeight="1" x14ac:dyDescent="0.25">
      <c r="A28" s="45">
        <v>5</v>
      </c>
      <c r="B28" s="46" t="s">
        <v>52</v>
      </c>
      <c r="C28" s="8" t="s">
        <v>30</v>
      </c>
      <c r="D28" s="42" t="s">
        <v>30</v>
      </c>
      <c r="E28" s="42"/>
      <c r="F28" s="42"/>
      <c r="G28" s="9" t="s">
        <v>53</v>
      </c>
      <c r="H28" s="10" t="s">
        <v>54</v>
      </c>
      <c r="I28" s="11">
        <v>312376678</v>
      </c>
      <c r="J28" s="12">
        <v>1</v>
      </c>
      <c r="K28" s="10">
        <v>2015</v>
      </c>
      <c r="L28" s="13">
        <f>+I28/(VLOOKUP(K28,'[1]SALARIOS MINIMOS'!$B$4:$C$21,2,FALSE))*J28</f>
        <v>484.79347869946457</v>
      </c>
      <c r="M28" s="14" t="s">
        <v>30</v>
      </c>
      <c r="N28" s="40" t="s">
        <v>30</v>
      </c>
      <c r="O28" s="48" t="s">
        <v>30</v>
      </c>
      <c r="P28" s="40" t="s">
        <v>30</v>
      </c>
      <c r="Q28" s="40" t="s">
        <v>30</v>
      </c>
      <c r="R28" s="40"/>
      <c r="S28" s="41" t="s">
        <v>33</v>
      </c>
    </row>
    <row r="29" spans="1:20" ht="30" customHeight="1" x14ac:dyDescent="0.25">
      <c r="A29" s="45"/>
      <c r="B29" s="47"/>
      <c r="C29" s="8" t="s">
        <v>30</v>
      </c>
      <c r="D29" s="42" t="s">
        <v>30</v>
      </c>
      <c r="E29" s="42"/>
      <c r="F29" s="42"/>
      <c r="G29" s="9" t="s">
        <v>53</v>
      </c>
      <c r="H29" s="10" t="s">
        <v>55</v>
      </c>
      <c r="I29" s="11">
        <v>677382291</v>
      </c>
      <c r="J29" s="12">
        <v>1</v>
      </c>
      <c r="K29" s="10">
        <v>2013</v>
      </c>
      <c r="L29" s="13">
        <f>+I29/(VLOOKUP(K29,'[1]SALARIOS MINIMOS'!$B$4:$C$21,2,FALSE))*J29</f>
        <v>1149.0793740458016</v>
      </c>
      <c r="M29" s="14" t="s">
        <v>30</v>
      </c>
      <c r="N29" s="40"/>
      <c r="O29" s="48"/>
      <c r="P29" s="40"/>
      <c r="Q29" s="40"/>
      <c r="R29" s="40"/>
      <c r="S29" s="41"/>
    </row>
    <row r="30" spans="1:20" ht="30" customHeight="1" x14ac:dyDescent="0.25">
      <c r="A30" s="45"/>
      <c r="B30" s="47"/>
      <c r="C30" s="8" t="s">
        <v>30</v>
      </c>
      <c r="D30" s="42" t="s">
        <v>30</v>
      </c>
      <c r="E30" s="42"/>
      <c r="F30" s="42"/>
      <c r="G30" s="9" t="s">
        <v>53</v>
      </c>
      <c r="H30" s="10" t="s">
        <v>56</v>
      </c>
      <c r="I30" s="11">
        <v>583481760</v>
      </c>
      <c r="J30" s="16">
        <v>1</v>
      </c>
      <c r="K30" s="10">
        <v>2009</v>
      </c>
      <c r="L30" s="13">
        <f>+I30/(VLOOKUP(K30,'[1]SALARIOS MINIMOS'!$B$4:$C$21,2,FALSE))*J30</f>
        <v>1174.2438317568926</v>
      </c>
      <c r="M30" s="14" t="s">
        <v>30</v>
      </c>
      <c r="N30" s="40"/>
      <c r="O30" s="48"/>
      <c r="P30" s="40"/>
      <c r="Q30" s="40"/>
      <c r="R30" s="40"/>
      <c r="S30" s="41"/>
      <c r="T30" s="17"/>
    </row>
    <row r="31" spans="1:20" ht="30" customHeight="1" x14ac:dyDescent="0.25">
      <c r="A31" s="45"/>
      <c r="B31" s="47"/>
      <c r="C31" s="10"/>
      <c r="D31" s="43"/>
      <c r="E31" s="43"/>
      <c r="F31" s="43"/>
      <c r="G31" s="44" t="s">
        <v>37</v>
      </c>
      <c r="H31" s="44"/>
      <c r="I31" s="44"/>
      <c r="J31" s="44"/>
      <c r="K31" s="44"/>
      <c r="L31" s="13">
        <f>+SUM(L28:L30)</f>
        <v>2808.1166845021589</v>
      </c>
      <c r="M31" s="18"/>
      <c r="N31" s="40"/>
      <c r="O31" s="48"/>
      <c r="P31" s="40"/>
      <c r="Q31" s="40"/>
      <c r="R31" s="40"/>
      <c r="S31" s="41"/>
      <c r="T31" s="17"/>
    </row>
    <row r="32" spans="1:20" ht="51.75" customHeight="1" x14ac:dyDescent="0.25">
      <c r="A32" s="34">
        <v>6</v>
      </c>
      <c r="B32" s="49" t="s">
        <v>57</v>
      </c>
      <c r="C32" s="19" t="s">
        <v>30</v>
      </c>
      <c r="D32" s="31" t="s">
        <v>30</v>
      </c>
      <c r="E32" s="31"/>
      <c r="F32" s="31"/>
      <c r="G32" s="20" t="s">
        <v>58</v>
      </c>
      <c r="H32" s="19" t="s">
        <v>59</v>
      </c>
      <c r="I32" s="21">
        <v>1415052730</v>
      </c>
      <c r="J32" s="22">
        <v>0.5</v>
      </c>
      <c r="K32" s="23">
        <v>2017</v>
      </c>
      <c r="L32" s="24">
        <f>+I32/(VLOOKUP(K32,'[1]SALARIOS MINIMOS'!$B$4:$C$21,2,FALSE))*J32</f>
        <v>959.0755872509377</v>
      </c>
      <c r="M32" s="24" t="s">
        <v>30</v>
      </c>
      <c r="N32" s="32" t="s">
        <v>30</v>
      </c>
      <c r="O32" s="32" t="s">
        <v>30</v>
      </c>
      <c r="P32" s="32" t="s">
        <v>30</v>
      </c>
      <c r="Q32" s="32" t="s">
        <v>30</v>
      </c>
      <c r="R32" s="28"/>
      <c r="S32" s="41" t="s">
        <v>33</v>
      </c>
      <c r="T32" s="17"/>
    </row>
    <row r="33" spans="1:20" ht="30" hidden="1" customHeight="1" x14ac:dyDescent="0.25">
      <c r="A33" s="34"/>
      <c r="B33" s="50"/>
      <c r="C33" s="19"/>
      <c r="D33" s="31"/>
      <c r="E33" s="31"/>
      <c r="F33" s="31"/>
      <c r="G33" s="20"/>
      <c r="H33" s="19"/>
      <c r="I33" s="21"/>
      <c r="J33" s="22"/>
      <c r="K33" s="23"/>
      <c r="L33" s="24">
        <v>0</v>
      </c>
      <c r="M33" s="24"/>
      <c r="N33" s="32"/>
      <c r="O33" s="32"/>
      <c r="P33" s="32"/>
      <c r="Q33" s="32"/>
      <c r="R33" s="28"/>
      <c r="S33" s="41"/>
      <c r="T33" s="17"/>
    </row>
    <row r="34" spans="1:20" ht="30" hidden="1" customHeight="1" x14ac:dyDescent="0.25">
      <c r="A34" s="34"/>
      <c r="B34" s="50"/>
      <c r="C34" s="19"/>
      <c r="D34" s="31"/>
      <c r="E34" s="31"/>
      <c r="F34" s="31"/>
      <c r="G34" s="20"/>
      <c r="H34" s="19"/>
      <c r="I34" s="21"/>
      <c r="J34" s="22"/>
      <c r="K34" s="23"/>
      <c r="L34" s="24">
        <v>0</v>
      </c>
      <c r="M34" s="24"/>
      <c r="N34" s="32"/>
      <c r="O34" s="32"/>
      <c r="P34" s="32"/>
      <c r="Q34" s="32"/>
      <c r="R34" s="28"/>
      <c r="S34" s="41"/>
      <c r="T34" s="17"/>
    </row>
    <row r="35" spans="1:20" ht="57" customHeight="1" x14ac:dyDescent="0.25">
      <c r="A35" s="34"/>
      <c r="B35" s="50"/>
      <c r="C35" s="23"/>
      <c r="D35" s="32"/>
      <c r="E35" s="32"/>
      <c r="F35" s="32"/>
      <c r="G35" s="33" t="s">
        <v>37</v>
      </c>
      <c r="H35" s="33"/>
      <c r="I35" s="33"/>
      <c r="J35" s="33"/>
      <c r="K35" s="33"/>
      <c r="L35" s="25">
        <f>+SUM(L32:L34)</f>
        <v>959.0755872509377</v>
      </c>
      <c r="M35" s="25"/>
      <c r="N35" s="32"/>
      <c r="O35" s="32"/>
      <c r="P35" s="32"/>
      <c r="Q35" s="32"/>
      <c r="R35" s="28"/>
      <c r="S35" s="41"/>
      <c r="T35" s="17"/>
    </row>
    <row r="36" spans="1:20" ht="30" customHeight="1" x14ac:dyDescent="0.25">
      <c r="A36" s="45">
        <v>7</v>
      </c>
      <c r="B36" s="46" t="s">
        <v>60</v>
      </c>
      <c r="C36" s="8" t="s">
        <v>30</v>
      </c>
      <c r="D36" s="42" t="s">
        <v>30</v>
      </c>
      <c r="E36" s="42"/>
      <c r="F36" s="42"/>
      <c r="G36" s="9" t="s">
        <v>61</v>
      </c>
      <c r="H36" s="10" t="s">
        <v>62</v>
      </c>
      <c r="I36" s="11">
        <v>75342464</v>
      </c>
      <c r="J36" s="12">
        <v>1</v>
      </c>
      <c r="K36" s="10">
        <v>2011</v>
      </c>
      <c r="L36" s="13">
        <f>+I36/(VLOOKUP(K36,'[1]SALARIOS MINIMOS'!$B$4:$C$21,2,FALSE))*J36</f>
        <v>140.66927557879015</v>
      </c>
      <c r="M36" s="14" t="s">
        <v>30</v>
      </c>
      <c r="N36" s="40" t="s">
        <v>30</v>
      </c>
      <c r="O36" s="48" t="s">
        <v>30</v>
      </c>
      <c r="P36" s="40" t="s">
        <v>30</v>
      </c>
      <c r="Q36" s="40" t="s">
        <v>30</v>
      </c>
      <c r="R36" s="40"/>
      <c r="S36" s="41" t="s">
        <v>33</v>
      </c>
    </row>
    <row r="37" spans="1:20" ht="30" customHeight="1" x14ac:dyDescent="0.25">
      <c r="A37" s="45"/>
      <c r="B37" s="47"/>
      <c r="C37" s="8" t="s">
        <v>30</v>
      </c>
      <c r="D37" s="42" t="s">
        <v>30</v>
      </c>
      <c r="E37" s="42"/>
      <c r="F37" s="42"/>
      <c r="G37" s="9" t="s">
        <v>61</v>
      </c>
      <c r="H37" s="10" t="s">
        <v>63</v>
      </c>
      <c r="I37" s="11">
        <v>89518312.890000001</v>
      </c>
      <c r="J37" s="12">
        <v>1</v>
      </c>
      <c r="K37" s="10">
        <v>2011</v>
      </c>
      <c r="L37" s="13">
        <f>+I37/(VLOOKUP(K37,'[1]SALARIOS MINIMOS'!$B$4:$C$21,2,FALSE))*J37</f>
        <v>167.13650651605676</v>
      </c>
      <c r="M37" s="14" t="s">
        <v>30</v>
      </c>
      <c r="N37" s="40"/>
      <c r="O37" s="48"/>
      <c r="P37" s="40"/>
      <c r="Q37" s="40"/>
      <c r="R37" s="40"/>
      <c r="S37" s="41"/>
    </row>
    <row r="38" spans="1:20" ht="30" hidden="1" customHeight="1" x14ac:dyDescent="0.25">
      <c r="A38" s="45"/>
      <c r="B38" s="47"/>
      <c r="C38" s="8"/>
      <c r="D38" s="42"/>
      <c r="E38" s="42"/>
      <c r="F38" s="42"/>
      <c r="G38" s="9"/>
      <c r="H38" s="10"/>
      <c r="I38" s="11"/>
      <c r="J38" s="16"/>
      <c r="K38" s="10"/>
      <c r="L38" s="13"/>
      <c r="M38" s="14"/>
      <c r="N38" s="40"/>
      <c r="O38" s="48"/>
      <c r="P38" s="40"/>
      <c r="Q38" s="40"/>
      <c r="R38" s="40"/>
      <c r="S38" s="41"/>
      <c r="T38" s="17"/>
    </row>
    <row r="39" spans="1:20" ht="30" customHeight="1" x14ac:dyDescent="0.25">
      <c r="A39" s="45"/>
      <c r="B39" s="47"/>
      <c r="C39" s="10"/>
      <c r="D39" s="43"/>
      <c r="E39" s="43"/>
      <c r="F39" s="43"/>
      <c r="G39" s="44" t="s">
        <v>37</v>
      </c>
      <c r="H39" s="44"/>
      <c r="I39" s="44"/>
      <c r="J39" s="44"/>
      <c r="K39" s="44"/>
      <c r="L39" s="13">
        <f>+SUM(L36:L38)</f>
        <v>307.8057820948469</v>
      </c>
      <c r="M39" s="18"/>
      <c r="N39" s="40"/>
      <c r="O39" s="48"/>
      <c r="P39" s="40"/>
      <c r="Q39" s="40"/>
      <c r="R39" s="40"/>
      <c r="S39" s="41"/>
      <c r="T39" s="17"/>
    </row>
    <row r="40" spans="1:20" ht="67.5" customHeight="1" x14ac:dyDescent="0.25">
      <c r="A40" s="34">
        <v>8</v>
      </c>
      <c r="B40" s="36" t="s">
        <v>64</v>
      </c>
      <c r="C40" s="19" t="s">
        <v>30</v>
      </c>
      <c r="D40" s="30" t="s">
        <v>65</v>
      </c>
      <c r="E40" s="31"/>
      <c r="F40" s="31"/>
      <c r="G40" s="20" t="s">
        <v>66</v>
      </c>
      <c r="H40" s="23" t="s">
        <v>67</v>
      </c>
      <c r="I40" s="21">
        <v>29969435</v>
      </c>
      <c r="J40" s="22">
        <v>1</v>
      </c>
      <c r="K40" s="23">
        <v>2010</v>
      </c>
      <c r="L40" s="24">
        <f>+I40/(VLOOKUP(K40,'[1]SALARIOS MINIMOS'!$B$4:$C$21,2,FALSE))*J40</f>
        <v>58.193077669902912</v>
      </c>
      <c r="M40" s="26" t="s">
        <v>68</v>
      </c>
      <c r="N40" s="28" t="s">
        <v>69</v>
      </c>
      <c r="O40" s="39" t="s">
        <v>70</v>
      </c>
      <c r="P40" s="28" t="s">
        <v>70</v>
      </c>
      <c r="Q40" s="28" t="s">
        <v>70</v>
      </c>
      <c r="R40" s="28" t="s">
        <v>71</v>
      </c>
      <c r="S40" s="29" t="s">
        <v>72</v>
      </c>
      <c r="T40" s="17"/>
    </row>
    <row r="41" spans="1:20" ht="63" customHeight="1" x14ac:dyDescent="0.25">
      <c r="A41" s="34"/>
      <c r="B41" s="37"/>
      <c r="C41" s="19" t="s">
        <v>30</v>
      </c>
      <c r="D41" s="30" t="s">
        <v>65</v>
      </c>
      <c r="E41" s="31"/>
      <c r="F41" s="31"/>
      <c r="G41" s="20" t="s">
        <v>66</v>
      </c>
      <c r="H41" s="23" t="s">
        <v>73</v>
      </c>
      <c r="I41" s="21">
        <v>35522320</v>
      </c>
      <c r="J41" s="22">
        <v>1</v>
      </c>
      <c r="K41" s="23">
        <v>2003</v>
      </c>
      <c r="L41" s="24">
        <f>+I41/(VLOOKUP(K41,'[1]SALARIOS MINIMOS'!$B$4:$C$21,2,FALSE))*J41</f>
        <v>106.99493975903614</v>
      </c>
      <c r="M41" s="26" t="s">
        <v>68</v>
      </c>
      <c r="N41" s="28"/>
      <c r="O41" s="39"/>
      <c r="P41" s="28"/>
      <c r="Q41" s="28"/>
      <c r="R41" s="28"/>
      <c r="S41" s="29"/>
      <c r="T41" s="17"/>
    </row>
    <row r="42" spans="1:20" ht="65.25" customHeight="1" x14ac:dyDescent="0.25">
      <c r="A42" s="34"/>
      <c r="B42" s="37"/>
      <c r="C42" s="19" t="s">
        <v>30</v>
      </c>
      <c r="D42" s="30" t="s">
        <v>65</v>
      </c>
      <c r="E42" s="31"/>
      <c r="F42" s="31"/>
      <c r="G42" s="20" t="s">
        <v>66</v>
      </c>
      <c r="H42" s="23" t="s">
        <v>74</v>
      </c>
      <c r="I42" s="21">
        <v>28228600</v>
      </c>
      <c r="J42" s="27">
        <v>1</v>
      </c>
      <c r="K42" s="23">
        <v>2003</v>
      </c>
      <c r="L42" s="24">
        <f>+I42/(VLOOKUP(K42,'[1]SALARIOS MINIMOS'!$B$4:$C$21,2,FALSE))*J42</f>
        <v>85.025903614457832</v>
      </c>
      <c r="M42" s="26" t="s">
        <v>68</v>
      </c>
      <c r="N42" s="28"/>
      <c r="O42" s="39"/>
      <c r="P42" s="28"/>
      <c r="Q42" s="28"/>
      <c r="R42" s="28"/>
      <c r="S42" s="29"/>
      <c r="T42" s="17"/>
    </row>
    <row r="43" spans="1:20" ht="30" customHeight="1" thickBot="1" x14ac:dyDescent="0.3">
      <c r="A43" s="35"/>
      <c r="B43" s="38"/>
      <c r="C43" s="23"/>
      <c r="D43" s="32"/>
      <c r="E43" s="32"/>
      <c r="F43" s="32"/>
      <c r="G43" s="33" t="s">
        <v>37</v>
      </c>
      <c r="H43" s="33"/>
      <c r="I43" s="33"/>
      <c r="J43" s="33"/>
      <c r="K43" s="33"/>
      <c r="L43" s="24">
        <f>+SUM(L40:L42)</f>
        <v>250.21392104339688</v>
      </c>
      <c r="M43" s="25"/>
      <c r="N43" s="28"/>
      <c r="O43" s="39"/>
      <c r="P43" s="28"/>
      <c r="Q43" s="28"/>
      <c r="R43" s="28"/>
      <c r="S43" s="29"/>
      <c r="T43" s="17"/>
    </row>
  </sheetData>
  <sheetProtection algorithmName="SHA-512" hashValue="rBi7nzH8YjfO4LLq7CyjRpVCbbvl35AN09Cnymo4wb4Dj/1siYY1sdEKjC3z+p8KF1h4BUI0FW1fWAJ7SJxieA==" saltValue="Ptd4wQb6a+QmEtwnCY+xsQ==" spinCount="100000" sheet="1" objects="1" scenarios="1"/>
  <mergeCells count="126">
    <mergeCell ref="A2:S2"/>
    <mergeCell ref="A3:S3"/>
    <mergeCell ref="A4:Q4"/>
    <mergeCell ref="A5:Q5"/>
    <mergeCell ref="A6:A11"/>
    <mergeCell ref="C6:E6"/>
    <mergeCell ref="F6:M6"/>
    <mergeCell ref="N6:S6"/>
    <mergeCell ref="B7:B11"/>
    <mergeCell ref="C7:C11"/>
    <mergeCell ref="D7:M7"/>
    <mergeCell ref="N7:Q7"/>
    <mergeCell ref="R7:R11"/>
    <mergeCell ref="S7:S11"/>
    <mergeCell ref="D8:F11"/>
    <mergeCell ref="G8:M10"/>
    <mergeCell ref="N8:O8"/>
    <mergeCell ref="P8:Q8"/>
    <mergeCell ref="N9:N11"/>
    <mergeCell ref="O9:O11"/>
    <mergeCell ref="R12:R15"/>
    <mergeCell ref="S12:S15"/>
    <mergeCell ref="D13:F13"/>
    <mergeCell ref="D14:F14"/>
    <mergeCell ref="D15:F15"/>
    <mergeCell ref="G15:K15"/>
    <mergeCell ref="P9:P11"/>
    <mergeCell ref="Q9:Q11"/>
    <mergeCell ref="A12:A15"/>
    <mergeCell ref="B12:B15"/>
    <mergeCell ref="D12:F12"/>
    <mergeCell ref="N12:N15"/>
    <mergeCell ref="O12:O15"/>
    <mergeCell ref="P12:P15"/>
    <mergeCell ref="Q12:Q15"/>
    <mergeCell ref="Q16:Q19"/>
    <mergeCell ref="R16:R19"/>
    <mergeCell ref="S16:S19"/>
    <mergeCell ref="D17:F17"/>
    <mergeCell ref="D18:F18"/>
    <mergeCell ref="D19:F19"/>
    <mergeCell ref="G19:K19"/>
    <mergeCell ref="A16:A19"/>
    <mergeCell ref="B16:B19"/>
    <mergeCell ref="D16:F16"/>
    <mergeCell ref="N16:N19"/>
    <mergeCell ref="O16:O19"/>
    <mergeCell ref="P16:P19"/>
    <mergeCell ref="Q20:Q23"/>
    <mergeCell ref="R20:R23"/>
    <mergeCell ref="S20:S23"/>
    <mergeCell ref="D21:F21"/>
    <mergeCell ref="D22:F22"/>
    <mergeCell ref="D23:F23"/>
    <mergeCell ref="G23:K23"/>
    <mergeCell ref="A20:A23"/>
    <mergeCell ref="B20:B23"/>
    <mergeCell ref="D20:F20"/>
    <mergeCell ref="N20:N23"/>
    <mergeCell ref="O20:O23"/>
    <mergeCell ref="P20:P23"/>
    <mergeCell ref="Q24:Q27"/>
    <mergeCell ref="R24:R27"/>
    <mergeCell ref="S24:S27"/>
    <mergeCell ref="D25:F25"/>
    <mergeCell ref="D26:F26"/>
    <mergeCell ref="D27:F27"/>
    <mergeCell ref="G27:K27"/>
    <mergeCell ref="A24:A27"/>
    <mergeCell ref="B24:B27"/>
    <mergeCell ref="D24:F24"/>
    <mergeCell ref="N24:N27"/>
    <mergeCell ref="O24:O27"/>
    <mergeCell ref="P24:P27"/>
    <mergeCell ref="Q28:Q31"/>
    <mergeCell ref="R28:R31"/>
    <mergeCell ref="S28:S31"/>
    <mergeCell ref="D29:F29"/>
    <mergeCell ref="D30:F30"/>
    <mergeCell ref="D31:F31"/>
    <mergeCell ref="G31:K31"/>
    <mergeCell ref="A28:A31"/>
    <mergeCell ref="B28:B31"/>
    <mergeCell ref="D28:F28"/>
    <mergeCell ref="N28:N31"/>
    <mergeCell ref="O28:O31"/>
    <mergeCell ref="P28:P31"/>
    <mergeCell ref="Q32:Q35"/>
    <mergeCell ref="R32:R35"/>
    <mergeCell ref="S32:S35"/>
    <mergeCell ref="D33:F33"/>
    <mergeCell ref="D34:F34"/>
    <mergeCell ref="D35:F35"/>
    <mergeCell ref="G35:K35"/>
    <mergeCell ref="A32:A35"/>
    <mergeCell ref="B32:B35"/>
    <mergeCell ref="D32:F32"/>
    <mergeCell ref="N32:N35"/>
    <mergeCell ref="O32:O35"/>
    <mergeCell ref="P32:P35"/>
    <mergeCell ref="Q36:Q39"/>
    <mergeCell ref="R36:R39"/>
    <mergeCell ref="S36:S39"/>
    <mergeCell ref="D37:F37"/>
    <mergeCell ref="D38:F38"/>
    <mergeCell ref="D39:F39"/>
    <mergeCell ref="G39:K39"/>
    <mergeCell ref="A36:A39"/>
    <mergeCell ref="B36:B39"/>
    <mergeCell ref="D36:F36"/>
    <mergeCell ref="N36:N39"/>
    <mergeCell ref="O36:O39"/>
    <mergeCell ref="P36:P39"/>
    <mergeCell ref="Q40:Q43"/>
    <mergeCell ref="R40:R43"/>
    <mergeCell ref="S40:S43"/>
    <mergeCell ref="D41:F41"/>
    <mergeCell ref="D42:F42"/>
    <mergeCell ref="D43:F43"/>
    <mergeCell ref="G43:K43"/>
    <mergeCell ref="A40:A43"/>
    <mergeCell ref="B40:B43"/>
    <mergeCell ref="D40:F40"/>
    <mergeCell ref="N40:N43"/>
    <mergeCell ref="O40:O43"/>
    <mergeCell ref="P40:P4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HABILITANTE TÉCNICOS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Yineth Fajardo Usaquen</dc:creator>
  <cp:lastModifiedBy>Angela Johanna Uribe Parra</cp:lastModifiedBy>
  <dcterms:created xsi:type="dcterms:W3CDTF">2019-07-12T15:16:44Z</dcterms:created>
  <dcterms:modified xsi:type="dcterms:W3CDTF">2019-07-12T21:00:08Z</dcterms:modified>
</cp:coreProperties>
</file>